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milla\Desktop\Analysis Projects\1. Module\"/>
    </mc:Choice>
  </mc:AlternateContent>
  <xr:revisionPtr revIDLastSave="0" documentId="13_ncr:1_{DE4244AB-1886-47B3-86CF-6EC47003595F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ivot - Category" sheetId="3" r:id="rId1"/>
    <sheet name="Pivot - Sub-Category" sheetId="4" r:id="rId2"/>
    <sheet name="Pivot -Years" sheetId="5" r:id="rId3"/>
    <sheet name="Crowfunding Goal Analysis" sheetId="8" r:id="rId4"/>
    <sheet name="Statistical Analysis" sheetId="9" r:id="rId5"/>
    <sheet name="Crowdfunding" sheetId="1" r:id="rId6"/>
    <sheet name="Control Line Data" sheetId="11" state="hidden" r:id="rId7"/>
  </sheets>
  <definedNames>
    <definedName name="_xlnm._FilterDatabase" localSheetId="6" hidden="1">'Control Line Data'!$A$1:$P$566</definedName>
    <definedName name="_xlnm._FilterDatabase" localSheetId="5" hidden="1">Crowdfunding!$A$1:$T$1001</definedName>
    <definedName name="_xlnm._FilterDatabase" localSheetId="4" hidden="1">'Statistical Analysis'!$D$1:$E$365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1" l="1"/>
  <c r="M6" i="11"/>
  <c r="P7" i="11" l="1"/>
  <c r="M7" i="11"/>
  <c r="D3" i="11" s="1"/>
  <c r="P6" i="11"/>
  <c r="P5" i="11"/>
  <c r="M5" i="11"/>
  <c r="P4" i="11"/>
  <c r="M4" i="11"/>
  <c r="P3" i="11"/>
  <c r="M3" i="11"/>
  <c r="P2" i="11"/>
  <c r="J6" i="11" l="1"/>
  <c r="J14" i="11"/>
  <c r="J22" i="11"/>
  <c r="J30" i="11"/>
  <c r="J38" i="11"/>
  <c r="J46" i="11"/>
  <c r="J54" i="11"/>
  <c r="J62" i="11"/>
  <c r="J70" i="11"/>
  <c r="J78" i="11"/>
  <c r="J86" i="11"/>
  <c r="J94" i="11"/>
  <c r="J102" i="11"/>
  <c r="J110" i="11"/>
  <c r="J118" i="11"/>
  <c r="J126" i="11"/>
  <c r="J134" i="11"/>
  <c r="J142" i="11"/>
  <c r="J150" i="11"/>
  <c r="J158" i="11"/>
  <c r="J166" i="11"/>
  <c r="J174" i="11"/>
  <c r="J182" i="11"/>
  <c r="J190" i="11"/>
  <c r="J198" i="11"/>
  <c r="J206" i="11"/>
  <c r="J214" i="11"/>
  <c r="J222" i="11"/>
  <c r="J230" i="11"/>
  <c r="J238" i="11"/>
  <c r="J246" i="11"/>
  <c r="J254" i="11"/>
  <c r="J262" i="11"/>
  <c r="J270" i="11"/>
  <c r="J278" i="11"/>
  <c r="J286" i="11"/>
  <c r="J294" i="11"/>
  <c r="J302" i="11"/>
  <c r="J310" i="11"/>
  <c r="J318" i="11"/>
  <c r="J326" i="11"/>
  <c r="J334" i="11"/>
  <c r="J342" i="11"/>
  <c r="J350" i="11"/>
  <c r="J358" i="11"/>
  <c r="I3" i="11"/>
  <c r="I11" i="11"/>
  <c r="I19" i="11"/>
  <c r="I27" i="11"/>
  <c r="I35" i="11"/>
  <c r="I43" i="11"/>
  <c r="I51" i="11"/>
  <c r="I59" i="11"/>
  <c r="I67" i="11"/>
  <c r="I75" i="11"/>
  <c r="I83" i="11"/>
  <c r="I91" i="11"/>
  <c r="I99" i="11"/>
  <c r="I107" i="11"/>
  <c r="I115" i="11"/>
  <c r="I123" i="11"/>
  <c r="I131" i="11"/>
  <c r="I139" i="11"/>
  <c r="I147" i="11"/>
  <c r="I155" i="11"/>
  <c r="I163" i="11"/>
  <c r="I171" i="11"/>
  <c r="I179" i="11"/>
  <c r="I187" i="11"/>
  <c r="I195" i="11"/>
  <c r="I203" i="11"/>
  <c r="I211" i="11"/>
  <c r="I219" i="11"/>
  <c r="I227" i="11"/>
  <c r="I235" i="11"/>
  <c r="I243" i="11"/>
  <c r="I251" i="11"/>
  <c r="I259" i="11"/>
  <c r="I267" i="11"/>
  <c r="I275" i="11"/>
  <c r="I283" i="11"/>
  <c r="I291" i="11"/>
  <c r="I299" i="11"/>
  <c r="I307" i="11"/>
  <c r="I315" i="11"/>
  <c r="J8" i="11"/>
  <c r="J16" i="11"/>
  <c r="J24" i="11"/>
  <c r="J32" i="11"/>
  <c r="J40" i="11"/>
  <c r="J48" i="11"/>
  <c r="J56" i="11"/>
  <c r="J64" i="11"/>
  <c r="J72" i="11"/>
  <c r="J80" i="11"/>
  <c r="J88" i="11"/>
  <c r="J96" i="11"/>
  <c r="J104" i="11"/>
  <c r="J112" i="11"/>
  <c r="J120" i="11"/>
  <c r="J128" i="11"/>
  <c r="J136" i="11"/>
  <c r="J144" i="11"/>
  <c r="J152" i="11"/>
  <c r="J160" i="11"/>
  <c r="J168" i="11"/>
  <c r="J176" i="11"/>
  <c r="J184" i="11"/>
  <c r="J192" i="11"/>
  <c r="J200" i="11"/>
  <c r="J208" i="11"/>
  <c r="J216" i="11"/>
  <c r="J224" i="11"/>
  <c r="J232" i="11"/>
  <c r="J240" i="11"/>
  <c r="J248" i="11"/>
  <c r="J256" i="11"/>
  <c r="J264" i="11"/>
  <c r="J272" i="11"/>
  <c r="J280" i="11"/>
  <c r="J288" i="11"/>
  <c r="J296" i="11"/>
  <c r="J304" i="11"/>
  <c r="J312" i="11"/>
  <c r="J320" i="11"/>
  <c r="J328" i="11"/>
  <c r="J336" i="11"/>
  <c r="J344" i="11"/>
  <c r="J352" i="11"/>
  <c r="J360" i="11"/>
  <c r="I5" i="11"/>
  <c r="I13" i="11"/>
  <c r="I21" i="11"/>
  <c r="I29" i="11"/>
  <c r="I37" i="11"/>
  <c r="I45" i="11"/>
  <c r="I53" i="11"/>
  <c r="I61" i="11"/>
  <c r="I69" i="11"/>
  <c r="I77" i="11"/>
  <c r="I85" i="11"/>
  <c r="I93" i="11"/>
  <c r="I101" i="11"/>
  <c r="I109" i="11"/>
  <c r="I117" i="11"/>
  <c r="I125" i="11"/>
  <c r="I133" i="11"/>
  <c r="I141" i="11"/>
  <c r="I149" i="11"/>
  <c r="I157" i="11"/>
  <c r="I165" i="11"/>
  <c r="I173" i="11"/>
  <c r="I181" i="11"/>
  <c r="I189" i="11"/>
  <c r="I197" i="11"/>
  <c r="I205" i="11"/>
  <c r="I213" i="11"/>
  <c r="I221" i="11"/>
  <c r="I229" i="11"/>
  <c r="I237" i="11"/>
  <c r="I245" i="11"/>
  <c r="I253" i="11"/>
  <c r="I261" i="11"/>
  <c r="I269" i="11"/>
  <c r="I277" i="11"/>
  <c r="I285" i="11"/>
  <c r="I293" i="11"/>
  <c r="I301" i="11"/>
  <c r="I309" i="11"/>
  <c r="I317" i="11"/>
  <c r="J9" i="11"/>
  <c r="J17" i="11"/>
  <c r="J25" i="11"/>
  <c r="J33" i="11"/>
  <c r="J41" i="11"/>
  <c r="J49" i="11"/>
  <c r="J57" i="11"/>
  <c r="J65" i="11"/>
  <c r="J73" i="11"/>
  <c r="J81" i="11"/>
  <c r="J89" i="11"/>
  <c r="J97" i="11"/>
  <c r="J105" i="11"/>
  <c r="J113" i="11"/>
  <c r="J121" i="11"/>
  <c r="J129" i="11"/>
  <c r="J137" i="11"/>
  <c r="J145" i="11"/>
  <c r="J153" i="11"/>
  <c r="J161" i="11"/>
  <c r="J169" i="11"/>
  <c r="J177" i="11"/>
  <c r="J185" i="11"/>
  <c r="J193" i="11"/>
  <c r="J201" i="11"/>
  <c r="J209" i="11"/>
  <c r="J217" i="11"/>
  <c r="J225" i="11"/>
  <c r="J233" i="11"/>
  <c r="J241" i="11"/>
  <c r="J249" i="11"/>
  <c r="J257" i="11"/>
  <c r="J265" i="11"/>
  <c r="J273" i="11"/>
  <c r="J281" i="11"/>
  <c r="J289" i="11"/>
  <c r="J297" i="11"/>
  <c r="J305" i="11"/>
  <c r="J313" i="11"/>
  <c r="J321" i="11"/>
  <c r="J329" i="11"/>
  <c r="J337" i="11"/>
  <c r="J345" i="11"/>
  <c r="J353" i="11"/>
  <c r="J361" i="11"/>
  <c r="I6" i="11"/>
  <c r="I14" i="11"/>
  <c r="I22" i="11"/>
  <c r="I30" i="11"/>
  <c r="I38" i="11"/>
  <c r="I46" i="11"/>
  <c r="I54" i="11"/>
  <c r="I62" i="11"/>
  <c r="I70" i="11"/>
  <c r="I78" i="11"/>
  <c r="I86" i="11"/>
  <c r="I94" i="11"/>
  <c r="I102" i="11"/>
  <c r="I110" i="11"/>
  <c r="I118" i="11"/>
  <c r="I126" i="11"/>
  <c r="I134" i="11"/>
  <c r="I142" i="11"/>
  <c r="I150" i="11"/>
  <c r="I158" i="11"/>
  <c r="I166" i="11"/>
  <c r="I174" i="11"/>
  <c r="I182" i="11"/>
  <c r="I190" i="11"/>
  <c r="I198" i="11"/>
  <c r="I206" i="11"/>
  <c r="I214" i="11"/>
  <c r="I222" i="11"/>
  <c r="I230" i="11"/>
  <c r="I238" i="11"/>
  <c r="I246" i="11"/>
  <c r="I254" i="11"/>
  <c r="I262" i="11"/>
  <c r="I270" i="11"/>
  <c r="I278" i="11"/>
  <c r="I286" i="11"/>
  <c r="I294" i="11"/>
  <c r="I302" i="11"/>
  <c r="I310" i="11"/>
  <c r="I318" i="11"/>
  <c r="J7" i="11"/>
  <c r="J20" i="11"/>
  <c r="J34" i="11"/>
  <c r="J45" i="11"/>
  <c r="J59" i="11"/>
  <c r="J71" i="11"/>
  <c r="J84" i="11"/>
  <c r="J98" i="11"/>
  <c r="J109" i="11"/>
  <c r="J123" i="11"/>
  <c r="J135" i="11"/>
  <c r="J148" i="11"/>
  <c r="J162" i="11"/>
  <c r="J173" i="11"/>
  <c r="J187" i="11"/>
  <c r="J199" i="11"/>
  <c r="J212" i="11"/>
  <c r="J226" i="11"/>
  <c r="J237" i="11"/>
  <c r="J251" i="11"/>
  <c r="J263" i="11"/>
  <c r="J276" i="11"/>
  <c r="J290" i="11"/>
  <c r="J301" i="11"/>
  <c r="J315" i="11"/>
  <c r="J327" i="11"/>
  <c r="J340" i="11"/>
  <c r="J354" i="11"/>
  <c r="J365" i="11"/>
  <c r="I16" i="11"/>
  <c r="I28" i="11"/>
  <c r="I41" i="11"/>
  <c r="I55" i="11"/>
  <c r="I66" i="11"/>
  <c r="I80" i="11"/>
  <c r="I92" i="11"/>
  <c r="I105" i="11"/>
  <c r="I119" i="11"/>
  <c r="I130" i="11"/>
  <c r="I144" i="11"/>
  <c r="I156" i="11"/>
  <c r="I169" i="11"/>
  <c r="I183" i="11"/>
  <c r="I194" i="11"/>
  <c r="I208" i="11"/>
  <c r="I220" i="11"/>
  <c r="I233" i="11"/>
  <c r="I247" i="11"/>
  <c r="I258" i="11"/>
  <c r="I272" i="11"/>
  <c r="I284" i="11"/>
  <c r="I297" i="11"/>
  <c r="I311" i="11"/>
  <c r="I322" i="11"/>
  <c r="I330" i="11"/>
  <c r="I338" i="11"/>
  <c r="I346" i="11"/>
  <c r="I354" i="11"/>
  <c r="I362" i="11"/>
  <c r="H7" i="11"/>
  <c r="H15" i="11"/>
  <c r="H23" i="11"/>
  <c r="H31" i="11"/>
  <c r="H39" i="11"/>
  <c r="H47" i="11"/>
  <c r="H55" i="11"/>
  <c r="H63" i="11"/>
  <c r="H71" i="11"/>
  <c r="H79" i="11"/>
  <c r="H87" i="11"/>
  <c r="H95" i="11"/>
  <c r="H103" i="11"/>
  <c r="H111" i="11"/>
  <c r="H119" i="11"/>
  <c r="H127" i="11"/>
  <c r="H135" i="11"/>
  <c r="H143" i="11"/>
  <c r="H151" i="11"/>
  <c r="H159" i="11"/>
  <c r="H167" i="11"/>
  <c r="H175" i="11"/>
  <c r="H183" i="11"/>
  <c r="H191" i="11"/>
  <c r="H199" i="11"/>
  <c r="H207" i="11"/>
  <c r="J10" i="11"/>
  <c r="J21" i="11"/>
  <c r="J35" i="11"/>
  <c r="J47" i="11"/>
  <c r="J60" i="11"/>
  <c r="J74" i="11"/>
  <c r="J85" i="11"/>
  <c r="J99" i="11"/>
  <c r="J111" i="11"/>
  <c r="J124" i="11"/>
  <c r="J138" i="11"/>
  <c r="J149" i="11"/>
  <c r="J163" i="11"/>
  <c r="J175" i="11"/>
  <c r="J188" i="11"/>
  <c r="J202" i="11"/>
  <c r="J213" i="11"/>
  <c r="J227" i="11"/>
  <c r="J239" i="11"/>
  <c r="J252" i="11"/>
  <c r="J266" i="11"/>
  <c r="J277" i="11"/>
  <c r="J291" i="11"/>
  <c r="J303" i="11"/>
  <c r="J316" i="11"/>
  <c r="J330" i="11"/>
  <c r="J341" i="11"/>
  <c r="J355" i="11"/>
  <c r="I4" i="11"/>
  <c r="I17" i="11"/>
  <c r="I31" i="11"/>
  <c r="I42" i="11"/>
  <c r="I56" i="11"/>
  <c r="I68" i="11"/>
  <c r="I81" i="11"/>
  <c r="I95" i="11"/>
  <c r="I106" i="11"/>
  <c r="I120" i="11"/>
  <c r="I132" i="11"/>
  <c r="I145" i="11"/>
  <c r="I159" i="11"/>
  <c r="I170" i="11"/>
  <c r="I184" i="11"/>
  <c r="I196" i="11"/>
  <c r="I209" i="11"/>
  <c r="I223" i="11"/>
  <c r="I234" i="11"/>
  <c r="I248" i="11"/>
  <c r="I260" i="11"/>
  <c r="I273" i="11"/>
  <c r="I287" i="11"/>
  <c r="I298" i="11"/>
  <c r="I312" i="11"/>
  <c r="I323" i="11"/>
  <c r="I331" i="11"/>
  <c r="I339" i="11"/>
  <c r="I347" i="11"/>
  <c r="I355" i="11"/>
  <c r="I363" i="11"/>
  <c r="H8" i="11"/>
  <c r="H16" i="11"/>
  <c r="H24" i="11"/>
  <c r="H32" i="11"/>
  <c r="H40" i="11"/>
  <c r="H48" i="11"/>
  <c r="H56" i="11"/>
  <c r="H64" i="11"/>
  <c r="H72" i="11"/>
  <c r="H80" i="11"/>
  <c r="H88" i="11"/>
  <c r="H96" i="11"/>
  <c r="H104" i="11"/>
  <c r="H112" i="11"/>
  <c r="H120" i="11"/>
  <c r="H128" i="11"/>
  <c r="H136" i="11"/>
  <c r="H144" i="11"/>
  <c r="H152" i="11"/>
  <c r="H160" i="11"/>
  <c r="H168" i="11"/>
  <c r="H176" i="11"/>
  <c r="H184" i="11"/>
  <c r="H192" i="11"/>
  <c r="H200" i="11"/>
  <c r="H208" i="11"/>
  <c r="J12" i="11"/>
  <c r="J26" i="11"/>
  <c r="J37" i="11"/>
  <c r="J51" i="11"/>
  <c r="J63" i="11"/>
  <c r="J76" i="11"/>
  <c r="J90" i="11"/>
  <c r="J101" i="11"/>
  <c r="J115" i="11"/>
  <c r="J127" i="11"/>
  <c r="J140" i="11"/>
  <c r="J154" i="11"/>
  <c r="J165" i="11"/>
  <c r="J179" i="11"/>
  <c r="J191" i="11"/>
  <c r="J204" i="11"/>
  <c r="J218" i="11"/>
  <c r="J229" i="11"/>
  <c r="J243" i="11"/>
  <c r="J255" i="11"/>
  <c r="J268" i="11"/>
  <c r="J282" i="11"/>
  <c r="J293" i="11"/>
  <c r="J307" i="11"/>
  <c r="J319" i="11"/>
  <c r="J332" i="11"/>
  <c r="J346" i="11"/>
  <c r="J357" i="11"/>
  <c r="I8" i="11"/>
  <c r="I20" i="11"/>
  <c r="I33" i="11"/>
  <c r="I47" i="11"/>
  <c r="I58" i="11"/>
  <c r="I72" i="11"/>
  <c r="I84" i="11"/>
  <c r="I97" i="11"/>
  <c r="I111" i="11"/>
  <c r="I122" i="11"/>
  <c r="I136" i="11"/>
  <c r="I148" i="11"/>
  <c r="I161" i="11"/>
  <c r="I175" i="11"/>
  <c r="I186" i="11"/>
  <c r="I200" i="11"/>
  <c r="I212" i="11"/>
  <c r="I225" i="11"/>
  <c r="I239" i="11"/>
  <c r="I250" i="11"/>
  <c r="I264" i="11"/>
  <c r="I276" i="11"/>
  <c r="I289" i="11"/>
  <c r="I303" i="11"/>
  <c r="I314" i="11"/>
  <c r="I325" i="11"/>
  <c r="I333" i="11"/>
  <c r="I341" i="11"/>
  <c r="I349" i="11"/>
  <c r="I357" i="11"/>
  <c r="I365" i="11"/>
  <c r="H10" i="11"/>
  <c r="H18" i="11"/>
  <c r="H26" i="11"/>
  <c r="H34" i="11"/>
  <c r="H42" i="11"/>
  <c r="H50" i="11"/>
  <c r="H58" i="11"/>
  <c r="H66" i="11"/>
  <c r="H74" i="11"/>
  <c r="H82" i="11"/>
  <c r="H90" i="11"/>
  <c r="H98" i="11"/>
  <c r="H106" i="11"/>
  <c r="H114" i="11"/>
  <c r="H122" i="11"/>
  <c r="H130" i="11"/>
  <c r="H138" i="11"/>
  <c r="H146" i="11"/>
  <c r="H154" i="11"/>
  <c r="H162" i="11"/>
  <c r="H170" i="11"/>
  <c r="H178" i="11"/>
  <c r="H186" i="11"/>
  <c r="H194" i="11"/>
  <c r="H202" i="11"/>
  <c r="H210" i="11"/>
  <c r="J4" i="11"/>
  <c r="J27" i="11"/>
  <c r="J44" i="11"/>
  <c r="J67" i="11"/>
  <c r="J87" i="11"/>
  <c r="J107" i="11"/>
  <c r="J130" i="11"/>
  <c r="J147" i="11"/>
  <c r="J170" i="11"/>
  <c r="J189" i="11"/>
  <c r="J210" i="11"/>
  <c r="J231" i="11"/>
  <c r="J250" i="11"/>
  <c r="J271" i="11"/>
  <c r="J292" i="11"/>
  <c r="J311" i="11"/>
  <c r="J333" i="11"/>
  <c r="J351" i="11"/>
  <c r="I10" i="11"/>
  <c r="I32" i="11"/>
  <c r="I50" i="11"/>
  <c r="I73" i="11"/>
  <c r="I90" i="11"/>
  <c r="I113" i="11"/>
  <c r="I135" i="11"/>
  <c r="I153" i="11"/>
  <c r="I176" i="11"/>
  <c r="I193" i="11"/>
  <c r="I216" i="11"/>
  <c r="I236" i="11"/>
  <c r="I256" i="11"/>
  <c r="I279" i="11"/>
  <c r="I296" i="11"/>
  <c r="I319" i="11"/>
  <c r="I332" i="11"/>
  <c r="I344" i="11"/>
  <c r="I358" i="11"/>
  <c r="H6" i="11"/>
  <c r="H20" i="11"/>
  <c r="H33" i="11"/>
  <c r="H45" i="11"/>
  <c r="H59" i="11"/>
  <c r="H70" i="11"/>
  <c r="H84" i="11"/>
  <c r="H97" i="11"/>
  <c r="H109" i="11"/>
  <c r="H123" i="11"/>
  <c r="H134" i="11"/>
  <c r="H148" i="11"/>
  <c r="H161" i="11"/>
  <c r="H173" i="11"/>
  <c r="H187" i="11"/>
  <c r="H198" i="11"/>
  <c r="H212" i="11"/>
  <c r="H220" i="11"/>
  <c r="H228" i="11"/>
  <c r="H236" i="11"/>
  <c r="H244" i="11"/>
  <c r="H252" i="11"/>
  <c r="H260" i="11"/>
  <c r="H268" i="11"/>
  <c r="H276" i="11"/>
  <c r="H284" i="11"/>
  <c r="H292" i="11"/>
  <c r="H300" i="11"/>
  <c r="H308" i="11"/>
  <c r="H316" i="11"/>
  <c r="H324" i="11"/>
  <c r="H332" i="11"/>
  <c r="H340" i="11"/>
  <c r="H348" i="11"/>
  <c r="H356" i="11"/>
  <c r="H364" i="11"/>
  <c r="J5" i="11"/>
  <c r="J28" i="11"/>
  <c r="J50" i="11"/>
  <c r="J68" i="11"/>
  <c r="J91" i="11"/>
  <c r="J108" i="11"/>
  <c r="J131" i="11"/>
  <c r="J151" i="11"/>
  <c r="J171" i="11"/>
  <c r="J194" i="11"/>
  <c r="J211" i="11"/>
  <c r="J234" i="11"/>
  <c r="J253" i="11"/>
  <c r="J274" i="11"/>
  <c r="J295" i="11"/>
  <c r="J314" i="11"/>
  <c r="J335" i="11"/>
  <c r="J356" i="11"/>
  <c r="I12" i="11"/>
  <c r="I34" i="11"/>
  <c r="I52" i="11"/>
  <c r="I74" i="11"/>
  <c r="I96" i="11"/>
  <c r="I114" i="11"/>
  <c r="I137" i="11"/>
  <c r="I154" i="11"/>
  <c r="I177" i="11"/>
  <c r="I199" i="11"/>
  <c r="I217" i="11"/>
  <c r="I240" i="11"/>
  <c r="I257" i="11"/>
  <c r="I280" i="11"/>
  <c r="I300" i="11"/>
  <c r="I320" i="11"/>
  <c r="I334" i="11"/>
  <c r="I345" i="11"/>
  <c r="I359" i="11"/>
  <c r="H9" i="11"/>
  <c r="H21" i="11"/>
  <c r="H35" i="11"/>
  <c r="H46" i="11"/>
  <c r="H60" i="11"/>
  <c r="H73" i="11"/>
  <c r="H85" i="11"/>
  <c r="H99" i="11"/>
  <c r="H110" i="11"/>
  <c r="H124" i="11"/>
  <c r="H137" i="11"/>
  <c r="H149" i="11"/>
  <c r="H163" i="11"/>
  <c r="H174" i="11"/>
  <c r="H188" i="11"/>
  <c r="H201" i="11"/>
  <c r="H213" i="11"/>
  <c r="H221" i="11"/>
  <c r="H229" i="11"/>
  <c r="H237" i="11"/>
  <c r="H245" i="11"/>
  <c r="H253" i="11"/>
  <c r="H261" i="11"/>
  <c r="H269" i="11"/>
  <c r="H277" i="11"/>
  <c r="H285" i="11"/>
  <c r="H293" i="11"/>
  <c r="H301" i="11"/>
  <c r="H309" i="11"/>
  <c r="H317" i="11"/>
  <c r="H325" i="11"/>
  <c r="H333" i="11"/>
  <c r="H341" i="11"/>
  <c r="H349" i="11"/>
  <c r="H357" i="11"/>
  <c r="H365" i="11"/>
  <c r="J100" i="11"/>
  <c r="J119" i="11"/>
  <c r="J141" i="11"/>
  <c r="J159" i="11"/>
  <c r="J181" i="11"/>
  <c r="J203" i="11"/>
  <c r="J221" i="11"/>
  <c r="J244" i="11"/>
  <c r="J261" i="11"/>
  <c r="J284" i="11"/>
  <c r="J306" i="11"/>
  <c r="J324" i="11"/>
  <c r="J11" i="11"/>
  <c r="J29" i="11"/>
  <c r="J52" i="11"/>
  <c r="J69" i="11"/>
  <c r="J92" i="11"/>
  <c r="J114" i="11"/>
  <c r="J132" i="11"/>
  <c r="J155" i="11"/>
  <c r="J172" i="11"/>
  <c r="J195" i="11"/>
  <c r="J215" i="11"/>
  <c r="J235" i="11"/>
  <c r="J258" i="11"/>
  <c r="J275" i="11"/>
  <c r="J298" i="11"/>
  <c r="J317" i="11"/>
  <c r="J338" i="11"/>
  <c r="J359" i="11"/>
  <c r="I15" i="11"/>
  <c r="I36" i="11"/>
  <c r="I57" i="11"/>
  <c r="I76" i="11"/>
  <c r="I98" i="11"/>
  <c r="I116" i="11"/>
  <c r="I138" i="11"/>
  <c r="I160" i="11"/>
  <c r="I178" i="11"/>
  <c r="I201" i="11"/>
  <c r="I218" i="11"/>
  <c r="I241" i="11"/>
  <c r="I263" i="11"/>
  <c r="I281" i="11"/>
  <c r="I304" i="11"/>
  <c r="I321" i="11"/>
  <c r="I335" i="11"/>
  <c r="I348" i="11"/>
  <c r="I360" i="11"/>
  <c r="H11" i="11"/>
  <c r="H22" i="11"/>
  <c r="H36" i="11"/>
  <c r="H49" i="11"/>
  <c r="H61" i="11"/>
  <c r="H75" i="11"/>
  <c r="H86" i="11"/>
  <c r="H100" i="11"/>
  <c r="H113" i="11"/>
  <c r="H125" i="11"/>
  <c r="H139" i="11"/>
  <c r="H150" i="11"/>
  <c r="H164" i="11"/>
  <c r="H177" i="11"/>
  <c r="H189" i="11"/>
  <c r="H203" i="11"/>
  <c r="H214" i="11"/>
  <c r="H222" i="11"/>
  <c r="H230" i="11"/>
  <c r="H238" i="11"/>
  <c r="H246" i="11"/>
  <c r="H254" i="11"/>
  <c r="H262" i="11"/>
  <c r="H270" i="11"/>
  <c r="H278" i="11"/>
  <c r="H286" i="11"/>
  <c r="H294" i="11"/>
  <c r="H302" i="11"/>
  <c r="H310" i="11"/>
  <c r="H318" i="11"/>
  <c r="H326" i="11"/>
  <c r="H334" i="11"/>
  <c r="H342" i="11"/>
  <c r="H350" i="11"/>
  <c r="H358" i="11"/>
  <c r="J2" i="11"/>
  <c r="H359" i="11"/>
  <c r="J13" i="11"/>
  <c r="J31" i="11"/>
  <c r="J53" i="11"/>
  <c r="J75" i="11"/>
  <c r="J93" i="11"/>
  <c r="J116" i="11"/>
  <c r="J133" i="11"/>
  <c r="J156" i="11"/>
  <c r="J178" i="11"/>
  <c r="J196" i="11"/>
  <c r="J219" i="11"/>
  <c r="J236" i="11"/>
  <c r="J259" i="11"/>
  <c r="J279" i="11"/>
  <c r="J299" i="11"/>
  <c r="J322" i="11"/>
  <c r="J339" i="11"/>
  <c r="J362" i="11"/>
  <c r="I18" i="11"/>
  <c r="I39" i="11"/>
  <c r="I60" i="11"/>
  <c r="I79" i="11"/>
  <c r="I100" i="11"/>
  <c r="I121" i="11"/>
  <c r="I140" i="11"/>
  <c r="I162" i="11"/>
  <c r="I180" i="11"/>
  <c r="I202" i="11"/>
  <c r="I224" i="11"/>
  <c r="I242" i="11"/>
  <c r="I265" i="11"/>
  <c r="I282" i="11"/>
  <c r="I305" i="11"/>
  <c r="I324" i="11"/>
  <c r="I336" i="11"/>
  <c r="I350" i="11"/>
  <c r="I361" i="11"/>
  <c r="H12" i="11"/>
  <c r="H25" i="11"/>
  <c r="H37" i="11"/>
  <c r="H51" i="11"/>
  <c r="H62" i="11"/>
  <c r="H76" i="11"/>
  <c r="H89" i="11"/>
  <c r="H101" i="11"/>
  <c r="H115" i="11"/>
  <c r="H126" i="11"/>
  <c r="H140" i="11"/>
  <c r="H153" i="11"/>
  <c r="H165" i="11"/>
  <c r="H179" i="11"/>
  <c r="H190" i="11"/>
  <c r="H204" i="11"/>
  <c r="H215" i="11"/>
  <c r="H223" i="11"/>
  <c r="H231" i="11"/>
  <c r="H239" i="11"/>
  <c r="H247" i="11"/>
  <c r="H255" i="11"/>
  <c r="H263" i="11"/>
  <c r="H271" i="11"/>
  <c r="H279" i="11"/>
  <c r="H287" i="11"/>
  <c r="H295" i="11"/>
  <c r="H303" i="11"/>
  <c r="H311" i="11"/>
  <c r="H319" i="11"/>
  <c r="H327" i="11"/>
  <c r="H335" i="11"/>
  <c r="H343" i="11"/>
  <c r="H351" i="11"/>
  <c r="I2" i="11"/>
  <c r="J15" i="11"/>
  <c r="J36" i="11"/>
  <c r="J55" i="11"/>
  <c r="J77" i="11"/>
  <c r="J95" i="11"/>
  <c r="J117" i="11"/>
  <c r="J139" i="11"/>
  <c r="J157" i="11"/>
  <c r="J180" i="11"/>
  <c r="J197" i="11"/>
  <c r="J220" i="11"/>
  <c r="J242" i="11"/>
  <c r="J260" i="11"/>
  <c r="J283" i="11"/>
  <c r="J300" i="11"/>
  <c r="J323" i="11"/>
  <c r="J343" i="11"/>
  <c r="J363" i="11"/>
  <c r="I23" i="11"/>
  <c r="I40" i="11"/>
  <c r="I63" i="11"/>
  <c r="I82" i="11"/>
  <c r="I103" i="11"/>
  <c r="I124" i="11"/>
  <c r="I143" i="11"/>
  <c r="I164" i="11"/>
  <c r="I185" i="11"/>
  <c r="I204" i="11"/>
  <c r="I226" i="11"/>
  <c r="I244" i="11"/>
  <c r="I266" i="11"/>
  <c r="I288" i="11"/>
  <c r="I306" i="11"/>
  <c r="I326" i="11"/>
  <c r="I337" i="11"/>
  <c r="I351" i="11"/>
  <c r="I364" i="11"/>
  <c r="H13" i="11"/>
  <c r="H27" i="11"/>
  <c r="H38" i="11"/>
  <c r="H52" i="11"/>
  <c r="H65" i="11"/>
  <c r="H77" i="11"/>
  <c r="H91" i="11"/>
  <c r="H102" i="11"/>
  <c r="H116" i="11"/>
  <c r="H129" i="11"/>
  <c r="H141" i="11"/>
  <c r="H155" i="11"/>
  <c r="H166" i="11"/>
  <c r="H180" i="11"/>
  <c r="H193" i="11"/>
  <c r="H205" i="11"/>
  <c r="H216" i="11"/>
  <c r="H224" i="11"/>
  <c r="H232" i="11"/>
  <c r="H240" i="11"/>
  <c r="H248" i="11"/>
  <c r="H256" i="11"/>
  <c r="H264" i="11"/>
  <c r="H272" i="11"/>
  <c r="H280" i="11"/>
  <c r="H288" i="11"/>
  <c r="H296" i="11"/>
  <c r="H304" i="11"/>
  <c r="H312" i="11"/>
  <c r="H320" i="11"/>
  <c r="H328" i="11"/>
  <c r="H336" i="11"/>
  <c r="H344" i="11"/>
  <c r="H352" i="11"/>
  <c r="H360" i="11"/>
  <c r="H2" i="11"/>
  <c r="J18" i="11"/>
  <c r="J66" i="11"/>
  <c r="J143" i="11"/>
  <c r="J223" i="11"/>
  <c r="J308" i="11"/>
  <c r="I7" i="11"/>
  <c r="I64" i="11"/>
  <c r="I112" i="11"/>
  <c r="I168" i="11"/>
  <c r="I228" i="11"/>
  <c r="I274" i="11"/>
  <c r="I328" i="11"/>
  <c r="H3" i="11"/>
  <c r="H30" i="11"/>
  <c r="H68" i="11"/>
  <c r="H105" i="11"/>
  <c r="H133" i="11"/>
  <c r="H171" i="11"/>
  <c r="H206" i="11"/>
  <c r="H227" i="11"/>
  <c r="H250" i="11"/>
  <c r="H273" i="11"/>
  <c r="H291" i="11"/>
  <c r="H314" i="11"/>
  <c r="H337" i="11"/>
  <c r="H355" i="11"/>
  <c r="H107" i="11"/>
  <c r="H172" i="11"/>
  <c r="H233" i="11"/>
  <c r="H274" i="11"/>
  <c r="H315" i="11"/>
  <c r="H338" i="11"/>
  <c r="H361" i="11"/>
  <c r="J23" i="11"/>
  <c r="J164" i="11"/>
  <c r="J245" i="11"/>
  <c r="J325" i="11"/>
  <c r="I24" i="11"/>
  <c r="I71" i="11"/>
  <c r="I128" i="11"/>
  <c r="I232" i="11"/>
  <c r="I292" i="11"/>
  <c r="I340" i="11"/>
  <c r="H43" i="11"/>
  <c r="H78" i="11"/>
  <c r="H108" i="11"/>
  <c r="H181" i="11"/>
  <c r="H211" i="11"/>
  <c r="H234" i="11"/>
  <c r="H275" i="11"/>
  <c r="H298" i="11"/>
  <c r="H339" i="11"/>
  <c r="H362" i="11"/>
  <c r="J186" i="11"/>
  <c r="I151" i="11"/>
  <c r="I352" i="11"/>
  <c r="H54" i="11"/>
  <c r="H157" i="11"/>
  <c r="H219" i="11"/>
  <c r="H265" i="11"/>
  <c r="H283" i="11"/>
  <c r="H347" i="11"/>
  <c r="J58" i="11"/>
  <c r="J122" i="11"/>
  <c r="J285" i="11"/>
  <c r="J349" i="11"/>
  <c r="I48" i="11"/>
  <c r="I104" i="11"/>
  <c r="I152" i="11"/>
  <c r="I268" i="11"/>
  <c r="I353" i="11"/>
  <c r="H28" i="11"/>
  <c r="H93" i="11"/>
  <c r="H158" i="11"/>
  <c r="H225" i="11"/>
  <c r="H243" i="11"/>
  <c r="H289" i="11"/>
  <c r="H307" i="11"/>
  <c r="H353" i="11"/>
  <c r="J3" i="11"/>
  <c r="J61" i="11"/>
  <c r="J125" i="11"/>
  <c r="J207" i="11"/>
  <c r="J287" i="11"/>
  <c r="J364" i="11"/>
  <c r="J19" i="11"/>
  <c r="J79" i="11"/>
  <c r="J146" i="11"/>
  <c r="J228" i="11"/>
  <c r="J309" i="11"/>
  <c r="I9" i="11"/>
  <c r="I65" i="11"/>
  <c r="I127" i="11"/>
  <c r="I172" i="11"/>
  <c r="I231" i="11"/>
  <c r="I290" i="11"/>
  <c r="I329" i="11"/>
  <c r="H4" i="11"/>
  <c r="H41" i="11"/>
  <c r="H69" i="11"/>
  <c r="H142" i="11"/>
  <c r="H209" i="11"/>
  <c r="H251" i="11"/>
  <c r="H297" i="11"/>
  <c r="J82" i="11"/>
  <c r="I188" i="11"/>
  <c r="H5" i="11"/>
  <c r="H145" i="11"/>
  <c r="H257" i="11"/>
  <c r="H321" i="11"/>
  <c r="J348" i="11"/>
  <c r="I89" i="11"/>
  <c r="I207" i="11"/>
  <c r="I313" i="11"/>
  <c r="H19" i="11"/>
  <c r="H92" i="11"/>
  <c r="H195" i="11"/>
  <c r="H242" i="11"/>
  <c r="H306" i="11"/>
  <c r="J39" i="11"/>
  <c r="J83" i="11"/>
  <c r="J167" i="11"/>
  <c r="J247" i="11"/>
  <c r="J331" i="11"/>
  <c r="I25" i="11"/>
  <c r="I87" i="11"/>
  <c r="I129" i="11"/>
  <c r="I191" i="11"/>
  <c r="I249" i="11"/>
  <c r="I295" i="11"/>
  <c r="I342" i="11"/>
  <c r="H14" i="11"/>
  <c r="H44" i="11"/>
  <c r="H81" i="11"/>
  <c r="H117" i="11"/>
  <c r="H147" i="11"/>
  <c r="H182" i="11"/>
  <c r="H217" i="11"/>
  <c r="H235" i="11"/>
  <c r="H258" i="11"/>
  <c r="H281" i="11"/>
  <c r="H299" i="11"/>
  <c r="H322" i="11"/>
  <c r="H345" i="11"/>
  <c r="H363" i="11"/>
  <c r="J42" i="11"/>
  <c r="J103" i="11"/>
  <c r="J183" i="11"/>
  <c r="J267" i="11"/>
  <c r="J347" i="11"/>
  <c r="I26" i="11"/>
  <c r="I88" i="11"/>
  <c r="I146" i="11"/>
  <c r="I192" i="11"/>
  <c r="I252" i="11"/>
  <c r="I308" i="11"/>
  <c r="I343" i="11"/>
  <c r="H17" i="11"/>
  <c r="H53" i="11"/>
  <c r="H83" i="11"/>
  <c r="H118" i="11"/>
  <c r="H156" i="11"/>
  <c r="H185" i="11"/>
  <c r="H218" i="11"/>
  <c r="H241" i="11"/>
  <c r="H259" i="11"/>
  <c r="H282" i="11"/>
  <c r="H305" i="11"/>
  <c r="H323" i="11"/>
  <c r="H346" i="11"/>
  <c r="J43" i="11"/>
  <c r="J106" i="11"/>
  <c r="J269" i="11"/>
  <c r="I44" i="11"/>
  <c r="I255" i="11"/>
  <c r="H121" i="11"/>
  <c r="H329" i="11"/>
  <c r="J205" i="11"/>
  <c r="I210" i="11"/>
  <c r="I316" i="11"/>
  <c r="H57" i="11"/>
  <c r="H131" i="11"/>
  <c r="H196" i="11"/>
  <c r="H266" i="11"/>
  <c r="H330" i="11"/>
  <c r="I167" i="11"/>
  <c r="H132" i="11"/>
  <c r="H331" i="11"/>
  <c r="H169" i="11"/>
  <c r="H354" i="11"/>
  <c r="H197" i="11"/>
  <c r="I356" i="11"/>
  <c r="H29" i="11"/>
  <c r="H67" i="11"/>
  <c r="I108" i="11"/>
  <c r="I215" i="11"/>
  <c r="H249" i="11"/>
  <c r="H267" i="11"/>
  <c r="H290" i="11"/>
  <c r="H94" i="11"/>
  <c r="I271" i="11"/>
  <c r="I327" i="11"/>
  <c r="H226" i="11"/>
  <c r="I49" i="11"/>
  <c r="H313" i="11"/>
  <c r="E3" i="11"/>
  <c r="E11" i="11"/>
  <c r="E19" i="11"/>
  <c r="E27" i="11"/>
  <c r="E35" i="11"/>
  <c r="E43" i="11"/>
  <c r="E51" i="11"/>
  <c r="E59" i="11"/>
  <c r="E67" i="11"/>
  <c r="E75" i="11"/>
  <c r="E83" i="11"/>
  <c r="E91" i="11"/>
  <c r="E99" i="11"/>
  <c r="E107" i="11"/>
  <c r="E115" i="11"/>
  <c r="E123" i="11"/>
  <c r="E131" i="11"/>
  <c r="E139" i="11"/>
  <c r="E147" i="11"/>
  <c r="E155" i="11"/>
  <c r="E163" i="11"/>
  <c r="E171" i="11"/>
  <c r="E179" i="11"/>
  <c r="E187" i="11"/>
  <c r="E195" i="11"/>
  <c r="E203" i="11"/>
  <c r="E211" i="11"/>
  <c r="E219" i="11"/>
  <c r="E227" i="11"/>
  <c r="E235" i="11"/>
  <c r="E243" i="11"/>
  <c r="E251" i="11"/>
  <c r="E259" i="11"/>
  <c r="E267" i="11"/>
  <c r="E275" i="11"/>
  <c r="E283" i="11"/>
  <c r="E291" i="11"/>
  <c r="E299" i="11"/>
  <c r="E307" i="11"/>
  <c r="E315" i="11"/>
  <c r="E323" i="11"/>
  <c r="E331" i="11"/>
  <c r="E339" i="11"/>
  <c r="E347" i="11"/>
  <c r="E355" i="11"/>
  <c r="E363" i="11"/>
  <c r="E371" i="11"/>
  <c r="E379" i="11"/>
  <c r="E387" i="11"/>
  <c r="E395" i="11"/>
  <c r="E403" i="11"/>
  <c r="E411" i="11"/>
  <c r="E419" i="11"/>
  <c r="E427" i="11"/>
  <c r="E435" i="11"/>
  <c r="E443" i="11"/>
  <c r="E451" i="11"/>
  <c r="E459" i="11"/>
  <c r="E467" i="11"/>
  <c r="E475" i="11"/>
  <c r="E483" i="11"/>
  <c r="E491" i="11"/>
  <c r="E499" i="11"/>
  <c r="E507" i="11"/>
  <c r="E515" i="11"/>
  <c r="E523" i="11"/>
  <c r="E531" i="11"/>
  <c r="E539" i="11"/>
  <c r="E547" i="11"/>
  <c r="E555" i="11"/>
  <c r="E563" i="11"/>
  <c r="D6" i="11"/>
  <c r="D14" i="11"/>
  <c r="D22" i="11"/>
  <c r="D30" i="11"/>
  <c r="D38" i="11"/>
  <c r="D46" i="11"/>
  <c r="D54" i="11"/>
  <c r="D62" i="11"/>
  <c r="D70" i="11"/>
  <c r="D78" i="11"/>
  <c r="D86" i="11"/>
  <c r="D94" i="11"/>
  <c r="D102" i="11"/>
  <c r="D110" i="11"/>
  <c r="E4" i="11"/>
  <c r="E12" i="11"/>
  <c r="E20" i="11"/>
  <c r="E28" i="11"/>
  <c r="E36" i="11"/>
  <c r="E44" i="11"/>
  <c r="E52" i="11"/>
  <c r="E60" i="11"/>
  <c r="E68" i="11"/>
  <c r="E76" i="11"/>
  <c r="E84" i="11"/>
  <c r="E92" i="11"/>
  <c r="E100" i="11"/>
  <c r="E108" i="11"/>
  <c r="E116" i="11"/>
  <c r="E124" i="11"/>
  <c r="E132" i="11"/>
  <c r="E140" i="11"/>
  <c r="E148" i="11"/>
  <c r="E156" i="11"/>
  <c r="E164" i="11"/>
  <c r="E172" i="11"/>
  <c r="E180" i="11"/>
  <c r="E188" i="11"/>
  <c r="E196" i="11"/>
  <c r="E204" i="11"/>
  <c r="E212" i="11"/>
  <c r="E220" i="11"/>
  <c r="E228" i="11"/>
  <c r="E236" i="11"/>
  <c r="E244" i="11"/>
  <c r="E252" i="11"/>
  <c r="E260" i="11"/>
  <c r="E268" i="11"/>
  <c r="E276" i="11"/>
  <c r="E284" i="11"/>
  <c r="E292" i="11"/>
  <c r="E300" i="11"/>
  <c r="E308" i="11"/>
  <c r="E316" i="11"/>
  <c r="E324" i="11"/>
  <c r="E332" i="11"/>
  <c r="E340" i="11"/>
  <c r="E348" i="11"/>
  <c r="E356" i="11"/>
  <c r="E364" i="11"/>
  <c r="E372" i="11"/>
  <c r="E380" i="11"/>
  <c r="E388" i="11"/>
  <c r="E396" i="11"/>
  <c r="E404" i="11"/>
  <c r="E412" i="11"/>
  <c r="E420" i="11"/>
  <c r="E428" i="11"/>
  <c r="E436" i="11"/>
  <c r="E444" i="11"/>
  <c r="E452" i="11"/>
  <c r="E460" i="11"/>
  <c r="E468" i="11"/>
  <c r="E476" i="11"/>
  <c r="E484" i="11"/>
  <c r="E492" i="11"/>
  <c r="E500" i="11"/>
  <c r="E508" i="11"/>
  <c r="E516" i="11"/>
  <c r="E524" i="11"/>
  <c r="E532" i="11"/>
  <c r="E540" i="11"/>
  <c r="E548" i="11"/>
  <c r="E556" i="11"/>
  <c r="E564" i="11"/>
  <c r="D7" i="11"/>
  <c r="D15" i="11"/>
  <c r="D23" i="11"/>
  <c r="D31" i="11"/>
  <c r="D39" i="11"/>
  <c r="D47" i="11"/>
  <c r="D55" i="11"/>
  <c r="D63" i="11"/>
  <c r="D71" i="11"/>
  <c r="D79" i="11"/>
  <c r="D87" i="11"/>
  <c r="D95" i="11"/>
  <c r="D103" i="11"/>
  <c r="D111" i="11"/>
  <c r="E6" i="11"/>
  <c r="E14" i="11"/>
  <c r="E22" i="11"/>
  <c r="E30" i="11"/>
  <c r="E38" i="11"/>
  <c r="E46" i="11"/>
  <c r="E54" i="11"/>
  <c r="E62" i="11"/>
  <c r="E70" i="11"/>
  <c r="E78" i="11"/>
  <c r="E86" i="11"/>
  <c r="E94" i="11"/>
  <c r="E102" i="11"/>
  <c r="E110" i="11"/>
  <c r="E118" i="11"/>
  <c r="E126" i="11"/>
  <c r="E134" i="11"/>
  <c r="E142" i="11"/>
  <c r="E150" i="11"/>
  <c r="E158" i="11"/>
  <c r="E166" i="11"/>
  <c r="E174" i="11"/>
  <c r="E182" i="11"/>
  <c r="E190" i="11"/>
  <c r="E198" i="11"/>
  <c r="E206" i="11"/>
  <c r="E214" i="11"/>
  <c r="E222" i="11"/>
  <c r="E230" i="11"/>
  <c r="E238" i="11"/>
  <c r="E246" i="11"/>
  <c r="E254" i="11"/>
  <c r="E262" i="11"/>
  <c r="E270" i="11"/>
  <c r="E278" i="11"/>
  <c r="E286" i="11"/>
  <c r="E294" i="11"/>
  <c r="E302" i="11"/>
  <c r="E310" i="11"/>
  <c r="E318" i="11"/>
  <c r="E326" i="11"/>
  <c r="E334" i="11"/>
  <c r="E342" i="11"/>
  <c r="E350" i="11"/>
  <c r="E358" i="11"/>
  <c r="E366" i="11"/>
  <c r="E374" i="11"/>
  <c r="E382" i="11"/>
  <c r="E390" i="11"/>
  <c r="E398" i="11"/>
  <c r="E406" i="11"/>
  <c r="E414" i="11"/>
  <c r="E422" i="11"/>
  <c r="E430" i="11"/>
  <c r="E438" i="11"/>
  <c r="E446" i="11"/>
  <c r="E454" i="11"/>
  <c r="E462" i="11"/>
  <c r="E470" i="11"/>
  <c r="E478" i="11"/>
  <c r="E486" i="11"/>
  <c r="E494" i="11"/>
  <c r="E502" i="11"/>
  <c r="E510" i="11"/>
  <c r="E518" i="11"/>
  <c r="E526" i="11"/>
  <c r="E534" i="11"/>
  <c r="E542" i="11"/>
  <c r="E550" i="11"/>
  <c r="E558" i="11"/>
  <c r="E566" i="11"/>
  <c r="D9" i="11"/>
  <c r="D17" i="11"/>
  <c r="D25" i="11"/>
  <c r="D33" i="11"/>
  <c r="D41" i="11"/>
  <c r="D49" i="11"/>
  <c r="D57" i="11"/>
  <c r="D65" i="11"/>
  <c r="D73" i="11"/>
  <c r="D81" i="11"/>
  <c r="D89" i="11"/>
  <c r="D97" i="11"/>
  <c r="D105" i="11"/>
  <c r="D113" i="11"/>
  <c r="E9" i="11"/>
  <c r="E17" i="11"/>
  <c r="E25" i="11"/>
  <c r="E33" i="11"/>
  <c r="E41" i="11"/>
  <c r="E49" i="11"/>
  <c r="E57" i="11"/>
  <c r="E65" i="11"/>
  <c r="E73" i="11"/>
  <c r="E81" i="11"/>
  <c r="E89" i="11"/>
  <c r="E97" i="11"/>
  <c r="E105" i="11"/>
  <c r="E113" i="11"/>
  <c r="E121" i="11"/>
  <c r="E129" i="11"/>
  <c r="E137" i="11"/>
  <c r="E145" i="11"/>
  <c r="E153" i="11"/>
  <c r="E161" i="11"/>
  <c r="E169" i="11"/>
  <c r="E177" i="11"/>
  <c r="E185" i="11"/>
  <c r="E193" i="11"/>
  <c r="E201" i="11"/>
  <c r="E209" i="11"/>
  <c r="E217" i="11"/>
  <c r="E225" i="11"/>
  <c r="E233" i="11"/>
  <c r="E241" i="11"/>
  <c r="E249" i="11"/>
  <c r="E257" i="11"/>
  <c r="E265" i="11"/>
  <c r="E273" i="11"/>
  <c r="E281" i="11"/>
  <c r="E289" i="11"/>
  <c r="E297" i="11"/>
  <c r="E305" i="11"/>
  <c r="E313" i="11"/>
  <c r="E321" i="11"/>
  <c r="E329" i="11"/>
  <c r="E337" i="11"/>
  <c r="E345" i="11"/>
  <c r="E353" i="11"/>
  <c r="E361" i="11"/>
  <c r="E369" i="11"/>
  <c r="E377" i="11"/>
  <c r="E385" i="11"/>
  <c r="E393" i="11"/>
  <c r="E401" i="11"/>
  <c r="E409" i="11"/>
  <c r="E417" i="11"/>
  <c r="E425" i="11"/>
  <c r="E433" i="11"/>
  <c r="E441" i="11"/>
  <c r="E449" i="11"/>
  <c r="E457" i="11"/>
  <c r="E465" i="11"/>
  <c r="E473" i="11"/>
  <c r="E481" i="11"/>
  <c r="E489" i="11"/>
  <c r="E497" i="11"/>
  <c r="E505" i="11"/>
  <c r="E513" i="11"/>
  <c r="E521" i="11"/>
  <c r="E529" i="11"/>
  <c r="E537" i="11"/>
  <c r="E545" i="11"/>
  <c r="E553" i="11"/>
  <c r="E561" i="11"/>
  <c r="D4" i="11"/>
  <c r="D12" i="11"/>
  <c r="D20" i="11"/>
  <c r="D28" i="11"/>
  <c r="D36" i="11"/>
  <c r="D44" i="11"/>
  <c r="D52" i="11"/>
  <c r="D60" i="11"/>
  <c r="D68" i="11"/>
  <c r="D76" i="11"/>
  <c r="D84" i="11"/>
  <c r="D92" i="11"/>
  <c r="D100" i="11"/>
  <c r="D108" i="11"/>
  <c r="D116" i="11"/>
  <c r="E10" i="11"/>
  <c r="E8" i="11"/>
  <c r="E26" i="11"/>
  <c r="E42" i="11"/>
  <c r="E58" i="11"/>
  <c r="E74" i="11"/>
  <c r="E90" i="11"/>
  <c r="E106" i="11"/>
  <c r="E122" i="11"/>
  <c r="E138" i="11"/>
  <c r="E154" i="11"/>
  <c r="E170" i="11"/>
  <c r="E186" i="11"/>
  <c r="E202" i="11"/>
  <c r="E218" i="11"/>
  <c r="E234" i="11"/>
  <c r="E250" i="11"/>
  <c r="E266" i="11"/>
  <c r="E282" i="11"/>
  <c r="E298" i="11"/>
  <c r="E314" i="11"/>
  <c r="E330" i="11"/>
  <c r="E346" i="11"/>
  <c r="E362" i="11"/>
  <c r="E378" i="11"/>
  <c r="E394" i="11"/>
  <c r="E410" i="11"/>
  <c r="E426" i="11"/>
  <c r="E442" i="11"/>
  <c r="E458" i="11"/>
  <c r="E474" i="11"/>
  <c r="E490" i="11"/>
  <c r="E506" i="11"/>
  <c r="E522" i="11"/>
  <c r="E538" i="11"/>
  <c r="E554" i="11"/>
  <c r="D5" i="11"/>
  <c r="D21" i="11"/>
  <c r="D37" i="11"/>
  <c r="D53" i="11"/>
  <c r="D69" i="11"/>
  <c r="D85" i="11"/>
  <c r="D101" i="11"/>
  <c r="D117" i="11"/>
  <c r="D125" i="11"/>
  <c r="D133" i="11"/>
  <c r="D141" i="11"/>
  <c r="D149" i="11"/>
  <c r="D157" i="11"/>
  <c r="D165" i="11"/>
  <c r="D173" i="11"/>
  <c r="D181" i="11"/>
  <c r="D189" i="11"/>
  <c r="D197" i="11"/>
  <c r="D205" i="11"/>
  <c r="D213" i="11"/>
  <c r="D221" i="11"/>
  <c r="D229" i="11"/>
  <c r="D237" i="11"/>
  <c r="D245" i="11"/>
  <c r="D253" i="11"/>
  <c r="D261" i="11"/>
  <c r="D269" i="11"/>
  <c r="D277" i="11"/>
  <c r="D285" i="11"/>
  <c r="D293" i="11"/>
  <c r="D301" i="11"/>
  <c r="D309" i="11"/>
  <c r="D317" i="11"/>
  <c r="D325" i="11"/>
  <c r="D333" i="11"/>
  <c r="D341" i="11"/>
  <c r="D349" i="11"/>
  <c r="D357" i="11"/>
  <c r="D365" i="11"/>
  <c r="D373" i="11"/>
  <c r="D381" i="11"/>
  <c r="D389" i="11"/>
  <c r="D397" i="11"/>
  <c r="D405" i="11"/>
  <c r="D413" i="11"/>
  <c r="D421" i="11"/>
  <c r="D429" i="11"/>
  <c r="D437" i="11"/>
  <c r="D445" i="11"/>
  <c r="D453" i="11"/>
  <c r="E13" i="11"/>
  <c r="E29" i="11"/>
  <c r="E45" i="11"/>
  <c r="E61" i="11"/>
  <c r="E77" i="11"/>
  <c r="E93" i="11"/>
  <c r="E109" i="11"/>
  <c r="E125" i="11"/>
  <c r="E141" i="11"/>
  <c r="E157" i="11"/>
  <c r="E173" i="11"/>
  <c r="E189" i="11"/>
  <c r="E205" i="11"/>
  <c r="E221" i="11"/>
  <c r="E237" i="11"/>
  <c r="E253" i="11"/>
  <c r="E269" i="11"/>
  <c r="E285" i="11"/>
  <c r="E301" i="11"/>
  <c r="E317" i="11"/>
  <c r="E333" i="11"/>
  <c r="E349" i="11"/>
  <c r="E365" i="11"/>
  <c r="E381" i="11"/>
  <c r="E397" i="11"/>
  <c r="E413" i="11"/>
  <c r="E429" i="11"/>
  <c r="E445" i="11"/>
  <c r="E461" i="11"/>
  <c r="E477" i="11"/>
  <c r="E493" i="11"/>
  <c r="E509" i="11"/>
  <c r="E525" i="11"/>
  <c r="E541" i="11"/>
  <c r="E557" i="11"/>
  <c r="D8" i="11"/>
  <c r="D24" i="11"/>
  <c r="D40" i="11"/>
  <c r="D56" i="11"/>
  <c r="D72" i="11"/>
  <c r="D88" i="11"/>
  <c r="D104" i="11"/>
  <c r="D118" i="11"/>
  <c r="D126" i="11"/>
  <c r="D134" i="11"/>
  <c r="D142" i="11"/>
  <c r="D150" i="11"/>
  <c r="D158" i="11"/>
  <c r="D166" i="11"/>
  <c r="D174" i="11"/>
  <c r="D182" i="11"/>
  <c r="D190" i="11"/>
  <c r="D198" i="11"/>
  <c r="D206" i="11"/>
  <c r="D214" i="11"/>
  <c r="D222" i="11"/>
  <c r="D230" i="11"/>
  <c r="D238" i="11"/>
  <c r="D246" i="11"/>
  <c r="D254" i="11"/>
  <c r="D262" i="11"/>
  <c r="D270" i="11"/>
  <c r="D278" i="11"/>
  <c r="D286" i="11"/>
  <c r="D294" i="11"/>
  <c r="D302" i="11"/>
  <c r="D310" i="11"/>
  <c r="D318" i="11"/>
  <c r="D326" i="11"/>
  <c r="E15" i="11"/>
  <c r="E31" i="11"/>
  <c r="E47" i="11"/>
  <c r="E63" i="11"/>
  <c r="E79" i="11"/>
  <c r="E95" i="11"/>
  <c r="E111" i="11"/>
  <c r="E127" i="11"/>
  <c r="E143" i="11"/>
  <c r="E159" i="11"/>
  <c r="E175" i="11"/>
  <c r="E191" i="11"/>
  <c r="E207" i="11"/>
  <c r="E223" i="11"/>
  <c r="E239" i="11"/>
  <c r="E255" i="11"/>
  <c r="E271" i="11"/>
  <c r="E287" i="11"/>
  <c r="E303" i="11"/>
  <c r="E319" i="11"/>
  <c r="E335" i="11"/>
  <c r="E351" i="11"/>
  <c r="E367" i="11"/>
  <c r="E383" i="11"/>
  <c r="E399" i="11"/>
  <c r="E415" i="11"/>
  <c r="E431" i="11"/>
  <c r="E447" i="11"/>
  <c r="E463" i="11"/>
  <c r="E479" i="11"/>
  <c r="E495" i="11"/>
  <c r="E511" i="11"/>
  <c r="E527" i="11"/>
  <c r="E543" i="11"/>
  <c r="E559" i="11"/>
  <c r="D10" i="11"/>
  <c r="D26" i="11"/>
  <c r="D42" i="11"/>
  <c r="D58" i="11"/>
  <c r="D74" i="11"/>
  <c r="D90" i="11"/>
  <c r="D106" i="11"/>
  <c r="D119" i="11"/>
  <c r="D127" i="11"/>
  <c r="D135" i="11"/>
  <c r="D143" i="11"/>
  <c r="D151" i="11"/>
  <c r="D159" i="11"/>
  <c r="D167" i="11"/>
  <c r="D175" i="11"/>
  <c r="D183" i="11"/>
  <c r="D191" i="11"/>
  <c r="D199" i="11"/>
  <c r="D207" i="11"/>
  <c r="D215" i="11"/>
  <c r="D223" i="11"/>
  <c r="D231" i="11"/>
  <c r="D239" i="11"/>
  <c r="D247" i="11"/>
  <c r="D255" i="11"/>
  <c r="D263" i="11"/>
  <c r="D271" i="11"/>
  <c r="D279" i="11"/>
  <c r="D287" i="11"/>
  <c r="D295" i="11"/>
  <c r="D303" i="11"/>
  <c r="D311" i="11"/>
  <c r="D319" i="11"/>
  <c r="D327" i="11"/>
  <c r="D335" i="11"/>
  <c r="D343" i="11"/>
  <c r="D351" i="11"/>
  <c r="D359" i="11"/>
  <c r="D367" i="11"/>
  <c r="D375" i="11"/>
  <c r="D383" i="11"/>
  <c r="D391" i="11"/>
  <c r="D399" i="11"/>
  <c r="E5" i="11"/>
  <c r="E34" i="11"/>
  <c r="E56" i="11"/>
  <c r="E85" i="11"/>
  <c r="E112" i="11"/>
  <c r="E135" i="11"/>
  <c r="E162" i="11"/>
  <c r="E184" i="11"/>
  <c r="E213" i="11"/>
  <c r="E240" i="11"/>
  <c r="E263" i="11"/>
  <c r="E290" i="11"/>
  <c r="E312" i="11"/>
  <c r="E341" i="11"/>
  <c r="E368" i="11"/>
  <c r="E391" i="11"/>
  <c r="E418" i="11"/>
  <c r="E440" i="11"/>
  <c r="E469" i="11"/>
  <c r="E496" i="11"/>
  <c r="E519" i="11"/>
  <c r="E546" i="11"/>
  <c r="D32" i="11"/>
  <c r="D59" i="11"/>
  <c r="D82" i="11"/>
  <c r="D109" i="11"/>
  <c r="D124" i="11"/>
  <c r="D138" i="11"/>
  <c r="D152" i="11"/>
  <c r="D163" i="11"/>
  <c r="D177" i="11"/>
  <c r="D188" i="11"/>
  <c r="D202" i="11"/>
  <c r="D216" i="11"/>
  <c r="D227" i="11"/>
  <c r="D241" i="11"/>
  <c r="D252" i="11"/>
  <c r="D266" i="11"/>
  <c r="D280" i="11"/>
  <c r="D291" i="11"/>
  <c r="D305" i="11"/>
  <c r="D316" i="11"/>
  <c r="D330" i="11"/>
  <c r="D340" i="11"/>
  <c r="D352" i="11"/>
  <c r="D362" i="11"/>
  <c r="D372" i="11"/>
  <c r="D384" i="11"/>
  <c r="D394" i="11"/>
  <c r="D404" i="11"/>
  <c r="D414" i="11"/>
  <c r="D423" i="11"/>
  <c r="D432" i="11"/>
  <c r="D441" i="11"/>
  <c r="D450" i="11"/>
  <c r="D459" i="11"/>
  <c r="D467" i="11"/>
  <c r="D475" i="11"/>
  <c r="D483" i="11"/>
  <c r="D491" i="11"/>
  <c r="D499" i="11"/>
  <c r="D507" i="11"/>
  <c r="D515" i="11"/>
  <c r="D523" i="11"/>
  <c r="D531" i="11"/>
  <c r="D539" i="11"/>
  <c r="D547" i="11"/>
  <c r="D555" i="11"/>
  <c r="D563" i="11"/>
  <c r="C6" i="11"/>
  <c r="C14" i="11"/>
  <c r="C22" i="11"/>
  <c r="C30" i="11"/>
  <c r="C38" i="11"/>
  <c r="C46" i="11"/>
  <c r="C54" i="11"/>
  <c r="C62" i="11"/>
  <c r="C70" i="11"/>
  <c r="C78" i="11"/>
  <c r="C86" i="11"/>
  <c r="C94" i="11"/>
  <c r="C102" i="11"/>
  <c r="C110" i="11"/>
  <c r="C118" i="11"/>
  <c r="C126" i="11"/>
  <c r="E7" i="11"/>
  <c r="E37" i="11"/>
  <c r="E64" i="11"/>
  <c r="E87" i="11"/>
  <c r="E114" i="11"/>
  <c r="E136" i="11"/>
  <c r="E165" i="11"/>
  <c r="E192" i="11"/>
  <c r="E215" i="11"/>
  <c r="E242" i="11"/>
  <c r="E264" i="11"/>
  <c r="E293" i="11"/>
  <c r="E320" i="11"/>
  <c r="E343" i="11"/>
  <c r="E370" i="11"/>
  <c r="E392" i="11"/>
  <c r="E421" i="11"/>
  <c r="E448" i="11"/>
  <c r="E471" i="11"/>
  <c r="E498" i="11"/>
  <c r="E520" i="11"/>
  <c r="E549" i="11"/>
  <c r="D11" i="11"/>
  <c r="D34" i="11"/>
  <c r="D61" i="11"/>
  <c r="D83" i="11"/>
  <c r="D112" i="11"/>
  <c r="D128" i="11"/>
  <c r="D139" i="11"/>
  <c r="D153" i="11"/>
  <c r="D164" i="11"/>
  <c r="D178" i="11"/>
  <c r="D192" i="11"/>
  <c r="D203" i="11"/>
  <c r="D217" i="11"/>
  <c r="D228" i="11"/>
  <c r="D242" i="11"/>
  <c r="D256" i="11"/>
  <c r="D267" i="11"/>
  <c r="D281" i="11"/>
  <c r="D292" i="11"/>
  <c r="D306" i="11"/>
  <c r="D320" i="11"/>
  <c r="D331" i="11"/>
  <c r="D342" i="11"/>
  <c r="D353" i="11"/>
  <c r="D363" i="11"/>
  <c r="D374" i="11"/>
  <c r="D385" i="11"/>
  <c r="D395" i="11"/>
  <c r="D406" i="11"/>
  <c r="D415" i="11"/>
  <c r="D424" i="11"/>
  <c r="D433" i="11"/>
  <c r="D442" i="11"/>
  <c r="D451" i="11"/>
  <c r="D460" i="11"/>
  <c r="D468" i="11"/>
  <c r="D476" i="11"/>
  <c r="D484" i="11"/>
  <c r="D492" i="11"/>
  <c r="D500" i="11"/>
  <c r="D508" i="11"/>
  <c r="D516" i="11"/>
  <c r="D524" i="11"/>
  <c r="D532" i="11"/>
  <c r="D540" i="11"/>
  <c r="D548" i="11"/>
  <c r="D556" i="11"/>
  <c r="D564" i="11"/>
  <c r="C7" i="11"/>
  <c r="C15" i="11"/>
  <c r="C23" i="11"/>
  <c r="C31" i="11"/>
  <c r="C39" i="11"/>
  <c r="C47" i="11"/>
  <c r="C55" i="11"/>
  <c r="C63" i="11"/>
  <c r="C71" i="11"/>
  <c r="C79" i="11"/>
  <c r="C87" i="11"/>
  <c r="C95" i="11"/>
  <c r="C103" i="11"/>
  <c r="C111" i="11"/>
  <c r="C119" i="11"/>
  <c r="E16" i="11"/>
  <c r="E39" i="11"/>
  <c r="E66" i="11"/>
  <c r="E88" i="11"/>
  <c r="E117" i="11"/>
  <c r="E144" i="11"/>
  <c r="E167" i="11"/>
  <c r="E21" i="11"/>
  <c r="E48" i="11"/>
  <c r="E71" i="11"/>
  <c r="E98" i="11"/>
  <c r="E120" i="11"/>
  <c r="E149" i="11"/>
  <c r="E176" i="11"/>
  <c r="E199" i="11"/>
  <c r="E226" i="11"/>
  <c r="E248" i="11"/>
  <c r="E277" i="11"/>
  <c r="E304" i="11"/>
  <c r="E327" i="11"/>
  <c r="E354" i="11"/>
  <c r="E376" i="11"/>
  <c r="E405" i="11"/>
  <c r="E432" i="11"/>
  <c r="E455" i="11"/>
  <c r="E482" i="11"/>
  <c r="E504" i="11"/>
  <c r="E533" i="11"/>
  <c r="E560" i="11"/>
  <c r="D18" i="11"/>
  <c r="D45" i="11"/>
  <c r="D67" i="11"/>
  <c r="D96" i="11"/>
  <c r="D120" i="11"/>
  <c r="D131" i="11"/>
  <c r="D145" i="11"/>
  <c r="D156" i="11"/>
  <c r="D170" i="11"/>
  <c r="D184" i="11"/>
  <c r="D195" i="11"/>
  <c r="D209" i="11"/>
  <c r="D220" i="11"/>
  <c r="D234" i="11"/>
  <c r="D248" i="11"/>
  <c r="D259" i="11"/>
  <c r="D273" i="11"/>
  <c r="D284" i="11"/>
  <c r="D298" i="11"/>
  <c r="D312" i="11"/>
  <c r="D323" i="11"/>
  <c r="D336" i="11"/>
  <c r="D346" i="11"/>
  <c r="D356" i="11"/>
  <c r="D368" i="11"/>
  <c r="D378" i="11"/>
  <c r="D388" i="11"/>
  <c r="D400" i="11"/>
  <c r="D409" i="11"/>
  <c r="D418" i="11"/>
  <c r="D427" i="11"/>
  <c r="D436" i="11"/>
  <c r="D446" i="11"/>
  <c r="D455" i="11"/>
  <c r="D463" i="11"/>
  <c r="D471" i="11"/>
  <c r="D479" i="11"/>
  <c r="D487" i="11"/>
  <c r="D495" i="11"/>
  <c r="D503" i="11"/>
  <c r="D511" i="11"/>
  <c r="D519" i="11"/>
  <c r="D527" i="11"/>
  <c r="D535" i="11"/>
  <c r="D543" i="11"/>
  <c r="D551" i="11"/>
  <c r="D559" i="11"/>
  <c r="D2" i="11"/>
  <c r="C10" i="11"/>
  <c r="C18" i="11"/>
  <c r="C26" i="11"/>
  <c r="C34" i="11"/>
  <c r="C42" i="11"/>
  <c r="C50" i="11"/>
  <c r="C58" i="11"/>
  <c r="C66" i="11"/>
  <c r="C74" i="11"/>
  <c r="C82" i="11"/>
  <c r="C90" i="11"/>
  <c r="C98" i="11"/>
  <c r="C106" i="11"/>
  <c r="C114" i="11"/>
  <c r="C122" i="11"/>
  <c r="E18" i="11"/>
  <c r="E69" i="11"/>
  <c r="E119" i="11"/>
  <c r="E168" i="11"/>
  <c r="E210" i="11"/>
  <c r="E256" i="11"/>
  <c r="E295" i="11"/>
  <c r="E336" i="11"/>
  <c r="E375" i="11"/>
  <c r="E416" i="11"/>
  <c r="E456" i="11"/>
  <c r="E501" i="11"/>
  <c r="E536" i="11"/>
  <c r="D16" i="11"/>
  <c r="D51" i="11"/>
  <c r="D98" i="11"/>
  <c r="D129" i="11"/>
  <c r="D147" i="11"/>
  <c r="D169" i="11"/>
  <c r="D187" i="11"/>
  <c r="D210" i="11"/>
  <c r="D232" i="11"/>
  <c r="D250" i="11"/>
  <c r="D272" i="11"/>
  <c r="D290" i="11"/>
  <c r="D313" i="11"/>
  <c r="D332" i="11"/>
  <c r="D348" i="11"/>
  <c r="D366" i="11"/>
  <c r="D382" i="11"/>
  <c r="D401" i="11"/>
  <c r="D416" i="11"/>
  <c r="D430" i="11"/>
  <c r="D444" i="11"/>
  <c r="D458" i="11"/>
  <c r="D472" i="11"/>
  <c r="D485" i="11"/>
  <c r="D497" i="11"/>
  <c r="D510" i="11"/>
  <c r="D522" i="11"/>
  <c r="D536" i="11"/>
  <c r="D549" i="11"/>
  <c r="D561" i="11"/>
  <c r="C9" i="11"/>
  <c r="C21" i="11"/>
  <c r="C35" i="11"/>
  <c r="C48" i="11"/>
  <c r="C60" i="11"/>
  <c r="C73" i="11"/>
  <c r="C85" i="11"/>
  <c r="C99" i="11"/>
  <c r="C112" i="11"/>
  <c r="C124" i="11"/>
  <c r="C133" i="11"/>
  <c r="C141" i="11"/>
  <c r="C149" i="11"/>
  <c r="C157" i="11"/>
  <c r="C165" i="11"/>
  <c r="C173" i="11"/>
  <c r="C181" i="11"/>
  <c r="C189" i="11"/>
  <c r="C197" i="11"/>
  <c r="C205" i="11"/>
  <c r="C213" i="11"/>
  <c r="C221" i="11"/>
  <c r="C229" i="11"/>
  <c r="C237" i="11"/>
  <c r="C245" i="11"/>
  <c r="C253" i="11"/>
  <c r="C261" i="11"/>
  <c r="C269" i="11"/>
  <c r="C277" i="11"/>
  <c r="C285" i="11"/>
  <c r="C293" i="11"/>
  <c r="C301" i="11"/>
  <c r="C309" i="11"/>
  <c r="C317" i="11"/>
  <c r="C325" i="11"/>
  <c r="C333" i="11"/>
  <c r="C341" i="11"/>
  <c r="C349" i="11"/>
  <c r="C357" i="11"/>
  <c r="C365" i="11"/>
  <c r="C373" i="11"/>
  <c r="C381" i="11"/>
  <c r="C389" i="11"/>
  <c r="E23" i="11"/>
  <c r="E72" i="11"/>
  <c r="E128" i="11"/>
  <c r="E178" i="11"/>
  <c r="E216" i="11"/>
  <c r="E258" i="11"/>
  <c r="E296" i="11"/>
  <c r="E338" i="11"/>
  <c r="E384" i="11"/>
  <c r="E423" i="11"/>
  <c r="E464" i="11"/>
  <c r="E503" i="11"/>
  <c r="E544" i="11"/>
  <c r="D19" i="11"/>
  <c r="D64" i="11"/>
  <c r="D99" i="11"/>
  <c r="D130" i="11"/>
  <c r="D148" i="11"/>
  <c r="D171" i="11"/>
  <c r="D193" i="11"/>
  <c r="D211" i="11"/>
  <c r="D233" i="11"/>
  <c r="D251" i="11"/>
  <c r="D274" i="11"/>
  <c r="D296" i="11"/>
  <c r="D314" i="11"/>
  <c r="D334" i="11"/>
  <c r="D350" i="11"/>
  <c r="D369" i="11"/>
  <c r="D386" i="11"/>
  <c r="D402" i="11"/>
  <c r="D417" i="11"/>
  <c r="D431" i="11"/>
  <c r="D447" i="11"/>
  <c r="D461" i="11"/>
  <c r="D473" i="11"/>
  <c r="D486" i="11"/>
  <c r="D498" i="11"/>
  <c r="D512" i="11"/>
  <c r="D525" i="11"/>
  <c r="D537" i="11"/>
  <c r="D550" i="11"/>
  <c r="D562" i="11"/>
  <c r="C11" i="11"/>
  <c r="C24" i="11"/>
  <c r="C36" i="11"/>
  <c r="C49" i="11"/>
  <c r="C61" i="11"/>
  <c r="C75" i="11"/>
  <c r="C88" i="11"/>
  <c r="C100" i="11"/>
  <c r="C113" i="11"/>
  <c r="C125" i="11"/>
  <c r="C134" i="11"/>
  <c r="C142" i="11"/>
  <c r="C150" i="11"/>
  <c r="C158" i="11"/>
  <c r="C166" i="11"/>
  <c r="C174" i="11"/>
  <c r="C182" i="11"/>
  <c r="C190" i="11"/>
  <c r="C198" i="11"/>
  <c r="C206" i="11"/>
  <c r="C214" i="11"/>
  <c r="C222" i="11"/>
  <c r="C230" i="11"/>
  <c r="C238" i="11"/>
  <c r="C246" i="11"/>
  <c r="C254" i="11"/>
  <c r="C262" i="11"/>
  <c r="C270" i="11"/>
  <c r="C278" i="11"/>
  <c r="C286" i="11"/>
  <c r="C294" i="11"/>
  <c r="C302" i="11"/>
  <c r="C310" i="11"/>
  <c r="C318" i="11"/>
  <c r="C326" i="11"/>
  <c r="C334" i="11"/>
  <c r="C342" i="11"/>
  <c r="C350" i="11"/>
  <c r="C358" i="11"/>
  <c r="C366" i="11"/>
  <c r="C374" i="11"/>
  <c r="C382" i="11"/>
  <c r="E24" i="11"/>
  <c r="E80" i="11"/>
  <c r="E130" i="11"/>
  <c r="E181" i="11"/>
  <c r="E224" i="11"/>
  <c r="E261" i="11"/>
  <c r="E306" i="11"/>
  <c r="E344" i="11"/>
  <c r="E386" i="11"/>
  <c r="E424" i="11"/>
  <c r="E466" i="11"/>
  <c r="E512" i="11"/>
  <c r="E551" i="11"/>
  <c r="D27" i="11"/>
  <c r="D66" i="11"/>
  <c r="D107" i="11"/>
  <c r="D132" i="11"/>
  <c r="D154" i="11"/>
  <c r="D172" i="11"/>
  <c r="D194" i="11"/>
  <c r="D212" i="11"/>
  <c r="D235" i="11"/>
  <c r="D257" i="11"/>
  <c r="D275" i="11"/>
  <c r="D297" i="11"/>
  <c r="D315" i="11"/>
  <c r="D337" i="11"/>
  <c r="D354" i="11"/>
  <c r="D370" i="11"/>
  <c r="D387" i="11"/>
  <c r="D403" i="11"/>
  <c r="D419" i="11"/>
  <c r="D434" i="11"/>
  <c r="D448" i="11"/>
  <c r="D462" i="11"/>
  <c r="D474" i="11"/>
  <c r="D488" i="11"/>
  <c r="D501" i="11"/>
  <c r="D513" i="11"/>
  <c r="D526" i="11"/>
  <c r="D538" i="11"/>
  <c r="D552" i="11"/>
  <c r="D565" i="11"/>
  <c r="C12" i="11"/>
  <c r="C25" i="11"/>
  <c r="C37" i="11"/>
  <c r="C51" i="11"/>
  <c r="C64" i="11"/>
  <c r="C76" i="11"/>
  <c r="C89" i="11"/>
  <c r="C101" i="11"/>
  <c r="C115" i="11"/>
  <c r="C127" i="11"/>
  <c r="C135" i="11"/>
  <c r="C143" i="11"/>
  <c r="C151" i="11"/>
  <c r="C159" i="11"/>
  <c r="C167" i="11"/>
  <c r="C175" i="11"/>
  <c r="C183" i="11"/>
  <c r="C191" i="11"/>
  <c r="C199" i="11"/>
  <c r="C207" i="11"/>
  <c r="C215" i="11"/>
  <c r="C223" i="11"/>
  <c r="C231" i="11"/>
  <c r="C239" i="11"/>
  <c r="C247" i="11"/>
  <c r="C255" i="11"/>
  <c r="C263" i="11"/>
  <c r="C271" i="11"/>
  <c r="C279" i="11"/>
  <c r="C287" i="11"/>
  <c r="C295" i="11"/>
  <c r="C303" i="11"/>
  <c r="C311" i="11"/>
  <c r="C319" i="11"/>
  <c r="C327" i="11"/>
  <c r="C335" i="11"/>
  <c r="C343" i="11"/>
  <c r="C351" i="11"/>
  <c r="C359" i="11"/>
  <c r="C367" i="11"/>
  <c r="C375" i="11"/>
  <c r="C383" i="11"/>
  <c r="C391" i="11"/>
  <c r="E40" i="11"/>
  <c r="E96" i="11"/>
  <c r="E146" i="11"/>
  <c r="E194" i="11"/>
  <c r="E231" i="11"/>
  <c r="E274" i="11"/>
  <c r="E311" i="11"/>
  <c r="E357" i="11"/>
  <c r="E400" i="11"/>
  <c r="E437" i="11"/>
  <c r="E480" i="11"/>
  <c r="E517" i="11"/>
  <c r="E562" i="11"/>
  <c r="D35" i="11"/>
  <c r="D77" i="11"/>
  <c r="D115" i="11"/>
  <c r="D137" i="11"/>
  <c r="D160" i="11"/>
  <c r="D179" i="11"/>
  <c r="D200" i="11"/>
  <c r="D219" i="11"/>
  <c r="D240" i="11"/>
  <c r="D260" i="11"/>
  <c r="D282" i="11"/>
  <c r="D300" i="11"/>
  <c r="D322" i="11"/>
  <c r="D339" i="11"/>
  <c r="D358" i="11"/>
  <c r="D376" i="11"/>
  <c r="D392" i="11"/>
  <c r="D408" i="11"/>
  <c r="D422" i="11"/>
  <c r="D438" i="11"/>
  <c r="D452" i="11"/>
  <c r="D465" i="11"/>
  <c r="D478" i="11"/>
  <c r="D490" i="11"/>
  <c r="D504" i="11"/>
  <c r="D517" i="11"/>
  <c r="D529" i="11"/>
  <c r="D542" i="11"/>
  <c r="D554" i="11"/>
  <c r="C3" i="11"/>
  <c r="C16" i="11"/>
  <c r="C28" i="11"/>
  <c r="C41" i="11"/>
  <c r="C53" i="11"/>
  <c r="C67" i="11"/>
  <c r="C80" i="11"/>
  <c r="C92" i="11"/>
  <c r="C105" i="11"/>
  <c r="C117" i="11"/>
  <c r="C129" i="11"/>
  <c r="C137" i="11"/>
  <c r="C145" i="11"/>
  <c r="C153" i="11"/>
  <c r="C161" i="11"/>
  <c r="C169" i="11"/>
  <c r="C177" i="11"/>
  <c r="C185" i="11"/>
  <c r="C193" i="11"/>
  <c r="C201" i="11"/>
  <c r="C209" i="11"/>
  <c r="C217" i="11"/>
  <c r="C225" i="11"/>
  <c r="C233" i="11"/>
  <c r="C241" i="11"/>
  <c r="C249" i="11"/>
  <c r="C257" i="11"/>
  <c r="C265" i="11"/>
  <c r="C273" i="11"/>
  <c r="C281" i="11"/>
  <c r="C289" i="11"/>
  <c r="C297" i="11"/>
  <c r="C305" i="11"/>
  <c r="C313" i="11"/>
  <c r="C321" i="11"/>
  <c r="C329" i="11"/>
  <c r="C337" i="11"/>
  <c r="C345" i="11"/>
  <c r="C353" i="11"/>
  <c r="C361" i="11"/>
  <c r="C369" i="11"/>
  <c r="C377" i="11"/>
  <c r="C385" i="11"/>
  <c r="C393" i="11"/>
  <c r="E32" i="11"/>
  <c r="E133" i="11"/>
  <c r="E229" i="11"/>
  <c r="E309" i="11"/>
  <c r="E389" i="11"/>
  <c r="E472" i="11"/>
  <c r="E552" i="11"/>
  <c r="D75" i="11"/>
  <c r="D136" i="11"/>
  <c r="D176" i="11"/>
  <c r="D218" i="11"/>
  <c r="D258" i="11"/>
  <c r="D299" i="11"/>
  <c r="D338" i="11"/>
  <c r="D371" i="11"/>
  <c r="D407" i="11"/>
  <c r="D435" i="11"/>
  <c r="D464" i="11"/>
  <c r="D489" i="11"/>
  <c r="D514" i="11"/>
  <c r="D541" i="11"/>
  <c r="D566" i="11"/>
  <c r="C27" i="11"/>
  <c r="C52" i="11"/>
  <c r="C77" i="11"/>
  <c r="C104" i="11"/>
  <c r="C128" i="11"/>
  <c r="C144" i="11"/>
  <c r="C160" i="11"/>
  <c r="C176" i="11"/>
  <c r="C192" i="11"/>
  <c r="C208" i="11"/>
  <c r="C224" i="11"/>
  <c r="C240" i="11"/>
  <c r="C256" i="11"/>
  <c r="C272" i="11"/>
  <c r="C288" i="11"/>
  <c r="C304" i="11"/>
  <c r="C320" i="11"/>
  <c r="C336" i="11"/>
  <c r="C352" i="11"/>
  <c r="C368" i="11"/>
  <c r="C384" i="11"/>
  <c r="C396" i="11"/>
  <c r="C404" i="11"/>
  <c r="C412" i="11"/>
  <c r="C420" i="11"/>
  <c r="C428" i="11"/>
  <c r="C436" i="11"/>
  <c r="C444" i="11"/>
  <c r="C452" i="11"/>
  <c r="C460" i="11"/>
  <c r="C468" i="11"/>
  <c r="C476" i="11"/>
  <c r="C484" i="11"/>
  <c r="C492" i="11"/>
  <c r="C500" i="11"/>
  <c r="C508" i="11"/>
  <c r="C516" i="11"/>
  <c r="C524" i="11"/>
  <c r="C532" i="11"/>
  <c r="C540" i="11"/>
  <c r="C548" i="11"/>
  <c r="C556" i="11"/>
  <c r="C564" i="11"/>
  <c r="C485" i="11"/>
  <c r="C533" i="11"/>
  <c r="C549" i="11"/>
  <c r="C565" i="11"/>
  <c r="E160" i="11"/>
  <c r="C132" i="11"/>
  <c r="C276" i="11"/>
  <c r="C388" i="11"/>
  <c r="C423" i="11"/>
  <c r="C455" i="11"/>
  <c r="C487" i="11"/>
  <c r="C511" i="11"/>
  <c r="C535" i="11"/>
  <c r="C2" i="11"/>
  <c r="E279" i="11"/>
  <c r="D161" i="11"/>
  <c r="D283" i="11"/>
  <c r="D393" i="11"/>
  <c r="D454" i="11"/>
  <c r="D505" i="11"/>
  <c r="C17" i="11"/>
  <c r="C43" i="11"/>
  <c r="C93" i="11"/>
  <c r="C138" i="11"/>
  <c r="C186" i="11"/>
  <c r="C218" i="11"/>
  <c r="C234" i="11"/>
  <c r="C266" i="11"/>
  <c r="C298" i="11"/>
  <c r="C330" i="11"/>
  <c r="C378" i="11"/>
  <c r="C409" i="11"/>
  <c r="C433" i="11"/>
  <c r="C465" i="11"/>
  <c r="C481" i="11"/>
  <c r="C497" i="11"/>
  <c r="C513" i="11"/>
  <c r="C537" i="11"/>
  <c r="C561" i="11"/>
  <c r="E200" i="11"/>
  <c r="E280" i="11"/>
  <c r="E530" i="11"/>
  <c r="D122" i="11"/>
  <c r="D244" i="11"/>
  <c r="D288" i="11"/>
  <c r="D361" i="11"/>
  <c r="D396" i="11"/>
  <c r="D456" i="11"/>
  <c r="D481" i="11"/>
  <c r="D533" i="11"/>
  <c r="C19" i="11"/>
  <c r="C44" i="11"/>
  <c r="C121" i="11"/>
  <c r="C155" i="11"/>
  <c r="C187" i="11"/>
  <c r="C235" i="11"/>
  <c r="C283" i="11"/>
  <c r="C315" i="11"/>
  <c r="C331" i="11"/>
  <c r="C379" i="11"/>
  <c r="C394" i="11"/>
  <c r="C418" i="11"/>
  <c r="C434" i="11"/>
  <c r="C450" i="11"/>
  <c r="C458" i="11"/>
  <c r="C482" i="11"/>
  <c r="C506" i="11"/>
  <c r="C514" i="11"/>
  <c r="C538" i="11"/>
  <c r="E208" i="11"/>
  <c r="D398" i="11"/>
  <c r="D509" i="11"/>
  <c r="C20" i="11"/>
  <c r="C123" i="11"/>
  <c r="C188" i="11"/>
  <c r="C220" i="11"/>
  <c r="C236" i="11"/>
  <c r="C268" i="11"/>
  <c r="C284" i="11"/>
  <c r="C300" i="11"/>
  <c r="C332" i="11"/>
  <c r="C364" i="11"/>
  <c r="C403" i="11"/>
  <c r="C419" i="11"/>
  <c r="C427" i="11"/>
  <c r="C435" i="11"/>
  <c r="C443" i="11"/>
  <c r="C451" i="11"/>
  <c r="C459" i="11"/>
  <c r="C475" i="11"/>
  <c r="C483" i="11"/>
  <c r="C499" i="11"/>
  <c r="C507" i="11"/>
  <c r="C523" i="11"/>
  <c r="C531" i="11"/>
  <c r="C539" i="11"/>
  <c r="C555" i="11"/>
  <c r="C563" i="11"/>
  <c r="E50" i="11"/>
  <c r="E151" i="11"/>
  <c r="E232" i="11"/>
  <c r="E322" i="11"/>
  <c r="E402" i="11"/>
  <c r="E485" i="11"/>
  <c r="E565" i="11"/>
  <c r="D80" i="11"/>
  <c r="D140" i="11"/>
  <c r="D180" i="11"/>
  <c r="D224" i="11"/>
  <c r="D264" i="11"/>
  <c r="D304" i="11"/>
  <c r="D344" i="11"/>
  <c r="D377" i="11"/>
  <c r="D410" i="11"/>
  <c r="D439" i="11"/>
  <c r="D466" i="11"/>
  <c r="D493" i="11"/>
  <c r="D518" i="11"/>
  <c r="D544" i="11"/>
  <c r="C4" i="11"/>
  <c r="C29" i="11"/>
  <c r="C56" i="11"/>
  <c r="C81" i="11"/>
  <c r="C107" i="11"/>
  <c r="C130" i="11"/>
  <c r="C146" i="11"/>
  <c r="C162" i="11"/>
  <c r="C178" i="11"/>
  <c r="C194" i="11"/>
  <c r="C210" i="11"/>
  <c r="C226" i="11"/>
  <c r="C242" i="11"/>
  <c r="C258" i="11"/>
  <c r="C274" i="11"/>
  <c r="C290" i="11"/>
  <c r="C306" i="11"/>
  <c r="C322" i="11"/>
  <c r="C338" i="11"/>
  <c r="C354" i="11"/>
  <c r="C370" i="11"/>
  <c r="C386" i="11"/>
  <c r="C397" i="11"/>
  <c r="C405" i="11"/>
  <c r="C413" i="11"/>
  <c r="C421" i="11"/>
  <c r="C429" i="11"/>
  <c r="C437" i="11"/>
  <c r="C445" i="11"/>
  <c r="C453" i="11"/>
  <c r="C461" i="11"/>
  <c r="C469" i="11"/>
  <c r="C477" i="11"/>
  <c r="C493" i="11"/>
  <c r="C501" i="11"/>
  <c r="C509" i="11"/>
  <c r="C517" i="11"/>
  <c r="C525" i="11"/>
  <c r="C541" i="11"/>
  <c r="C557" i="11"/>
  <c r="E247" i="11"/>
  <c r="E328" i="11"/>
  <c r="E408" i="11"/>
  <c r="E488" i="11"/>
  <c r="D13" i="11"/>
  <c r="D93" i="11"/>
  <c r="D146" i="11"/>
  <c r="D186" i="11"/>
  <c r="D226" i="11"/>
  <c r="D268" i="11"/>
  <c r="D308" i="11"/>
  <c r="D347" i="11"/>
  <c r="D380" i="11"/>
  <c r="D412" i="11"/>
  <c r="D443" i="11"/>
  <c r="D470" i="11"/>
  <c r="D496" i="11"/>
  <c r="D546" i="11"/>
  <c r="C8" i="11"/>
  <c r="C33" i="11"/>
  <c r="C59" i="11"/>
  <c r="C109" i="11"/>
  <c r="C148" i="11"/>
  <c r="C180" i="11"/>
  <c r="C196" i="11"/>
  <c r="C212" i="11"/>
  <c r="C228" i="11"/>
  <c r="C260" i="11"/>
  <c r="C292" i="11"/>
  <c r="C308" i="11"/>
  <c r="C340" i="11"/>
  <c r="C356" i="11"/>
  <c r="C372" i="11"/>
  <c r="C407" i="11"/>
  <c r="C415" i="11"/>
  <c r="C431" i="11"/>
  <c r="C439" i="11"/>
  <c r="C463" i="11"/>
  <c r="C471" i="11"/>
  <c r="C495" i="11"/>
  <c r="C519" i="11"/>
  <c r="C543" i="11"/>
  <c r="C559" i="11"/>
  <c r="E101" i="11"/>
  <c r="D557" i="11"/>
  <c r="C154" i="11"/>
  <c r="C282" i="11"/>
  <c r="C346" i="11"/>
  <c r="C401" i="11"/>
  <c r="C417" i="11"/>
  <c r="C441" i="11"/>
  <c r="C449" i="11"/>
  <c r="C473" i="11"/>
  <c r="C505" i="11"/>
  <c r="C521" i="11"/>
  <c r="C545" i="11"/>
  <c r="D162" i="11"/>
  <c r="C96" i="11"/>
  <c r="C203" i="11"/>
  <c r="C267" i="11"/>
  <c r="C347" i="11"/>
  <c r="C402" i="11"/>
  <c r="C426" i="11"/>
  <c r="C466" i="11"/>
  <c r="C490" i="11"/>
  <c r="C522" i="11"/>
  <c r="C554" i="11"/>
  <c r="E104" i="11"/>
  <c r="E288" i="11"/>
  <c r="E373" i="11"/>
  <c r="E453" i="11"/>
  <c r="E535" i="11"/>
  <c r="D50" i="11"/>
  <c r="D123" i="11"/>
  <c r="D168" i="11"/>
  <c r="D208" i="11"/>
  <c r="D249" i="11"/>
  <c r="D289" i="11"/>
  <c r="D329" i="11"/>
  <c r="D364" i="11"/>
  <c r="D428" i="11"/>
  <c r="D457" i="11"/>
  <c r="D482" i="11"/>
  <c r="D534" i="11"/>
  <c r="D560" i="11"/>
  <c r="C45" i="11"/>
  <c r="C72" i="11"/>
  <c r="C97" i="11"/>
  <c r="C140" i="11"/>
  <c r="C156" i="11"/>
  <c r="C172" i="11"/>
  <c r="C204" i="11"/>
  <c r="C252" i="11"/>
  <c r="C316" i="11"/>
  <c r="C348" i="11"/>
  <c r="C380" i="11"/>
  <c r="C395" i="11"/>
  <c r="C411" i="11"/>
  <c r="C467" i="11"/>
  <c r="C491" i="11"/>
  <c r="C515" i="11"/>
  <c r="C547" i="11"/>
  <c r="E53" i="11"/>
  <c r="E152" i="11"/>
  <c r="E245" i="11"/>
  <c r="E325" i="11"/>
  <c r="E407" i="11"/>
  <c r="E487" i="11"/>
  <c r="E2" i="11"/>
  <c r="D91" i="11"/>
  <c r="D144" i="11"/>
  <c r="D185" i="11"/>
  <c r="D225" i="11"/>
  <c r="D265" i="11"/>
  <c r="D307" i="11"/>
  <c r="D345" i="11"/>
  <c r="D379" i="11"/>
  <c r="D411" i="11"/>
  <c r="D440" i="11"/>
  <c r="D469" i="11"/>
  <c r="D494" i="11"/>
  <c r="D520" i="11"/>
  <c r="D545" i="11"/>
  <c r="C5" i="11"/>
  <c r="C32" i="11"/>
  <c r="C57" i="11"/>
  <c r="C83" i="11"/>
  <c r="C108" i="11"/>
  <c r="C131" i="11"/>
  <c r="C147" i="11"/>
  <c r="C163" i="11"/>
  <c r="C179" i="11"/>
  <c r="C195" i="11"/>
  <c r="C211" i="11"/>
  <c r="C227" i="11"/>
  <c r="C243" i="11"/>
  <c r="C259" i="11"/>
  <c r="C275" i="11"/>
  <c r="C291" i="11"/>
  <c r="C307" i="11"/>
  <c r="C323" i="11"/>
  <c r="C339" i="11"/>
  <c r="C355" i="11"/>
  <c r="C371" i="11"/>
  <c r="C387" i="11"/>
  <c r="C398" i="11"/>
  <c r="C406" i="11"/>
  <c r="C414" i="11"/>
  <c r="C422" i="11"/>
  <c r="C430" i="11"/>
  <c r="C438" i="11"/>
  <c r="C446" i="11"/>
  <c r="C454" i="11"/>
  <c r="C462" i="11"/>
  <c r="C470" i="11"/>
  <c r="C478" i="11"/>
  <c r="C486" i="11"/>
  <c r="C494" i="11"/>
  <c r="C502" i="11"/>
  <c r="C510" i="11"/>
  <c r="C518" i="11"/>
  <c r="C526" i="11"/>
  <c r="C534" i="11"/>
  <c r="C542" i="11"/>
  <c r="C550" i="11"/>
  <c r="C558" i="11"/>
  <c r="C566" i="11"/>
  <c r="E55" i="11"/>
  <c r="D521" i="11"/>
  <c r="C84" i="11"/>
  <c r="C164" i="11"/>
  <c r="C244" i="11"/>
  <c r="C324" i="11"/>
  <c r="C399" i="11"/>
  <c r="C447" i="11"/>
  <c r="C479" i="11"/>
  <c r="C503" i="11"/>
  <c r="C527" i="11"/>
  <c r="C551" i="11"/>
  <c r="E197" i="11"/>
  <c r="E359" i="11"/>
  <c r="E439" i="11"/>
  <c r="E528" i="11"/>
  <c r="D43" i="11"/>
  <c r="D121" i="11"/>
  <c r="D201" i="11"/>
  <c r="D243" i="11"/>
  <c r="D324" i="11"/>
  <c r="D360" i="11"/>
  <c r="D425" i="11"/>
  <c r="D480" i="11"/>
  <c r="D530" i="11"/>
  <c r="C68" i="11"/>
  <c r="C120" i="11"/>
  <c r="C170" i="11"/>
  <c r="C202" i="11"/>
  <c r="C250" i="11"/>
  <c r="C314" i="11"/>
  <c r="C362" i="11"/>
  <c r="C392" i="11"/>
  <c r="C425" i="11"/>
  <c r="C457" i="11"/>
  <c r="C489" i="11"/>
  <c r="C529" i="11"/>
  <c r="C553" i="11"/>
  <c r="E103" i="11"/>
  <c r="E360" i="11"/>
  <c r="E450" i="11"/>
  <c r="D48" i="11"/>
  <c r="D204" i="11"/>
  <c r="D328" i="11"/>
  <c r="D426" i="11"/>
  <c r="D506" i="11"/>
  <c r="D558" i="11"/>
  <c r="C69" i="11"/>
  <c r="C139" i="11"/>
  <c r="C171" i="11"/>
  <c r="C219" i="11"/>
  <c r="C251" i="11"/>
  <c r="C299" i="11"/>
  <c r="C363" i="11"/>
  <c r="C410" i="11"/>
  <c r="C442" i="11"/>
  <c r="C474" i="11"/>
  <c r="C498" i="11"/>
  <c r="C530" i="11"/>
  <c r="C546" i="11"/>
  <c r="C562" i="11"/>
  <c r="E82" i="11"/>
  <c r="E183" i="11"/>
  <c r="E272" i="11"/>
  <c r="E352" i="11"/>
  <c r="E434" i="11"/>
  <c r="E514" i="11"/>
  <c r="D29" i="11"/>
  <c r="D114" i="11"/>
  <c r="D155" i="11"/>
  <c r="D196" i="11"/>
  <c r="D236" i="11"/>
  <c r="D276" i="11"/>
  <c r="D321" i="11"/>
  <c r="D355" i="11"/>
  <c r="D390" i="11"/>
  <c r="D420" i="11"/>
  <c r="D449" i="11"/>
  <c r="D477" i="11"/>
  <c r="D502" i="11"/>
  <c r="D528" i="11"/>
  <c r="D553" i="11"/>
  <c r="C13" i="11"/>
  <c r="C40" i="11"/>
  <c r="C65" i="11"/>
  <c r="C91" i="11"/>
  <c r="C116" i="11"/>
  <c r="C136" i="11"/>
  <c r="C152" i="11"/>
  <c r="C168" i="11"/>
  <c r="C184" i="11"/>
  <c r="C200" i="11"/>
  <c r="C216" i="11"/>
  <c r="C232" i="11"/>
  <c r="C248" i="11"/>
  <c r="C264" i="11"/>
  <c r="C280" i="11"/>
  <c r="C296" i="11"/>
  <c r="C312" i="11"/>
  <c r="C328" i="11"/>
  <c r="C344" i="11"/>
  <c r="C360" i="11"/>
  <c r="C376" i="11"/>
  <c r="C390" i="11"/>
  <c r="C400" i="11"/>
  <c r="C408" i="11"/>
  <c r="C416" i="11"/>
  <c r="C424" i="11"/>
  <c r="C432" i="11"/>
  <c r="C440" i="11"/>
  <c r="C448" i="11"/>
  <c r="C456" i="11"/>
  <c r="C464" i="11"/>
  <c r="C472" i="11"/>
  <c r="C480" i="11"/>
  <c r="C488" i="11"/>
  <c r="C496" i="11"/>
  <c r="C504" i="11"/>
  <c r="C512" i="11"/>
  <c r="C520" i="11"/>
  <c r="C528" i="11"/>
  <c r="C536" i="11"/>
  <c r="C544" i="11"/>
  <c r="C552" i="11"/>
  <c r="C560" i="11"/>
  <c r="K7" i="9"/>
  <c r="K6" i="9"/>
  <c r="K5" i="9"/>
  <c r="K4" i="9"/>
  <c r="K3" i="9"/>
  <c r="K2" i="9"/>
  <c r="H7" i="9"/>
  <c r="H6" i="9"/>
  <c r="H5" i="9"/>
  <c r="H4" i="9"/>
  <c r="H3" i="9"/>
  <c r="H2" i="9"/>
  <c r="D13" i="8" l="1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B13" i="8"/>
  <c r="B12" i="8"/>
  <c r="B11" i="8"/>
  <c r="B10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N2" i="1"/>
  <c r="O1001" i="1"/>
  <c r="N1001" i="1"/>
  <c r="O1000" i="1"/>
  <c r="N1000" i="1"/>
  <c r="O999" i="1"/>
  <c r="N999" i="1"/>
  <c r="O998" i="1"/>
  <c r="N998" i="1"/>
  <c r="O997" i="1"/>
  <c r="N997" i="1"/>
  <c r="O996" i="1"/>
  <c r="N996" i="1"/>
  <c r="O995" i="1"/>
  <c r="N995" i="1"/>
  <c r="O994" i="1"/>
  <c r="N994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87" i="1"/>
  <c r="N987" i="1"/>
  <c r="O986" i="1"/>
  <c r="N986" i="1"/>
  <c r="O985" i="1"/>
  <c r="N985" i="1"/>
  <c r="O984" i="1"/>
  <c r="N984" i="1"/>
  <c r="O983" i="1"/>
  <c r="N983" i="1"/>
  <c r="O982" i="1"/>
  <c r="N982" i="1"/>
  <c r="O981" i="1"/>
  <c r="N981" i="1"/>
  <c r="O980" i="1"/>
  <c r="N980" i="1"/>
  <c r="O979" i="1"/>
  <c r="N979" i="1"/>
  <c r="O978" i="1"/>
  <c r="N978" i="1"/>
  <c r="O977" i="1"/>
  <c r="N977" i="1"/>
  <c r="O976" i="1"/>
  <c r="N976" i="1"/>
  <c r="O975" i="1"/>
  <c r="N975" i="1"/>
  <c r="O974" i="1"/>
  <c r="N974" i="1"/>
  <c r="O973" i="1"/>
  <c r="N973" i="1"/>
  <c r="O972" i="1"/>
  <c r="N972" i="1"/>
  <c r="O971" i="1"/>
  <c r="N971" i="1"/>
  <c r="O970" i="1"/>
  <c r="N970" i="1"/>
  <c r="O969" i="1"/>
  <c r="N969" i="1"/>
  <c r="O968" i="1"/>
  <c r="N968" i="1"/>
  <c r="O967" i="1"/>
  <c r="N967" i="1"/>
  <c r="O966" i="1"/>
  <c r="N966" i="1"/>
  <c r="O965" i="1"/>
  <c r="N965" i="1"/>
  <c r="O964" i="1"/>
  <c r="N964" i="1"/>
  <c r="O963" i="1"/>
  <c r="N963" i="1"/>
  <c r="O962" i="1"/>
  <c r="N962" i="1"/>
  <c r="O961" i="1"/>
  <c r="N961" i="1"/>
  <c r="O960" i="1"/>
  <c r="N960" i="1"/>
  <c r="O959" i="1"/>
  <c r="N959" i="1"/>
  <c r="O958" i="1"/>
  <c r="N958" i="1"/>
  <c r="O957" i="1"/>
  <c r="N957" i="1"/>
  <c r="O956" i="1"/>
  <c r="N956" i="1"/>
  <c r="O955" i="1"/>
  <c r="N955" i="1"/>
  <c r="O954" i="1"/>
  <c r="N954" i="1"/>
  <c r="O953" i="1"/>
  <c r="N953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T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E4" i="8" l="1"/>
  <c r="H4" i="8" s="1"/>
  <c r="E9" i="8"/>
  <c r="H9" i="8" s="1"/>
  <c r="E5" i="8"/>
  <c r="G5" i="8" s="1"/>
  <c r="E2" i="8"/>
  <c r="E6" i="8"/>
  <c r="G6" i="8" s="1"/>
  <c r="E7" i="8"/>
  <c r="F7" i="8" s="1"/>
  <c r="E8" i="8"/>
  <c r="H8" i="8" s="1"/>
  <c r="E13" i="8"/>
  <c r="G13" i="8" s="1"/>
  <c r="H2" i="8"/>
  <c r="G2" i="8"/>
  <c r="H6" i="8"/>
  <c r="E12" i="8"/>
  <c r="F12" i="8" s="1"/>
  <c r="E3" i="8"/>
  <c r="F3" i="8" s="1"/>
  <c r="E10" i="8"/>
  <c r="G10" i="8" s="1"/>
  <c r="E11" i="8"/>
  <c r="G11" i="8" s="1"/>
  <c r="F2" i="8"/>
  <c r="F6" i="8"/>
  <c r="H13" i="8" l="1"/>
  <c r="G4" i="8"/>
  <c r="H3" i="8"/>
  <c r="F4" i="8"/>
  <c r="F10" i="8"/>
  <c r="G8" i="8"/>
  <c r="F9" i="8"/>
  <c r="G9" i="8"/>
  <c r="H11" i="8"/>
  <c r="F8" i="8"/>
  <c r="F5" i="8"/>
  <c r="G7" i="8"/>
  <c r="F11" i="8"/>
  <c r="F13" i="8"/>
  <c r="H5" i="8"/>
  <c r="H7" i="8"/>
  <c r="H10" i="8"/>
  <c r="G3" i="8"/>
  <c r="G12" i="8"/>
  <c r="H12" i="8"/>
</calcChain>
</file>

<file path=xl/sharedStrings.xml><?xml version="1.0" encoding="utf-8"?>
<sst xmlns="http://schemas.openxmlformats.org/spreadsheetml/2006/main" count="8020" uniqueCount="2117">
  <si>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</si>
  <si>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</si>
  <si>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</si>
  <si>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</si>
  <si>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</si>
  <si>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</si>
  <si>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</si>
  <si>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</si>
  <si>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</si>
  <si>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</si>
  <si>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</si>
  <si>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</si>
  <si>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</si>
  <si>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</si>
  <si>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</si>
  <si>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</si>
  <si>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</si>
  <si>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</si>
  <si>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</si>
  <si>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</si>
  <si>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</si>
  <si>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</si>
  <si>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</si>
  <si>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</si>
  <si>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</si>
  <si>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</si>
  <si>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</si>
  <si>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</si>
  <si>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</si>
  <si>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</si>
  <si>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</si>
  <si>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</si>
  <si>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</si>
  <si>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</si>
  <si>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</si>
  <si>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</si>
  <si>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</si>
  <si>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</si>
  <si>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</si>
  <si>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</si>
  <si>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</si>
  <si>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</si>
  <si>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</si>
  <si>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</si>
  <si>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</si>
  <si>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</si>
  <si>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</si>
  <si>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</si>
  <si>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</si>
  <si>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</si>
  <si>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</si>
  <si>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</si>
  <si>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</si>
  <si>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</si>
  <si>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</si>
  <si>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</si>
  <si>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</si>
  <si>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</si>
  <si>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</si>
  <si>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</si>
  <si>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</si>
  <si>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</si>
  <si>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</si>
  <si>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</si>
  <si>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</si>
  <si>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</si>
  <si>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</si>
  <si>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</si>
  <si>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</si>
  <si>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</si>
  <si>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</si>
  <si>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</si>
  <si>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</si>
  <si>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</si>
  <si>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</si>
  <si>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</si>
  <si>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</si>
  <si>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</si>
  <si>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</si>
  <si>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</si>
  <si>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</si>
  <si>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</si>
  <si>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</si>
  <si>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</si>
  <si>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</si>
  <si>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</si>
  <si>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</si>
  <si>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</si>
  <si>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</si>
  <si>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</si>
  <si>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</si>
  <si>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</si>
  <si>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</si>
  <si>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</si>
  <si>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</si>
  <si>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</si>
  <si>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</si>
  <si>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</si>
  <si>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</si>
  <si>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</si>
  <si>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</si>
  <si>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</si>
  <si>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</si>
  <si>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</si>
  <si>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</si>
  <si>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</si>
  <si>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</si>
  <si>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</si>
  <si>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</si>
  <si>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</si>
  <si>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</si>
  <si>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</si>
  <si>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</si>
  <si>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</si>
  <si>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</si>
  <si>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</si>
  <si>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</si>
  <si>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</si>
  <si>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</si>
  <si>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</si>
  <si>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</si>
  <si>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</si>
  <si>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</si>
  <si>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</si>
  <si>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</si>
  <si>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</si>
  <si>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</si>
  <si>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</si>
  <si>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</si>
  <si>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</si>
  <si>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</si>
  <si>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</si>
  <si>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</si>
  <si>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</si>
  <si>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</si>
  <si>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</si>
  <si>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</si>
  <si>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</si>
  <si>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</si>
  <si>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</si>
  <si>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</si>
  <si>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</si>
  <si>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</si>
  <si>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</si>
  <si>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</si>
  <si>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</si>
  <si>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</si>
  <si>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</si>
  <si>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</si>
  <si>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</si>
  <si>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</si>
  <si>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</si>
  <si>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</si>
  <si>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</si>
  <si>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</si>
  <si>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</si>
  <si>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</si>
  <si>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</si>
  <si>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</si>
  <si>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</si>
  <si>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</si>
  <si>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</si>
  <si>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</si>
  <si>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</si>
  <si>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</si>
  <si>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</si>
  <si>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</si>
  <si>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</si>
  <si>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</si>
  <si>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</si>
  <si>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</si>
  <si>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</si>
  <si>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</si>
  <si>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</si>
  <si>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</si>
  <si>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</si>
  <si>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</si>
  <si>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</si>
  <si>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</si>
  <si>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</si>
  <si>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</si>
  <si>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</si>
  <si>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</si>
  <si>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</si>
  <si>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</si>
  <si>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</si>
  <si>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</si>
  <si>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</si>
  <si>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</si>
  <si>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</si>
  <si>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</si>
  <si>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</si>
  <si>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</si>
  <si>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</si>
  <si>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</si>
  <si>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</si>
  <si>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</si>
  <si>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</si>
  <si>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</si>
  <si>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</si>
  <si>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</si>
  <si>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</si>
  <si>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</si>
  <si>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</si>
  <si>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</si>
  <si>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</si>
  <si>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</si>
  <si>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</si>
  <si>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</si>
  <si>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</si>
  <si>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</si>
  <si>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</si>
  <si>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</si>
  <si>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</si>
  <si>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</si>
  <si>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</si>
  <si>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</si>
  <si>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</si>
  <si>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</si>
  <si>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</si>
  <si>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</si>
  <si>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</si>
  <si>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</si>
  <si>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</si>
  <si>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</si>
  <si>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</si>
  <si>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</si>
  <si>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</si>
  <si>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</si>
  <si>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</si>
  <si>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</si>
  <si>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</si>
  <si>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</si>
  <si>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</si>
  <si>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</si>
  <si>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</si>
  <si>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</si>
  <si>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</si>
  <si>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</si>
  <si>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</si>
  <si>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</si>
  <si>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</si>
  <si>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</si>
  <si>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</si>
  <si>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</si>
  <si>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</si>
  <si>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</si>
  <si>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</si>
  <si>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</si>
  <si>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</si>
  <si>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</si>
  <si>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</si>
  <si>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</si>
  <si>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</si>
  <si>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</si>
  <si>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</si>
  <si>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</si>
  <si>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</si>
  <si>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</si>
  <si>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</si>
  <si>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</si>
  <si>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</si>
  <si>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</si>
  <si>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</si>
  <si>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</si>
  <si>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</si>
  <si>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</si>
  <si>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</si>
  <si>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</si>
  <si>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</si>
  <si>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</si>
  <si>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</si>
  <si>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</si>
  <si>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</si>
  <si>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</si>
  <si>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</si>
  <si>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</si>
  <si>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</si>
  <si>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</si>
  <si>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</si>
  <si>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</si>
  <si>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</si>
  <si>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</si>
  <si>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</si>
  <si>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</si>
  <si>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</si>
  <si>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</si>
  <si>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</si>
  <si>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</si>
  <si>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</si>
  <si>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</si>
  <si>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</si>
  <si>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</si>
  <si>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</si>
  <si>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</si>
  <si>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</si>
  <si>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</si>
  <si>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</si>
  <si>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</si>
  <si>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</si>
  <si>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</si>
  <si>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</si>
  <si>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</si>
  <si>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</si>
  <si>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</si>
  <si>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</si>
  <si>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</si>
  <si>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</si>
  <si>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</si>
  <si>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</si>
  <si>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</si>
  <si>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</si>
  <si>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</si>
  <si>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</si>
  <si>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</si>
  <si>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</si>
  <si>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</si>
  <si>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</si>
  <si>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</si>
  <si>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</si>
  <si>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</si>
  <si>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</si>
  <si>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</si>
  <si>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</si>
  <si>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</si>
  <si>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</si>
  <si>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</si>
  <si>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</si>
  <si>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</si>
  <si>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</si>
  <si>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</si>
  <si>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</si>
  <si>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</si>
  <si>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</si>
  <si>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</si>
  <si>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</si>
  <si>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</si>
  <si>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</si>
  <si>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</si>
  <si>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</si>
  <si>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</si>
  <si>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</si>
  <si>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</si>
  <si>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</si>
  <si>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</si>
  <si>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</si>
  <si>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</si>
  <si>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</si>
  <si>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</si>
  <si>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</si>
  <si>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</si>
  <si>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</si>
  <si>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</si>
  <si>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</si>
  <si>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</si>
  <si>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</si>
  <si>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</si>
  <si>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</si>
  <si>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</si>
  <si>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</si>
  <si>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</si>
  <si>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</si>
  <si>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</si>
  <si>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</si>
  <si>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</si>
  <si>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</si>
  <si>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</si>
  <si>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</si>
  <si>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</si>
  <si>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</si>
  <si>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</si>
  <si>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</si>
  <si>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</si>
  <si>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</si>
  <si>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</si>
  <si>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</si>
  <si>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</si>
  <si>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</si>
  <si>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</si>
  <si>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</si>
  <si>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</si>
  <si>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</si>
  <si>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</si>
  <si>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</si>
  <si>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</si>
  <si>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</si>
  <si>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</si>
  <si>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</si>
  <si>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</si>
  <si>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</si>
  <si>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</si>
  <si>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</si>
  <si>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</si>
  <si>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</si>
  <si>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</si>
  <si>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</si>
  <si>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</si>
  <si>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</si>
  <si>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</si>
  <si>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</si>
  <si>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</si>
  <si>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</si>
  <si>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</si>
  <si>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</si>
  <si>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</si>
  <si>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</si>
  <si>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</si>
  <si>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</si>
  <si>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</si>
  <si>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</si>
  <si>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</si>
  <si>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</si>
  <si>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</si>
  <si>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</si>
  <si>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</si>
  <si>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</si>
  <si>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</si>
  <si>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</si>
  <si>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</si>
  <si>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</si>
  <si>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</si>
  <si>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</si>
  <si>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</si>
  <si>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</si>
  <si>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</si>
  <si>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</si>
  <si>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</si>
  <si>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</si>
  <si>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</si>
  <si>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</si>
  <si>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</si>
  <si>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</si>
  <si>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</si>
  <si>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</si>
  <si>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</si>
  <si>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</si>
  <si>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</si>
  <si>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</si>
  <si>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</si>
  <si>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</si>
  <si>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</si>
  <si>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</si>
  <si>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</si>
  <si>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</si>
  <si>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</si>
  <si>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</si>
  <si>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</si>
  <si>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</si>
  <si>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</si>
  <si>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</si>
  <si>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</si>
  <si>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</si>
  <si>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</si>
  <si>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</si>
  <si>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</si>
  <si>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</si>
  <si>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</si>
  <si>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</si>
  <si>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</si>
  <si>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</si>
  <si>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</si>
  <si>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</si>
  <si>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</si>
  <si>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</si>
  <si>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</si>
  <si>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</si>
  <si>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</si>
  <si>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</si>
  <si>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</si>
  <si>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</si>
  <si>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</si>
  <si>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</si>
  <si>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</si>
  <si>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</si>
  <si>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</si>
  <si>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</si>
  <si>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</si>
  <si>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</si>
  <si>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</si>
  <si>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</si>
  <si>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</si>
  <si>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</si>
  <si>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</si>
  <si>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</si>
  <si>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</si>
  <si>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</si>
  <si>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</si>
  <si>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</si>
  <si>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</si>
  <si>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</si>
  <si>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</si>
  <si>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</si>
  <si>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</si>
  <si>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</si>
  <si>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</si>
  <si>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</si>
  <si>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</si>
  <si>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</si>
  <si>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</si>
  <si>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</si>
  <si>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</si>
  <si>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</si>
  <si>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</si>
  <si>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</si>
  <si>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</si>
  <si>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</si>
  <si>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</si>
  <si>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</si>
  <si>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</si>
  <si>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</si>
  <si>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</si>
  <si>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</si>
  <si>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</si>
  <si>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</si>
  <si>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</si>
  <si>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</si>
  <si>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</si>
  <si>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</si>
  <si>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</si>
  <si>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</si>
  <si>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</si>
  <si>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</si>
  <si>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</si>
  <si>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</si>
  <si>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</si>
  <si>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</si>
  <si>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</si>
  <si>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</si>
  <si>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</si>
  <si>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</si>
  <si>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</si>
  <si>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</si>
  <si>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</si>
  <si>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</si>
  <si>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</si>
  <si>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</si>
  <si>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</si>
  <si>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</si>
  <si>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</si>
  <si>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</si>
  <si>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</si>
  <si>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</si>
  <si>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</si>
  <si>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</si>
  <si>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</si>
  <si>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</si>
  <si>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</si>
  <si>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</si>
  <si>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</si>
  <si>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</si>
  <si>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</si>
  <si>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</si>
  <si>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</si>
  <si>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</si>
  <si>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</si>
  <si>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</si>
  <si>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</si>
  <si>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</si>
  <si>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</si>
  <si>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</si>
  <si>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</si>
  <si>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</si>
  <si>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</si>
  <si>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</si>
  <si>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</si>
  <si>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</si>
  <si>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</si>
  <si>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</si>
  <si>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</si>
  <si>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</si>
  <si>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</si>
  <si>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</si>
  <si>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</si>
  <si>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</si>
  <si>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</si>
  <si>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</si>
  <si>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</si>
  <si>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</si>
  <si>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</si>
  <si>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</si>
  <si>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</si>
  <si>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</si>
  <si>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</si>
  <si>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</si>
  <si>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</si>
  <si>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</si>
  <si>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</si>
  <si>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</si>
  <si>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</si>
  <si>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</si>
  <si>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</si>
  <si>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</si>
  <si>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</si>
  <si>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</si>
  <si>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</si>
  <si>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</si>
  <si>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</si>
  <si>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</si>
  <si>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</si>
  <si>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</si>
  <si>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</si>
  <si>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</si>
  <si>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</si>
  <si>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</si>
  <si>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</si>
  <si>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</si>
  <si>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</si>
  <si>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</si>
  <si>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</si>
  <si>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</si>
  <si>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</si>
  <si>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</si>
  <si>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</si>
  <si>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</si>
  <si>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</si>
  <si>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</si>
  <si>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</si>
  <si>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</si>
  <si>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</si>
  <si>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</si>
  <si>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</si>
  <si>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</si>
  <si>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</si>
  <si>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</si>
  <si>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</si>
  <si>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</si>
  <si>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</si>
  <si>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</si>
  <si>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</si>
  <si>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</si>
  <si>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</si>
  <si>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</si>
  <si>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</si>
  <si>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</si>
  <si>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</si>
  <si>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</si>
  <si>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</si>
  <si>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</si>
  <si>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</si>
  <si>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</si>
  <si>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</si>
  <si>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</si>
  <si>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</si>
  <si>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</si>
  <si>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</si>
  <si>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</si>
  <si>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</si>
  <si>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</si>
  <si>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</si>
  <si>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</si>
  <si>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</si>
  <si>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</si>
  <si>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</si>
  <si>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</si>
  <si>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</si>
  <si>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</si>
  <si>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</si>
  <si>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</si>
  <si>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</si>
  <si>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</si>
  <si>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</si>
  <si>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</si>
  <si>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</si>
  <si>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</si>
  <si>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</si>
  <si>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</si>
  <si>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</si>
  <si>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</si>
  <si>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</si>
  <si>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</si>
  <si>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</si>
  <si>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</si>
  <si>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</si>
  <si>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</si>
  <si>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</si>
  <si>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</si>
  <si>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</si>
  <si>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</si>
  <si>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</si>
  <si>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</si>
  <si>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</si>
  <si>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</si>
  <si>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</si>
  <si>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</si>
  <si>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</si>
  <si>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</si>
  <si>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</si>
  <si>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</si>
  <si>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</si>
  <si>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</si>
  <si>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</si>
  <si>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</si>
  <si>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</si>
  <si>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</si>
  <si>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</si>
  <si>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</si>
  <si>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</si>
  <si>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</si>
  <si>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</si>
  <si>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</si>
  <si>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</si>
  <si>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</si>
  <si>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</si>
  <si>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</si>
  <si>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</si>
  <si>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</si>
  <si>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</si>
  <si>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</si>
  <si>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</si>
  <si>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</si>
  <si>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</si>
  <si>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</si>
  <si>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</si>
  <si>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</si>
  <si>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</si>
  <si>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</si>
  <si>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</si>
  <si>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</si>
  <si>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</si>
  <si>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</si>
  <si>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</si>
  <si>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</si>
  <si>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</si>
  <si>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</si>
  <si>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</si>
  <si>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</si>
  <si>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</si>
  <si>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</si>
  <si>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</si>
  <si>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</si>
  <si>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</si>
  <si>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</si>
  <si>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</si>
  <si>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</si>
  <si>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</si>
  <si>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</si>
  <si>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</si>
  <si>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</si>
  <si>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</si>
  <si>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</si>
  <si>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</si>
  <si>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</si>
  <si>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</si>
  <si>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</si>
  <si>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</si>
  <si>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</si>
  <si>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</si>
  <si>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</si>
  <si>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</si>
  <si>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</si>
  <si>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</si>
  <si>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</si>
  <si>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</si>
  <si>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</si>
  <si>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</si>
  <si>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</si>
  <si>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</si>
  <si>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</si>
  <si>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</si>
  <si>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</si>
  <si>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</si>
  <si>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</si>
  <si>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</si>
  <si>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</si>
  <si>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</si>
  <si>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</si>
  <si>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</si>
  <si>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</si>
  <si>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</si>
  <si>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</si>
  <si>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</si>
  <si>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</si>
  <si>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</si>
  <si>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</si>
  <si>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</si>
  <si>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</si>
  <si>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</si>
  <si>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</si>
  <si>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</si>
  <si>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</si>
  <si>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</si>
  <si>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</si>
  <si>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</si>
  <si>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</si>
  <si>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</si>
  <si>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</si>
  <si>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</si>
  <si>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</si>
  <si>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</si>
  <si>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</si>
  <si>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</si>
  <si>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</si>
  <si>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</si>
  <si>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</si>
  <si>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</si>
  <si>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</si>
  <si>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</si>
  <si>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</si>
  <si>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</si>
  <si>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</si>
  <si>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</si>
  <si>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</si>
  <si>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</si>
  <si>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</si>
  <si>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</si>
  <si>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</si>
  <si>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</si>
  <si>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</si>
  <si>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</si>
  <si>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</si>
  <si>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</si>
  <si>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</si>
  <si>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</si>
  <si>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</si>
  <si>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</si>
  <si>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</si>
  <si>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</si>
  <si>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</si>
  <si>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</si>
  <si>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</si>
  <si>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</si>
  <si>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</si>
  <si>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</si>
  <si>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</si>
  <si>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</si>
  <si>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</si>
  <si>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</si>
  <si>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</si>
  <si>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</si>
  <si>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</si>
  <si>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</si>
  <si>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</si>
  <si>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</si>
  <si>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</si>
  <si>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</si>
  <si>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</si>
  <si>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</si>
  <si>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</si>
  <si>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</si>
  <si>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</si>
  <si>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</si>
  <si>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</si>
  <si>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</si>
  <si>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</si>
  <si>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</si>
  <si>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</si>
  <si>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</si>
  <si>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</si>
  <si>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</si>
  <si>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</si>
  <si>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</si>
  <si>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</si>
  <si>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</si>
  <si>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</si>
  <si>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</si>
  <si>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</si>
  <si>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</si>
  <si>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</si>
  <si>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</si>
  <si>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</si>
  <si>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</si>
  <si>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</si>
  <si>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</si>
  <si>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</si>
  <si>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</si>
  <si>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</si>
  <si>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</si>
  <si>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</si>
  <si>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</si>
  <si>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</si>
  <si>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</si>
  <si>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</si>
  <si>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</si>
  <si>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</si>
  <si>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</si>
  <si>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</si>
  <si>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</si>
  <si>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</si>
  <si>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</si>
  <si>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</si>
  <si>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</si>
  <si>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</si>
  <si>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</si>
  <si>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</si>
  <si>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</si>
  <si>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</si>
  <si>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</si>
  <si>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</si>
  <si>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</si>
  <si>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</si>
  <si>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</si>
  <si>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</si>
  <si>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</si>
  <si>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</si>
  <si>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</si>
  <si>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</si>
  <si>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</si>
  <si>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</si>
  <si>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</si>
  <si>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</si>
  <si>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</si>
  <si>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</si>
  <si>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</si>
  <si>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</si>
  <si>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</si>
  <si>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</si>
  <si>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</si>
  <si>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</si>
  <si>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</si>
  <si>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</si>
  <si>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</si>
  <si>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</si>
  <si>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</si>
  <si>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</si>
  <si>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</si>
  <si>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</si>
  <si>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</si>
  <si>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</si>
  <si>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</si>
  <si>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</si>
  <si>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</si>
  <si>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</si>
  <si>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</si>
  <si>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</si>
  <si>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</si>
  <si>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</si>
  <si>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</si>
  <si>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</si>
  <si>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</si>
  <si>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</si>
  <si>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</si>
  <si>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</si>
  <si>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</si>
  <si>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</si>
  <si>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</si>
  <si>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</si>
  <si>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</si>
  <si>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</si>
  <si>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</si>
  <si>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</si>
  <si>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</si>
  <si>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</si>
  <si>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</si>
  <si>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</si>
  <si>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</si>
  <si>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</si>
  <si>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</si>
  <si>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</si>
  <si>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</si>
  <si>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</si>
  <si>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</si>
  <si>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</si>
  <si>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</si>
  <si>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</si>
  <si>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</si>
  <si>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</si>
  <si>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</si>
  <si>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</si>
  <si>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</si>
  <si>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</si>
  <si>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</si>
  <si>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</si>
  <si>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</si>
  <si>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</si>
  <si>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</si>
  <si>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</si>
  <si>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</si>
  <si>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</si>
  <si>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</si>
  <si>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</si>
  <si>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</si>
  <si>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</si>
  <si>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</si>
  <si>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</si>
  <si>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</si>
  <si>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</si>
  <si>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</si>
  <si>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</si>
  <si>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</si>
  <si>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</si>
  <si>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</si>
  <si>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</si>
  <si>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</si>
  <si>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</si>
  <si>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</si>
  <si>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</si>
  <si>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</si>
  <si>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</si>
  <si>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</si>
  <si>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</si>
  <si>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</si>
  <si>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</si>
  <si>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</si>
  <si>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</si>
  <si>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</si>
  <si>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</si>
  <si>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</si>
  <si>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</si>
  <si>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</si>
  <si>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</si>
  <si>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</si>
  <si>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</si>
  <si>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</si>
  <si>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</si>
  <si>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</si>
  <si>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</si>
  <si>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</si>
  <si>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</si>
  <si>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</si>
  <si>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</si>
  <si>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</si>
  <si>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</si>
  <si>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</si>
  <si>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</si>
  <si>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</si>
  <si>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</si>
  <si>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</si>
  <si>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</si>
  <si>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</si>
  <si>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</si>
  <si>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</si>
  <si>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</si>
  <si>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</si>
  <si>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</si>
  <si>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</si>
  <si>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</si>
  <si>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</si>
  <si>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</si>
  <si>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</si>
  <si>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</si>
  <si>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</si>
  <si>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</si>
  <si>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</si>
  <si>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</si>
  <si>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</si>
  <si>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</si>
  <si>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</si>
  <si>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</si>
  <si>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</si>
  <si>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</si>
  <si>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</si>
  <si>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</si>
  <si>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</si>
  <si>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</si>
  <si>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</si>
  <si>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</si>
  <si>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</si>
  <si>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</si>
  <si>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</si>
  <si>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</si>
  <si>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</si>
  <si>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</si>
  <si>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</si>
  <si>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</si>
  <si>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</si>
  <si>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</si>
  <si>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</si>
  <si>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</si>
  <si>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</si>
  <si>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</si>
  <si>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</si>
  <si>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</si>
  <si>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</si>
  <si>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</si>
  <si>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</si>
  <si>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</si>
  <si>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</si>
  <si>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</si>
  <si>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</si>
  <si>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</si>
  <si>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</si>
  <si>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</si>
  <si>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</si>
  <si>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</si>
  <si>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</si>
  <si>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</si>
  <si>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</si>
  <si>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</si>
  <si>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</si>
  <si>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</si>
  <si>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</si>
  <si>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</si>
  <si>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</si>
  <si>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</si>
  <si>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</si>
  <si>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</si>
  <si>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</si>
  <si>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</si>
  <si>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</si>
  <si>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</si>
  <si>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</si>
  <si>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</si>
  <si>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</si>
  <si>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</si>
  <si>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</si>
  <si>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</si>
  <si>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</si>
  <si>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</si>
  <si>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</si>
  <si>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</si>
  <si>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</si>
  <si>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</si>
  <si>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</si>
  <si>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</si>
  <si>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</si>
  <si>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</si>
  <si>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</si>
  <si>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</si>
  <si>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</si>
  <si>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</si>
  <si>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</si>
  <si>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</si>
  <si>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</si>
  <si>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</si>
  <si>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</si>
  <si>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</si>
  <si>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</si>
  <si>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</si>
  <si>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</si>
  <si>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</si>
  <si>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</si>
  <si>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</si>
  <si>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</si>
  <si>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</si>
  <si>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</si>
  <si>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</si>
  <si>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</si>
  <si>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</si>
  <si>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</si>
  <si>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</si>
  <si>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</si>
  <si>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</si>
  <si>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</si>
  <si>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</si>
  <si>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</si>
  <si>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</si>
  <si>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</si>
  <si>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</si>
  <si>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</si>
  <si>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</si>
  <si>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</si>
  <si>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</si>
  <si>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</si>
  <si>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</si>
  <si>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</si>
  <si>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</si>
  <si>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</si>
  <si>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</si>
  <si>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</si>
  <si>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</si>
  <si>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</si>
  <si>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</si>
  <si>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</si>
  <si>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</si>
  <si>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</si>
  <si>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</si>
  <si>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</si>
  <si>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</si>
  <si>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</si>
  <si>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</si>
  <si>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</si>
  <si>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</si>
  <si>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</si>
  <si>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</si>
  <si>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</si>
  <si>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</si>
  <si>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</si>
  <si>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</si>
  <si>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</si>
  <si>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</si>
  <si>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</si>
  <si>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</si>
  <si>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</si>
  <si>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</si>
  <si>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</si>
  <si>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</si>
  <si>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</si>
  <si>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</si>
  <si>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</si>
  <si>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</si>
  <si>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</si>
  <si>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</si>
  <si>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</si>
  <si>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</si>
  <si>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</si>
  <si>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</si>
  <si>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</si>
  <si>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</si>
  <si>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</si>
  <si>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</si>
  <si>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</si>
  <si>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</si>
  <si>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</si>
  <si>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</si>
  <si>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</si>
  <si>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</si>
  <si>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</si>
  <si>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</si>
  <si>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</si>
  <si>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</si>
  <si>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</si>
  <si>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</si>
  <si>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</si>
  <si>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</si>
  <si>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</si>
  <si>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</si>
  <si>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</si>
  <si>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</si>
  <si>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</si>
  <si>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</si>
  <si>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</si>
  <si>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</si>
  <si>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</si>
  <si>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</si>
  <si>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</si>
  <si>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</si>
  <si>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</si>
  <si>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</si>
  <si>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</si>
  <si>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</si>
  <si>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</si>
  <si>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</si>
  <si>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</si>
  <si>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</si>
  <si>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</si>
  <si>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</si>
  <si>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</si>
  <si>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</si>
  <si>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</si>
  <si>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</si>
  <si>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</si>
  <si>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</si>
  <si>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</si>
  <si>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</si>
  <si>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</si>
  <si>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</si>
  <si>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</si>
  <si>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</si>
  <si>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</si>
  <si>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</si>
  <si>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</si>
  <si>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</si>
  <si>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</si>
  <si>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</si>
  <si>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</si>
  <si>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</si>
  <si>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</si>
  <si>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</si>
  <si>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</si>
  <si>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</si>
  <si>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</si>
  <si>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</si>
  <si>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</si>
  <si>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</si>
  <si>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</si>
  <si>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</si>
  <si>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</si>
  <si>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</si>
  <si>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</si>
  <si>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</si>
  <si>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</si>
  <si>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</si>
  <si>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</si>
  <si>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</si>
  <si>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</si>
  <si>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</si>
  <si>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</si>
  <si>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</si>
  <si>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</si>
  <si>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</si>
  <si>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</si>
  <si>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</si>
  <si>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</si>
  <si>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</si>
  <si>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</si>
  <si>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</si>
  <si>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</si>
  <si>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</si>
  <si>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</si>
  <si>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</si>
  <si>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</si>
  <si>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</si>
  <si>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</si>
  <si>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</si>
  <si>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</si>
  <si>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</si>
  <si>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</si>
  <si>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</si>
  <si>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</si>
  <si>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</si>
  <si>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</si>
  <si>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</si>
  <si>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</si>
  <si>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</si>
  <si>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</si>
  <si>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</si>
  <si>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</si>
  <si>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</si>
  <si>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</si>
  <si>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</si>
  <si>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</si>
  <si>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</si>
  <si>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</si>
  <si>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</si>
  <si>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</si>
  <si>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</si>
  <si>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</si>
  <si>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</si>
  <si>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</si>
  <si>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</si>
  <si>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</si>
  <si>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</si>
  <si>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</si>
  <si>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</si>
  <si>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</si>
  <si>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</si>
  <si>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</si>
  <si>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</si>
  <si>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</si>
  <si>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</si>
  <si>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</si>
  <si>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</si>
  <si>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</si>
  <si>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</si>
  <si>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</si>
  <si>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</si>
  <si>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</si>
  <si>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</si>
  <si>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</si>
  <si>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</si>
  <si>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</si>
  <si>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</si>
  <si>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</si>
  <si>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</si>
  <si>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</si>
  <si>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</si>
  <si>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</si>
  <si>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</si>
  <si>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</si>
  <si>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</si>
  <si>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</si>
  <si>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</si>
  <si>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</si>
  <si>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</si>
  <si>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</si>
  <si>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</si>
  <si>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</si>
  <si>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</si>
  <si>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</si>
  <si>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</si>
  <si>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</si>
  <si>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</si>
  <si>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</si>
  <si>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</si>
  <si>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</si>
  <si>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</si>
  <si>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</si>
  <si>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</si>
  <si>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</si>
  <si>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</si>
  <si>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</si>
  <si>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</si>
  <si>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</si>
  <si>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</si>
  <si>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</si>
  <si>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</si>
  <si>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</si>
  <si>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</si>
  <si>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</si>
  <si>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</si>
  <si>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</si>
  <si>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</si>
  <si>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</si>
  <si>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</si>
  <si>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</si>
  <si>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</si>
  <si>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</si>
  <si>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</si>
  <si>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</si>
  <si>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</si>
  <si>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</si>
  <si>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</si>
  <si>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</si>
  <si>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</si>
  <si>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</si>
  <si>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</si>
  <si>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</si>
  <si>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</si>
  <si>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</si>
  <si>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</si>
  <si>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</si>
  <si>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</si>
  <si>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</si>
  <si>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</si>
  <si>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</si>
  <si>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</si>
  <si>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</si>
  <si>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</si>
  <si>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</si>
  <si>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</si>
  <si>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</si>
  <si>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</si>
  <si>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</si>
  <si>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</si>
  <si>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</si>
  <si>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</si>
  <si>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</si>
  <si>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</si>
  <si>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</si>
  <si>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</si>
  <si>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</si>
  <si>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</si>
  <si>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</si>
  <si>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</si>
  <si>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</si>
  <si>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</si>
  <si>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</si>
  <si>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</si>
  <si>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</si>
  <si>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</si>
  <si>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</si>
  <si>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</si>
  <si>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</si>
  <si>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</si>
  <si>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</si>
  <si>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</si>
  <si>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</si>
  <si>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</si>
  <si>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</si>
  <si>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</si>
  <si>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</si>
  <si>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</si>
  <si>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</si>
  <si>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</si>
  <si>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</si>
  <si>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</si>
  <si>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</si>
  <si>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</si>
  <si>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</si>
  <si>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</si>
  <si>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</si>
  <si>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</si>
  <si>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</si>
  <si>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</si>
  <si>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</si>
  <si>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</si>
  <si>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</si>
  <si>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</si>
  <si>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</si>
  <si>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</si>
  <si>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</si>
  <si>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</si>
  <si>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</si>
  <si>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</si>
  <si>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</si>
  <si>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</si>
  <si>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</si>
  <si>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</si>
  <si>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</si>
  <si>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</si>
  <si>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</si>
  <si>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</si>
  <si>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</si>
  <si>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</si>
  <si>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</si>
  <si>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</si>
  <si>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</si>
  <si>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</si>
  <si>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</si>
  <si>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</si>
  <si>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</si>
  <si>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</si>
  <si>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</si>
  <si>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</si>
  <si>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</si>
  <si>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</si>
  <si>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</si>
  <si>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</si>
  <si>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</si>
  <si>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</si>
  <si>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</si>
  <si>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</si>
  <si>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</si>
  <si>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</si>
  <si>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</si>
  <si>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</si>
  <si>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</si>
  <si>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</si>
  <si>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</si>
  <si>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</si>
  <si>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</si>
  <si>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</si>
  <si>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</si>
  <si>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</si>
  <si>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</si>
  <si>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</si>
  <si>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</si>
  <si>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</si>
  <si>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</si>
  <si>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</si>
  <si>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</si>
  <si>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</si>
  <si>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</si>
  <si>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</si>
  <si>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</si>
  <si>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</si>
  <si>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</si>
  <si>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</si>
  <si>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</si>
  <si>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</si>
  <si>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</si>
  <si>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</si>
  <si>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</si>
  <si>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</si>
  <si>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</si>
  <si>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</si>
  <si>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</si>
  <si>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</si>
  <si>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</si>
  <si>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</si>
  <si>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</si>
  <si>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</si>
  <si>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</si>
  <si>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</si>
  <si>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</si>
  <si>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</si>
  <si>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</si>
  <si>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</si>
  <si>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</si>
  <si>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</si>
  <si>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</si>
  <si>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</si>
  <si>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</si>
  <si>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</si>
  <si>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</si>
  <si>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</si>
  <si>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</si>
  <si>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</si>
  <si>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</si>
  <si>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</si>
  <si>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</si>
  <si>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</si>
  <si>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</si>
  <si>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</si>
  <si>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</si>
  <si>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</si>
  <si>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</si>
  <si>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</si>
  <si>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</si>
  <si>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</si>
  <si>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</si>
  <si>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</si>
  <si>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</si>
  <si>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</si>
  <si>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</si>
  <si>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</si>
  <si>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</si>
  <si>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</si>
  <si>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</si>
  <si>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</si>
  <si>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</si>
  <si>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</si>
  <si>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</si>
  <si>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</si>
  <si>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</si>
  <si>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</si>
  <si>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</si>
  <si>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</si>
  <si>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</si>
  <si>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</si>
  <si>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</si>
  <si>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</si>
  <si>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</si>
  <si>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</si>
  <si>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</si>
  <si>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</si>
  <si>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</si>
  <si>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</si>
  <si>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</si>
  <si>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</si>
  <si>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</si>
  <si>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</si>
  <si>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</si>
  <si>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</si>
  <si>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</si>
  <si>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</si>
  <si>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</si>
  <si>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</si>
  <si>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</si>
  <si>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</si>
  <si>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</si>
  <si>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</si>
  <si>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</si>
  <si>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</si>
  <si>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</si>
  <si>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</si>
  <si>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</si>
  <si>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</si>
  <si>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</si>
  <si>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</si>
  <si>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</si>
  <si>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</si>
  <si>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</si>
  <si>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</si>
  <si>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</si>
  <si>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</si>
  <si>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</si>
  <si>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</si>
  <si>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</si>
  <si>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</si>
  <si>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</si>
  <si>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</si>
  <si>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</si>
  <si>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</si>
  <si>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</si>
  <si>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</si>
  <si>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</si>
  <si>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</si>
  <si>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</si>
  <si>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</si>
  <si>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</si>
  <si>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</si>
  <si>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</si>
  <si>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</si>
  <si>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</si>
  <si>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</si>
  <si>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</si>
  <si>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</si>
  <si>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</si>
  <si>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</si>
  <si>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</si>
  <si>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</si>
  <si>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</si>
  <si>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</si>
  <si>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</si>
  <si>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</si>
  <si>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</si>
  <si>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</si>
  <si>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</si>
  <si>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</si>
  <si>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</si>
  <si>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</si>
  <si>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</si>
  <si>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</si>
  <si>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</si>
  <si>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</si>
  <si>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</si>
  <si>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</si>
  <si>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</si>
  <si>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</si>
  <si>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</si>
  <si>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</si>
  <si>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</si>
  <si>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</si>
  <si>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</si>
  <si>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</si>
  <si>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</si>
  <si>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</si>
  <si>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</si>
  <si>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</si>
  <si>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</si>
  <si>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</si>
  <si>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</si>
  <si>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</si>
  <si>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</si>
  <si>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</si>
  <si>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</si>
  <si>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</si>
  <si>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</si>
  <si>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</si>
  <si>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</si>
  <si>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</si>
  <si>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</si>
  <si>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</si>
  <si>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</si>
  <si>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</si>
  <si>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</si>
  <si>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</si>
  <si>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</si>
  <si>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</si>
  <si>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</si>
  <si>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</si>
  <si>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</si>
  <si>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</si>
  <si>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</si>
  <si>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</si>
  <si>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</si>
  <si>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</si>
  <si>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</si>
  <si>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</si>
  <si>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</si>
  <si>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</si>
  <si>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</si>
  <si>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</si>
  <si>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</si>
  <si>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</si>
  <si>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</si>
  <si>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</si>
  <si>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</si>
  <si>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</si>
  <si>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</si>
  <si>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</si>
  <si>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</si>
  <si>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</si>
  <si>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</si>
  <si>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</si>
  <si>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</si>
  <si>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</si>
  <si>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</si>
  <si>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</si>
  <si>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</si>
  <si>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</si>
  <si>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</si>
  <si>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</si>
  <si>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</si>
  <si>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</si>
  <si>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</si>
  <si>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</si>
  <si>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</si>
  <si>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</si>
  <si>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</si>
  <si>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</si>
  <si>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</si>
  <si>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</si>
  <si>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</si>
  <si>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</si>
  <si>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</si>
  <si>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</si>
  <si>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</si>
  <si>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</si>
  <si>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</si>
  <si>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</si>
  <si>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</si>
  <si>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</si>
  <si>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</si>
  <si>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</si>
  <si>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</si>
  <si>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</si>
  <si>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</si>
  <si>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</si>
  <si>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</si>
  <si>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</si>
  <si>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</si>
  <si>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</si>
  <si>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</si>
  <si>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</si>
  <si>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</si>
  <si>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</si>
  <si>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</si>
  <si>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</si>
  <si>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</si>
  <si>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</si>
  <si>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</si>
  <si>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</si>
  <si>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</si>
  <si>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</si>
  <si>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</si>
  <si>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</si>
  <si>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</si>
  <si>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</si>
  <si>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</si>
  <si>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</si>
  <si>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</si>
  <si>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</si>
  <si>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</si>
  <si>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</si>
  <si>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</si>
  <si>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</si>
  <si>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</si>
  <si>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</si>
  <si>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</si>
  <si>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</si>
  <si>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</si>
  <si>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</si>
  <si>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</si>
  <si>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</si>
  <si>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</si>
  <si>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</si>
  <si>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</si>
  <si>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</si>
  <si>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</si>
  <si>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</si>
  <si>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</si>
  <si>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</si>
  <si>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</si>
  <si>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</si>
  <si>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</si>
  <si>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</si>
  <si>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</si>
  <si>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</si>
  <si>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</si>
  <si>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</si>
  <si>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</si>
  <si>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</si>
  <si>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</si>
  <si>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</si>
  <si>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</si>
  <si>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</si>
  <si>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</si>
  <si>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</si>
  <si>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</si>
  <si>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</si>
  <si>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</si>
  <si>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</si>
  <si>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</si>
  <si>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</si>
  <si>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</si>
  <si>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</si>
  <si>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</si>
  <si>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</si>
  <si>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</si>
  <si>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</si>
  <si>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</si>
  <si>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</si>
  <si>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</si>
  <si>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</si>
  <si>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</si>
  <si>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</si>
  <si>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</si>
  <si>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</si>
  <si>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</si>
  <si>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</si>
  <si>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</si>
  <si>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</si>
  <si>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</si>
  <si>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</si>
  <si>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</si>
  <si>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</si>
  <si>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</si>
  <si>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</si>
  <si>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</si>
  <si>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</si>
  <si>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</si>
  <si>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</si>
  <si>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</si>
  <si>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</si>
  <si>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</si>
  <si>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</si>
  <si>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</si>
  <si>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</si>
  <si>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</si>
  <si>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</si>
  <si>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</si>
  <si>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</si>
  <si>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</si>
  <si>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</si>
  <si>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</si>
  <si>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</si>
  <si>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</si>
  <si>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</si>
  <si>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</si>
  <si>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</si>
  <si>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</si>
  <si>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</si>
  <si>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</si>
  <si>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</si>
  <si>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</si>
  <si>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</si>
  <si>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</si>
  <si>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</si>
  <si>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</si>
  <si>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</si>
  <si>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</si>
  <si>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</si>
  <si>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</si>
  <si>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</si>
  <si>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</si>
  <si>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</si>
  <si>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</si>
  <si>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</si>
  <si>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</si>
  <si>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</si>
  <si>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</si>
  <si>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</si>
  <si>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</si>
  <si>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</si>
  <si>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</si>
  <si>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</si>
  <si>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</si>
  <si>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</si>
  <si>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</si>
  <si>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</si>
  <si>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</si>
  <si>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</si>
  <si>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</si>
  <si>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</si>
  <si>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</si>
  <si>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</si>
  <si>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</si>
  <si>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</si>
  <si>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</si>
  <si>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</si>
  <si>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</si>
  <si>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</si>
  <si>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</si>
  <si>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</si>
  <si>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</si>
  <si>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</si>
  <si>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</si>
  <si>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</si>
  <si>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</si>
  <si>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</si>
  <si>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</si>
  <si>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</si>
  <si>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</si>
  <si>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</si>
  <si>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</si>
  <si>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</si>
  <si>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</si>
  <si>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</si>
  <si>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</si>
  <si>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</si>
  <si>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</si>
  <si>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</si>
  <si>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</si>
  <si>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</si>
  <si>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</si>
  <si>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</si>
  <si>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</si>
  <si>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</si>
  <si>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</si>
  <si>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</si>
  <si>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</si>
  <si>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</si>
  <si>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</si>
  <si>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</si>
  <si>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</si>
  <si>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</si>
  <si>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</si>
  <si>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</si>
  <si>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</si>
  <si>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</si>
  <si>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</si>
  <si>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</si>
  <si>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</si>
  <si>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</si>
  <si>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</si>
  <si>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</si>
  <si>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</si>
  <si>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</si>
  <si>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</si>
  <si>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</si>
  <si>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</si>
  <si>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</si>
  <si>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</si>
  <si>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</si>
  <si>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</si>
  <si>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</si>
  <si>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</si>
  <si>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</si>
  <si>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</si>
  <si>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</si>
  <si>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</si>
  <si>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</si>
  <si>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</si>
  <si>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</si>
  <si>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</si>
  <si>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</si>
  <si>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</si>
  <si>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</si>
  <si>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</si>
  <si>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</si>
  <si>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</si>
  <si>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</si>
  <si>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</si>
  <si>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</si>
  <si>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</si>
  <si>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</si>
  <si>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</si>
  <si>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</si>
  <si>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</si>
  <si>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</si>
  <si>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</si>
  <si>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</si>
  <si>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</si>
  <si>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</si>
  <si>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</si>
  <si>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</si>
  <si>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</si>
  <si>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</si>
  <si>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</si>
  <si>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</si>
  <si>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</si>
  <si>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</si>
  <si>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</si>
  <si>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</si>
  <si>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</si>
  <si>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</si>
  <si>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</si>
  <si>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</si>
  <si>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</si>
  <si>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</si>
  <si>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</si>
  <si>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</si>
  <si>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</si>
  <si>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</si>
  <si>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</si>
  <si>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</si>
  <si>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</si>
  <si>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</si>
  <si>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</si>
  <si>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</si>
  <si>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</si>
  <si>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</si>
  <si>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</si>
  <si>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</si>
  <si>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</si>
  <si>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</si>
  <si>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</si>
  <si>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</si>
  <si>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</si>
  <si>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</si>
  <si>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</si>
  <si>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</si>
  <si>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</si>
  <si>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</si>
  <si>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</si>
  <si>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</si>
  <si>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</si>
  <si>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</si>
  <si>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</si>
  <si>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</si>
  <si>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</si>
  <si>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</si>
  <si>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</si>
  <si>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</si>
  <si>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</si>
  <si>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</si>
  <si>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</si>
  <si>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</si>
  <si>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</si>
  <si>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</si>
  <si>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Row Labels</t>
  </si>
  <si>
    <t>Grand Total</t>
  </si>
  <si>
    <t>Count of outcome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</si>
  <si>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</si>
  <si>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</si>
  <si>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</si>
  <si>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</si>
  <si>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</si>
  <si>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</si>
  <si>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</si>
  <si>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</si>
  <si>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</si>
  <si>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</si>
  <si>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</si>
  <si>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</si>
  <si>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</si>
  <si>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</si>
  <si>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</si>
  <si>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</si>
  <si>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</si>
  <si>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</si>
  <si>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</si>
  <si>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</si>
  <si>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</si>
  <si>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</si>
  <si>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</si>
  <si>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</si>
  <si>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</si>
  <si>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</si>
  <si>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</si>
  <si>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</si>
  <si>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</si>
  <si>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</si>
  <si>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</si>
  <si>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</si>
  <si>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</si>
  <si>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</si>
  <si>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</si>
  <si>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</si>
  <si>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</si>
  <si>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</si>
  <si>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</si>
  <si>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</si>
  <si>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</si>
  <si>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</si>
  <si>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</si>
  <si>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</si>
  <si>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</si>
  <si>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</si>
  <si>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</si>
  <si>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</si>
  <si>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</si>
  <si>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</si>
  <si>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</si>
  <si>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</si>
  <si>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</si>
  <si>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</si>
  <si>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</si>
  <si>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</si>
  <si>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</si>
  <si>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</si>
  <si>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</si>
  <si>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</si>
  <si>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</si>
  <si>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</si>
  <si>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</si>
  <si>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</si>
  <si>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</si>
  <si>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</si>
  <si>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</si>
  <si>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</si>
  <si>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</si>
  <si>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</si>
  <si>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</si>
  <si>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</si>
  <si>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unsuccessful campaigns</t>
  </si>
  <si>
    <t>mean of backers</t>
  </si>
  <si>
    <t>median of backers</t>
  </si>
  <si>
    <t>minimum of backers</t>
  </si>
  <si>
    <t>maximum of backers</t>
  </si>
  <si>
    <t>variance of backers</t>
  </si>
  <si>
    <t>standard deviation of backers</t>
  </si>
  <si>
    <t>control line</t>
  </si>
  <si>
    <t>lower control line</t>
  </si>
  <si>
    <t xml:space="preserve"> up control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</si>
</sst>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2"/>
      <color rgb="FF2B2B2B"/>
      <name val="Calibri"/>
      <family val="2"/>
      <scheme val="minor"/>
    </font>
    <font>
      <b/>
      <sz val="12"/>
      <color rgb="FF2B2B2B"/>
      <name val="Calibri"/>
      <family val="2"/>
      <scheme val="minor"/>
    </font>
    <font>
      <sz val="15"/>
      <color rgb="FF2B2B2B"/>
      <name val="Roboto"/>
    </font>
    <font>
      <sz val="17"/>
      <color rgb="FF000000"/>
      <name val="Helvetica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42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42" applyFont="1"/>
    <xf numFmtId="9" fontId="0" fillId="0" borderId="0" xfId="42" applyFont="1" applyFill="1"/>
    <xf numFmtId="10" fontId="0" fillId="0" borderId="0" xfId="42" applyNumberFormat="1" applyFont="1"/>
    <xf numFmtId="9" fontId="0" fillId="0" borderId="0" xfId="0" applyNumberFormat="1"/>
    <xf numFmtId="1" fontId="0" fillId="0" borderId="0" xfId="42" applyNumberFormat="1" applyFont="1" applyFill="1"/>
    <xf numFmtId="39" fontId="16" fillId="0" borderId="0" xfId="43" applyNumberFormat="1" applyFont="1" applyFill="1" applyAlignment="1">
      <alignment horizontal="center"/>
    </xf>
    <xf numFmtId="39" fontId="0" fillId="0" borderId="0" xfId="43" applyNumberFormat="1" applyFont="1" applyFill="1"/>
    <xf numFmtId="0" fontId="19" fillId="0" borderId="0" xfId="0" applyFont="1" applyAlignment="1">
      <alignment horizontal="left" vertical="center" wrapText="1"/>
    </xf>
    <xf numFmtId="0" fontId="19" fillId="0" borderId="0" xfId="0" applyFont="1"/>
    <xf numFmtId="0" fontId="19" fillId="0" borderId="0" xfId="0" applyFont="1" applyAlignment="1">
      <alignment horizontal="right" vertical="center" wrapText="1"/>
    </xf>
    <xf numFmtId="0" fontId="20" fillId="0" borderId="0" xfId="0" applyFont="1" applyAlignment="1">
      <alignment horizontal="center" vertical="center"/>
    </xf>
    <xf numFmtId="9" fontId="19" fillId="0" borderId="0" xfId="42" applyFont="1" applyAlignment="1">
      <alignment horizontal="right" vertical="center" wrapText="1"/>
    </xf>
    <xf numFmtId="0" fontId="16" fillId="0" borderId="0" xfId="0" applyFont="1"/>
    <xf numFmtId="2" fontId="0" fillId="0" borderId="0" xfId="0" applyNumberFormat="1"/>
    <xf numFmtId="1" fontId="0" fillId="0" borderId="0" xfId="0" applyNumberFormat="1"/>
    <xf numFmtId="0" fontId="22" fillId="0" borderId="0" xfId="0" applyFont="1"/>
    <xf numFmtId="0" fontId="21" fillId="0" borderId="0" xfId="0" applyFont="1" applyAlignment="1">
      <alignment horizontal="left" vertical="center" wrapText="1" indent="1"/>
    </xf>
    <xf numFmtId="0" fontId="23" fillId="0" borderId="0" xfId="44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Final.xlsx]Pivot - Category!PivotTable2</c:name>
    <c:fmtId val="1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-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F-4903-B69D-5299794603EC}"/>
            </c:ext>
          </c:extLst>
        </c:ser>
        <c:ser>
          <c:idx val="1"/>
          <c:order val="1"/>
          <c:tx>
            <c:strRef>
              <c:f>'Pivot -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F-4903-B69D-5299794603EC}"/>
            </c:ext>
          </c:extLst>
        </c:ser>
        <c:ser>
          <c:idx val="2"/>
          <c:order val="2"/>
          <c:tx>
            <c:strRef>
              <c:f>'Pivot -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F-4903-B69D-5299794603EC}"/>
            </c:ext>
          </c:extLst>
        </c:ser>
        <c:ser>
          <c:idx val="3"/>
          <c:order val="3"/>
          <c:tx>
            <c:strRef>
              <c:f>'Pivot -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DF-4903-B69D-529979460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4628096"/>
        <c:axId val="1694628512"/>
      </c:barChart>
      <c:catAx>
        <c:axId val="16946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28512"/>
        <c:crosses val="autoZero"/>
        <c:auto val="1"/>
        <c:lblAlgn val="ctr"/>
        <c:lblOffset val="100"/>
        <c:noMultiLvlLbl val="0"/>
      </c:catAx>
      <c:valAx>
        <c:axId val="16946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Final.xlsx]Pivot - Sub-Category!PivotTable3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-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-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0-4BEF-9E7D-3B9FA2E4BF41}"/>
            </c:ext>
          </c:extLst>
        </c:ser>
        <c:ser>
          <c:idx val="1"/>
          <c:order val="1"/>
          <c:tx>
            <c:strRef>
              <c:f>'Pivot -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-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C0-4BEF-9E7D-3B9FA2E4BF41}"/>
            </c:ext>
          </c:extLst>
        </c:ser>
        <c:ser>
          <c:idx val="2"/>
          <c:order val="2"/>
          <c:tx>
            <c:strRef>
              <c:f>'Pivot -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-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C0-4BEF-9E7D-3B9FA2E4BF41}"/>
            </c:ext>
          </c:extLst>
        </c:ser>
        <c:ser>
          <c:idx val="3"/>
          <c:order val="3"/>
          <c:tx>
            <c:strRef>
              <c:f>'Pivot -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-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C0-4BEF-9E7D-3B9FA2E4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421056"/>
        <c:axId val="1403423136"/>
      </c:barChart>
      <c:catAx>
        <c:axId val="14034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423136"/>
        <c:crosses val="autoZero"/>
        <c:auto val="1"/>
        <c:lblAlgn val="ctr"/>
        <c:lblOffset val="100"/>
        <c:noMultiLvlLbl val="0"/>
      </c:catAx>
      <c:valAx>
        <c:axId val="14034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4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Final.xlsx]Pivot -Years!PivotTable4</c:name>
    <c:fmtId val="1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bg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-Years'!$B$4:$B$5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'Pivot -Years'!$A$6:$A$18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2-4A6F-A0BF-76353EE2D9AC}"/>
            </c:ext>
          </c:extLst>
        </c:ser>
        <c:ser>
          <c:idx val="1"/>
          <c:order val="1"/>
          <c:tx>
            <c:strRef>
              <c:f>'Pivot -Years'!$C$4:$C$5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-Years'!$A$6:$A$18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F2-4A6F-A0BF-76353EE2D9AC}"/>
            </c:ext>
          </c:extLst>
        </c:ser>
        <c:ser>
          <c:idx val="2"/>
          <c:order val="2"/>
          <c:tx>
            <c:strRef>
              <c:f>'Pivot -Years'!$D$4:$D$5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strRef>
              <c:f>'Pivot -Years'!$A$6:$A$18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-Years'!$D$6:$D$18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F2-4A6F-A0BF-76353EE2D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683216"/>
        <c:axId val="1406685296"/>
      </c:lineChart>
      <c:catAx>
        <c:axId val="14066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85296"/>
        <c:crosses val="autoZero"/>
        <c:auto val="1"/>
        <c:lblAlgn val="ctr"/>
        <c:lblOffset val="100"/>
        <c:noMultiLvlLbl val="0"/>
      </c:catAx>
      <c:valAx>
        <c:axId val="14066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4-4353-8222-2EBFED6E3FAF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4-4353-8222-2EBFED6E3FAF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A4-4353-8222-2EBFED6E3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929295"/>
        <c:axId val="1585928463"/>
      </c:lineChart>
      <c:catAx>
        <c:axId val="158592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28463"/>
        <c:crosses val="autoZero"/>
        <c:auto val="1"/>
        <c:lblAlgn val="ctr"/>
        <c:lblOffset val="100"/>
        <c:noMultiLvlLbl val="0"/>
      </c:catAx>
      <c:valAx>
        <c:axId val="158592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2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  <a:r>
              <a:rPr lang="en-US" baseline="0"/>
              <a:t> Outcome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Line Data'!$B$1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'Control Line Data'!$B$2:$B$566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A-426A-B1CE-FAF7C36A0356}"/>
            </c:ext>
          </c:extLst>
        </c:ser>
        <c:ser>
          <c:idx val="1"/>
          <c:order val="1"/>
          <c:tx>
            <c:strRef>
              <c:f>'Control Line Data'!$C$1</c:f>
              <c:strCache>
                <c:ptCount val="1"/>
                <c:pt idx="0">
                  <c:v>control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'Control Line Data'!$C$2:$C$566</c:f>
              <c:numCache>
                <c:formatCode>0</c:formatCode>
                <c:ptCount val="565"/>
                <c:pt idx="0">
                  <c:v>851.14690265486729</c:v>
                </c:pt>
                <c:pt idx="1">
                  <c:v>851.14690265486729</c:v>
                </c:pt>
                <c:pt idx="2">
                  <c:v>851.14690265486729</c:v>
                </c:pt>
                <c:pt idx="3">
                  <c:v>851.14690265486729</c:v>
                </c:pt>
                <c:pt idx="4">
                  <c:v>851.14690265486729</c:v>
                </c:pt>
                <c:pt idx="5">
                  <c:v>851.14690265486729</c:v>
                </c:pt>
                <c:pt idx="6">
                  <c:v>851.14690265486729</c:v>
                </c:pt>
                <c:pt idx="7">
                  <c:v>851.14690265486729</c:v>
                </c:pt>
                <c:pt idx="8">
                  <c:v>851.14690265486729</c:v>
                </c:pt>
                <c:pt idx="9">
                  <c:v>851.14690265486729</c:v>
                </c:pt>
                <c:pt idx="10">
                  <c:v>851.14690265486729</c:v>
                </c:pt>
                <c:pt idx="11">
                  <c:v>851.14690265486729</c:v>
                </c:pt>
                <c:pt idx="12">
                  <c:v>851.14690265486729</c:v>
                </c:pt>
                <c:pt idx="13">
                  <c:v>851.14690265486729</c:v>
                </c:pt>
                <c:pt idx="14">
                  <c:v>851.14690265486729</c:v>
                </c:pt>
                <c:pt idx="15">
                  <c:v>851.14690265486729</c:v>
                </c:pt>
                <c:pt idx="16">
                  <c:v>851.14690265486729</c:v>
                </c:pt>
                <c:pt idx="17">
                  <c:v>851.14690265486729</c:v>
                </c:pt>
                <c:pt idx="18">
                  <c:v>851.14690265486729</c:v>
                </c:pt>
                <c:pt idx="19">
                  <c:v>851.14690265486729</c:v>
                </c:pt>
                <c:pt idx="20">
                  <c:v>851.14690265486729</c:v>
                </c:pt>
                <c:pt idx="21">
                  <c:v>851.14690265486729</c:v>
                </c:pt>
                <c:pt idx="22">
                  <c:v>851.14690265486729</c:v>
                </c:pt>
                <c:pt idx="23">
                  <c:v>851.14690265486729</c:v>
                </c:pt>
                <c:pt idx="24">
                  <c:v>851.14690265486729</c:v>
                </c:pt>
                <c:pt idx="25">
                  <c:v>851.14690265486729</c:v>
                </c:pt>
                <c:pt idx="26">
                  <c:v>851.14690265486729</c:v>
                </c:pt>
                <c:pt idx="27">
                  <c:v>851.14690265486729</c:v>
                </c:pt>
                <c:pt idx="28">
                  <c:v>851.14690265486729</c:v>
                </c:pt>
                <c:pt idx="29">
                  <c:v>851.14690265486729</c:v>
                </c:pt>
                <c:pt idx="30">
                  <c:v>851.14690265486729</c:v>
                </c:pt>
                <c:pt idx="31">
                  <c:v>851.14690265486729</c:v>
                </c:pt>
                <c:pt idx="32">
                  <c:v>851.14690265486729</c:v>
                </c:pt>
                <c:pt idx="33">
                  <c:v>851.14690265486729</c:v>
                </c:pt>
                <c:pt idx="34">
                  <c:v>851.14690265486729</c:v>
                </c:pt>
                <c:pt idx="35">
                  <c:v>851.14690265486729</c:v>
                </c:pt>
                <c:pt idx="36">
                  <c:v>851.14690265486729</c:v>
                </c:pt>
                <c:pt idx="37">
                  <c:v>851.14690265486729</c:v>
                </c:pt>
                <c:pt idx="38">
                  <c:v>851.14690265486729</c:v>
                </c:pt>
                <c:pt idx="39">
                  <c:v>851.14690265486729</c:v>
                </c:pt>
                <c:pt idx="40">
                  <c:v>851.14690265486729</c:v>
                </c:pt>
                <c:pt idx="41">
                  <c:v>851.14690265486729</c:v>
                </c:pt>
                <c:pt idx="42">
                  <c:v>851.14690265486729</c:v>
                </c:pt>
                <c:pt idx="43">
                  <c:v>851.14690265486729</c:v>
                </c:pt>
                <c:pt idx="44">
                  <c:v>851.14690265486729</c:v>
                </c:pt>
                <c:pt idx="45">
                  <c:v>851.14690265486729</c:v>
                </c:pt>
                <c:pt idx="46">
                  <c:v>851.14690265486729</c:v>
                </c:pt>
                <c:pt idx="47">
                  <c:v>851.14690265486729</c:v>
                </c:pt>
                <c:pt idx="48">
                  <c:v>851.14690265486729</c:v>
                </c:pt>
                <c:pt idx="49">
                  <c:v>851.14690265486729</c:v>
                </c:pt>
                <c:pt idx="50">
                  <c:v>851.14690265486729</c:v>
                </c:pt>
                <c:pt idx="51">
                  <c:v>851.14690265486729</c:v>
                </c:pt>
                <c:pt idx="52">
                  <c:v>851.14690265486729</c:v>
                </c:pt>
                <c:pt idx="53">
                  <c:v>851.14690265486729</c:v>
                </c:pt>
                <c:pt idx="54">
                  <c:v>851.14690265486729</c:v>
                </c:pt>
                <c:pt idx="55">
                  <c:v>851.14690265486729</c:v>
                </c:pt>
                <c:pt idx="56">
                  <c:v>851.14690265486729</c:v>
                </c:pt>
                <c:pt idx="57">
                  <c:v>851.14690265486729</c:v>
                </c:pt>
                <c:pt idx="58">
                  <c:v>851.14690265486729</c:v>
                </c:pt>
                <c:pt idx="59">
                  <c:v>851.14690265486729</c:v>
                </c:pt>
                <c:pt idx="60">
                  <c:v>851.14690265486729</c:v>
                </c:pt>
                <c:pt idx="61">
                  <c:v>851.14690265486729</c:v>
                </c:pt>
                <c:pt idx="62">
                  <c:v>851.14690265486729</c:v>
                </c:pt>
                <c:pt idx="63">
                  <c:v>851.14690265486729</c:v>
                </c:pt>
                <c:pt idx="64">
                  <c:v>851.14690265486729</c:v>
                </c:pt>
                <c:pt idx="65">
                  <c:v>851.14690265486729</c:v>
                </c:pt>
                <c:pt idx="66">
                  <c:v>851.14690265486729</c:v>
                </c:pt>
                <c:pt idx="67">
                  <c:v>851.14690265486729</c:v>
                </c:pt>
                <c:pt idx="68">
                  <c:v>851.14690265486729</c:v>
                </c:pt>
                <c:pt idx="69">
                  <c:v>851.14690265486729</c:v>
                </c:pt>
                <c:pt idx="70">
                  <c:v>851.14690265486729</c:v>
                </c:pt>
                <c:pt idx="71">
                  <c:v>851.14690265486729</c:v>
                </c:pt>
                <c:pt idx="72">
                  <c:v>851.14690265486729</c:v>
                </c:pt>
                <c:pt idx="73">
                  <c:v>851.14690265486729</c:v>
                </c:pt>
                <c:pt idx="74">
                  <c:v>851.14690265486729</c:v>
                </c:pt>
                <c:pt idx="75">
                  <c:v>851.14690265486729</c:v>
                </c:pt>
                <c:pt idx="76">
                  <c:v>851.14690265486729</c:v>
                </c:pt>
                <c:pt idx="77">
                  <c:v>851.14690265486729</c:v>
                </c:pt>
                <c:pt idx="78">
                  <c:v>851.14690265486729</c:v>
                </c:pt>
                <c:pt idx="79">
                  <c:v>851.14690265486729</c:v>
                </c:pt>
                <c:pt idx="80">
                  <c:v>851.14690265486729</c:v>
                </c:pt>
                <c:pt idx="81">
                  <c:v>851.14690265486729</c:v>
                </c:pt>
                <c:pt idx="82">
                  <c:v>851.14690265486729</c:v>
                </c:pt>
                <c:pt idx="83">
                  <c:v>851.14690265486729</c:v>
                </c:pt>
                <c:pt idx="84">
                  <c:v>851.14690265486729</c:v>
                </c:pt>
                <c:pt idx="85">
                  <c:v>851.14690265486729</c:v>
                </c:pt>
                <c:pt idx="86">
                  <c:v>851.14690265486729</c:v>
                </c:pt>
                <c:pt idx="87">
                  <c:v>851.14690265486729</c:v>
                </c:pt>
                <c:pt idx="88">
                  <c:v>851.14690265486729</c:v>
                </c:pt>
                <c:pt idx="89">
                  <c:v>851.14690265486729</c:v>
                </c:pt>
                <c:pt idx="90">
                  <c:v>851.14690265486729</c:v>
                </c:pt>
                <c:pt idx="91">
                  <c:v>851.14690265486729</c:v>
                </c:pt>
                <c:pt idx="92">
                  <c:v>851.14690265486729</c:v>
                </c:pt>
                <c:pt idx="93">
                  <c:v>851.14690265486729</c:v>
                </c:pt>
                <c:pt idx="94">
                  <c:v>851.14690265486729</c:v>
                </c:pt>
                <c:pt idx="95">
                  <c:v>851.14690265486729</c:v>
                </c:pt>
                <c:pt idx="96">
                  <c:v>851.14690265486729</c:v>
                </c:pt>
                <c:pt idx="97">
                  <c:v>851.14690265486729</c:v>
                </c:pt>
                <c:pt idx="98">
                  <c:v>851.14690265486729</c:v>
                </c:pt>
                <c:pt idx="99">
                  <c:v>851.14690265486729</c:v>
                </c:pt>
                <c:pt idx="100">
                  <c:v>851.14690265486729</c:v>
                </c:pt>
                <c:pt idx="101">
                  <c:v>851.14690265486729</c:v>
                </c:pt>
                <c:pt idx="102">
                  <c:v>851.14690265486729</c:v>
                </c:pt>
                <c:pt idx="103">
                  <c:v>851.14690265486729</c:v>
                </c:pt>
                <c:pt idx="104">
                  <c:v>851.14690265486729</c:v>
                </c:pt>
                <c:pt idx="105">
                  <c:v>851.14690265486729</c:v>
                </c:pt>
                <c:pt idx="106">
                  <c:v>851.14690265486729</c:v>
                </c:pt>
                <c:pt idx="107">
                  <c:v>851.14690265486729</c:v>
                </c:pt>
                <c:pt idx="108">
                  <c:v>851.14690265486729</c:v>
                </c:pt>
                <c:pt idx="109">
                  <c:v>851.14690265486729</c:v>
                </c:pt>
                <c:pt idx="110">
                  <c:v>851.14690265486729</c:v>
                </c:pt>
                <c:pt idx="111">
                  <c:v>851.14690265486729</c:v>
                </c:pt>
                <c:pt idx="112">
                  <c:v>851.14690265486729</c:v>
                </c:pt>
                <c:pt idx="113">
                  <c:v>851.14690265486729</c:v>
                </c:pt>
                <c:pt idx="114">
                  <c:v>851.14690265486729</c:v>
                </c:pt>
                <c:pt idx="115">
                  <c:v>851.14690265486729</c:v>
                </c:pt>
                <c:pt idx="116">
                  <c:v>851.14690265486729</c:v>
                </c:pt>
                <c:pt idx="117">
                  <c:v>851.14690265486729</c:v>
                </c:pt>
                <c:pt idx="118">
                  <c:v>851.14690265486729</c:v>
                </c:pt>
                <c:pt idx="119">
                  <c:v>851.14690265486729</c:v>
                </c:pt>
                <c:pt idx="120">
                  <c:v>851.14690265486729</c:v>
                </c:pt>
                <c:pt idx="121">
                  <c:v>851.14690265486729</c:v>
                </c:pt>
                <c:pt idx="122">
                  <c:v>851.14690265486729</c:v>
                </c:pt>
                <c:pt idx="123">
                  <c:v>851.14690265486729</c:v>
                </c:pt>
                <c:pt idx="124">
                  <c:v>851.14690265486729</c:v>
                </c:pt>
                <c:pt idx="125">
                  <c:v>851.14690265486729</c:v>
                </c:pt>
                <c:pt idx="126">
                  <c:v>851.14690265486729</c:v>
                </c:pt>
                <c:pt idx="127">
                  <c:v>851.14690265486729</c:v>
                </c:pt>
                <c:pt idx="128">
                  <c:v>851.14690265486729</c:v>
                </c:pt>
                <c:pt idx="129">
                  <c:v>851.14690265486729</c:v>
                </c:pt>
                <c:pt idx="130">
                  <c:v>851.14690265486729</c:v>
                </c:pt>
                <c:pt idx="131">
                  <c:v>851.14690265486729</c:v>
                </c:pt>
                <c:pt idx="132">
                  <c:v>851.14690265486729</c:v>
                </c:pt>
                <c:pt idx="133">
                  <c:v>851.14690265486729</c:v>
                </c:pt>
                <c:pt idx="134">
                  <c:v>851.14690265486729</c:v>
                </c:pt>
                <c:pt idx="135">
                  <c:v>851.14690265486729</c:v>
                </c:pt>
                <c:pt idx="136">
                  <c:v>851.14690265486729</c:v>
                </c:pt>
                <c:pt idx="137">
                  <c:v>851.14690265486729</c:v>
                </c:pt>
                <c:pt idx="138">
                  <c:v>851.14690265486729</c:v>
                </c:pt>
                <c:pt idx="139">
                  <c:v>851.14690265486729</c:v>
                </c:pt>
                <c:pt idx="140">
                  <c:v>851.14690265486729</c:v>
                </c:pt>
                <c:pt idx="141">
                  <c:v>851.14690265486729</c:v>
                </c:pt>
                <c:pt idx="142">
                  <c:v>851.14690265486729</c:v>
                </c:pt>
                <c:pt idx="143">
                  <c:v>851.14690265486729</c:v>
                </c:pt>
                <c:pt idx="144">
                  <c:v>851.14690265486729</c:v>
                </c:pt>
                <c:pt idx="145">
                  <c:v>851.14690265486729</c:v>
                </c:pt>
                <c:pt idx="146">
                  <c:v>851.14690265486729</c:v>
                </c:pt>
                <c:pt idx="147">
                  <c:v>851.14690265486729</c:v>
                </c:pt>
                <c:pt idx="148">
                  <c:v>851.14690265486729</c:v>
                </c:pt>
                <c:pt idx="149">
                  <c:v>851.14690265486729</c:v>
                </c:pt>
                <c:pt idx="150">
                  <c:v>851.14690265486729</c:v>
                </c:pt>
                <c:pt idx="151">
                  <c:v>851.14690265486729</c:v>
                </c:pt>
                <c:pt idx="152">
                  <c:v>851.14690265486729</c:v>
                </c:pt>
                <c:pt idx="153">
                  <c:v>851.14690265486729</c:v>
                </c:pt>
                <c:pt idx="154">
                  <c:v>851.14690265486729</c:v>
                </c:pt>
                <c:pt idx="155">
                  <c:v>851.14690265486729</c:v>
                </c:pt>
                <c:pt idx="156">
                  <c:v>851.14690265486729</c:v>
                </c:pt>
                <c:pt idx="157">
                  <c:v>851.14690265486729</c:v>
                </c:pt>
                <c:pt idx="158">
                  <c:v>851.14690265486729</c:v>
                </c:pt>
                <c:pt idx="159">
                  <c:v>851.14690265486729</c:v>
                </c:pt>
                <c:pt idx="160">
                  <c:v>851.14690265486729</c:v>
                </c:pt>
                <c:pt idx="161">
                  <c:v>851.14690265486729</c:v>
                </c:pt>
                <c:pt idx="162">
                  <c:v>851.14690265486729</c:v>
                </c:pt>
                <c:pt idx="163">
                  <c:v>851.14690265486729</c:v>
                </c:pt>
                <c:pt idx="164">
                  <c:v>851.14690265486729</c:v>
                </c:pt>
                <c:pt idx="165">
                  <c:v>851.14690265486729</c:v>
                </c:pt>
                <c:pt idx="166">
                  <c:v>851.14690265486729</c:v>
                </c:pt>
                <c:pt idx="167">
                  <c:v>851.14690265486729</c:v>
                </c:pt>
                <c:pt idx="168">
                  <c:v>851.14690265486729</c:v>
                </c:pt>
                <c:pt idx="169">
                  <c:v>851.14690265486729</c:v>
                </c:pt>
                <c:pt idx="170">
                  <c:v>851.14690265486729</c:v>
                </c:pt>
                <c:pt idx="171">
                  <c:v>851.14690265486729</c:v>
                </c:pt>
                <c:pt idx="172">
                  <c:v>851.14690265486729</c:v>
                </c:pt>
                <c:pt idx="173">
                  <c:v>851.14690265486729</c:v>
                </c:pt>
                <c:pt idx="174">
                  <c:v>851.14690265486729</c:v>
                </c:pt>
                <c:pt idx="175">
                  <c:v>851.14690265486729</c:v>
                </c:pt>
                <c:pt idx="176">
                  <c:v>851.14690265486729</c:v>
                </c:pt>
                <c:pt idx="177">
                  <c:v>851.14690265486729</c:v>
                </c:pt>
                <c:pt idx="178">
                  <c:v>851.14690265486729</c:v>
                </c:pt>
                <c:pt idx="179">
                  <c:v>851.14690265486729</c:v>
                </c:pt>
                <c:pt idx="180">
                  <c:v>851.14690265486729</c:v>
                </c:pt>
                <c:pt idx="181">
                  <c:v>851.14690265486729</c:v>
                </c:pt>
                <c:pt idx="182">
                  <c:v>851.14690265486729</c:v>
                </c:pt>
                <c:pt idx="183">
                  <c:v>851.14690265486729</c:v>
                </c:pt>
                <c:pt idx="184">
                  <c:v>851.14690265486729</c:v>
                </c:pt>
                <c:pt idx="185">
                  <c:v>851.14690265486729</c:v>
                </c:pt>
                <c:pt idx="186">
                  <c:v>851.14690265486729</c:v>
                </c:pt>
                <c:pt idx="187">
                  <c:v>851.14690265486729</c:v>
                </c:pt>
                <c:pt idx="188">
                  <c:v>851.14690265486729</c:v>
                </c:pt>
                <c:pt idx="189">
                  <c:v>851.14690265486729</c:v>
                </c:pt>
                <c:pt idx="190">
                  <c:v>851.14690265486729</c:v>
                </c:pt>
                <c:pt idx="191">
                  <c:v>851.14690265486729</c:v>
                </c:pt>
                <c:pt idx="192">
                  <c:v>851.14690265486729</c:v>
                </c:pt>
                <c:pt idx="193">
                  <c:v>851.14690265486729</c:v>
                </c:pt>
                <c:pt idx="194">
                  <c:v>851.14690265486729</c:v>
                </c:pt>
                <c:pt idx="195">
                  <c:v>851.14690265486729</c:v>
                </c:pt>
                <c:pt idx="196">
                  <c:v>851.14690265486729</c:v>
                </c:pt>
                <c:pt idx="197">
                  <c:v>851.14690265486729</c:v>
                </c:pt>
                <c:pt idx="198">
                  <c:v>851.14690265486729</c:v>
                </c:pt>
                <c:pt idx="199">
                  <c:v>851.14690265486729</c:v>
                </c:pt>
                <c:pt idx="200">
                  <c:v>851.14690265486729</c:v>
                </c:pt>
                <c:pt idx="201">
                  <c:v>851.14690265486729</c:v>
                </c:pt>
                <c:pt idx="202">
                  <c:v>851.14690265486729</c:v>
                </c:pt>
                <c:pt idx="203">
                  <c:v>851.14690265486729</c:v>
                </c:pt>
                <c:pt idx="204">
                  <c:v>851.14690265486729</c:v>
                </c:pt>
                <c:pt idx="205">
                  <c:v>851.14690265486729</c:v>
                </c:pt>
                <c:pt idx="206">
                  <c:v>851.14690265486729</c:v>
                </c:pt>
                <c:pt idx="207">
                  <c:v>851.14690265486729</c:v>
                </c:pt>
                <c:pt idx="208">
                  <c:v>851.14690265486729</c:v>
                </c:pt>
                <c:pt idx="209">
                  <c:v>851.14690265486729</c:v>
                </c:pt>
                <c:pt idx="210">
                  <c:v>851.14690265486729</c:v>
                </c:pt>
                <c:pt idx="211">
                  <c:v>851.14690265486729</c:v>
                </c:pt>
                <c:pt idx="212">
                  <c:v>851.14690265486729</c:v>
                </c:pt>
                <c:pt idx="213">
                  <c:v>851.14690265486729</c:v>
                </c:pt>
                <c:pt idx="214">
                  <c:v>851.14690265486729</c:v>
                </c:pt>
                <c:pt idx="215">
                  <c:v>851.14690265486729</c:v>
                </c:pt>
                <c:pt idx="216">
                  <c:v>851.14690265486729</c:v>
                </c:pt>
                <c:pt idx="217">
                  <c:v>851.14690265486729</c:v>
                </c:pt>
                <c:pt idx="218">
                  <c:v>851.14690265486729</c:v>
                </c:pt>
                <c:pt idx="219">
                  <c:v>851.14690265486729</c:v>
                </c:pt>
                <c:pt idx="220">
                  <c:v>851.14690265486729</c:v>
                </c:pt>
                <c:pt idx="221">
                  <c:v>851.14690265486729</c:v>
                </c:pt>
                <c:pt idx="222">
                  <c:v>851.14690265486729</c:v>
                </c:pt>
                <c:pt idx="223">
                  <c:v>851.14690265486729</c:v>
                </c:pt>
                <c:pt idx="224">
                  <c:v>851.14690265486729</c:v>
                </c:pt>
                <c:pt idx="225">
                  <c:v>851.14690265486729</c:v>
                </c:pt>
                <c:pt idx="226">
                  <c:v>851.14690265486729</c:v>
                </c:pt>
                <c:pt idx="227">
                  <c:v>851.14690265486729</c:v>
                </c:pt>
                <c:pt idx="228">
                  <c:v>851.14690265486729</c:v>
                </c:pt>
                <c:pt idx="229">
                  <c:v>851.14690265486729</c:v>
                </c:pt>
                <c:pt idx="230">
                  <c:v>851.14690265486729</c:v>
                </c:pt>
                <c:pt idx="231">
                  <c:v>851.14690265486729</c:v>
                </c:pt>
                <c:pt idx="232">
                  <c:v>851.14690265486729</c:v>
                </c:pt>
                <c:pt idx="233">
                  <c:v>851.14690265486729</c:v>
                </c:pt>
                <c:pt idx="234">
                  <c:v>851.14690265486729</c:v>
                </c:pt>
                <c:pt idx="235">
                  <c:v>851.14690265486729</c:v>
                </c:pt>
                <c:pt idx="236">
                  <c:v>851.14690265486729</c:v>
                </c:pt>
                <c:pt idx="237">
                  <c:v>851.14690265486729</c:v>
                </c:pt>
                <c:pt idx="238">
                  <c:v>851.14690265486729</c:v>
                </c:pt>
                <c:pt idx="239">
                  <c:v>851.14690265486729</c:v>
                </c:pt>
                <c:pt idx="240">
                  <c:v>851.14690265486729</c:v>
                </c:pt>
                <c:pt idx="241">
                  <c:v>851.14690265486729</c:v>
                </c:pt>
                <c:pt idx="242">
                  <c:v>851.14690265486729</c:v>
                </c:pt>
                <c:pt idx="243">
                  <c:v>851.14690265486729</c:v>
                </c:pt>
                <c:pt idx="244">
                  <c:v>851.14690265486729</c:v>
                </c:pt>
                <c:pt idx="245">
                  <c:v>851.14690265486729</c:v>
                </c:pt>
                <c:pt idx="246">
                  <c:v>851.14690265486729</c:v>
                </c:pt>
                <c:pt idx="247">
                  <c:v>851.14690265486729</c:v>
                </c:pt>
                <c:pt idx="248">
                  <c:v>851.14690265486729</c:v>
                </c:pt>
                <c:pt idx="249">
                  <c:v>851.14690265486729</c:v>
                </c:pt>
                <c:pt idx="250">
                  <c:v>851.14690265486729</c:v>
                </c:pt>
                <c:pt idx="251">
                  <c:v>851.14690265486729</c:v>
                </c:pt>
                <c:pt idx="252">
                  <c:v>851.14690265486729</c:v>
                </c:pt>
                <c:pt idx="253">
                  <c:v>851.14690265486729</c:v>
                </c:pt>
                <c:pt idx="254">
                  <c:v>851.14690265486729</c:v>
                </c:pt>
                <c:pt idx="255">
                  <c:v>851.14690265486729</c:v>
                </c:pt>
                <c:pt idx="256">
                  <c:v>851.14690265486729</c:v>
                </c:pt>
                <c:pt idx="257">
                  <c:v>851.14690265486729</c:v>
                </c:pt>
                <c:pt idx="258">
                  <c:v>851.14690265486729</c:v>
                </c:pt>
                <c:pt idx="259">
                  <c:v>851.14690265486729</c:v>
                </c:pt>
                <c:pt idx="260">
                  <c:v>851.14690265486729</c:v>
                </c:pt>
                <c:pt idx="261">
                  <c:v>851.14690265486729</c:v>
                </c:pt>
                <c:pt idx="262">
                  <c:v>851.14690265486729</c:v>
                </c:pt>
                <c:pt idx="263">
                  <c:v>851.14690265486729</c:v>
                </c:pt>
                <c:pt idx="264">
                  <c:v>851.14690265486729</c:v>
                </c:pt>
                <c:pt idx="265">
                  <c:v>851.14690265486729</c:v>
                </c:pt>
                <c:pt idx="266">
                  <c:v>851.14690265486729</c:v>
                </c:pt>
                <c:pt idx="267">
                  <c:v>851.14690265486729</c:v>
                </c:pt>
                <c:pt idx="268">
                  <c:v>851.14690265486729</c:v>
                </c:pt>
                <c:pt idx="269">
                  <c:v>851.14690265486729</c:v>
                </c:pt>
                <c:pt idx="270">
                  <c:v>851.14690265486729</c:v>
                </c:pt>
                <c:pt idx="271">
                  <c:v>851.14690265486729</c:v>
                </c:pt>
                <c:pt idx="272">
                  <c:v>851.14690265486729</c:v>
                </c:pt>
                <c:pt idx="273">
                  <c:v>851.14690265486729</c:v>
                </c:pt>
                <c:pt idx="274">
                  <c:v>851.14690265486729</c:v>
                </c:pt>
                <c:pt idx="275">
                  <c:v>851.14690265486729</c:v>
                </c:pt>
                <c:pt idx="276">
                  <c:v>851.14690265486729</c:v>
                </c:pt>
                <c:pt idx="277">
                  <c:v>851.14690265486729</c:v>
                </c:pt>
                <c:pt idx="278">
                  <c:v>851.14690265486729</c:v>
                </c:pt>
                <c:pt idx="279">
                  <c:v>851.14690265486729</c:v>
                </c:pt>
                <c:pt idx="280">
                  <c:v>851.14690265486729</c:v>
                </c:pt>
                <c:pt idx="281">
                  <c:v>851.14690265486729</c:v>
                </c:pt>
                <c:pt idx="282">
                  <c:v>851.14690265486729</c:v>
                </c:pt>
                <c:pt idx="283">
                  <c:v>851.14690265486729</c:v>
                </c:pt>
                <c:pt idx="284">
                  <c:v>851.14690265486729</c:v>
                </c:pt>
                <c:pt idx="285">
                  <c:v>851.14690265486729</c:v>
                </c:pt>
                <c:pt idx="286">
                  <c:v>851.14690265486729</c:v>
                </c:pt>
                <c:pt idx="287">
                  <c:v>851.14690265486729</c:v>
                </c:pt>
                <c:pt idx="288">
                  <c:v>851.14690265486729</c:v>
                </c:pt>
                <c:pt idx="289">
                  <c:v>851.14690265486729</c:v>
                </c:pt>
                <c:pt idx="290">
                  <c:v>851.14690265486729</c:v>
                </c:pt>
                <c:pt idx="291">
                  <c:v>851.14690265486729</c:v>
                </c:pt>
                <c:pt idx="292">
                  <c:v>851.14690265486729</c:v>
                </c:pt>
                <c:pt idx="293">
                  <c:v>851.14690265486729</c:v>
                </c:pt>
                <c:pt idx="294">
                  <c:v>851.14690265486729</c:v>
                </c:pt>
                <c:pt idx="295">
                  <c:v>851.14690265486729</c:v>
                </c:pt>
                <c:pt idx="296">
                  <c:v>851.14690265486729</c:v>
                </c:pt>
                <c:pt idx="297">
                  <c:v>851.14690265486729</c:v>
                </c:pt>
                <c:pt idx="298">
                  <c:v>851.14690265486729</c:v>
                </c:pt>
                <c:pt idx="299">
                  <c:v>851.14690265486729</c:v>
                </c:pt>
                <c:pt idx="300">
                  <c:v>851.14690265486729</c:v>
                </c:pt>
                <c:pt idx="301">
                  <c:v>851.14690265486729</c:v>
                </c:pt>
                <c:pt idx="302">
                  <c:v>851.14690265486729</c:v>
                </c:pt>
                <c:pt idx="303">
                  <c:v>851.14690265486729</c:v>
                </c:pt>
                <c:pt idx="304">
                  <c:v>851.14690265486729</c:v>
                </c:pt>
                <c:pt idx="305">
                  <c:v>851.14690265486729</c:v>
                </c:pt>
                <c:pt idx="306">
                  <c:v>851.14690265486729</c:v>
                </c:pt>
                <c:pt idx="307">
                  <c:v>851.14690265486729</c:v>
                </c:pt>
                <c:pt idx="308">
                  <c:v>851.14690265486729</c:v>
                </c:pt>
                <c:pt idx="309">
                  <c:v>851.14690265486729</c:v>
                </c:pt>
                <c:pt idx="310">
                  <c:v>851.14690265486729</c:v>
                </c:pt>
                <c:pt idx="311">
                  <c:v>851.14690265486729</c:v>
                </c:pt>
                <c:pt idx="312">
                  <c:v>851.14690265486729</c:v>
                </c:pt>
                <c:pt idx="313">
                  <c:v>851.14690265486729</c:v>
                </c:pt>
                <c:pt idx="314">
                  <c:v>851.14690265486729</c:v>
                </c:pt>
                <c:pt idx="315">
                  <c:v>851.14690265486729</c:v>
                </c:pt>
                <c:pt idx="316">
                  <c:v>851.14690265486729</c:v>
                </c:pt>
                <c:pt idx="317">
                  <c:v>851.14690265486729</c:v>
                </c:pt>
                <c:pt idx="318">
                  <c:v>851.14690265486729</c:v>
                </c:pt>
                <c:pt idx="319">
                  <c:v>851.14690265486729</c:v>
                </c:pt>
                <c:pt idx="320">
                  <c:v>851.14690265486729</c:v>
                </c:pt>
                <c:pt idx="321">
                  <c:v>851.14690265486729</c:v>
                </c:pt>
                <c:pt idx="322">
                  <c:v>851.14690265486729</c:v>
                </c:pt>
                <c:pt idx="323">
                  <c:v>851.14690265486729</c:v>
                </c:pt>
                <c:pt idx="324">
                  <c:v>851.14690265486729</c:v>
                </c:pt>
                <c:pt idx="325">
                  <c:v>851.14690265486729</c:v>
                </c:pt>
                <c:pt idx="326">
                  <c:v>851.14690265486729</c:v>
                </c:pt>
                <c:pt idx="327">
                  <c:v>851.14690265486729</c:v>
                </c:pt>
                <c:pt idx="328">
                  <c:v>851.14690265486729</c:v>
                </c:pt>
                <c:pt idx="329">
                  <c:v>851.14690265486729</c:v>
                </c:pt>
                <c:pt idx="330">
                  <c:v>851.14690265486729</c:v>
                </c:pt>
                <c:pt idx="331">
                  <c:v>851.14690265486729</c:v>
                </c:pt>
                <c:pt idx="332">
                  <c:v>851.14690265486729</c:v>
                </c:pt>
                <c:pt idx="333">
                  <c:v>851.14690265486729</c:v>
                </c:pt>
                <c:pt idx="334">
                  <c:v>851.14690265486729</c:v>
                </c:pt>
                <c:pt idx="335">
                  <c:v>851.14690265486729</c:v>
                </c:pt>
                <c:pt idx="336">
                  <c:v>851.14690265486729</c:v>
                </c:pt>
                <c:pt idx="337">
                  <c:v>851.14690265486729</c:v>
                </c:pt>
                <c:pt idx="338">
                  <c:v>851.14690265486729</c:v>
                </c:pt>
                <c:pt idx="339">
                  <c:v>851.14690265486729</c:v>
                </c:pt>
                <c:pt idx="340">
                  <c:v>851.14690265486729</c:v>
                </c:pt>
                <c:pt idx="341">
                  <c:v>851.14690265486729</c:v>
                </c:pt>
                <c:pt idx="342">
                  <c:v>851.14690265486729</c:v>
                </c:pt>
                <c:pt idx="343">
                  <c:v>851.14690265486729</c:v>
                </c:pt>
                <c:pt idx="344">
                  <c:v>851.14690265486729</c:v>
                </c:pt>
                <c:pt idx="345">
                  <c:v>851.14690265486729</c:v>
                </c:pt>
                <c:pt idx="346">
                  <c:v>851.14690265486729</c:v>
                </c:pt>
                <c:pt idx="347">
                  <c:v>851.14690265486729</c:v>
                </c:pt>
                <c:pt idx="348">
                  <c:v>851.14690265486729</c:v>
                </c:pt>
                <c:pt idx="349">
                  <c:v>851.14690265486729</c:v>
                </c:pt>
                <c:pt idx="350">
                  <c:v>851.14690265486729</c:v>
                </c:pt>
                <c:pt idx="351">
                  <c:v>851.14690265486729</c:v>
                </c:pt>
                <c:pt idx="352">
                  <c:v>851.14690265486729</c:v>
                </c:pt>
                <c:pt idx="353">
                  <c:v>851.14690265486729</c:v>
                </c:pt>
                <c:pt idx="354">
                  <c:v>851.14690265486729</c:v>
                </c:pt>
                <c:pt idx="355">
                  <c:v>851.14690265486729</c:v>
                </c:pt>
                <c:pt idx="356">
                  <c:v>851.14690265486729</c:v>
                </c:pt>
                <c:pt idx="357">
                  <c:v>851.14690265486729</c:v>
                </c:pt>
                <c:pt idx="358">
                  <c:v>851.14690265486729</c:v>
                </c:pt>
                <c:pt idx="359">
                  <c:v>851.14690265486729</c:v>
                </c:pt>
                <c:pt idx="360">
                  <c:v>851.14690265486729</c:v>
                </c:pt>
                <c:pt idx="361">
                  <c:v>851.14690265486729</c:v>
                </c:pt>
                <c:pt idx="362">
                  <c:v>851.14690265486729</c:v>
                </c:pt>
                <c:pt idx="363">
                  <c:v>851.14690265486729</c:v>
                </c:pt>
                <c:pt idx="364">
                  <c:v>851.14690265486729</c:v>
                </c:pt>
                <c:pt idx="365">
                  <c:v>851.14690265486729</c:v>
                </c:pt>
                <c:pt idx="366">
                  <c:v>851.14690265486729</c:v>
                </c:pt>
                <c:pt idx="367">
                  <c:v>851.14690265486729</c:v>
                </c:pt>
                <c:pt idx="368">
                  <c:v>851.14690265486729</c:v>
                </c:pt>
                <c:pt idx="369">
                  <c:v>851.14690265486729</c:v>
                </c:pt>
                <c:pt idx="370">
                  <c:v>851.14690265486729</c:v>
                </c:pt>
                <c:pt idx="371">
                  <c:v>851.14690265486729</c:v>
                </c:pt>
                <c:pt idx="372">
                  <c:v>851.14690265486729</c:v>
                </c:pt>
                <c:pt idx="373">
                  <c:v>851.14690265486729</c:v>
                </c:pt>
                <c:pt idx="374">
                  <c:v>851.14690265486729</c:v>
                </c:pt>
                <c:pt idx="375">
                  <c:v>851.14690265486729</c:v>
                </c:pt>
                <c:pt idx="376">
                  <c:v>851.14690265486729</c:v>
                </c:pt>
                <c:pt idx="377">
                  <c:v>851.14690265486729</c:v>
                </c:pt>
                <c:pt idx="378">
                  <c:v>851.14690265486729</c:v>
                </c:pt>
                <c:pt idx="379">
                  <c:v>851.14690265486729</c:v>
                </c:pt>
                <c:pt idx="380">
                  <c:v>851.14690265486729</c:v>
                </c:pt>
                <c:pt idx="381">
                  <c:v>851.14690265486729</c:v>
                </c:pt>
                <c:pt idx="382">
                  <c:v>851.14690265486729</c:v>
                </c:pt>
                <c:pt idx="383">
                  <c:v>851.14690265486729</c:v>
                </c:pt>
                <c:pt idx="384">
                  <c:v>851.14690265486729</c:v>
                </c:pt>
                <c:pt idx="385">
                  <c:v>851.14690265486729</c:v>
                </c:pt>
                <c:pt idx="386">
                  <c:v>851.14690265486729</c:v>
                </c:pt>
                <c:pt idx="387">
                  <c:v>851.14690265486729</c:v>
                </c:pt>
                <c:pt idx="388">
                  <c:v>851.14690265486729</c:v>
                </c:pt>
                <c:pt idx="389">
                  <c:v>851.14690265486729</c:v>
                </c:pt>
                <c:pt idx="390">
                  <c:v>851.14690265486729</c:v>
                </c:pt>
                <c:pt idx="391">
                  <c:v>851.14690265486729</c:v>
                </c:pt>
                <c:pt idx="392">
                  <c:v>851.14690265486729</c:v>
                </c:pt>
                <c:pt idx="393">
                  <c:v>851.14690265486729</c:v>
                </c:pt>
                <c:pt idx="394">
                  <c:v>851.14690265486729</c:v>
                </c:pt>
                <c:pt idx="395">
                  <c:v>851.14690265486729</c:v>
                </c:pt>
                <c:pt idx="396">
                  <c:v>851.14690265486729</c:v>
                </c:pt>
                <c:pt idx="397">
                  <c:v>851.14690265486729</c:v>
                </c:pt>
                <c:pt idx="398">
                  <c:v>851.14690265486729</c:v>
                </c:pt>
                <c:pt idx="399">
                  <c:v>851.14690265486729</c:v>
                </c:pt>
                <c:pt idx="400">
                  <c:v>851.14690265486729</c:v>
                </c:pt>
                <c:pt idx="401">
                  <c:v>851.14690265486729</c:v>
                </c:pt>
                <c:pt idx="402">
                  <c:v>851.14690265486729</c:v>
                </c:pt>
                <c:pt idx="403">
                  <c:v>851.14690265486729</c:v>
                </c:pt>
                <c:pt idx="404">
                  <c:v>851.14690265486729</c:v>
                </c:pt>
                <c:pt idx="405">
                  <c:v>851.14690265486729</c:v>
                </c:pt>
                <c:pt idx="406">
                  <c:v>851.14690265486729</c:v>
                </c:pt>
                <c:pt idx="407">
                  <c:v>851.14690265486729</c:v>
                </c:pt>
                <c:pt idx="408">
                  <c:v>851.14690265486729</c:v>
                </c:pt>
                <c:pt idx="409">
                  <c:v>851.14690265486729</c:v>
                </c:pt>
                <c:pt idx="410">
                  <c:v>851.14690265486729</c:v>
                </c:pt>
                <c:pt idx="411">
                  <c:v>851.14690265486729</c:v>
                </c:pt>
                <c:pt idx="412">
                  <c:v>851.14690265486729</c:v>
                </c:pt>
                <c:pt idx="413">
                  <c:v>851.14690265486729</c:v>
                </c:pt>
                <c:pt idx="414">
                  <c:v>851.14690265486729</c:v>
                </c:pt>
                <c:pt idx="415">
                  <c:v>851.14690265486729</c:v>
                </c:pt>
                <c:pt idx="416">
                  <c:v>851.14690265486729</c:v>
                </c:pt>
                <c:pt idx="417">
                  <c:v>851.14690265486729</c:v>
                </c:pt>
                <c:pt idx="418">
                  <c:v>851.14690265486729</c:v>
                </c:pt>
                <c:pt idx="419">
                  <c:v>851.14690265486729</c:v>
                </c:pt>
                <c:pt idx="420">
                  <c:v>851.14690265486729</c:v>
                </c:pt>
                <c:pt idx="421">
                  <c:v>851.14690265486729</c:v>
                </c:pt>
                <c:pt idx="422">
                  <c:v>851.14690265486729</c:v>
                </c:pt>
                <c:pt idx="423">
                  <c:v>851.14690265486729</c:v>
                </c:pt>
                <c:pt idx="424">
                  <c:v>851.14690265486729</c:v>
                </c:pt>
                <c:pt idx="425">
                  <c:v>851.14690265486729</c:v>
                </c:pt>
                <c:pt idx="426">
                  <c:v>851.14690265486729</c:v>
                </c:pt>
                <c:pt idx="427">
                  <c:v>851.14690265486729</c:v>
                </c:pt>
                <c:pt idx="428">
                  <c:v>851.14690265486729</c:v>
                </c:pt>
                <c:pt idx="429">
                  <c:v>851.14690265486729</c:v>
                </c:pt>
                <c:pt idx="430">
                  <c:v>851.14690265486729</c:v>
                </c:pt>
                <c:pt idx="431">
                  <c:v>851.14690265486729</c:v>
                </c:pt>
                <c:pt idx="432">
                  <c:v>851.14690265486729</c:v>
                </c:pt>
                <c:pt idx="433">
                  <c:v>851.14690265486729</c:v>
                </c:pt>
                <c:pt idx="434">
                  <c:v>851.14690265486729</c:v>
                </c:pt>
                <c:pt idx="435">
                  <c:v>851.14690265486729</c:v>
                </c:pt>
                <c:pt idx="436">
                  <c:v>851.14690265486729</c:v>
                </c:pt>
                <c:pt idx="437">
                  <c:v>851.14690265486729</c:v>
                </c:pt>
                <c:pt idx="438">
                  <c:v>851.14690265486729</c:v>
                </c:pt>
                <c:pt idx="439">
                  <c:v>851.14690265486729</c:v>
                </c:pt>
                <c:pt idx="440">
                  <c:v>851.14690265486729</c:v>
                </c:pt>
                <c:pt idx="441">
                  <c:v>851.14690265486729</c:v>
                </c:pt>
                <c:pt idx="442">
                  <c:v>851.14690265486729</c:v>
                </c:pt>
                <c:pt idx="443">
                  <c:v>851.14690265486729</c:v>
                </c:pt>
                <c:pt idx="444">
                  <c:v>851.14690265486729</c:v>
                </c:pt>
                <c:pt idx="445">
                  <c:v>851.14690265486729</c:v>
                </c:pt>
                <c:pt idx="446">
                  <c:v>851.14690265486729</c:v>
                </c:pt>
                <c:pt idx="447">
                  <c:v>851.14690265486729</c:v>
                </c:pt>
                <c:pt idx="448">
                  <c:v>851.14690265486729</c:v>
                </c:pt>
                <c:pt idx="449">
                  <c:v>851.14690265486729</c:v>
                </c:pt>
                <c:pt idx="450">
                  <c:v>851.14690265486729</c:v>
                </c:pt>
                <c:pt idx="451">
                  <c:v>851.14690265486729</c:v>
                </c:pt>
                <c:pt idx="452">
                  <c:v>851.14690265486729</c:v>
                </c:pt>
                <c:pt idx="453">
                  <c:v>851.14690265486729</c:v>
                </c:pt>
                <c:pt idx="454">
                  <c:v>851.14690265486729</c:v>
                </c:pt>
                <c:pt idx="455">
                  <c:v>851.14690265486729</c:v>
                </c:pt>
                <c:pt idx="456">
                  <c:v>851.14690265486729</c:v>
                </c:pt>
                <c:pt idx="457">
                  <c:v>851.14690265486729</c:v>
                </c:pt>
                <c:pt idx="458">
                  <c:v>851.14690265486729</c:v>
                </c:pt>
                <c:pt idx="459">
                  <c:v>851.14690265486729</c:v>
                </c:pt>
                <c:pt idx="460">
                  <c:v>851.14690265486729</c:v>
                </c:pt>
                <c:pt idx="461">
                  <c:v>851.14690265486729</c:v>
                </c:pt>
                <c:pt idx="462">
                  <c:v>851.14690265486729</c:v>
                </c:pt>
                <c:pt idx="463">
                  <c:v>851.14690265486729</c:v>
                </c:pt>
                <c:pt idx="464">
                  <c:v>851.14690265486729</c:v>
                </c:pt>
                <c:pt idx="465">
                  <c:v>851.14690265486729</c:v>
                </c:pt>
                <c:pt idx="466">
                  <c:v>851.14690265486729</c:v>
                </c:pt>
                <c:pt idx="467">
                  <c:v>851.14690265486729</c:v>
                </c:pt>
                <c:pt idx="468">
                  <c:v>851.14690265486729</c:v>
                </c:pt>
                <c:pt idx="469">
                  <c:v>851.14690265486729</c:v>
                </c:pt>
                <c:pt idx="470">
                  <c:v>851.14690265486729</c:v>
                </c:pt>
                <c:pt idx="471">
                  <c:v>851.14690265486729</c:v>
                </c:pt>
                <c:pt idx="472">
                  <c:v>851.14690265486729</c:v>
                </c:pt>
                <c:pt idx="473">
                  <c:v>851.14690265486729</c:v>
                </c:pt>
                <c:pt idx="474">
                  <c:v>851.14690265486729</c:v>
                </c:pt>
                <c:pt idx="475">
                  <c:v>851.14690265486729</c:v>
                </c:pt>
                <c:pt idx="476">
                  <c:v>851.14690265486729</c:v>
                </c:pt>
                <c:pt idx="477">
                  <c:v>851.14690265486729</c:v>
                </c:pt>
                <c:pt idx="478">
                  <c:v>851.14690265486729</c:v>
                </c:pt>
                <c:pt idx="479">
                  <c:v>851.14690265486729</c:v>
                </c:pt>
                <c:pt idx="480">
                  <c:v>851.14690265486729</c:v>
                </c:pt>
                <c:pt idx="481">
                  <c:v>851.14690265486729</c:v>
                </c:pt>
                <c:pt idx="482">
                  <c:v>851.14690265486729</c:v>
                </c:pt>
                <c:pt idx="483">
                  <c:v>851.14690265486729</c:v>
                </c:pt>
                <c:pt idx="484">
                  <c:v>851.14690265486729</c:v>
                </c:pt>
                <c:pt idx="485">
                  <c:v>851.14690265486729</c:v>
                </c:pt>
                <c:pt idx="486">
                  <c:v>851.14690265486729</c:v>
                </c:pt>
                <c:pt idx="487">
                  <c:v>851.14690265486729</c:v>
                </c:pt>
                <c:pt idx="488">
                  <c:v>851.14690265486729</c:v>
                </c:pt>
                <c:pt idx="489">
                  <c:v>851.14690265486729</c:v>
                </c:pt>
                <c:pt idx="490">
                  <c:v>851.14690265486729</c:v>
                </c:pt>
                <c:pt idx="491">
                  <c:v>851.14690265486729</c:v>
                </c:pt>
                <c:pt idx="492">
                  <c:v>851.14690265486729</c:v>
                </c:pt>
                <c:pt idx="493">
                  <c:v>851.14690265486729</c:v>
                </c:pt>
                <c:pt idx="494">
                  <c:v>851.14690265486729</c:v>
                </c:pt>
                <c:pt idx="495">
                  <c:v>851.14690265486729</c:v>
                </c:pt>
                <c:pt idx="496">
                  <c:v>851.14690265486729</c:v>
                </c:pt>
                <c:pt idx="497">
                  <c:v>851.14690265486729</c:v>
                </c:pt>
                <c:pt idx="498">
                  <c:v>851.14690265486729</c:v>
                </c:pt>
                <c:pt idx="499">
                  <c:v>851.14690265486729</c:v>
                </c:pt>
                <c:pt idx="500">
                  <c:v>851.14690265486729</c:v>
                </c:pt>
                <c:pt idx="501">
                  <c:v>851.14690265486729</c:v>
                </c:pt>
                <c:pt idx="502">
                  <c:v>851.14690265486729</c:v>
                </c:pt>
                <c:pt idx="503">
                  <c:v>851.14690265486729</c:v>
                </c:pt>
                <c:pt idx="504">
                  <c:v>851.14690265486729</c:v>
                </c:pt>
                <c:pt idx="505">
                  <c:v>851.14690265486729</c:v>
                </c:pt>
                <c:pt idx="506">
                  <c:v>851.14690265486729</c:v>
                </c:pt>
                <c:pt idx="507">
                  <c:v>851.14690265486729</c:v>
                </c:pt>
                <c:pt idx="508">
                  <c:v>851.14690265486729</c:v>
                </c:pt>
                <c:pt idx="509">
                  <c:v>851.14690265486729</c:v>
                </c:pt>
                <c:pt idx="510">
                  <c:v>851.14690265486729</c:v>
                </c:pt>
                <c:pt idx="511">
                  <c:v>851.14690265486729</c:v>
                </c:pt>
                <c:pt idx="512">
                  <c:v>851.14690265486729</c:v>
                </c:pt>
                <c:pt idx="513">
                  <c:v>851.14690265486729</c:v>
                </c:pt>
                <c:pt idx="514">
                  <c:v>851.14690265486729</c:v>
                </c:pt>
                <c:pt idx="515">
                  <c:v>851.14690265486729</c:v>
                </c:pt>
                <c:pt idx="516">
                  <c:v>851.14690265486729</c:v>
                </c:pt>
                <c:pt idx="517">
                  <c:v>851.14690265486729</c:v>
                </c:pt>
                <c:pt idx="518">
                  <c:v>851.14690265486729</c:v>
                </c:pt>
                <c:pt idx="519">
                  <c:v>851.14690265486729</c:v>
                </c:pt>
                <c:pt idx="520">
                  <c:v>851.14690265486729</c:v>
                </c:pt>
                <c:pt idx="521">
                  <c:v>851.14690265486729</c:v>
                </c:pt>
                <c:pt idx="522">
                  <c:v>851.14690265486729</c:v>
                </c:pt>
                <c:pt idx="523">
                  <c:v>851.14690265486729</c:v>
                </c:pt>
                <c:pt idx="524">
                  <c:v>851.14690265486729</c:v>
                </c:pt>
                <c:pt idx="525">
                  <c:v>851.14690265486729</c:v>
                </c:pt>
                <c:pt idx="526">
                  <c:v>851.14690265486729</c:v>
                </c:pt>
                <c:pt idx="527">
                  <c:v>851.14690265486729</c:v>
                </c:pt>
                <c:pt idx="528">
                  <c:v>851.14690265486729</c:v>
                </c:pt>
                <c:pt idx="529">
                  <c:v>851.14690265486729</c:v>
                </c:pt>
                <c:pt idx="530">
                  <c:v>851.14690265486729</c:v>
                </c:pt>
                <c:pt idx="531">
                  <c:v>851.14690265486729</c:v>
                </c:pt>
                <c:pt idx="532">
                  <c:v>851.14690265486729</c:v>
                </c:pt>
                <c:pt idx="533">
                  <c:v>851.14690265486729</c:v>
                </c:pt>
                <c:pt idx="534">
                  <c:v>851.14690265486729</c:v>
                </c:pt>
                <c:pt idx="535">
                  <c:v>851.14690265486729</c:v>
                </c:pt>
                <c:pt idx="536">
                  <c:v>851.14690265486729</c:v>
                </c:pt>
                <c:pt idx="537">
                  <c:v>851.14690265486729</c:v>
                </c:pt>
                <c:pt idx="538">
                  <c:v>851.14690265486729</c:v>
                </c:pt>
                <c:pt idx="539">
                  <c:v>851.14690265486729</c:v>
                </c:pt>
                <c:pt idx="540">
                  <c:v>851.14690265486729</c:v>
                </c:pt>
                <c:pt idx="541">
                  <c:v>851.14690265486729</c:v>
                </c:pt>
                <c:pt idx="542">
                  <c:v>851.14690265486729</c:v>
                </c:pt>
                <c:pt idx="543">
                  <c:v>851.14690265486729</c:v>
                </c:pt>
                <c:pt idx="544">
                  <c:v>851.14690265486729</c:v>
                </c:pt>
                <c:pt idx="545">
                  <c:v>851.14690265486729</c:v>
                </c:pt>
                <c:pt idx="546">
                  <c:v>851.14690265486729</c:v>
                </c:pt>
                <c:pt idx="547">
                  <c:v>851.14690265486729</c:v>
                </c:pt>
                <c:pt idx="548">
                  <c:v>851.14690265486729</c:v>
                </c:pt>
                <c:pt idx="549">
                  <c:v>851.14690265486729</c:v>
                </c:pt>
                <c:pt idx="550">
                  <c:v>851.14690265486729</c:v>
                </c:pt>
                <c:pt idx="551">
                  <c:v>851.14690265486729</c:v>
                </c:pt>
                <c:pt idx="552">
                  <c:v>851.14690265486729</c:v>
                </c:pt>
                <c:pt idx="553">
                  <c:v>851.14690265486729</c:v>
                </c:pt>
                <c:pt idx="554">
                  <c:v>851.14690265486729</c:v>
                </c:pt>
                <c:pt idx="555">
                  <c:v>851.14690265486729</c:v>
                </c:pt>
                <c:pt idx="556">
                  <c:v>851.14690265486729</c:v>
                </c:pt>
                <c:pt idx="557">
                  <c:v>851.14690265486729</c:v>
                </c:pt>
                <c:pt idx="558">
                  <c:v>851.14690265486729</c:v>
                </c:pt>
                <c:pt idx="559">
                  <c:v>851.14690265486729</c:v>
                </c:pt>
                <c:pt idx="560">
                  <c:v>851.14690265486729</c:v>
                </c:pt>
                <c:pt idx="561">
                  <c:v>851.14690265486729</c:v>
                </c:pt>
                <c:pt idx="562">
                  <c:v>851.14690265486729</c:v>
                </c:pt>
                <c:pt idx="563">
                  <c:v>851.14690265486729</c:v>
                </c:pt>
                <c:pt idx="564">
                  <c:v>851.14690265486729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A-426A-B1CE-FAF7C36A0356}"/>
            </c:ext>
          </c:extLst>
        </c:ser>
        <c:ser>
          <c:idx val="2"/>
          <c:order val="2"/>
          <c:tx>
            <c:strRef>
              <c:f>'Control Line Data'!$D$1</c:f>
              <c:strCache>
                <c:ptCount val="1"/>
                <c:pt idx="0">
                  <c:v> up control 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'Control Line Data'!$D$2:$D$566</c:f>
              <c:numCache>
                <c:formatCode>General</c:formatCode>
                <c:ptCount val="565"/>
                <c:pt idx="0">
                  <c:v>4649.8787425742366</c:v>
                </c:pt>
                <c:pt idx="1">
                  <c:v>4649.8787425742366</c:v>
                </c:pt>
                <c:pt idx="2">
                  <c:v>4649.8787425742366</c:v>
                </c:pt>
                <c:pt idx="3">
                  <c:v>4649.8787425742366</c:v>
                </c:pt>
                <c:pt idx="4">
                  <c:v>4649.8787425742366</c:v>
                </c:pt>
                <c:pt idx="5">
                  <c:v>4649.8787425742366</c:v>
                </c:pt>
                <c:pt idx="6">
                  <c:v>4649.8787425742366</c:v>
                </c:pt>
                <c:pt idx="7">
                  <c:v>4649.8787425742366</c:v>
                </c:pt>
                <c:pt idx="8">
                  <c:v>4649.8787425742366</c:v>
                </c:pt>
                <c:pt idx="9">
                  <c:v>4649.8787425742366</c:v>
                </c:pt>
                <c:pt idx="10">
                  <c:v>4649.8787425742366</c:v>
                </c:pt>
                <c:pt idx="11">
                  <c:v>4649.8787425742366</c:v>
                </c:pt>
                <c:pt idx="12">
                  <c:v>4649.8787425742366</c:v>
                </c:pt>
                <c:pt idx="13">
                  <c:v>4649.8787425742366</c:v>
                </c:pt>
                <c:pt idx="14">
                  <c:v>4649.8787425742366</c:v>
                </c:pt>
                <c:pt idx="15">
                  <c:v>4649.8787425742366</c:v>
                </c:pt>
                <c:pt idx="16">
                  <c:v>4649.8787425742366</c:v>
                </c:pt>
                <c:pt idx="17">
                  <c:v>4649.8787425742366</c:v>
                </c:pt>
                <c:pt idx="18">
                  <c:v>4649.8787425742366</c:v>
                </c:pt>
                <c:pt idx="19">
                  <c:v>4649.8787425742366</c:v>
                </c:pt>
                <c:pt idx="20">
                  <c:v>4649.8787425742366</c:v>
                </c:pt>
                <c:pt idx="21">
                  <c:v>4649.8787425742366</c:v>
                </c:pt>
                <c:pt idx="22">
                  <c:v>4649.8787425742366</c:v>
                </c:pt>
                <c:pt idx="23">
                  <c:v>4649.8787425742366</c:v>
                </c:pt>
                <c:pt idx="24">
                  <c:v>4649.8787425742366</c:v>
                </c:pt>
                <c:pt idx="25">
                  <c:v>4649.8787425742366</c:v>
                </c:pt>
                <c:pt idx="26">
                  <c:v>4649.8787425742366</c:v>
                </c:pt>
                <c:pt idx="27">
                  <c:v>4649.8787425742366</c:v>
                </c:pt>
                <c:pt idx="28">
                  <c:v>4649.8787425742366</c:v>
                </c:pt>
                <c:pt idx="29">
                  <c:v>4649.8787425742366</c:v>
                </c:pt>
                <c:pt idx="30">
                  <c:v>4649.8787425742366</c:v>
                </c:pt>
                <c:pt idx="31">
                  <c:v>4649.8787425742366</c:v>
                </c:pt>
                <c:pt idx="32">
                  <c:v>4649.8787425742366</c:v>
                </c:pt>
                <c:pt idx="33">
                  <c:v>4649.8787425742366</c:v>
                </c:pt>
                <c:pt idx="34">
                  <c:v>4649.8787425742366</c:v>
                </c:pt>
                <c:pt idx="35">
                  <c:v>4649.8787425742366</c:v>
                </c:pt>
                <c:pt idx="36">
                  <c:v>4649.8787425742366</c:v>
                </c:pt>
                <c:pt idx="37">
                  <c:v>4649.8787425742366</c:v>
                </c:pt>
                <c:pt idx="38">
                  <c:v>4649.8787425742366</c:v>
                </c:pt>
                <c:pt idx="39">
                  <c:v>4649.8787425742366</c:v>
                </c:pt>
                <c:pt idx="40">
                  <c:v>4649.8787425742366</c:v>
                </c:pt>
                <c:pt idx="41">
                  <c:v>4649.8787425742366</c:v>
                </c:pt>
                <c:pt idx="42">
                  <c:v>4649.8787425742366</c:v>
                </c:pt>
                <c:pt idx="43">
                  <c:v>4649.8787425742366</c:v>
                </c:pt>
                <c:pt idx="44">
                  <c:v>4649.8787425742366</c:v>
                </c:pt>
                <c:pt idx="45">
                  <c:v>4649.8787425742366</c:v>
                </c:pt>
                <c:pt idx="46">
                  <c:v>4649.8787425742366</c:v>
                </c:pt>
                <c:pt idx="47">
                  <c:v>4649.8787425742366</c:v>
                </c:pt>
                <c:pt idx="48">
                  <c:v>4649.8787425742366</c:v>
                </c:pt>
                <c:pt idx="49">
                  <c:v>4649.8787425742366</c:v>
                </c:pt>
                <c:pt idx="50">
                  <c:v>4649.8787425742366</c:v>
                </c:pt>
                <c:pt idx="51">
                  <c:v>4649.8787425742366</c:v>
                </c:pt>
                <c:pt idx="52">
                  <c:v>4649.8787425742366</c:v>
                </c:pt>
                <c:pt idx="53">
                  <c:v>4649.8787425742366</c:v>
                </c:pt>
                <c:pt idx="54">
                  <c:v>4649.8787425742366</c:v>
                </c:pt>
                <c:pt idx="55">
                  <c:v>4649.8787425742366</c:v>
                </c:pt>
                <c:pt idx="56">
                  <c:v>4649.8787425742366</c:v>
                </c:pt>
                <c:pt idx="57">
                  <c:v>4649.8787425742366</c:v>
                </c:pt>
                <c:pt idx="58">
                  <c:v>4649.8787425742366</c:v>
                </c:pt>
                <c:pt idx="59">
                  <c:v>4649.8787425742366</c:v>
                </c:pt>
                <c:pt idx="60">
                  <c:v>4649.8787425742366</c:v>
                </c:pt>
                <c:pt idx="61">
                  <c:v>4649.8787425742366</c:v>
                </c:pt>
                <c:pt idx="62">
                  <c:v>4649.8787425742366</c:v>
                </c:pt>
                <c:pt idx="63">
                  <c:v>4649.8787425742366</c:v>
                </c:pt>
                <c:pt idx="64">
                  <c:v>4649.8787425742366</c:v>
                </c:pt>
                <c:pt idx="65">
                  <c:v>4649.8787425742366</c:v>
                </c:pt>
                <c:pt idx="66">
                  <c:v>4649.8787425742366</c:v>
                </c:pt>
                <c:pt idx="67">
                  <c:v>4649.8787425742366</c:v>
                </c:pt>
                <c:pt idx="68">
                  <c:v>4649.8787425742366</c:v>
                </c:pt>
                <c:pt idx="69">
                  <c:v>4649.8787425742366</c:v>
                </c:pt>
                <c:pt idx="70">
                  <c:v>4649.8787425742366</c:v>
                </c:pt>
                <c:pt idx="71">
                  <c:v>4649.8787425742366</c:v>
                </c:pt>
                <c:pt idx="72">
                  <c:v>4649.8787425742366</c:v>
                </c:pt>
                <c:pt idx="73">
                  <c:v>4649.8787425742366</c:v>
                </c:pt>
                <c:pt idx="74">
                  <c:v>4649.8787425742366</c:v>
                </c:pt>
                <c:pt idx="75">
                  <c:v>4649.8787425742366</c:v>
                </c:pt>
                <c:pt idx="76">
                  <c:v>4649.8787425742366</c:v>
                </c:pt>
                <c:pt idx="77">
                  <c:v>4649.8787425742366</c:v>
                </c:pt>
                <c:pt idx="78">
                  <c:v>4649.8787425742366</c:v>
                </c:pt>
                <c:pt idx="79">
                  <c:v>4649.8787425742366</c:v>
                </c:pt>
                <c:pt idx="80">
                  <c:v>4649.8787425742366</c:v>
                </c:pt>
                <c:pt idx="81">
                  <c:v>4649.8787425742366</c:v>
                </c:pt>
                <c:pt idx="82">
                  <c:v>4649.8787425742366</c:v>
                </c:pt>
                <c:pt idx="83">
                  <c:v>4649.8787425742366</c:v>
                </c:pt>
                <c:pt idx="84">
                  <c:v>4649.8787425742366</c:v>
                </c:pt>
                <c:pt idx="85">
                  <c:v>4649.8787425742366</c:v>
                </c:pt>
                <c:pt idx="86">
                  <c:v>4649.8787425742366</c:v>
                </c:pt>
                <c:pt idx="87">
                  <c:v>4649.8787425742366</c:v>
                </c:pt>
                <c:pt idx="88">
                  <c:v>4649.8787425742366</c:v>
                </c:pt>
                <c:pt idx="89">
                  <c:v>4649.8787425742366</c:v>
                </c:pt>
                <c:pt idx="90">
                  <c:v>4649.8787425742366</c:v>
                </c:pt>
                <c:pt idx="91">
                  <c:v>4649.8787425742366</c:v>
                </c:pt>
                <c:pt idx="92">
                  <c:v>4649.8787425742366</c:v>
                </c:pt>
                <c:pt idx="93">
                  <c:v>4649.8787425742366</c:v>
                </c:pt>
                <c:pt idx="94">
                  <c:v>4649.8787425742366</c:v>
                </c:pt>
                <c:pt idx="95">
                  <c:v>4649.8787425742366</c:v>
                </c:pt>
                <c:pt idx="96">
                  <c:v>4649.8787425742366</c:v>
                </c:pt>
                <c:pt idx="97">
                  <c:v>4649.8787425742366</c:v>
                </c:pt>
                <c:pt idx="98">
                  <c:v>4649.8787425742366</c:v>
                </c:pt>
                <c:pt idx="99">
                  <c:v>4649.8787425742366</c:v>
                </c:pt>
                <c:pt idx="100">
                  <c:v>4649.8787425742366</c:v>
                </c:pt>
                <c:pt idx="101">
                  <c:v>4649.8787425742366</c:v>
                </c:pt>
                <c:pt idx="102">
                  <c:v>4649.8787425742366</c:v>
                </c:pt>
                <c:pt idx="103">
                  <c:v>4649.8787425742366</c:v>
                </c:pt>
                <c:pt idx="104">
                  <c:v>4649.8787425742366</c:v>
                </c:pt>
                <c:pt idx="105">
                  <c:v>4649.8787425742366</c:v>
                </c:pt>
                <c:pt idx="106">
                  <c:v>4649.8787425742366</c:v>
                </c:pt>
                <c:pt idx="107">
                  <c:v>4649.8787425742366</c:v>
                </c:pt>
                <c:pt idx="108">
                  <c:v>4649.8787425742366</c:v>
                </c:pt>
                <c:pt idx="109">
                  <c:v>4649.8787425742366</c:v>
                </c:pt>
                <c:pt idx="110">
                  <c:v>4649.8787425742366</c:v>
                </c:pt>
                <c:pt idx="111">
                  <c:v>4649.8787425742366</c:v>
                </c:pt>
                <c:pt idx="112">
                  <c:v>4649.8787425742366</c:v>
                </c:pt>
                <c:pt idx="113">
                  <c:v>4649.8787425742366</c:v>
                </c:pt>
                <c:pt idx="114">
                  <c:v>4649.8787425742366</c:v>
                </c:pt>
                <c:pt idx="115">
                  <c:v>4649.8787425742366</c:v>
                </c:pt>
                <c:pt idx="116">
                  <c:v>4649.8787425742366</c:v>
                </c:pt>
                <c:pt idx="117">
                  <c:v>4649.8787425742366</c:v>
                </c:pt>
                <c:pt idx="118">
                  <c:v>4649.8787425742366</c:v>
                </c:pt>
                <c:pt idx="119">
                  <c:v>4649.8787425742366</c:v>
                </c:pt>
                <c:pt idx="120">
                  <c:v>4649.8787425742366</c:v>
                </c:pt>
                <c:pt idx="121">
                  <c:v>4649.8787425742366</c:v>
                </c:pt>
                <c:pt idx="122">
                  <c:v>4649.8787425742366</c:v>
                </c:pt>
                <c:pt idx="123">
                  <c:v>4649.8787425742366</c:v>
                </c:pt>
                <c:pt idx="124">
                  <c:v>4649.8787425742366</c:v>
                </c:pt>
                <c:pt idx="125">
                  <c:v>4649.8787425742366</c:v>
                </c:pt>
                <c:pt idx="126">
                  <c:v>4649.8787425742366</c:v>
                </c:pt>
                <c:pt idx="127">
                  <c:v>4649.8787425742366</c:v>
                </c:pt>
                <c:pt idx="128">
                  <c:v>4649.8787425742366</c:v>
                </c:pt>
                <c:pt idx="129">
                  <c:v>4649.8787425742366</c:v>
                </c:pt>
                <c:pt idx="130">
                  <c:v>4649.8787425742366</c:v>
                </c:pt>
                <c:pt idx="131">
                  <c:v>4649.8787425742366</c:v>
                </c:pt>
                <c:pt idx="132">
                  <c:v>4649.8787425742366</c:v>
                </c:pt>
                <c:pt idx="133">
                  <c:v>4649.8787425742366</c:v>
                </c:pt>
                <c:pt idx="134">
                  <c:v>4649.8787425742366</c:v>
                </c:pt>
                <c:pt idx="135">
                  <c:v>4649.8787425742366</c:v>
                </c:pt>
                <c:pt idx="136">
                  <c:v>4649.8787425742366</c:v>
                </c:pt>
                <c:pt idx="137">
                  <c:v>4649.8787425742366</c:v>
                </c:pt>
                <c:pt idx="138">
                  <c:v>4649.8787425742366</c:v>
                </c:pt>
                <c:pt idx="139">
                  <c:v>4649.8787425742366</c:v>
                </c:pt>
                <c:pt idx="140">
                  <c:v>4649.8787425742366</c:v>
                </c:pt>
                <c:pt idx="141">
                  <c:v>4649.8787425742366</c:v>
                </c:pt>
                <c:pt idx="142">
                  <c:v>4649.8787425742366</c:v>
                </c:pt>
                <c:pt idx="143">
                  <c:v>4649.8787425742366</c:v>
                </c:pt>
                <c:pt idx="144">
                  <c:v>4649.8787425742366</c:v>
                </c:pt>
                <c:pt idx="145">
                  <c:v>4649.8787425742366</c:v>
                </c:pt>
                <c:pt idx="146">
                  <c:v>4649.8787425742366</c:v>
                </c:pt>
                <c:pt idx="147">
                  <c:v>4649.8787425742366</c:v>
                </c:pt>
                <c:pt idx="148">
                  <c:v>4649.8787425742366</c:v>
                </c:pt>
                <c:pt idx="149">
                  <c:v>4649.8787425742366</c:v>
                </c:pt>
                <c:pt idx="150">
                  <c:v>4649.8787425742366</c:v>
                </c:pt>
                <c:pt idx="151">
                  <c:v>4649.8787425742366</c:v>
                </c:pt>
                <c:pt idx="152">
                  <c:v>4649.8787425742366</c:v>
                </c:pt>
                <c:pt idx="153">
                  <c:v>4649.8787425742366</c:v>
                </c:pt>
                <c:pt idx="154">
                  <c:v>4649.8787425742366</c:v>
                </c:pt>
                <c:pt idx="155">
                  <c:v>4649.8787425742366</c:v>
                </c:pt>
                <c:pt idx="156">
                  <c:v>4649.8787425742366</c:v>
                </c:pt>
                <c:pt idx="157">
                  <c:v>4649.8787425742366</c:v>
                </c:pt>
                <c:pt idx="158">
                  <c:v>4649.8787425742366</c:v>
                </c:pt>
                <c:pt idx="159">
                  <c:v>4649.8787425742366</c:v>
                </c:pt>
                <c:pt idx="160">
                  <c:v>4649.8787425742366</c:v>
                </c:pt>
                <c:pt idx="161">
                  <c:v>4649.8787425742366</c:v>
                </c:pt>
                <c:pt idx="162">
                  <c:v>4649.8787425742366</c:v>
                </c:pt>
                <c:pt idx="163">
                  <c:v>4649.8787425742366</c:v>
                </c:pt>
                <c:pt idx="164">
                  <c:v>4649.8787425742366</c:v>
                </c:pt>
                <c:pt idx="165">
                  <c:v>4649.8787425742366</c:v>
                </c:pt>
                <c:pt idx="166">
                  <c:v>4649.8787425742366</c:v>
                </c:pt>
                <c:pt idx="167">
                  <c:v>4649.8787425742366</c:v>
                </c:pt>
                <c:pt idx="168">
                  <c:v>4649.8787425742366</c:v>
                </c:pt>
                <c:pt idx="169">
                  <c:v>4649.8787425742366</c:v>
                </c:pt>
                <c:pt idx="170">
                  <c:v>4649.8787425742366</c:v>
                </c:pt>
                <c:pt idx="171">
                  <c:v>4649.8787425742366</c:v>
                </c:pt>
                <c:pt idx="172">
                  <c:v>4649.8787425742366</c:v>
                </c:pt>
                <c:pt idx="173">
                  <c:v>4649.8787425742366</c:v>
                </c:pt>
                <c:pt idx="174">
                  <c:v>4649.8787425742366</c:v>
                </c:pt>
                <c:pt idx="175">
                  <c:v>4649.8787425742366</c:v>
                </c:pt>
                <c:pt idx="176">
                  <c:v>4649.8787425742366</c:v>
                </c:pt>
                <c:pt idx="177">
                  <c:v>4649.8787425742366</c:v>
                </c:pt>
                <c:pt idx="178">
                  <c:v>4649.8787425742366</c:v>
                </c:pt>
                <c:pt idx="179">
                  <c:v>4649.8787425742366</c:v>
                </c:pt>
                <c:pt idx="180">
                  <c:v>4649.8787425742366</c:v>
                </c:pt>
                <c:pt idx="181">
                  <c:v>4649.8787425742366</c:v>
                </c:pt>
                <c:pt idx="182">
                  <c:v>4649.8787425742366</c:v>
                </c:pt>
                <c:pt idx="183">
                  <c:v>4649.8787425742366</c:v>
                </c:pt>
                <c:pt idx="184">
                  <c:v>4649.8787425742366</c:v>
                </c:pt>
                <c:pt idx="185">
                  <c:v>4649.8787425742366</c:v>
                </c:pt>
                <c:pt idx="186">
                  <c:v>4649.8787425742366</c:v>
                </c:pt>
                <c:pt idx="187">
                  <c:v>4649.8787425742366</c:v>
                </c:pt>
                <c:pt idx="188">
                  <c:v>4649.8787425742366</c:v>
                </c:pt>
                <c:pt idx="189">
                  <c:v>4649.8787425742366</c:v>
                </c:pt>
                <c:pt idx="190">
                  <c:v>4649.8787425742366</c:v>
                </c:pt>
                <c:pt idx="191">
                  <c:v>4649.8787425742366</c:v>
                </c:pt>
                <c:pt idx="192">
                  <c:v>4649.8787425742366</c:v>
                </c:pt>
                <c:pt idx="193">
                  <c:v>4649.8787425742366</c:v>
                </c:pt>
                <c:pt idx="194">
                  <c:v>4649.8787425742366</c:v>
                </c:pt>
                <c:pt idx="195">
                  <c:v>4649.8787425742366</c:v>
                </c:pt>
                <c:pt idx="196">
                  <c:v>4649.8787425742366</c:v>
                </c:pt>
                <c:pt idx="197">
                  <c:v>4649.8787425742366</c:v>
                </c:pt>
                <c:pt idx="198">
                  <c:v>4649.8787425742366</c:v>
                </c:pt>
                <c:pt idx="199">
                  <c:v>4649.8787425742366</c:v>
                </c:pt>
                <c:pt idx="200">
                  <c:v>4649.8787425742366</c:v>
                </c:pt>
                <c:pt idx="201">
                  <c:v>4649.8787425742366</c:v>
                </c:pt>
                <c:pt idx="202">
                  <c:v>4649.8787425742366</c:v>
                </c:pt>
                <c:pt idx="203">
                  <c:v>4649.8787425742366</c:v>
                </c:pt>
                <c:pt idx="204">
                  <c:v>4649.8787425742366</c:v>
                </c:pt>
                <c:pt idx="205">
                  <c:v>4649.8787425742366</c:v>
                </c:pt>
                <c:pt idx="206">
                  <c:v>4649.8787425742366</c:v>
                </c:pt>
                <c:pt idx="207">
                  <c:v>4649.8787425742366</c:v>
                </c:pt>
                <c:pt idx="208">
                  <c:v>4649.8787425742366</c:v>
                </c:pt>
                <c:pt idx="209">
                  <c:v>4649.8787425742366</c:v>
                </c:pt>
                <c:pt idx="210">
                  <c:v>4649.8787425742366</c:v>
                </c:pt>
                <c:pt idx="211">
                  <c:v>4649.8787425742366</c:v>
                </c:pt>
                <c:pt idx="212">
                  <c:v>4649.8787425742366</c:v>
                </c:pt>
                <c:pt idx="213">
                  <c:v>4649.8787425742366</c:v>
                </c:pt>
                <c:pt idx="214">
                  <c:v>4649.8787425742366</c:v>
                </c:pt>
                <c:pt idx="215">
                  <c:v>4649.8787425742366</c:v>
                </c:pt>
                <c:pt idx="216">
                  <c:v>4649.8787425742366</c:v>
                </c:pt>
                <c:pt idx="217">
                  <c:v>4649.8787425742366</c:v>
                </c:pt>
                <c:pt idx="218">
                  <c:v>4649.8787425742366</c:v>
                </c:pt>
                <c:pt idx="219">
                  <c:v>4649.8787425742366</c:v>
                </c:pt>
                <c:pt idx="220">
                  <c:v>4649.8787425742366</c:v>
                </c:pt>
                <c:pt idx="221">
                  <c:v>4649.8787425742366</c:v>
                </c:pt>
                <c:pt idx="222">
                  <c:v>4649.8787425742366</c:v>
                </c:pt>
                <c:pt idx="223">
                  <c:v>4649.8787425742366</c:v>
                </c:pt>
                <c:pt idx="224">
                  <c:v>4649.8787425742366</c:v>
                </c:pt>
                <c:pt idx="225">
                  <c:v>4649.8787425742366</c:v>
                </c:pt>
                <c:pt idx="226">
                  <c:v>4649.8787425742366</c:v>
                </c:pt>
                <c:pt idx="227">
                  <c:v>4649.8787425742366</c:v>
                </c:pt>
                <c:pt idx="228">
                  <c:v>4649.8787425742366</c:v>
                </c:pt>
                <c:pt idx="229">
                  <c:v>4649.8787425742366</c:v>
                </c:pt>
                <c:pt idx="230">
                  <c:v>4649.8787425742366</c:v>
                </c:pt>
                <c:pt idx="231">
                  <c:v>4649.8787425742366</c:v>
                </c:pt>
                <c:pt idx="232">
                  <c:v>4649.8787425742366</c:v>
                </c:pt>
                <c:pt idx="233">
                  <c:v>4649.8787425742366</c:v>
                </c:pt>
                <c:pt idx="234">
                  <c:v>4649.8787425742366</c:v>
                </c:pt>
                <c:pt idx="235">
                  <c:v>4649.8787425742366</c:v>
                </c:pt>
                <c:pt idx="236">
                  <c:v>4649.8787425742366</c:v>
                </c:pt>
                <c:pt idx="237">
                  <c:v>4649.8787425742366</c:v>
                </c:pt>
                <c:pt idx="238">
                  <c:v>4649.8787425742366</c:v>
                </c:pt>
                <c:pt idx="239">
                  <c:v>4649.8787425742366</c:v>
                </c:pt>
                <c:pt idx="240">
                  <c:v>4649.8787425742366</c:v>
                </c:pt>
                <c:pt idx="241">
                  <c:v>4649.8787425742366</c:v>
                </c:pt>
                <c:pt idx="242">
                  <c:v>4649.8787425742366</c:v>
                </c:pt>
                <c:pt idx="243">
                  <c:v>4649.8787425742366</c:v>
                </c:pt>
                <c:pt idx="244">
                  <c:v>4649.8787425742366</c:v>
                </c:pt>
                <c:pt idx="245">
                  <c:v>4649.8787425742366</c:v>
                </c:pt>
                <c:pt idx="246">
                  <c:v>4649.8787425742366</c:v>
                </c:pt>
                <c:pt idx="247">
                  <c:v>4649.8787425742366</c:v>
                </c:pt>
                <c:pt idx="248">
                  <c:v>4649.8787425742366</c:v>
                </c:pt>
                <c:pt idx="249">
                  <c:v>4649.8787425742366</c:v>
                </c:pt>
                <c:pt idx="250">
                  <c:v>4649.8787425742366</c:v>
                </c:pt>
                <c:pt idx="251">
                  <c:v>4649.8787425742366</c:v>
                </c:pt>
                <c:pt idx="252">
                  <c:v>4649.8787425742366</c:v>
                </c:pt>
                <c:pt idx="253">
                  <c:v>4649.8787425742366</c:v>
                </c:pt>
                <c:pt idx="254">
                  <c:v>4649.8787425742366</c:v>
                </c:pt>
                <c:pt idx="255">
                  <c:v>4649.8787425742366</c:v>
                </c:pt>
                <c:pt idx="256">
                  <c:v>4649.8787425742366</c:v>
                </c:pt>
                <c:pt idx="257">
                  <c:v>4649.8787425742366</c:v>
                </c:pt>
                <c:pt idx="258">
                  <c:v>4649.8787425742366</c:v>
                </c:pt>
                <c:pt idx="259">
                  <c:v>4649.8787425742366</c:v>
                </c:pt>
                <c:pt idx="260">
                  <c:v>4649.8787425742366</c:v>
                </c:pt>
                <c:pt idx="261">
                  <c:v>4649.8787425742366</c:v>
                </c:pt>
                <c:pt idx="262">
                  <c:v>4649.8787425742366</c:v>
                </c:pt>
                <c:pt idx="263">
                  <c:v>4649.8787425742366</c:v>
                </c:pt>
                <c:pt idx="264">
                  <c:v>4649.8787425742366</c:v>
                </c:pt>
                <c:pt idx="265">
                  <c:v>4649.8787425742366</c:v>
                </c:pt>
                <c:pt idx="266">
                  <c:v>4649.8787425742366</c:v>
                </c:pt>
                <c:pt idx="267">
                  <c:v>4649.8787425742366</c:v>
                </c:pt>
                <c:pt idx="268">
                  <c:v>4649.8787425742366</c:v>
                </c:pt>
                <c:pt idx="269">
                  <c:v>4649.8787425742366</c:v>
                </c:pt>
                <c:pt idx="270">
                  <c:v>4649.8787425742366</c:v>
                </c:pt>
                <c:pt idx="271">
                  <c:v>4649.8787425742366</c:v>
                </c:pt>
                <c:pt idx="272">
                  <c:v>4649.8787425742366</c:v>
                </c:pt>
                <c:pt idx="273">
                  <c:v>4649.8787425742366</c:v>
                </c:pt>
                <c:pt idx="274">
                  <c:v>4649.8787425742366</c:v>
                </c:pt>
                <c:pt idx="275">
                  <c:v>4649.8787425742366</c:v>
                </c:pt>
                <c:pt idx="276">
                  <c:v>4649.8787425742366</c:v>
                </c:pt>
                <c:pt idx="277">
                  <c:v>4649.8787425742366</c:v>
                </c:pt>
                <c:pt idx="278">
                  <c:v>4649.8787425742366</c:v>
                </c:pt>
                <c:pt idx="279">
                  <c:v>4649.8787425742366</c:v>
                </c:pt>
                <c:pt idx="280">
                  <c:v>4649.8787425742366</c:v>
                </c:pt>
                <c:pt idx="281">
                  <c:v>4649.8787425742366</c:v>
                </c:pt>
                <c:pt idx="282">
                  <c:v>4649.8787425742366</c:v>
                </c:pt>
                <c:pt idx="283">
                  <c:v>4649.8787425742366</c:v>
                </c:pt>
                <c:pt idx="284">
                  <c:v>4649.8787425742366</c:v>
                </c:pt>
                <c:pt idx="285">
                  <c:v>4649.8787425742366</c:v>
                </c:pt>
                <c:pt idx="286">
                  <c:v>4649.8787425742366</c:v>
                </c:pt>
                <c:pt idx="287">
                  <c:v>4649.8787425742366</c:v>
                </c:pt>
                <c:pt idx="288">
                  <c:v>4649.8787425742366</c:v>
                </c:pt>
                <c:pt idx="289">
                  <c:v>4649.8787425742366</c:v>
                </c:pt>
                <c:pt idx="290">
                  <c:v>4649.8787425742366</c:v>
                </c:pt>
                <c:pt idx="291">
                  <c:v>4649.8787425742366</c:v>
                </c:pt>
                <c:pt idx="292">
                  <c:v>4649.8787425742366</c:v>
                </c:pt>
                <c:pt idx="293">
                  <c:v>4649.8787425742366</c:v>
                </c:pt>
                <c:pt idx="294">
                  <c:v>4649.8787425742366</c:v>
                </c:pt>
                <c:pt idx="295">
                  <c:v>4649.8787425742366</c:v>
                </c:pt>
                <c:pt idx="296">
                  <c:v>4649.8787425742366</c:v>
                </c:pt>
                <c:pt idx="297">
                  <c:v>4649.8787425742366</c:v>
                </c:pt>
                <c:pt idx="298">
                  <c:v>4649.8787425742366</c:v>
                </c:pt>
                <c:pt idx="299">
                  <c:v>4649.8787425742366</c:v>
                </c:pt>
                <c:pt idx="300">
                  <c:v>4649.8787425742366</c:v>
                </c:pt>
                <c:pt idx="301">
                  <c:v>4649.8787425742366</c:v>
                </c:pt>
                <c:pt idx="302">
                  <c:v>4649.8787425742366</c:v>
                </c:pt>
                <c:pt idx="303">
                  <c:v>4649.8787425742366</c:v>
                </c:pt>
                <c:pt idx="304">
                  <c:v>4649.8787425742366</c:v>
                </c:pt>
                <c:pt idx="305">
                  <c:v>4649.8787425742366</c:v>
                </c:pt>
                <c:pt idx="306">
                  <c:v>4649.8787425742366</c:v>
                </c:pt>
                <c:pt idx="307">
                  <c:v>4649.8787425742366</c:v>
                </c:pt>
                <c:pt idx="308">
                  <c:v>4649.8787425742366</c:v>
                </c:pt>
                <c:pt idx="309">
                  <c:v>4649.8787425742366</c:v>
                </c:pt>
                <c:pt idx="310">
                  <c:v>4649.8787425742366</c:v>
                </c:pt>
                <c:pt idx="311">
                  <c:v>4649.8787425742366</c:v>
                </c:pt>
                <c:pt idx="312">
                  <c:v>4649.8787425742366</c:v>
                </c:pt>
                <c:pt idx="313">
                  <c:v>4649.8787425742366</c:v>
                </c:pt>
                <c:pt idx="314">
                  <c:v>4649.8787425742366</c:v>
                </c:pt>
                <c:pt idx="315">
                  <c:v>4649.8787425742366</c:v>
                </c:pt>
                <c:pt idx="316">
                  <c:v>4649.8787425742366</c:v>
                </c:pt>
                <c:pt idx="317">
                  <c:v>4649.8787425742366</c:v>
                </c:pt>
                <c:pt idx="318">
                  <c:v>4649.8787425742366</c:v>
                </c:pt>
                <c:pt idx="319">
                  <c:v>4649.8787425742366</c:v>
                </c:pt>
                <c:pt idx="320">
                  <c:v>4649.8787425742366</c:v>
                </c:pt>
                <c:pt idx="321">
                  <c:v>4649.8787425742366</c:v>
                </c:pt>
                <c:pt idx="322">
                  <c:v>4649.8787425742366</c:v>
                </c:pt>
                <c:pt idx="323">
                  <c:v>4649.8787425742366</c:v>
                </c:pt>
                <c:pt idx="324">
                  <c:v>4649.8787425742366</c:v>
                </c:pt>
                <c:pt idx="325">
                  <c:v>4649.8787425742366</c:v>
                </c:pt>
                <c:pt idx="326">
                  <c:v>4649.8787425742366</c:v>
                </c:pt>
                <c:pt idx="327">
                  <c:v>4649.8787425742366</c:v>
                </c:pt>
                <c:pt idx="328">
                  <c:v>4649.8787425742366</c:v>
                </c:pt>
                <c:pt idx="329">
                  <c:v>4649.8787425742366</c:v>
                </c:pt>
                <c:pt idx="330">
                  <c:v>4649.8787425742366</c:v>
                </c:pt>
                <c:pt idx="331">
                  <c:v>4649.8787425742366</c:v>
                </c:pt>
                <c:pt idx="332">
                  <c:v>4649.8787425742366</c:v>
                </c:pt>
                <c:pt idx="333">
                  <c:v>4649.8787425742366</c:v>
                </c:pt>
                <c:pt idx="334">
                  <c:v>4649.8787425742366</c:v>
                </c:pt>
                <c:pt idx="335">
                  <c:v>4649.8787425742366</c:v>
                </c:pt>
                <c:pt idx="336">
                  <c:v>4649.8787425742366</c:v>
                </c:pt>
                <c:pt idx="337">
                  <c:v>4649.8787425742366</c:v>
                </c:pt>
                <c:pt idx="338">
                  <c:v>4649.8787425742366</c:v>
                </c:pt>
                <c:pt idx="339">
                  <c:v>4649.8787425742366</c:v>
                </c:pt>
                <c:pt idx="340">
                  <c:v>4649.8787425742366</c:v>
                </c:pt>
                <c:pt idx="341">
                  <c:v>4649.8787425742366</c:v>
                </c:pt>
                <c:pt idx="342">
                  <c:v>4649.8787425742366</c:v>
                </c:pt>
                <c:pt idx="343">
                  <c:v>4649.8787425742366</c:v>
                </c:pt>
                <c:pt idx="344">
                  <c:v>4649.8787425742366</c:v>
                </c:pt>
                <c:pt idx="345">
                  <c:v>4649.8787425742366</c:v>
                </c:pt>
                <c:pt idx="346">
                  <c:v>4649.8787425742366</c:v>
                </c:pt>
                <c:pt idx="347">
                  <c:v>4649.8787425742366</c:v>
                </c:pt>
                <c:pt idx="348">
                  <c:v>4649.8787425742366</c:v>
                </c:pt>
                <c:pt idx="349">
                  <c:v>4649.8787425742366</c:v>
                </c:pt>
                <c:pt idx="350">
                  <c:v>4649.8787425742366</c:v>
                </c:pt>
                <c:pt idx="351">
                  <c:v>4649.8787425742366</c:v>
                </c:pt>
                <c:pt idx="352">
                  <c:v>4649.8787425742366</c:v>
                </c:pt>
                <c:pt idx="353">
                  <c:v>4649.8787425742366</c:v>
                </c:pt>
                <c:pt idx="354">
                  <c:v>4649.8787425742366</c:v>
                </c:pt>
                <c:pt idx="355">
                  <c:v>4649.8787425742366</c:v>
                </c:pt>
                <c:pt idx="356">
                  <c:v>4649.8787425742366</c:v>
                </c:pt>
                <c:pt idx="357">
                  <c:v>4649.8787425742366</c:v>
                </c:pt>
                <c:pt idx="358">
                  <c:v>4649.8787425742366</c:v>
                </c:pt>
                <c:pt idx="359">
                  <c:v>4649.8787425742366</c:v>
                </c:pt>
                <c:pt idx="360">
                  <c:v>4649.8787425742366</c:v>
                </c:pt>
                <c:pt idx="361">
                  <c:v>4649.8787425742366</c:v>
                </c:pt>
                <c:pt idx="362">
                  <c:v>4649.8787425742366</c:v>
                </c:pt>
                <c:pt idx="363">
                  <c:v>4649.8787425742366</c:v>
                </c:pt>
                <c:pt idx="364">
                  <c:v>4649.8787425742366</c:v>
                </c:pt>
                <c:pt idx="365">
                  <c:v>4649.8787425742366</c:v>
                </c:pt>
                <c:pt idx="366">
                  <c:v>4649.8787425742366</c:v>
                </c:pt>
                <c:pt idx="367">
                  <c:v>4649.8787425742366</c:v>
                </c:pt>
                <c:pt idx="368">
                  <c:v>4649.8787425742366</c:v>
                </c:pt>
                <c:pt idx="369">
                  <c:v>4649.8787425742366</c:v>
                </c:pt>
                <c:pt idx="370">
                  <c:v>4649.8787425742366</c:v>
                </c:pt>
                <c:pt idx="371">
                  <c:v>4649.8787425742366</c:v>
                </c:pt>
                <c:pt idx="372">
                  <c:v>4649.8787425742366</c:v>
                </c:pt>
                <c:pt idx="373">
                  <c:v>4649.8787425742366</c:v>
                </c:pt>
                <c:pt idx="374">
                  <c:v>4649.8787425742366</c:v>
                </c:pt>
                <c:pt idx="375">
                  <c:v>4649.8787425742366</c:v>
                </c:pt>
                <c:pt idx="376">
                  <c:v>4649.8787425742366</c:v>
                </c:pt>
                <c:pt idx="377">
                  <c:v>4649.8787425742366</c:v>
                </c:pt>
                <c:pt idx="378">
                  <c:v>4649.8787425742366</c:v>
                </c:pt>
                <c:pt idx="379">
                  <c:v>4649.8787425742366</c:v>
                </c:pt>
                <c:pt idx="380">
                  <c:v>4649.8787425742366</c:v>
                </c:pt>
                <c:pt idx="381">
                  <c:v>4649.8787425742366</c:v>
                </c:pt>
                <c:pt idx="382">
                  <c:v>4649.8787425742366</c:v>
                </c:pt>
                <c:pt idx="383">
                  <c:v>4649.8787425742366</c:v>
                </c:pt>
                <c:pt idx="384">
                  <c:v>4649.8787425742366</c:v>
                </c:pt>
                <c:pt idx="385">
                  <c:v>4649.8787425742366</c:v>
                </c:pt>
                <c:pt idx="386">
                  <c:v>4649.8787425742366</c:v>
                </c:pt>
                <c:pt idx="387">
                  <c:v>4649.8787425742366</c:v>
                </c:pt>
                <c:pt idx="388">
                  <c:v>4649.8787425742366</c:v>
                </c:pt>
                <c:pt idx="389">
                  <c:v>4649.8787425742366</c:v>
                </c:pt>
                <c:pt idx="390">
                  <c:v>4649.8787425742366</c:v>
                </c:pt>
                <c:pt idx="391">
                  <c:v>4649.8787425742366</c:v>
                </c:pt>
                <c:pt idx="392">
                  <c:v>4649.8787425742366</c:v>
                </c:pt>
                <c:pt idx="393">
                  <c:v>4649.8787425742366</c:v>
                </c:pt>
                <c:pt idx="394">
                  <c:v>4649.8787425742366</c:v>
                </c:pt>
                <c:pt idx="395">
                  <c:v>4649.8787425742366</c:v>
                </c:pt>
                <c:pt idx="396">
                  <c:v>4649.8787425742366</c:v>
                </c:pt>
                <c:pt idx="397">
                  <c:v>4649.8787425742366</c:v>
                </c:pt>
                <c:pt idx="398">
                  <c:v>4649.8787425742366</c:v>
                </c:pt>
                <c:pt idx="399">
                  <c:v>4649.8787425742366</c:v>
                </c:pt>
                <c:pt idx="400">
                  <c:v>4649.8787425742366</c:v>
                </c:pt>
                <c:pt idx="401">
                  <c:v>4649.8787425742366</c:v>
                </c:pt>
                <c:pt idx="402">
                  <c:v>4649.8787425742366</c:v>
                </c:pt>
                <c:pt idx="403">
                  <c:v>4649.8787425742366</c:v>
                </c:pt>
                <c:pt idx="404">
                  <c:v>4649.8787425742366</c:v>
                </c:pt>
                <c:pt idx="405">
                  <c:v>4649.8787425742366</c:v>
                </c:pt>
                <c:pt idx="406">
                  <c:v>4649.8787425742366</c:v>
                </c:pt>
                <c:pt idx="407">
                  <c:v>4649.8787425742366</c:v>
                </c:pt>
                <c:pt idx="408">
                  <c:v>4649.8787425742366</c:v>
                </c:pt>
                <c:pt idx="409">
                  <c:v>4649.8787425742366</c:v>
                </c:pt>
                <c:pt idx="410">
                  <c:v>4649.8787425742366</c:v>
                </c:pt>
                <c:pt idx="411">
                  <c:v>4649.8787425742366</c:v>
                </c:pt>
                <c:pt idx="412">
                  <c:v>4649.8787425742366</c:v>
                </c:pt>
                <c:pt idx="413">
                  <c:v>4649.8787425742366</c:v>
                </c:pt>
                <c:pt idx="414">
                  <c:v>4649.8787425742366</c:v>
                </c:pt>
                <c:pt idx="415">
                  <c:v>4649.8787425742366</c:v>
                </c:pt>
                <c:pt idx="416">
                  <c:v>4649.8787425742366</c:v>
                </c:pt>
                <c:pt idx="417">
                  <c:v>4649.8787425742366</c:v>
                </c:pt>
                <c:pt idx="418">
                  <c:v>4649.8787425742366</c:v>
                </c:pt>
                <c:pt idx="419">
                  <c:v>4649.8787425742366</c:v>
                </c:pt>
                <c:pt idx="420">
                  <c:v>4649.8787425742366</c:v>
                </c:pt>
                <c:pt idx="421">
                  <c:v>4649.8787425742366</c:v>
                </c:pt>
                <c:pt idx="422">
                  <c:v>4649.8787425742366</c:v>
                </c:pt>
                <c:pt idx="423">
                  <c:v>4649.8787425742366</c:v>
                </c:pt>
                <c:pt idx="424">
                  <c:v>4649.8787425742366</c:v>
                </c:pt>
                <c:pt idx="425">
                  <c:v>4649.8787425742366</c:v>
                </c:pt>
                <c:pt idx="426">
                  <c:v>4649.8787425742366</c:v>
                </c:pt>
                <c:pt idx="427">
                  <c:v>4649.8787425742366</c:v>
                </c:pt>
                <c:pt idx="428">
                  <c:v>4649.8787425742366</c:v>
                </c:pt>
                <c:pt idx="429">
                  <c:v>4649.8787425742366</c:v>
                </c:pt>
                <c:pt idx="430">
                  <c:v>4649.8787425742366</c:v>
                </c:pt>
                <c:pt idx="431">
                  <c:v>4649.8787425742366</c:v>
                </c:pt>
                <c:pt idx="432">
                  <c:v>4649.8787425742366</c:v>
                </c:pt>
                <c:pt idx="433">
                  <c:v>4649.8787425742366</c:v>
                </c:pt>
                <c:pt idx="434">
                  <c:v>4649.8787425742366</c:v>
                </c:pt>
                <c:pt idx="435">
                  <c:v>4649.8787425742366</c:v>
                </c:pt>
                <c:pt idx="436">
                  <c:v>4649.8787425742366</c:v>
                </c:pt>
                <c:pt idx="437">
                  <c:v>4649.8787425742366</c:v>
                </c:pt>
                <c:pt idx="438">
                  <c:v>4649.8787425742366</c:v>
                </c:pt>
                <c:pt idx="439">
                  <c:v>4649.8787425742366</c:v>
                </c:pt>
                <c:pt idx="440">
                  <c:v>4649.8787425742366</c:v>
                </c:pt>
                <c:pt idx="441">
                  <c:v>4649.8787425742366</c:v>
                </c:pt>
                <c:pt idx="442">
                  <c:v>4649.8787425742366</c:v>
                </c:pt>
                <c:pt idx="443">
                  <c:v>4649.8787425742366</c:v>
                </c:pt>
                <c:pt idx="444">
                  <c:v>4649.8787425742366</c:v>
                </c:pt>
                <c:pt idx="445">
                  <c:v>4649.8787425742366</c:v>
                </c:pt>
                <c:pt idx="446">
                  <c:v>4649.8787425742366</c:v>
                </c:pt>
                <c:pt idx="447">
                  <c:v>4649.8787425742366</c:v>
                </c:pt>
                <c:pt idx="448">
                  <c:v>4649.8787425742366</c:v>
                </c:pt>
                <c:pt idx="449">
                  <c:v>4649.8787425742366</c:v>
                </c:pt>
                <c:pt idx="450">
                  <c:v>4649.8787425742366</c:v>
                </c:pt>
                <c:pt idx="451">
                  <c:v>4649.8787425742366</c:v>
                </c:pt>
                <c:pt idx="452">
                  <c:v>4649.8787425742366</c:v>
                </c:pt>
                <c:pt idx="453">
                  <c:v>4649.8787425742366</c:v>
                </c:pt>
                <c:pt idx="454">
                  <c:v>4649.8787425742366</c:v>
                </c:pt>
                <c:pt idx="455">
                  <c:v>4649.8787425742366</c:v>
                </c:pt>
                <c:pt idx="456">
                  <c:v>4649.8787425742366</c:v>
                </c:pt>
                <c:pt idx="457">
                  <c:v>4649.8787425742366</c:v>
                </c:pt>
                <c:pt idx="458">
                  <c:v>4649.8787425742366</c:v>
                </c:pt>
                <c:pt idx="459">
                  <c:v>4649.8787425742366</c:v>
                </c:pt>
                <c:pt idx="460">
                  <c:v>4649.8787425742366</c:v>
                </c:pt>
                <c:pt idx="461">
                  <c:v>4649.8787425742366</c:v>
                </c:pt>
                <c:pt idx="462">
                  <c:v>4649.8787425742366</c:v>
                </c:pt>
                <c:pt idx="463">
                  <c:v>4649.8787425742366</c:v>
                </c:pt>
                <c:pt idx="464">
                  <c:v>4649.8787425742366</c:v>
                </c:pt>
                <c:pt idx="465">
                  <c:v>4649.8787425742366</c:v>
                </c:pt>
                <c:pt idx="466">
                  <c:v>4649.8787425742366</c:v>
                </c:pt>
                <c:pt idx="467">
                  <c:v>4649.8787425742366</c:v>
                </c:pt>
                <c:pt idx="468">
                  <c:v>4649.8787425742366</c:v>
                </c:pt>
                <c:pt idx="469">
                  <c:v>4649.8787425742366</c:v>
                </c:pt>
                <c:pt idx="470">
                  <c:v>4649.8787425742366</c:v>
                </c:pt>
                <c:pt idx="471">
                  <c:v>4649.8787425742366</c:v>
                </c:pt>
                <c:pt idx="472">
                  <c:v>4649.8787425742366</c:v>
                </c:pt>
                <c:pt idx="473">
                  <c:v>4649.8787425742366</c:v>
                </c:pt>
                <c:pt idx="474">
                  <c:v>4649.8787425742366</c:v>
                </c:pt>
                <c:pt idx="475">
                  <c:v>4649.8787425742366</c:v>
                </c:pt>
                <c:pt idx="476">
                  <c:v>4649.8787425742366</c:v>
                </c:pt>
                <c:pt idx="477">
                  <c:v>4649.8787425742366</c:v>
                </c:pt>
                <c:pt idx="478">
                  <c:v>4649.8787425742366</c:v>
                </c:pt>
                <c:pt idx="479">
                  <c:v>4649.8787425742366</c:v>
                </c:pt>
                <c:pt idx="480">
                  <c:v>4649.8787425742366</c:v>
                </c:pt>
                <c:pt idx="481">
                  <c:v>4649.8787425742366</c:v>
                </c:pt>
                <c:pt idx="482">
                  <c:v>4649.8787425742366</c:v>
                </c:pt>
                <c:pt idx="483">
                  <c:v>4649.8787425742366</c:v>
                </c:pt>
                <c:pt idx="484">
                  <c:v>4649.8787425742366</c:v>
                </c:pt>
                <c:pt idx="485">
                  <c:v>4649.8787425742366</c:v>
                </c:pt>
                <c:pt idx="486">
                  <c:v>4649.8787425742366</c:v>
                </c:pt>
                <c:pt idx="487">
                  <c:v>4649.8787425742366</c:v>
                </c:pt>
                <c:pt idx="488">
                  <c:v>4649.8787425742366</c:v>
                </c:pt>
                <c:pt idx="489">
                  <c:v>4649.8787425742366</c:v>
                </c:pt>
                <c:pt idx="490">
                  <c:v>4649.8787425742366</c:v>
                </c:pt>
                <c:pt idx="491">
                  <c:v>4649.8787425742366</c:v>
                </c:pt>
                <c:pt idx="492">
                  <c:v>4649.8787425742366</c:v>
                </c:pt>
                <c:pt idx="493">
                  <c:v>4649.8787425742366</c:v>
                </c:pt>
                <c:pt idx="494">
                  <c:v>4649.8787425742366</c:v>
                </c:pt>
                <c:pt idx="495">
                  <c:v>4649.8787425742366</c:v>
                </c:pt>
                <c:pt idx="496">
                  <c:v>4649.8787425742366</c:v>
                </c:pt>
                <c:pt idx="497">
                  <c:v>4649.8787425742366</c:v>
                </c:pt>
                <c:pt idx="498">
                  <c:v>4649.8787425742366</c:v>
                </c:pt>
                <c:pt idx="499">
                  <c:v>4649.8787425742366</c:v>
                </c:pt>
                <c:pt idx="500">
                  <c:v>4649.8787425742366</c:v>
                </c:pt>
                <c:pt idx="501">
                  <c:v>4649.8787425742366</c:v>
                </c:pt>
                <c:pt idx="502">
                  <c:v>4649.8787425742366</c:v>
                </c:pt>
                <c:pt idx="503">
                  <c:v>4649.8787425742366</c:v>
                </c:pt>
                <c:pt idx="504">
                  <c:v>4649.8787425742366</c:v>
                </c:pt>
                <c:pt idx="505">
                  <c:v>4649.8787425742366</c:v>
                </c:pt>
                <c:pt idx="506">
                  <c:v>4649.8787425742366</c:v>
                </c:pt>
                <c:pt idx="507">
                  <c:v>4649.8787425742366</c:v>
                </c:pt>
                <c:pt idx="508">
                  <c:v>4649.8787425742366</c:v>
                </c:pt>
                <c:pt idx="509">
                  <c:v>4649.8787425742366</c:v>
                </c:pt>
                <c:pt idx="510">
                  <c:v>4649.8787425742366</c:v>
                </c:pt>
                <c:pt idx="511">
                  <c:v>4649.8787425742366</c:v>
                </c:pt>
                <c:pt idx="512">
                  <c:v>4649.8787425742366</c:v>
                </c:pt>
                <c:pt idx="513">
                  <c:v>4649.8787425742366</c:v>
                </c:pt>
                <c:pt idx="514">
                  <c:v>4649.8787425742366</c:v>
                </c:pt>
                <c:pt idx="515">
                  <c:v>4649.8787425742366</c:v>
                </c:pt>
                <c:pt idx="516">
                  <c:v>4649.8787425742366</c:v>
                </c:pt>
                <c:pt idx="517">
                  <c:v>4649.8787425742366</c:v>
                </c:pt>
                <c:pt idx="518">
                  <c:v>4649.8787425742366</c:v>
                </c:pt>
                <c:pt idx="519">
                  <c:v>4649.8787425742366</c:v>
                </c:pt>
                <c:pt idx="520">
                  <c:v>4649.8787425742366</c:v>
                </c:pt>
                <c:pt idx="521">
                  <c:v>4649.8787425742366</c:v>
                </c:pt>
                <c:pt idx="522">
                  <c:v>4649.8787425742366</c:v>
                </c:pt>
                <c:pt idx="523">
                  <c:v>4649.8787425742366</c:v>
                </c:pt>
                <c:pt idx="524">
                  <c:v>4649.8787425742366</c:v>
                </c:pt>
                <c:pt idx="525">
                  <c:v>4649.8787425742366</c:v>
                </c:pt>
                <c:pt idx="526">
                  <c:v>4649.8787425742366</c:v>
                </c:pt>
                <c:pt idx="527">
                  <c:v>4649.8787425742366</c:v>
                </c:pt>
                <c:pt idx="528">
                  <c:v>4649.8787425742366</c:v>
                </c:pt>
                <c:pt idx="529">
                  <c:v>4649.8787425742366</c:v>
                </c:pt>
                <c:pt idx="530">
                  <c:v>4649.8787425742366</c:v>
                </c:pt>
                <c:pt idx="531">
                  <c:v>4649.8787425742366</c:v>
                </c:pt>
                <c:pt idx="532">
                  <c:v>4649.8787425742366</c:v>
                </c:pt>
                <c:pt idx="533">
                  <c:v>4649.8787425742366</c:v>
                </c:pt>
                <c:pt idx="534">
                  <c:v>4649.8787425742366</c:v>
                </c:pt>
                <c:pt idx="535">
                  <c:v>4649.8787425742366</c:v>
                </c:pt>
                <c:pt idx="536">
                  <c:v>4649.8787425742366</c:v>
                </c:pt>
                <c:pt idx="537">
                  <c:v>4649.8787425742366</c:v>
                </c:pt>
                <c:pt idx="538">
                  <c:v>4649.8787425742366</c:v>
                </c:pt>
                <c:pt idx="539">
                  <c:v>4649.8787425742366</c:v>
                </c:pt>
                <c:pt idx="540">
                  <c:v>4649.8787425742366</c:v>
                </c:pt>
                <c:pt idx="541">
                  <c:v>4649.8787425742366</c:v>
                </c:pt>
                <c:pt idx="542">
                  <c:v>4649.8787425742366</c:v>
                </c:pt>
                <c:pt idx="543">
                  <c:v>4649.8787425742366</c:v>
                </c:pt>
                <c:pt idx="544">
                  <c:v>4649.8787425742366</c:v>
                </c:pt>
                <c:pt idx="545">
                  <c:v>4649.8787425742366</c:v>
                </c:pt>
                <c:pt idx="546">
                  <c:v>4649.8787425742366</c:v>
                </c:pt>
                <c:pt idx="547">
                  <c:v>4649.8787425742366</c:v>
                </c:pt>
                <c:pt idx="548">
                  <c:v>4649.8787425742366</c:v>
                </c:pt>
                <c:pt idx="549">
                  <c:v>4649.8787425742366</c:v>
                </c:pt>
                <c:pt idx="550">
                  <c:v>4649.8787425742366</c:v>
                </c:pt>
                <c:pt idx="551">
                  <c:v>4649.8787425742366</c:v>
                </c:pt>
                <c:pt idx="552">
                  <c:v>4649.8787425742366</c:v>
                </c:pt>
                <c:pt idx="553">
                  <c:v>4649.8787425742366</c:v>
                </c:pt>
                <c:pt idx="554">
                  <c:v>4649.8787425742366</c:v>
                </c:pt>
                <c:pt idx="555">
                  <c:v>4649.8787425742366</c:v>
                </c:pt>
                <c:pt idx="556">
                  <c:v>4649.8787425742366</c:v>
                </c:pt>
                <c:pt idx="557">
                  <c:v>4649.8787425742366</c:v>
                </c:pt>
                <c:pt idx="558">
                  <c:v>4649.8787425742366</c:v>
                </c:pt>
                <c:pt idx="559">
                  <c:v>4649.8787425742366</c:v>
                </c:pt>
                <c:pt idx="560">
                  <c:v>4649.8787425742366</c:v>
                </c:pt>
                <c:pt idx="561">
                  <c:v>4649.8787425742366</c:v>
                </c:pt>
                <c:pt idx="562">
                  <c:v>4649.8787425742366</c:v>
                </c:pt>
                <c:pt idx="563">
                  <c:v>4649.8787425742366</c:v>
                </c:pt>
                <c:pt idx="564">
                  <c:v>4649.8787425742366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A-426A-B1CE-FAF7C36A0356}"/>
            </c:ext>
          </c:extLst>
        </c:ser>
        <c:ser>
          <c:idx val="3"/>
          <c:order val="3"/>
          <c:tx>
            <c:strRef>
              <c:f>'Control Line Data'!$E$1</c:f>
              <c:strCache>
                <c:ptCount val="1"/>
                <c:pt idx="0">
                  <c:v>lower control 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'Control Line Data'!$E$2:$E$566</c:f>
              <c:numCache>
                <c:formatCode>General</c:formatCode>
                <c:ptCount val="565"/>
                <c:pt idx="0">
                  <c:v>-2947.5849372645016</c:v>
                </c:pt>
                <c:pt idx="1">
                  <c:v>-2947.5849372645016</c:v>
                </c:pt>
                <c:pt idx="2">
                  <c:v>-2947.5849372645016</c:v>
                </c:pt>
                <c:pt idx="3">
                  <c:v>-2947.5849372645016</c:v>
                </c:pt>
                <c:pt idx="4">
                  <c:v>-2947.5849372645016</c:v>
                </c:pt>
                <c:pt idx="5">
                  <c:v>-2947.5849372645016</c:v>
                </c:pt>
                <c:pt idx="6">
                  <c:v>-2947.5849372645016</c:v>
                </c:pt>
                <c:pt idx="7">
                  <c:v>-2947.5849372645016</c:v>
                </c:pt>
                <c:pt idx="8">
                  <c:v>-2947.5849372645016</c:v>
                </c:pt>
                <c:pt idx="9">
                  <c:v>-2947.5849372645016</c:v>
                </c:pt>
                <c:pt idx="10">
                  <c:v>-2947.5849372645016</c:v>
                </c:pt>
                <c:pt idx="11">
                  <c:v>-2947.5849372645016</c:v>
                </c:pt>
                <c:pt idx="12">
                  <c:v>-2947.5849372645016</c:v>
                </c:pt>
                <c:pt idx="13">
                  <c:v>-2947.5849372645016</c:v>
                </c:pt>
                <c:pt idx="14">
                  <c:v>-2947.5849372645016</c:v>
                </c:pt>
                <c:pt idx="15">
                  <c:v>-2947.5849372645016</c:v>
                </c:pt>
                <c:pt idx="16">
                  <c:v>-2947.5849372645016</c:v>
                </c:pt>
                <c:pt idx="17">
                  <c:v>-2947.5849372645016</c:v>
                </c:pt>
                <c:pt idx="18">
                  <c:v>-2947.5849372645016</c:v>
                </c:pt>
                <c:pt idx="19">
                  <c:v>-2947.5849372645016</c:v>
                </c:pt>
                <c:pt idx="20">
                  <c:v>-2947.5849372645016</c:v>
                </c:pt>
                <c:pt idx="21">
                  <c:v>-2947.5849372645016</c:v>
                </c:pt>
                <c:pt idx="22">
                  <c:v>-2947.5849372645016</c:v>
                </c:pt>
                <c:pt idx="23">
                  <c:v>-2947.5849372645016</c:v>
                </c:pt>
                <c:pt idx="24">
                  <c:v>-2947.5849372645016</c:v>
                </c:pt>
                <c:pt idx="25">
                  <c:v>-2947.5849372645016</c:v>
                </c:pt>
                <c:pt idx="26">
                  <c:v>-2947.5849372645016</c:v>
                </c:pt>
                <c:pt idx="27">
                  <c:v>-2947.5849372645016</c:v>
                </c:pt>
                <c:pt idx="28">
                  <c:v>-2947.5849372645016</c:v>
                </c:pt>
                <c:pt idx="29">
                  <c:v>-2947.5849372645016</c:v>
                </c:pt>
                <c:pt idx="30">
                  <c:v>-2947.5849372645016</c:v>
                </c:pt>
                <c:pt idx="31">
                  <c:v>-2947.5849372645016</c:v>
                </c:pt>
                <c:pt idx="32">
                  <c:v>-2947.5849372645016</c:v>
                </c:pt>
                <c:pt idx="33">
                  <c:v>-2947.5849372645016</c:v>
                </c:pt>
                <c:pt idx="34">
                  <c:v>-2947.5849372645016</c:v>
                </c:pt>
                <c:pt idx="35">
                  <c:v>-2947.5849372645016</c:v>
                </c:pt>
                <c:pt idx="36">
                  <c:v>-2947.5849372645016</c:v>
                </c:pt>
                <c:pt idx="37">
                  <c:v>-2947.5849372645016</c:v>
                </c:pt>
                <c:pt idx="38">
                  <c:v>-2947.5849372645016</c:v>
                </c:pt>
                <c:pt idx="39">
                  <c:v>-2947.5849372645016</c:v>
                </c:pt>
                <c:pt idx="40">
                  <c:v>-2947.5849372645016</c:v>
                </c:pt>
                <c:pt idx="41">
                  <c:v>-2947.5849372645016</c:v>
                </c:pt>
                <c:pt idx="42">
                  <c:v>-2947.5849372645016</c:v>
                </c:pt>
                <c:pt idx="43">
                  <c:v>-2947.5849372645016</c:v>
                </c:pt>
                <c:pt idx="44">
                  <c:v>-2947.5849372645016</c:v>
                </c:pt>
                <c:pt idx="45">
                  <c:v>-2947.5849372645016</c:v>
                </c:pt>
                <c:pt idx="46">
                  <c:v>-2947.5849372645016</c:v>
                </c:pt>
                <c:pt idx="47">
                  <c:v>-2947.5849372645016</c:v>
                </c:pt>
                <c:pt idx="48">
                  <c:v>-2947.5849372645016</c:v>
                </c:pt>
                <c:pt idx="49">
                  <c:v>-2947.5849372645016</c:v>
                </c:pt>
                <c:pt idx="50">
                  <c:v>-2947.5849372645016</c:v>
                </c:pt>
                <c:pt idx="51">
                  <c:v>-2947.5849372645016</c:v>
                </c:pt>
                <c:pt idx="52">
                  <c:v>-2947.5849372645016</c:v>
                </c:pt>
                <c:pt idx="53">
                  <c:v>-2947.5849372645016</c:v>
                </c:pt>
                <c:pt idx="54">
                  <c:v>-2947.5849372645016</c:v>
                </c:pt>
                <c:pt idx="55">
                  <c:v>-2947.5849372645016</c:v>
                </c:pt>
                <c:pt idx="56">
                  <c:v>-2947.5849372645016</c:v>
                </c:pt>
                <c:pt idx="57">
                  <c:v>-2947.5849372645016</c:v>
                </c:pt>
                <c:pt idx="58">
                  <c:v>-2947.5849372645016</c:v>
                </c:pt>
                <c:pt idx="59">
                  <c:v>-2947.5849372645016</c:v>
                </c:pt>
                <c:pt idx="60">
                  <c:v>-2947.5849372645016</c:v>
                </c:pt>
                <c:pt idx="61">
                  <c:v>-2947.5849372645016</c:v>
                </c:pt>
                <c:pt idx="62">
                  <c:v>-2947.5849372645016</c:v>
                </c:pt>
                <c:pt idx="63">
                  <c:v>-2947.5849372645016</c:v>
                </c:pt>
                <c:pt idx="64">
                  <c:v>-2947.5849372645016</c:v>
                </c:pt>
                <c:pt idx="65">
                  <c:v>-2947.5849372645016</c:v>
                </c:pt>
                <c:pt idx="66">
                  <c:v>-2947.5849372645016</c:v>
                </c:pt>
                <c:pt idx="67">
                  <c:v>-2947.5849372645016</c:v>
                </c:pt>
                <c:pt idx="68">
                  <c:v>-2947.5849372645016</c:v>
                </c:pt>
                <c:pt idx="69">
                  <c:v>-2947.5849372645016</c:v>
                </c:pt>
                <c:pt idx="70">
                  <c:v>-2947.5849372645016</c:v>
                </c:pt>
                <c:pt idx="71">
                  <c:v>-2947.5849372645016</c:v>
                </c:pt>
                <c:pt idx="72">
                  <c:v>-2947.5849372645016</c:v>
                </c:pt>
                <c:pt idx="73">
                  <c:v>-2947.5849372645016</c:v>
                </c:pt>
                <c:pt idx="74">
                  <c:v>-2947.5849372645016</c:v>
                </c:pt>
                <c:pt idx="75">
                  <c:v>-2947.5849372645016</c:v>
                </c:pt>
                <c:pt idx="76">
                  <c:v>-2947.5849372645016</c:v>
                </c:pt>
                <c:pt idx="77">
                  <c:v>-2947.5849372645016</c:v>
                </c:pt>
                <c:pt idx="78">
                  <c:v>-2947.5849372645016</c:v>
                </c:pt>
                <c:pt idx="79">
                  <c:v>-2947.5849372645016</c:v>
                </c:pt>
                <c:pt idx="80">
                  <c:v>-2947.5849372645016</c:v>
                </c:pt>
                <c:pt idx="81">
                  <c:v>-2947.5849372645016</c:v>
                </c:pt>
                <c:pt idx="82">
                  <c:v>-2947.5849372645016</c:v>
                </c:pt>
                <c:pt idx="83">
                  <c:v>-2947.5849372645016</c:v>
                </c:pt>
                <c:pt idx="84">
                  <c:v>-2947.5849372645016</c:v>
                </c:pt>
                <c:pt idx="85">
                  <c:v>-2947.5849372645016</c:v>
                </c:pt>
                <c:pt idx="86">
                  <c:v>-2947.5849372645016</c:v>
                </c:pt>
                <c:pt idx="87">
                  <c:v>-2947.5849372645016</c:v>
                </c:pt>
                <c:pt idx="88">
                  <c:v>-2947.5849372645016</c:v>
                </c:pt>
                <c:pt idx="89">
                  <c:v>-2947.5849372645016</c:v>
                </c:pt>
                <c:pt idx="90">
                  <c:v>-2947.5849372645016</c:v>
                </c:pt>
                <c:pt idx="91">
                  <c:v>-2947.5849372645016</c:v>
                </c:pt>
                <c:pt idx="92">
                  <c:v>-2947.5849372645016</c:v>
                </c:pt>
                <c:pt idx="93">
                  <c:v>-2947.5849372645016</c:v>
                </c:pt>
                <c:pt idx="94">
                  <c:v>-2947.5849372645016</c:v>
                </c:pt>
                <c:pt idx="95">
                  <c:v>-2947.5849372645016</c:v>
                </c:pt>
                <c:pt idx="96">
                  <c:v>-2947.5849372645016</c:v>
                </c:pt>
                <c:pt idx="97">
                  <c:v>-2947.5849372645016</c:v>
                </c:pt>
                <c:pt idx="98">
                  <c:v>-2947.5849372645016</c:v>
                </c:pt>
                <c:pt idx="99">
                  <c:v>-2947.5849372645016</c:v>
                </c:pt>
                <c:pt idx="100">
                  <c:v>-2947.5849372645016</c:v>
                </c:pt>
                <c:pt idx="101">
                  <c:v>-2947.5849372645016</c:v>
                </c:pt>
                <c:pt idx="102">
                  <c:v>-2947.5849372645016</c:v>
                </c:pt>
                <c:pt idx="103">
                  <c:v>-2947.5849372645016</c:v>
                </c:pt>
                <c:pt idx="104">
                  <c:v>-2947.5849372645016</c:v>
                </c:pt>
                <c:pt idx="105">
                  <c:v>-2947.5849372645016</c:v>
                </c:pt>
                <c:pt idx="106">
                  <c:v>-2947.5849372645016</c:v>
                </c:pt>
                <c:pt idx="107">
                  <c:v>-2947.5849372645016</c:v>
                </c:pt>
                <c:pt idx="108">
                  <c:v>-2947.5849372645016</c:v>
                </c:pt>
                <c:pt idx="109">
                  <c:v>-2947.5849372645016</c:v>
                </c:pt>
                <c:pt idx="110">
                  <c:v>-2947.5849372645016</c:v>
                </c:pt>
                <c:pt idx="111">
                  <c:v>-2947.5849372645016</c:v>
                </c:pt>
                <c:pt idx="112">
                  <c:v>-2947.5849372645016</c:v>
                </c:pt>
                <c:pt idx="113">
                  <c:v>-2947.5849372645016</c:v>
                </c:pt>
                <c:pt idx="114">
                  <c:v>-2947.5849372645016</c:v>
                </c:pt>
                <c:pt idx="115">
                  <c:v>-2947.5849372645016</c:v>
                </c:pt>
                <c:pt idx="116">
                  <c:v>-2947.5849372645016</c:v>
                </c:pt>
                <c:pt idx="117">
                  <c:v>-2947.5849372645016</c:v>
                </c:pt>
                <c:pt idx="118">
                  <c:v>-2947.5849372645016</c:v>
                </c:pt>
                <c:pt idx="119">
                  <c:v>-2947.5849372645016</c:v>
                </c:pt>
                <c:pt idx="120">
                  <c:v>-2947.5849372645016</c:v>
                </c:pt>
                <c:pt idx="121">
                  <c:v>-2947.5849372645016</c:v>
                </c:pt>
                <c:pt idx="122">
                  <c:v>-2947.5849372645016</c:v>
                </c:pt>
                <c:pt idx="123">
                  <c:v>-2947.5849372645016</c:v>
                </c:pt>
                <c:pt idx="124">
                  <c:v>-2947.5849372645016</c:v>
                </c:pt>
                <c:pt idx="125">
                  <c:v>-2947.5849372645016</c:v>
                </c:pt>
                <c:pt idx="126">
                  <c:v>-2947.5849372645016</c:v>
                </c:pt>
                <c:pt idx="127">
                  <c:v>-2947.5849372645016</c:v>
                </c:pt>
                <c:pt idx="128">
                  <c:v>-2947.5849372645016</c:v>
                </c:pt>
                <c:pt idx="129">
                  <c:v>-2947.5849372645016</c:v>
                </c:pt>
                <c:pt idx="130">
                  <c:v>-2947.5849372645016</c:v>
                </c:pt>
                <c:pt idx="131">
                  <c:v>-2947.5849372645016</c:v>
                </c:pt>
                <c:pt idx="132">
                  <c:v>-2947.5849372645016</c:v>
                </c:pt>
                <c:pt idx="133">
                  <c:v>-2947.5849372645016</c:v>
                </c:pt>
                <c:pt idx="134">
                  <c:v>-2947.5849372645016</c:v>
                </c:pt>
                <c:pt idx="135">
                  <c:v>-2947.5849372645016</c:v>
                </c:pt>
                <c:pt idx="136">
                  <c:v>-2947.5849372645016</c:v>
                </c:pt>
                <c:pt idx="137">
                  <c:v>-2947.5849372645016</c:v>
                </c:pt>
                <c:pt idx="138">
                  <c:v>-2947.5849372645016</c:v>
                </c:pt>
                <c:pt idx="139">
                  <c:v>-2947.5849372645016</c:v>
                </c:pt>
                <c:pt idx="140">
                  <c:v>-2947.5849372645016</c:v>
                </c:pt>
                <c:pt idx="141">
                  <c:v>-2947.5849372645016</c:v>
                </c:pt>
                <c:pt idx="142">
                  <c:v>-2947.5849372645016</c:v>
                </c:pt>
                <c:pt idx="143">
                  <c:v>-2947.5849372645016</c:v>
                </c:pt>
                <c:pt idx="144">
                  <c:v>-2947.5849372645016</c:v>
                </c:pt>
                <c:pt idx="145">
                  <c:v>-2947.5849372645016</c:v>
                </c:pt>
                <c:pt idx="146">
                  <c:v>-2947.5849372645016</c:v>
                </c:pt>
                <c:pt idx="147">
                  <c:v>-2947.5849372645016</c:v>
                </c:pt>
                <c:pt idx="148">
                  <c:v>-2947.5849372645016</c:v>
                </c:pt>
                <c:pt idx="149">
                  <c:v>-2947.5849372645016</c:v>
                </c:pt>
                <c:pt idx="150">
                  <c:v>-2947.5849372645016</c:v>
                </c:pt>
                <c:pt idx="151">
                  <c:v>-2947.5849372645016</c:v>
                </c:pt>
                <c:pt idx="152">
                  <c:v>-2947.5849372645016</c:v>
                </c:pt>
                <c:pt idx="153">
                  <c:v>-2947.5849372645016</c:v>
                </c:pt>
                <c:pt idx="154">
                  <c:v>-2947.5849372645016</c:v>
                </c:pt>
                <c:pt idx="155">
                  <c:v>-2947.5849372645016</c:v>
                </c:pt>
                <c:pt idx="156">
                  <c:v>-2947.5849372645016</c:v>
                </c:pt>
                <c:pt idx="157">
                  <c:v>-2947.5849372645016</c:v>
                </c:pt>
                <c:pt idx="158">
                  <c:v>-2947.5849372645016</c:v>
                </c:pt>
                <c:pt idx="159">
                  <c:v>-2947.5849372645016</c:v>
                </c:pt>
                <c:pt idx="160">
                  <c:v>-2947.5849372645016</c:v>
                </c:pt>
                <c:pt idx="161">
                  <c:v>-2947.5849372645016</c:v>
                </c:pt>
                <c:pt idx="162">
                  <c:v>-2947.5849372645016</c:v>
                </c:pt>
                <c:pt idx="163">
                  <c:v>-2947.5849372645016</c:v>
                </c:pt>
                <c:pt idx="164">
                  <c:v>-2947.5849372645016</c:v>
                </c:pt>
                <c:pt idx="165">
                  <c:v>-2947.5849372645016</c:v>
                </c:pt>
                <c:pt idx="166">
                  <c:v>-2947.5849372645016</c:v>
                </c:pt>
                <c:pt idx="167">
                  <c:v>-2947.5849372645016</c:v>
                </c:pt>
                <c:pt idx="168">
                  <c:v>-2947.5849372645016</c:v>
                </c:pt>
                <c:pt idx="169">
                  <c:v>-2947.5849372645016</c:v>
                </c:pt>
                <c:pt idx="170">
                  <c:v>-2947.5849372645016</c:v>
                </c:pt>
                <c:pt idx="171">
                  <c:v>-2947.5849372645016</c:v>
                </c:pt>
                <c:pt idx="172">
                  <c:v>-2947.5849372645016</c:v>
                </c:pt>
                <c:pt idx="173">
                  <c:v>-2947.5849372645016</c:v>
                </c:pt>
                <c:pt idx="174">
                  <c:v>-2947.5849372645016</c:v>
                </c:pt>
                <c:pt idx="175">
                  <c:v>-2947.5849372645016</c:v>
                </c:pt>
                <c:pt idx="176">
                  <c:v>-2947.5849372645016</c:v>
                </c:pt>
                <c:pt idx="177">
                  <c:v>-2947.5849372645016</c:v>
                </c:pt>
                <c:pt idx="178">
                  <c:v>-2947.5849372645016</c:v>
                </c:pt>
                <c:pt idx="179">
                  <c:v>-2947.5849372645016</c:v>
                </c:pt>
                <c:pt idx="180">
                  <c:v>-2947.5849372645016</c:v>
                </c:pt>
                <c:pt idx="181">
                  <c:v>-2947.5849372645016</c:v>
                </c:pt>
                <c:pt idx="182">
                  <c:v>-2947.5849372645016</c:v>
                </c:pt>
                <c:pt idx="183">
                  <c:v>-2947.5849372645016</c:v>
                </c:pt>
                <c:pt idx="184">
                  <c:v>-2947.5849372645016</c:v>
                </c:pt>
                <c:pt idx="185">
                  <c:v>-2947.5849372645016</c:v>
                </c:pt>
                <c:pt idx="186">
                  <c:v>-2947.5849372645016</c:v>
                </c:pt>
                <c:pt idx="187">
                  <c:v>-2947.5849372645016</c:v>
                </c:pt>
                <c:pt idx="188">
                  <c:v>-2947.5849372645016</c:v>
                </c:pt>
                <c:pt idx="189">
                  <c:v>-2947.5849372645016</c:v>
                </c:pt>
                <c:pt idx="190">
                  <c:v>-2947.5849372645016</c:v>
                </c:pt>
                <c:pt idx="191">
                  <c:v>-2947.5849372645016</c:v>
                </c:pt>
                <c:pt idx="192">
                  <c:v>-2947.5849372645016</c:v>
                </c:pt>
                <c:pt idx="193">
                  <c:v>-2947.5849372645016</c:v>
                </c:pt>
                <c:pt idx="194">
                  <c:v>-2947.5849372645016</c:v>
                </c:pt>
                <c:pt idx="195">
                  <c:v>-2947.5849372645016</c:v>
                </c:pt>
                <c:pt idx="196">
                  <c:v>-2947.5849372645016</c:v>
                </c:pt>
                <c:pt idx="197">
                  <c:v>-2947.5849372645016</c:v>
                </c:pt>
                <c:pt idx="198">
                  <c:v>-2947.5849372645016</c:v>
                </c:pt>
                <c:pt idx="199">
                  <c:v>-2947.5849372645016</c:v>
                </c:pt>
                <c:pt idx="200">
                  <c:v>-2947.5849372645016</c:v>
                </c:pt>
                <c:pt idx="201">
                  <c:v>-2947.5849372645016</c:v>
                </c:pt>
                <c:pt idx="202">
                  <c:v>-2947.5849372645016</c:v>
                </c:pt>
                <c:pt idx="203">
                  <c:v>-2947.5849372645016</c:v>
                </c:pt>
                <c:pt idx="204">
                  <c:v>-2947.5849372645016</c:v>
                </c:pt>
                <c:pt idx="205">
                  <c:v>-2947.5849372645016</c:v>
                </c:pt>
                <c:pt idx="206">
                  <c:v>-2947.5849372645016</c:v>
                </c:pt>
                <c:pt idx="207">
                  <c:v>-2947.5849372645016</c:v>
                </c:pt>
                <c:pt idx="208">
                  <c:v>-2947.5849372645016</c:v>
                </c:pt>
                <c:pt idx="209">
                  <c:v>-2947.5849372645016</c:v>
                </c:pt>
                <c:pt idx="210">
                  <c:v>-2947.5849372645016</c:v>
                </c:pt>
                <c:pt idx="211">
                  <c:v>-2947.5849372645016</c:v>
                </c:pt>
                <c:pt idx="212">
                  <c:v>-2947.5849372645016</c:v>
                </c:pt>
                <c:pt idx="213">
                  <c:v>-2947.5849372645016</c:v>
                </c:pt>
                <c:pt idx="214">
                  <c:v>-2947.5849372645016</c:v>
                </c:pt>
                <c:pt idx="215">
                  <c:v>-2947.5849372645016</c:v>
                </c:pt>
                <c:pt idx="216">
                  <c:v>-2947.5849372645016</c:v>
                </c:pt>
                <c:pt idx="217">
                  <c:v>-2947.5849372645016</c:v>
                </c:pt>
                <c:pt idx="218">
                  <c:v>-2947.5849372645016</c:v>
                </c:pt>
                <c:pt idx="219">
                  <c:v>-2947.5849372645016</c:v>
                </c:pt>
                <c:pt idx="220">
                  <c:v>-2947.5849372645016</c:v>
                </c:pt>
                <c:pt idx="221">
                  <c:v>-2947.5849372645016</c:v>
                </c:pt>
                <c:pt idx="222">
                  <c:v>-2947.5849372645016</c:v>
                </c:pt>
                <c:pt idx="223">
                  <c:v>-2947.5849372645016</c:v>
                </c:pt>
                <c:pt idx="224">
                  <c:v>-2947.5849372645016</c:v>
                </c:pt>
                <c:pt idx="225">
                  <c:v>-2947.5849372645016</c:v>
                </c:pt>
                <c:pt idx="226">
                  <c:v>-2947.5849372645016</c:v>
                </c:pt>
                <c:pt idx="227">
                  <c:v>-2947.5849372645016</c:v>
                </c:pt>
                <c:pt idx="228">
                  <c:v>-2947.5849372645016</c:v>
                </c:pt>
                <c:pt idx="229">
                  <c:v>-2947.5849372645016</c:v>
                </c:pt>
                <c:pt idx="230">
                  <c:v>-2947.5849372645016</c:v>
                </c:pt>
                <c:pt idx="231">
                  <c:v>-2947.5849372645016</c:v>
                </c:pt>
                <c:pt idx="232">
                  <c:v>-2947.5849372645016</c:v>
                </c:pt>
                <c:pt idx="233">
                  <c:v>-2947.5849372645016</c:v>
                </c:pt>
                <c:pt idx="234">
                  <c:v>-2947.5849372645016</c:v>
                </c:pt>
                <c:pt idx="235">
                  <c:v>-2947.5849372645016</c:v>
                </c:pt>
                <c:pt idx="236">
                  <c:v>-2947.5849372645016</c:v>
                </c:pt>
                <c:pt idx="237">
                  <c:v>-2947.5849372645016</c:v>
                </c:pt>
                <c:pt idx="238">
                  <c:v>-2947.5849372645016</c:v>
                </c:pt>
                <c:pt idx="239">
                  <c:v>-2947.5849372645016</c:v>
                </c:pt>
                <c:pt idx="240">
                  <c:v>-2947.5849372645016</c:v>
                </c:pt>
                <c:pt idx="241">
                  <c:v>-2947.5849372645016</c:v>
                </c:pt>
                <c:pt idx="242">
                  <c:v>-2947.5849372645016</c:v>
                </c:pt>
                <c:pt idx="243">
                  <c:v>-2947.5849372645016</c:v>
                </c:pt>
                <c:pt idx="244">
                  <c:v>-2947.5849372645016</c:v>
                </c:pt>
                <c:pt idx="245">
                  <c:v>-2947.5849372645016</c:v>
                </c:pt>
                <c:pt idx="246">
                  <c:v>-2947.5849372645016</c:v>
                </c:pt>
                <c:pt idx="247">
                  <c:v>-2947.5849372645016</c:v>
                </c:pt>
                <c:pt idx="248">
                  <c:v>-2947.5849372645016</c:v>
                </c:pt>
                <c:pt idx="249">
                  <c:v>-2947.5849372645016</c:v>
                </c:pt>
                <c:pt idx="250">
                  <c:v>-2947.5849372645016</c:v>
                </c:pt>
                <c:pt idx="251">
                  <c:v>-2947.5849372645016</c:v>
                </c:pt>
                <c:pt idx="252">
                  <c:v>-2947.5849372645016</c:v>
                </c:pt>
                <c:pt idx="253">
                  <c:v>-2947.5849372645016</c:v>
                </c:pt>
                <c:pt idx="254">
                  <c:v>-2947.5849372645016</c:v>
                </c:pt>
                <c:pt idx="255">
                  <c:v>-2947.5849372645016</c:v>
                </c:pt>
                <c:pt idx="256">
                  <c:v>-2947.5849372645016</c:v>
                </c:pt>
                <c:pt idx="257">
                  <c:v>-2947.5849372645016</c:v>
                </c:pt>
                <c:pt idx="258">
                  <c:v>-2947.5849372645016</c:v>
                </c:pt>
                <c:pt idx="259">
                  <c:v>-2947.5849372645016</c:v>
                </c:pt>
                <c:pt idx="260">
                  <c:v>-2947.5849372645016</c:v>
                </c:pt>
                <c:pt idx="261">
                  <c:v>-2947.5849372645016</c:v>
                </c:pt>
                <c:pt idx="262">
                  <c:v>-2947.5849372645016</c:v>
                </c:pt>
                <c:pt idx="263">
                  <c:v>-2947.5849372645016</c:v>
                </c:pt>
                <c:pt idx="264">
                  <c:v>-2947.5849372645016</c:v>
                </c:pt>
                <c:pt idx="265">
                  <c:v>-2947.5849372645016</c:v>
                </c:pt>
                <c:pt idx="266">
                  <c:v>-2947.5849372645016</c:v>
                </c:pt>
                <c:pt idx="267">
                  <c:v>-2947.5849372645016</c:v>
                </c:pt>
                <c:pt idx="268">
                  <c:v>-2947.5849372645016</c:v>
                </c:pt>
                <c:pt idx="269">
                  <c:v>-2947.5849372645016</c:v>
                </c:pt>
                <c:pt idx="270">
                  <c:v>-2947.5849372645016</c:v>
                </c:pt>
                <c:pt idx="271">
                  <c:v>-2947.5849372645016</c:v>
                </c:pt>
                <c:pt idx="272">
                  <c:v>-2947.5849372645016</c:v>
                </c:pt>
                <c:pt idx="273">
                  <c:v>-2947.5849372645016</c:v>
                </c:pt>
                <c:pt idx="274">
                  <c:v>-2947.5849372645016</c:v>
                </c:pt>
                <c:pt idx="275">
                  <c:v>-2947.5849372645016</c:v>
                </c:pt>
                <c:pt idx="276">
                  <c:v>-2947.5849372645016</c:v>
                </c:pt>
                <c:pt idx="277">
                  <c:v>-2947.5849372645016</c:v>
                </c:pt>
                <c:pt idx="278">
                  <c:v>-2947.5849372645016</c:v>
                </c:pt>
                <c:pt idx="279">
                  <c:v>-2947.5849372645016</c:v>
                </c:pt>
                <c:pt idx="280">
                  <c:v>-2947.5849372645016</c:v>
                </c:pt>
                <c:pt idx="281">
                  <c:v>-2947.5849372645016</c:v>
                </c:pt>
                <c:pt idx="282">
                  <c:v>-2947.5849372645016</c:v>
                </c:pt>
                <c:pt idx="283">
                  <c:v>-2947.5849372645016</c:v>
                </c:pt>
                <c:pt idx="284">
                  <c:v>-2947.5849372645016</c:v>
                </c:pt>
                <c:pt idx="285">
                  <c:v>-2947.5849372645016</c:v>
                </c:pt>
                <c:pt idx="286">
                  <c:v>-2947.5849372645016</c:v>
                </c:pt>
                <c:pt idx="287">
                  <c:v>-2947.5849372645016</c:v>
                </c:pt>
                <c:pt idx="288">
                  <c:v>-2947.5849372645016</c:v>
                </c:pt>
                <c:pt idx="289">
                  <c:v>-2947.5849372645016</c:v>
                </c:pt>
                <c:pt idx="290">
                  <c:v>-2947.5849372645016</c:v>
                </c:pt>
                <c:pt idx="291">
                  <c:v>-2947.5849372645016</c:v>
                </c:pt>
                <c:pt idx="292">
                  <c:v>-2947.5849372645016</c:v>
                </c:pt>
                <c:pt idx="293">
                  <c:v>-2947.5849372645016</c:v>
                </c:pt>
                <c:pt idx="294">
                  <c:v>-2947.5849372645016</c:v>
                </c:pt>
                <c:pt idx="295">
                  <c:v>-2947.5849372645016</c:v>
                </c:pt>
                <c:pt idx="296">
                  <c:v>-2947.5849372645016</c:v>
                </c:pt>
                <c:pt idx="297">
                  <c:v>-2947.5849372645016</c:v>
                </c:pt>
                <c:pt idx="298">
                  <c:v>-2947.5849372645016</c:v>
                </c:pt>
                <c:pt idx="299">
                  <c:v>-2947.5849372645016</c:v>
                </c:pt>
                <c:pt idx="300">
                  <c:v>-2947.5849372645016</c:v>
                </c:pt>
                <c:pt idx="301">
                  <c:v>-2947.5849372645016</c:v>
                </c:pt>
                <c:pt idx="302">
                  <c:v>-2947.5849372645016</c:v>
                </c:pt>
                <c:pt idx="303">
                  <c:v>-2947.5849372645016</c:v>
                </c:pt>
                <c:pt idx="304">
                  <c:v>-2947.5849372645016</c:v>
                </c:pt>
                <c:pt idx="305">
                  <c:v>-2947.5849372645016</c:v>
                </c:pt>
                <c:pt idx="306">
                  <c:v>-2947.5849372645016</c:v>
                </c:pt>
                <c:pt idx="307">
                  <c:v>-2947.5849372645016</c:v>
                </c:pt>
                <c:pt idx="308">
                  <c:v>-2947.5849372645016</c:v>
                </c:pt>
                <c:pt idx="309">
                  <c:v>-2947.5849372645016</c:v>
                </c:pt>
                <c:pt idx="310">
                  <c:v>-2947.5849372645016</c:v>
                </c:pt>
                <c:pt idx="311">
                  <c:v>-2947.5849372645016</c:v>
                </c:pt>
                <c:pt idx="312">
                  <c:v>-2947.5849372645016</c:v>
                </c:pt>
                <c:pt idx="313">
                  <c:v>-2947.5849372645016</c:v>
                </c:pt>
                <c:pt idx="314">
                  <c:v>-2947.5849372645016</c:v>
                </c:pt>
                <c:pt idx="315">
                  <c:v>-2947.5849372645016</c:v>
                </c:pt>
                <c:pt idx="316">
                  <c:v>-2947.5849372645016</c:v>
                </c:pt>
                <c:pt idx="317">
                  <c:v>-2947.5849372645016</c:v>
                </c:pt>
                <c:pt idx="318">
                  <c:v>-2947.5849372645016</c:v>
                </c:pt>
                <c:pt idx="319">
                  <c:v>-2947.5849372645016</c:v>
                </c:pt>
                <c:pt idx="320">
                  <c:v>-2947.5849372645016</c:v>
                </c:pt>
                <c:pt idx="321">
                  <c:v>-2947.5849372645016</c:v>
                </c:pt>
                <c:pt idx="322">
                  <c:v>-2947.5849372645016</c:v>
                </c:pt>
                <c:pt idx="323">
                  <c:v>-2947.5849372645016</c:v>
                </c:pt>
                <c:pt idx="324">
                  <c:v>-2947.5849372645016</c:v>
                </c:pt>
                <c:pt idx="325">
                  <c:v>-2947.5849372645016</c:v>
                </c:pt>
                <c:pt idx="326">
                  <c:v>-2947.5849372645016</c:v>
                </c:pt>
                <c:pt idx="327">
                  <c:v>-2947.5849372645016</c:v>
                </c:pt>
                <c:pt idx="328">
                  <c:v>-2947.5849372645016</c:v>
                </c:pt>
                <c:pt idx="329">
                  <c:v>-2947.5849372645016</c:v>
                </c:pt>
                <c:pt idx="330">
                  <c:v>-2947.5849372645016</c:v>
                </c:pt>
                <c:pt idx="331">
                  <c:v>-2947.5849372645016</c:v>
                </c:pt>
                <c:pt idx="332">
                  <c:v>-2947.5849372645016</c:v>
                </c:pt>
                <c:pt idx="333">
                  <c:v>-2947.5849372645016</c:v>
                </c:pt>
                <c:pt idx="334">
                  <c:v>-2947.5849372645016</c:v>
                </c:pt>
                <c:pt idx="335">
                  <c:v>-2947.5849372645016</c:v>
                </c:pt>
                <c:pt idx="336">
                  <c:v>-2947.5849372645016</c:v>
                </c:pt>
                <c:pt idx="337">
                  <c:v>-2947.5849372645016</c:v>
                </c:pt>
                <c:pt idx="338">
                  <c:v>-2947.5849372645016</c:v>
                </c:pt>
                <c:pt idx="339">
                  <c:v>-2947.5849372645016</c:v>
                </c:pt>
                <c:pt idx="340">
                  <c:v>-2947.5849372645016</c:v>
                </c:pt>
                <c:pt idx="341">
                  <c:v>-2947.5849372645016</c:v>
                </c:pt>
                <c:pt idx="342">
                  <c:v>-2947.5849372645016</c:v>
                </c:pt>
                <c:pt idx="343">
                  <c:v>-2947.5849372645016</c:v>
                </c:pt>
                <c:pt idx="344">
                  <c:v>-2947.5849372645016</c:v>
                </c:pt>
                <c:pt idx="345">
                  <c:v>-2947.5849372645016</c:v>
                </c:pt>
                <c:pt idx="346">
                  <c:v>-2947.5849372645016</c:v>
                </c:pt>
                <c:pt idx="347">
                  <c:v>-2947.5849372645016</c:v>
                </c:pt>
                <c:pt idx="348">
                  <c:v>-2947.5849372645016</c:v>
                </c:pt>
                <c:pt idx="349">
                  <c:v>-2947.5849372645016</c:v>
                </c:pt>
                <c:pt idx="350">
                  <c:v>-2947.5849372645016</c:v>
                </c:pt>
                <c:pt idx="351">
                  <c:v>-2947.5849372645016</c:v>
                </c:pt>
                <c:pt idx="352">
                  <c:v>-2947.5849372645016</c:v>
                </c:pt>
                <c:pt idx="353">
                  <c:v>-2947.5849372645016</c:v>
                </c:pt>
                <c:pt idx="354">
                  <c:v>-2947.5849372645016</c:v>
                </c:pt>
                <c:pt idx="355">
                  <c:v>-2947.5849372645016</c:v>
                </c:pt>
                <c:pt idx="356">
                  <c:v>-2947.5849372645016</c:v>
                </c:pt>
                <c:pt idx="357">
                  <c:v>-2947.5849372645016</c:v>
                </c:pt>
                <c:pt idx="358">
                  <c:v>-2947.5849372645016</c:v>
                </c:pt>
                <c:pt idx="359">
                  <c:v>-2947.5849372645016</c:v>
                </c:pt>
                <c:pt idx="360">
                  <c:v>-2947.5849372645016</c:v>
                </c:pt>
                <c:pt idx="361">
                  <c:v>-2947.5849372645016</c:v>
                </c:pt>
                <c:pt idx="362">
                  <c:v>-2947.5849372645016</c:v>
                </c:pt>
                <c:pt idx="363">
                  <c:v>-2947.5849372645016</c:v>
                </c:pt>
                <c:pt idx="364">
                  <c:v>-2947.5849372645016</c:v>
                </c:pt>
                <c:pt idx="365">
                  <c:v>-2947.5849372645016</c:v>
                </c:pt>
                <c:pt idx="366">
                  <c:v>-2947.5849372645016</c:v>
                </c:pt>
                <c:pt idx="367">
                  <c:v>-2947.5849372645016</c:v>
                </c:pt>
                <c:pt idx="368">
                  <c:v>-2947.5849372645016</c:v>
                </c:pt>
                <c:pt idx="369">
                  <c:v>-2947.5849372645016</c:v>
                </c:pt>
                <c:pt idx="370">
                  <c:v>-2947.5849372645016</c:v>
                </c:pt>
                <c:pt idx="371">
                  <c:v>-2947.5849372645016</c:v>
                </c:pt>
                <c:pt idx="372">
                  <c:v>-2947.5849372645016</c:v>
                </c:pt>
                <c:pt idx="373">
                  <c:v>-2947.5849372645016</c:v>
                </c:pt>
                <c:pt idx="374">
                  <c:v>-2947.5849372645016</c:v>
                </c:pt>
                <c:pt idx="375">
                  <c:v>-2947.5849372645016</c:v>
                </c:pt>
                <c:pt idx="376">
                  <c:v>-2947.5849372645016</c:v>
                </c:pt>
                <c:pt idx="377">
                  <c:v>-2947.5849372645016</c:v>
                </c:pt>
                <c:pt idx="378">
                  <c:v>-2947.5849372645016</c:v>
                </c:pt>
                <c:pt idx="379">
                  <c:v>-2947.5849372645016</c:v>
                </c:pt>
                <c:pt idx="380">
                  <c:v>-2947.5849372645016</c:v>
                </c:pt>
                <c:pt idx="381">
                  <c:v>-2947.5849372645016</c:v>
                </c:pt>
                <c:pt idx="382">
                  <c:v>-2947.5849372645016</c:v>
                </c:pt>
                <c:pt idx="383">
                  <c:v>-2947.5849372645016</c:v>
                </c:pt>
                <c:pt idx="384">
                  <c:v>-2947.5849372645016</c:v>
                </c:pt>
                <c:pt idx="385">
                  <c:v>-2947.5849372645016</c:v>
                </c:pt>
                <c:pt idx="386">
                  <c:v>-2947.5849372645016</c:v>
                </c:pt>
                <c:pt idx="387">
                  <c:v>-2947.5849372645016</c:v>
                </c:pt>
                <c:pt idx="388">
                  <c:v>-2947.5849372645016</c:v>
                </c:pt>
                <c:pt idx="389">
                  <c:v>-2947.5849372645016</c:v>
                </c:pt>
                <c:pt idx="390">
                  <c:v>-2947.5849372645016</c:v>
                </c:pt>
                <c:pt idx="391">
                  <c:v>-2947.5849372645016</c:v>
                </c:pt>
                <c:pt idx="392">
                  <c:v>-2947.5849372645016</c:v>
                </c:pt>
                <c:pt idx="393">
                  <c:v>-2947.5849372645016</c:v>
                </c:pt>
                <c:pt idx="394">
                  <c:v>-2947.5849372645016</c:v>
                </c:pt>
                <c:pt idx="395">
                  <c:v>-2947.5849372645016</c:v>
                </c:pt>
                <c:pt idx="396">
                  <c:v>-2947.5849372645016</c:v>
                </c:pt>
                <c:pt idx="397">
                  <c:v>-2947.5849372645016</c:v>
                </c:pt>
                <c:pt idx="398">
                  <c:v>-2947.5849372645016</c:v>
                </c:pt>
                <c:pt idx="399">
                  <c:v>-2947.5849372645016</c:v>
                </c:pt>
                <c:pt idx="400">
                  <c:v>-2947.5849372645016</c:v>
                </c:pt>
                <c:pt idx="401">
                  <c:v>-2947.5849372645016</c:v>
                </c:pt>
                <c:pt idx="402">
                  <c:v>-2947.5849372645016</c:v>
                </c:pt>
                <c:pt idx="403">
                  <c:v>-2947.5849372645016</c:v>
                </c:pt>
                <c:pt idx="404">
                  <c:v>-2947.5849372645016</c:v>
                </c:pt>
                <c:pt idx="405">
                  <c:v>-2947.5849372645016</c:v>
                </c:pt>
                <c:pt idx="406">
                  <c:v>-2947.5849372645016</c:v>
                </c:pt>
                <c:pt idx="407">
                  <c:v>-2947.5849372645016</c:v>
                </c:pt>
                <c:pt idx="408">
                  <c:v>-2947.5849372645016</c:v>
                </c:pt>
                <c:pt idx="409">
                  <c:v>-2947.5849372645016</c:v>
                </c:pt>
                <c:pt idx="410">
                  <c:v>-2947.5849372645016</c:v>
                </c:pt>
                <c:pt idx="411">
                  <c:v>-2947.5849372645016</c:v>
                </c:pt>
                <c:pt idx="412">
                  <c:v>-2947.5849372645016</c:v>
                </c:pt>
                <c:pt idx="413">
                  <c:v>-2947.5849372645016</c:v>
                </c:pt>
                <c:pt idx="414">
                  <c:v>-2947.5849372645016</c:v>
                </c:pt>
                <c:pt idx="415">
                  <c:v>-2947.5849372645016</c:v>
                </c:pt>
                <c:pt idx="416">
                  <c:v>-2947.5849372645016</c:v>
                </c:pt>
                <c:pt idx="417">
                  <c:v>-2947.5849372645016</c:v>
                </c:pt>
                <c:pt idx="418">
                  <c:v>-2947.5849372645016</c:v>
                </c:pt>
                <c:pt idx="419">
                  <c:v>-2947.5849372645016</c:v>
                </c:pt>
                <c:pt idx="420">
                  <c:v>-2947.5849372645016</c:v>
                </c:pt>
                <c:pt idx="421">
                  <c:v>-2947.5849372645016</c:v>
                </c:pt>
                <c:pt idx="422">
                  <c:v>-2947.5849372645016</c:v>
                </c:pt>
                <c:pt idx="423">
                  <c:v>-2947.5849372645016</c:v>
                </c:pt>
                <c:pt idx="424">
                  <c:v>-2947.5849372645016</c:v>
                </c:pt>
                <c:pt idx="425">
                  <c:v>-2947.5849372645016</c:v>
                </c:pt>
                <c:pt idx="426">
                  <c:v>-2947.5849372645016</c:v>
                </c:pt>
                <c:pt idx="427">
                  <c:v>-2947.5849372645016</c:v>
                </c:pt>
                <c:pt idx="428">
                  <c:v>-2947.5849372645016</c:v>
                </c:pt>
                <c:pt idx="429">
                  <c:v>-2947.5849372645016</c:v>
                </c:pt>
                <c:pt idx="430">
                  <c:v>-2947.5849372645016</c:v>
                </c:pt>
                <c:pt idx="431">
                  <c:v>-2947.5849372645016</c:v>
                </c:pt>
                <c:pt idx="432">
                  <c:v>-2947.5849372645016</c:v>
                </c:pt>
                <c:pt idx="433">
                  <c:v>-2947.5849372645016</c:v>
                </c:pt>
                <c:pt idx="434">
                  <c:v>-2947.5849372645016</c:v>
                </c:pt>
                <c:pt idx="435">
                  <c:v>-2947.5849372645016</c:v>
                </c:pt>
                <c:pt idx="436">
                  <c:v>-2947.5849372645016</c:v>
                </c:pt>
                <c:pt idx="437">
                  <c:v>-2947.5849372645016</c:v>
                </c:pt>
                <c:pt idx="438">
                  <c:v>-2947.5849372645016</c:v>
                </c:pt>
                <c:pt idx="439">
                  <c:v>-2947.5849372645016</c:v>
                </c:pt>
                <c:pt idx="440">
                  <c:v>-2947.5849372645016</c:v>
                </c:pt>
                <c:pt idx="441">
                  <c:v>-2947.5849372645016</c:v>
                </c:pt>
                <c:pt idx="442">
                  <c:v>-2947.5849372645016</c:v>
                </c:pt>
                <c:pt idx="443">
                  <c:v>-2947.5849372645016</c:v>
                </c:pt>
                <c:pt idx="444">
                  <c:v>-2947.5849372645016</c:v>
                </c:pt>
                <c:pt idx="445">
                  <c:v>-2947.5849372645016</c:v>
                </c:pt>
                <c:pt idx="446">
                  <c:v>-2947.5849372645016</c:v>
                </c:pt>
                <c:pt idx="447">
                  <c:v>-2947.5849372645016</c:v>
                </c:pt>
                <c:pt idx="448">
                  <c:v>-2947.5849372645016</c:v>
                </c:pt>
                <c:pt idx="449">
                  <c:v>-2947.5849372645016</c:v>
                </c:pt>
                <c:pt idx="450">
                  <c:v>-2947.5849372645016</c:v>
                </c:pt>
                <c:pt idx="451">
                  <c:v>-2947.5849372645016</c:v>
                </c:pt>
                <c:pt idx="452">
                  <c:v>-2947.5849372645016</c:v>
                </c:pt>
                <c:pt idx="453">
                  <c:v>-2947.5849372645016</c:v>
                </c:pt>
                <c:pt idx="454">
                  <c:v>-2947.5849372645016</c:v>
                </c:pt>
                <c:pt idx="455">
                  <c:v>-2947.5849372645016</c:v>
                </c:pt>
                <c:pt idx="456">
                  <c:v>-2947.5849372645016</c:v>
                </c:pt>
                <c:pt idx="457">
                  <c:v>-2947.5849372645016</c:v>
                </c:pt>
                <c:pt idx="458">
                  <c:v>-2947.5849372645016</c:v>
                </c:pt>
                <c:pt idx="459">
                  <c:v>-2947.5849372645016</c:v>
                </c:pt>
                <c:pt idx="460">
                  <c:v>-2947.5849372645016</c:v>
                </c:pt>
                <c:pt idx="461">
                  <c:v>-2947.5849372645016</c:v>
                </c:pt>
                <c:pt idx="462">
                  <c:v>-2947.5849372645016</c:v>
                </c:pt>
                <c:pt idx="463">
                  <c:v>-2947.5849372645016</c:v>
                </c:pt>
                <c:pt idx="464">
                  <c:v>-2947.5849372645016</c:v>
                </c:pt>
                <c:pt idx="465">
                  <c:v>-2947.5849372645016</c:v>
                </c:pt>
                <c:pt idx="466">
                  <c:v>-2947.5849372645016</c:v>
                </c:pt>
                <c:pt idx="467">
                  <c:v>-2947.5849372645016</c:v>
                </c:pt>
                <c:pt idx="468">
                  <c:v>-2947.5849372645016</c:v>
                </c:pt>
                <c:pt idx="469">
                  <c:v>-2947.5849372645016</c:v>
                </c:pt>
                <c:pt idx="470">
                  <c:v>-2947.5849372645016</c:v>
                </c:pt>
                <c:pt idx="471">
                  <c:v>-2947.5849372645016</c:v>
                </c:pt>
                <c:pt idx="472">
                  <c:v>-2947.5849372645016</c:v>
                </c:pt>
                <c:pt idx="473">
                  <c:v>-2947.5849372645016</c:v>
                </c:pt>
                <c:pt idx="474">
                  <c:v>-2947.5849372645016</c:v>
                </c:pt>
                <c:pt idx="475">
                  <c:v>-2947.5849372645016</c:v>
                </c:pt>
                <c:pt idx="476">
                  <c:v>-2947.5849372645016</c:v>
                </c:pt>
                <c:pt idx="477">
                  <c:v>-2947.5849372645016</c:v>
                </c:pt>
                <c:pt idx="478">
                  <c:v>-2947.5849372645016</c:v>
                </c:pt>
                <c:pt idx="479">
                  <c:v>-2947.5849372645016</c:v>
                </c:pt>
                <c:pt idx="480">
                  <c:v>-2947.5849372645016</c:v>
                </c:pt>
                <c:pt idx="481">
                  <c:v>-2947.5849372645016</c:v>
                </c:pt>
                <c:pt idx="482">
                  <c:v>-2947.5849372645016</c:v>
                </c:pt>
                <c:pt idx="483">
                  <c:v>-2947.5849372645016</c:v>
                </c:pt>
                <c:pt idx="484">
                  <c:v>-2947.5849372645016</c:v>
                </c:pt>
                <c:pt idx="485">
                  <c:v>-2947.5849372645016</c:v>
                </c:pt>
                <c:pt idx="486">
                  <c:v>-2947.5849372645016</c:v>
                </c:pt>
                <c:pt idx="487">
                  <c:v>-2947.5849372645016</c:v>
                </c:pt>
                <c:pt idx="488">
                  <c:v>-2947.5849372645016</c:v>
                </c:pt>
                <c:pt idx="489">
                  <c:v>-2947.5849372645016</c:v>
                </c:pt>
                <c:pt idx="490">
                  <c:v>-2947.5849372645016</c:v>
                </c:pt>
                <c:pt idx="491">
                  <c:v>-2947.5849372645016</c:v>
                </c:pt>
                <c:pt idx="492">
                  <c:v>-2947.5849372645016</c:v>
                </c:pt>
                <c:pt idx="493">
                  <c:v>-2947.5849372645016</c:v>
                </c:pt>
                <c:pt idx="494">
                  <c:v>-2947.5849372645016</c:v>
                </c:pt>
                <c:pt idx="495">
                  <c:v>-2947.5849372645016</c:v>
                </c:pt>
                <c:pt idx="496">
                  <c:v>-2947.5849372645016</c:v>
                </c:pt>
                <c:pt idx="497">
                  <c:v>-2947.5849372645016</c:v>
                </c:pt>
                <c:pt idx="498">
                  <c:v>-2947.5849372645016</c:v>
                </c:pt>
                <c:pt idx="499">
                  <c:v>-2947.5849372645016</c:v>
                </c:pt>
                <c:pt idx="500">
                  <c:v>-2947.5849372645016</c:v>
                </c:pt>
                <c:pt idx="501">
                  <c:v>-2947.5849372645016</c:v>
                </c:pt>
                <c:pt idx="502">
                  <c:v>-2947.5849372645016</c:v>
                </c:pt>
                <c:pt idx="503">
                  <c:v>-2947.5849372645016</c:v>
                </c:pt>
                <c:pt idx="504">
                  <c:v>-2947.5849372645016</c:v>
                </c:pt>
                <c:pt idx="505">
                  <c:v>-2947.5849372645016</c:v>
                </c:pt>
                <c:pt idx="506">
                  <c:v>-2947.5849372645016</c:v>
                </c:pt>
                <c:pt idx="507">
                  <c:v>-2947.5849372645016</c:v>
                </c:pt>
                <c:pt idx="508">
                  <c:v>-2947.5849372645016</c:v>
                </c:pt>
                <c:pt idx="509">
                  <c:v>-2947.5849372645016</c:v>
                </c:pt>
                <c:pt idx="510">
                  <c:v>-2947.5849372645016</c:v>
                </c:pt>
                <c:pt idx="511">
                  <c:v>-2947.5849372645016</c:v>
                </c:pt>
                <c:pt idx="512">
                  <c:v>-2947.5849372645016</c:v>
                </c:pt>
                <c:pt idx="513">
                  <c:v>-2947.5849372645016</c:v>
                </c:pt>
                <c:pt idx="514">
                  <c:v>-2947.5849372645016</c:v>
                </c:pt>
                <c:pt idx="515">
                  <c:v>-2947.5849372645016</c:v>
                </c:pt>
                <c:pt idx="516">
                  <c:v>-2947.5849372645016</c:v>
                </c:pt>
                <c:pt idx="517">
                  <c:v>-2947.5849372645016</c:v>
                </c:pt>
                <c:pt idx="518">
                  <c:v>-2947.5849372645016</c:v>
                </c:pt>
                <c:pt idx="519">
                  <c:v>-2947.5849372645016</c:v>
                </c:pt>
                <c:pt idx="520">
                  <c:v>-2947.5849372645016</c:v>
                </c:pt>
                <c:pt idx="521">
                  <c:v>-2947.5849372645016</c:v>
                </c:pt>
                <c:pt idx="522">
                  <c:v>-2947.5849372645016</c:v>
                </c:pt>
                <c:pt idx="523">
                  <c:v>-2947.5849372645016</c:v>
                </c:pt>
                <c:pt idx="524">
                  <c:v>-2947.5849372645016</c:v>
                </c:pt>
                <c:pt idx="525">
                  <c:v>-2947.5849372645016</c:v>
                </c:pt>
                <c:pt idx="526">
                  <c:v>-2947.5849372645016</c:v>
                </c:pt>
                <c:pt idx="527">
                  <c:v>-2947.5849372645016</c:v>
                </c:pt>
                <c:pt idx="528">
                  <c:v>-2947.5849372645016</c:v>
                </c:pt>
                <c:pt idx="529">
                  <c:v>-2947.5849372645016</c:v>
                </c:pt>
                <c:pt idx="530">
                  <c:v>-2947.5849372645016</c:v>
                </c:pt>
                <c:pt idx="531">
                  <c:v>-2947.5849372645016</c:v>
                </c:pt>
                <c:pt idx="532">
                  <c:v>-2947.5849372645016</c:v>
                </c:pt>
                <c:pt idx="533">
                  <c:v>-2947.5849372645016</c:v>
                </c:pt>
                <c:pt idx="534">
                  <c:v>-2947.5849372645016</c:v>
                </c:pt>
                <c:pt idx="535">
                  <c:v>-2947.5849372645016</c:v>
                </c:pt>
                <c:pt idx="536">
                  <c:v>-2947.5849372645016</c:v>
                </c:pt>
                <c:pt idx="537">
                  <c:v>-2947.5849372645016</c:v>
                </c:pt>
                <c:pt idx="538">
                  <c:v>-2947.5849372645016</c:v>
                </c:pt>
                <c:pt idx="539">
                  <c:v>-2947.5849372645016</c:v>
                </c:pt>
                <c:pt idx="540">
                  <c:v>-2947.5849372645016</c:v>
                </c:pt>
                <c:pt idx="541">
                  <c:v>-2947.5849372645016</c:v>
                </c:pt>
                <c:pt idx="542">
                  <c:v>-2947.5849372645016</c:v>
                </c:pt>
                <c:pt idx="543">
                  <c:v>-2947.5849372645016</c:v>
                </c:pt>
                <c:pt idx="544">
                  <c:v>-2947.5849372645016</c:v>
                </c:pt>
                <c:pt idx="545">
                  <c:v>-2947.5849372645016</c:v>
                </c:pt>
                <c:pt idx="546">
                  <c:v>-2947.5849372645016</c:v>
                </c:pt>
                <c:pt idx="547">
                  <c:v>-2947.5849372645016</c:v>
                </c:pt>
                <c:pt idx="548">
                  <c:v>-2947.5849372645016</c:v>
                </c:pt>
                <c:pt idx="549">
                  <c:v>-2947.5849372645016</c:v>
                </c:pt>
                <c:pt idx="550">
                  <c:v>-2947.5849372645016</c:v>
                </c:pt>
                <c:pt idx="551">
                  <c:v>-2947.5849372645016</c:v>
                </c:pt>
                <c:pt idx="552">
                  <c:v>-2947.5849372645016</c:v>
                </c:pt>
                <c:pt idx="553">
                  <c:v>-2947.5849372645016</c:v>
                </c:pt>
                <c:pt idx="554">
                  <c:v>-2947.5849372645016</c:v>
                </c:pt>
                <c:pt idx="555">
                  <c:v>-2947.5849372645016</c:v>
                </c:pt>
                <c:pt idx="556">
                  <c:v>-2947.5849372645016</c:v>
                </c:pt>
                <c:pt idx="557">
                  <c:v>-2947.5849372645016</c:v>
                </c:pt>
                <c:pt idx="558">
                  <c:v>-2947.5849372645016</c:v>
                </c:pt>
                <c:pt idx="559">
                  <c:v>-2947.5849372645016</c:v>
                </c:pt>
                <c:pt idx="560">
                  <c:v>-2947.5849372645016</c:v>
                </c:pt>
                <c:pt idx="561">
                  <c:v>-2947.5849372645016</c:v>
                </c:pt>
                <c:pt idx="562">
                  <c:v>-2947.5849372645016</c:v>
                </c:pt>
                <c:pt idx="563">
                  <c:v>-2947.5849372645016</c:v>
                </c:pt>
                <c:pt idx="564">
                  <c:v>-2947.5849372645016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A-426A-B1CE-FAF7C36A0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069008"/>
        <c:axId val="2007058192"/>
      </c:lineChart>
      <c:catAx>
        <c:axId val="200706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58192"/>
        <c:crosses val="autoZero"/>
        <c:auto val="1"/>
        <c:lblAlgn val="ctr"/>
        <c:lblOffset val="100"/>
        <c:noMultiLvlLbl val="0"/>
      </c:catAx>
      <c:valAx>
        <c:axId val="20070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6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Unsuccessful Outcome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Line Data'!$G$1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'Control Line Data'!$G$2:$G$365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B-46BD-A66E-A127CC902BCA}"/>
            </c:ext>
          </c:extLst>
        </c:ser>
        <c:ser>
          <c:idx val="1"/>
          <c:order val="1"/>
          <c:tx>
            <c:strRef>
              <c:f>'Control Line Data'!$H$1</c:f>
              <c:strCache>
                <c:ptCount val="1"/>
                <c:pt idx="0">
                  <c:v>control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'Control Line Data'!$H$2:$H$365</c:f>
              <c:numCache>
                <c:formatCode>0</c:formatCode>
                <c:ptCount val="364"/>
                <c:pt idx="0">
                  <c:v>585.61538461538464</c:v>
                </c:pt>
                <c:pt idx="1">
                  <c:v>585.61538461538464</c:v>
                </c:pt>
                <c:pt idx="2">
                  <c:v>585.61538461538464</c:v>
                </c:pt>
                <c:pt idx="3">
                  <c:v>585.61538461538464</c:v>
                </c:pt>
                <c:pt idx="4">
                  <c:v>585.61538461538464</c:v>
                </c:pt>
                <c:pt idx="5">
                  <c:v>585.61538461538464</c:v>
                </c:pt>
                <c:pt idx="6">
                  <c:v>585.61538461538464</c:v>
                </c:pt>
                <c:pt idx="7">
                  <c:v>585.61538461538464</c:v>
                </c:pt>
                <c:pt idx="8">
                  <c:v>585.61538461538464</c:v>
                </c:pt>
                <c:pt idx="9">
                  <c:v>585.61538461538464</c:v>
                </c:pt>
                <c:pt idx="10">
                  <c:v>585.61538461538464</c:v>
                </c:pt>
                <c:pt idx="11">
                  <c:v>585.61538461538464</c:v>
                </c:pt>
                <c:pt idx="12">
                  <c:v>585.61538461538464</c:v>
                </c:pt>
                <c:pt idx="13">
                  <c:v>585.61538461538464</c:v>
                </c:pt>
                <c:pt idx="14">
                  <c:v>585.61538461538464</c:v>
                </c:pt>
                <c:pt idx="15">
                  <c:v>585.61538461538464</c:v>
                </c:pt>
                <c:pt idx="16">
                  <c:v>585.61538461538464</c:v>
                </c:pt>
                <c:pt idx="17">
                  <c:v>585.61538461538464</c:v>
                </c:pt>
                <c:pt idx="18">
                  <c:v>585.61538461538464</c:v>
                </c:pt>
                <c:pt idx="19">
                  <c:v>585.61538461538464</c:v>
                </c:pt>
                <c:pt idx="20">
                  <c:v>585.61538461538464</c:v>
                </c:pt>
                <c:pt idx="21">
                  <c:v>585.61538461538464</c:v>
                </c:pt>
                <c:pt idx="22">
                  <c:v>585.61538461538464</c:v>
                </c:pt>
                <c:pt idx="23">
                  <c:v>585.61538461538464</c:v>
                </c:pt>
                <c:pt idx="24">
                  <c:v>585.61538461538464</c:v>
                </c:pt>
                <c:pt idx="25">
                  <c:v>585.61538461538464</c:v>
                </c:pt>
                <c:pt idx="26">
                  <c:v>585.61538461538464</c:v>
                </c:pt>
                <c:pt idx="27">
                  <c:v>585.61538461538464</c:v>
                </c:pt>
                <c:pt idx="28">
                  <c:v>585.61538461538464</c:v>
                </c:pt>
                <c:pt idx="29">
                  <c:v>585.61538461538464</c:v>
                </c:pt>
                <c:pt idx="30">
                  <c:v>585.61538461538464</c:v>
                </c:pt>
                <c:pt idx="31">
                  <c:v>585.61538461538464</c:v>
                </c:pt>
                <c:pt idx="32">
                  <c:v>585.61538461538464</c:v>
                </c:pt>
                <c:pt idx="33">
                  <c:v>585.61538461538464</c:v>
                </c:pt>
                <c:pt idx="34">
                  <c:v>585.61538461538464</c:v>
                </c:pt>
                <c:pt idx="35">
                  <c:v>585.61538461538464</c:v>
                </c:pt>
                <c:pt idx="36">
                  <c:v>585.61538461538464</c:v>
                </c:pt>
                <c:pt idx="37">
                  <c:v>585.61538461538464</c:v>
                </c:pt>
                <c:pt idx="38">
                  <c:v>585.61538461538464</c:v>
                </c:pt>
                <c:pt idx="39">
                  <c:v>585.61538461538464</c:v>
                </c:pt>
                <c:pt idx="40">
                  <c:v>585.61538461538464</c:v>
                </c:pt>
                <c:pt idx="41">
                  <c:v>585.61538461538464</c:v>
                </c:pt>
                <c:pt idx="42">
                  <c:v>585.61538461538464</c:v>
                </c:pt>
                <c:pt idx="43">
                  <c:v>585.61538461538464</c:v>
                </c:pt>
                <c:pt idx="44">
                  <c:v>585.61538461538464</c:v>
                </c:pt>
                <c:pt idx="45">
                  <c:v>585.61538461538464</c:v>
                </c:pt>
                <c:pt idx="46">
                  <c:v>585.61538461538464</c:v>
                </c:pt>
                <c:pt idx="47">
                  <c:v>585.61538461538464</c:v>
                </c:pt>
                <c:pt idx="48">
                  <c:v>585.61538461538464</c:v>
                </c:pt>
                <c:pt idx="49">
                  <c:v>585.61538461538464</c:v>
                </c:pt>
                <c:pt idx="50">
                  <c:v>585.61538461538464</c:v>
                </c:pt>
                <c:pt idx="51">
                  <c:v>585.61538461538464</c:v>
                </c:pt>
                <c:pt idx="52">
                  <c:v>585.61538461538464</c:v>
                </c:pt>
                <c:pt idx="53">
                  <c:v>585.61538461538464</c:v>
                </c:pt>
                <c:pt idx="54">
                  <c:v>585.61538461538464</c:v>
                </c:pt>
                <c:pt idx="55">
                  <c:v>585.61538461538464</c:v>
                </c:pt>
                <c:pt idx="56">
                  <c:v>585.61538461538464</c:v>
                </c:pt>
                <c:pt idx="57">
                  <c:v>585.61538461538464</c:v>
                </c:pt>
                <c:pt idx="58">
                  <c:v>585.61538461538464</c:v>
                </c:pt>
                <c:pt idx="59">
                  <c:v>585.61538461538464</c:v>
                </c:pt>
                <c:pt idx="60">
                  <c:v>585.61538461538464</c:v>
                </c:pt>
                <c:pt idx="61">
                  <c:v>585.61538461538464</c:v>
                </c:pt>
                <c:pt idx="62">
                  <c:v>585.61538461538464</c:v>
                </c:pt>
                <c:pt idx="63">
                  <c:v>585.61538461538464</c:v>
                </c:pt>
                <c:pt idx="64">
                  <c:v>585.61538461538464</c:v>
                </c:pt>
                <c:pt idx="65">
                  <c:v>585.61538461538464</c:v>
                </c:pt>
                <c:pt idx="66">
                  <c:v>585.61538461538464</c:v>
                </c:pt>
                <c:pt idx="67">
                  <c:v>585.61538461538464</c:v>
                </c:pt>
                <c:pt idx="68">
                  <c:v>585.61538461538464</c:v>
                </c:pt>
                <c:pt idx="69">
                  <c:v>585.61538461538464</c:v>
                </c:pt>
                <c:pt idx="70">
                  <c:v>585.61538461538464</c:v>
                </c:pt>
                <c:pt idx="71">
                  <c:v>585.61538461538464</c:v>
                </c:pt>
                <c:pt idx="72">
                  <c:v>585.61538461538464</c:v>
                </c:pt>
                <c:pt idx="73">
                  <c:v>585.61538461538464</c:v>
                </c:pt>
                <c:pt idx="74">
                  <c:v>585.61538461538464</c:v>
                </c:pt>
                <c:pt idx="75">
                  <c:v>585.61538461538464</c:v>
                </c:pt>
                <c:pt idx="76">
                  <c:v>585.61538461538464</c:v>
                </c:pt>
                <c:pt idx="77">
                  <c:v>585.61538461538464</c:v>
                </c:pt>
                <c:pt idx="78">
                  <c:v>585.61538461538464</c:v>
                </c:pt>
                <c:pt idx="79">
                  <c:v>585.61538461538464</c:v>
                </c:pt>
                <c:pt idx="80">
                  <c:v>585.61538461538464</c:v>
                </c:pt>
                <c:pt idx="81">
                  <c:v>585.61538461538464</c:v>
                </c:pt>
                <c:pt idx="82">
                  <c:v>585.61538461538464</c:v>
                </c:pt>
                <c:pt idx="83">
                  <c:v>585.61538461538464</c:v>
                </c:pt>
                <c:pt idx="84">
                  <c:v>585.61538461538464</c:v>
                </c:pt>
                <c:pt idx="85">
                  <c:v>585.61538461538464</c:v>
                </c:pt>
                <c:pt idx="86">
                  <c:v>585.61538461538464</c:v>
                </c:pt>
                <c:pt idx="87">
                  <c:v>585.61538461538464</c:v>
                </c:pt>
                <c:pt idx="88">
                  <c:v>585.61538461538464</c:v>
                </c:pt>
                <c:pt idx="89">
                  <c:v>585.61538461538464</c:v>
                </c:pt>
                <c:pt idx="90">
                  <c:v>585.61538461538464</c:v>
                </c:pt>
                <c:pt idx="91">
                  <c:v>585.61538461538464</c:v>
                </c:pt>
                <c:pt idx="92">
                  <c:v>585.61538461538464</c:v>
                </c:pt>
                <c:pt idx="93">
                  <c:v>585.61538461538464</c:v>
                </c:pt>
                <c:pt idx="94">
                  <c:v>585.61538461538464</c:v>
                </c:pt>
                <c:pt idx="95">
                  <c:v>585.61538461538464</c:v>
                </c:pt>
                <c:pt idx="96">
                  <c:v>585.61538461538464</c:v>
                </c:pt>
                <c:pt idx="97">
                  <c:v>585.61538461538464</c:v>
                </c:pt>
                <c:pt idx="98">
                  <c:v>585.61538461538464</c:v>
                </c:pt>
                <c:pt idx="99">
                  <c:v>585.61538461538464</c:v>
                </c:pt>
                <c:pt idx="100">
                  <c:v>585.61538461538464</c:v>
                </c:pt>
                <c:pt idx="101">
                  <c:v>585.61538461538464</c:v>
                </c:pt>
                <c:pt idx="102">
                  <c:v>585.61538461538464</c:v>
                </c:pt>
                <c:pt idx="103">
                  <c:v>585.61538461538464</c:v>
                </c:pt>
                <c:pt idx="104">
                  <c:v>585.61538461538464</c:v>
                </c:pt>
                <c:pt idx="105">
                  <c:v>585.61538461538464</c:v>
                </c:pt>
                <c:pt idx="106">
                  <c:v>585.61538461538464</c:v>
                </c:pt>
                <c:pt idx="107">
                  <c:v>585.61538461538464</c:v>
                </c:pt>
                <c:pt idx="108">
                  <c:v>585.61538461538464</c:v>
                </c:pt>
                <c:pt idx="109">
                  <c:v>585.61538461538464</c:v>
                </c:pt>
                <c:pt idx="110">
                  <c:v>585.61538461538464</c:v>
                </c:pt>
                <c:pt idx="111">
                  <c:v>585.61538461538464</c:v>
                </c:pt>
                <c:pt idx="112">
                  <c:v>585.61538461538464</c:v>
                </c:pt>
                <c:pt idx="113">
                  <c:v>585.61538461538464</c:v>
                </c:pt>
                <c:pt idx="114">
                  <c:v>585.61538461538464</c:v>
                </c:pt>
                <c:pt idx="115">
                  <c:v>585.61538461538464</c:v>
                </c:pt>
                <c:pt idx="116">
                  <c:v>585.61538461538464</c:v>
                </c:pt>
                <c:pt idx="117">
                  <c:v>585.61538461538464</c:v>
                </c:pt>
                <c:pt idx="118">
                  <c:v>585.61538461538464</c:v>
                </c:pt>
                <c:pt idx="119">
                  <c:v>585.61538461538464</c:v>
                </c:pt>
                <c:pt idx="120">
                  <c:v>585.61538461538464</c:v>
                </c:pt>
                <c:pt idx="121">
                  <c:v>585.61538461538464</c:v>
                </c:pt>
                <c:pt idx="122">
                  <c:v>585.61538461538464</c:v>
                </c:pt>
                <c:pt idx="123">
                  <c:v>585.61538461538464</c:v>
                </c:pt>
                <c:pt idx="124">
                  <c:v>585.61538461538464</c:v>
                </c:pt>
                <c:pt idx="125">
                  <c:v>585.61538461538464</c:v>
                </c:pt>
                <c:pt idx="126">
                  <c:v>585.61538461538464</c:v>
                </c:pt>
                <c:pt idx="127">
                  <c:v>585.61538461538464</c:v>
                </c:pt>
                <c:pt idx="128">
                  <c:v>585.61538461538464</c:v>
                </c:pt>
                <c:pt idx="129">
                  <c:v>585.61538461538464</c:v>
                </c:pt>
                <c:pt idx="130">
                  <c:v>585.61538461538464</c:v>
                </c:pt>
                <c:pt idx="131">
                  <c:v>585.61538461538464</c:v>
                </c:pt>
                <c:pt idx="132">
                  <c:v>585.61538461538464</c:v>
                </c:pt>
                <c:pt idx="133">
                  <c:v>585.61538461538464</c:v>
                </c:pt>
                <c:pt idx="134">
                  <c:v>585.61538461538464</c:v>
                </c:pt>
                <c:pt idx="135">
                  <c:v>585.61538461538464</c:v>
                </c:pt>
                <c:pt idx="136">
                  <c:v>585.61538461538464</c:v>
                </c:pt>
                <c:pt idx="137">
                  <c:v>585.61538461538464</c:v>
                </c:pt>
                <c:pt idx="138">
                  <c:v>585.61538461538464</c:v>
                </c:pt>
                <c:pt idx="139">
                  <c:v>585.61538461538464</c:v>
                </c:pt>
                <c:pt idx="140">
                  <c:v>585.61538461538464</c:v>
                </c:pt>
                <c:pt idx="141">
                  <c:v>585.61538461538464</c:v>
                </c:pt>
                <c:pt idx="142">
                  <c:v>585.61538461538464</c:v>
                </c:pt>
                <c:pt idx="143">
                  <c:v>585.61538461538464</c:v>
                </c:pt>
                <c:pt idx="144">
                  <c:v>585.61538461538464</c:v>
                </c:pt>
                <c:pt idx="145">
                  <c:v>585.61538461538464</c:v>
                </c:pt>
                <c:pt idx="146">
                  <c:v>585.61538461538464</c:v>
                </c:pt>
                <c:pt idx="147">
                  <c:v>585.61538461538464</c:v>
                </c:pt>
                <c:pt idx="148">
                  <c:v>585.61538461538464</c:v>
                </c:pt>
                <c:pt idx="149">
                  <c:v>585.61538461538464</c:v>
                </c:pt>
                <c:pt idx="150">
                  <c:v>585.61538461538464</c:v>
                </c:pt>
                <c:pt idx="151">
                  <c:v>585.61538461538464</c:v>
                </c:pt>
                <c:pt idx="152">
                  <c:v>585.61538461538464</c:v>
                </c:pt>
                <c:pt idx="153">
                  <c:v>585.61538461538464</c:v>
                </c:pt>
                <c:pt idx="154">
                  <c:v>585.61538461538464</c:v>
                </c:pt>
                <c:pt idx="155">
                  <c:v>585.61538461538464</c:v>
                </c:pt>
                <c:pt idx="156">
                  <c:v>585.61538461538464</c:v>
                </c:pt>
                <c:pt idx="157">
                  <c:v>585.61538461538464</c:v>
                </c:pt>
                <c:pt idx="158">
                  <c:v>585.61538461538464</c:v>
                </c:pt>
                <c:pt idx="159">
                  <c:v>585.61538461538464</c:v>
                </c:pt>
                <c:pt idx="160">
                  <c:v>585.61538461538464</c:v>
                </c:pt>
                <c:pt idx="161">
                  <c:v>585.61538461538464</c:v>
                </c:pt>
                <c:pt idx="162">
                  <c:v>585.61538461538464</c:v>
                </c:pt>
                <c:pt idx="163">
                  <c:v>585.61538461538464</c:v>
                </c:pt>
                <c:pt idx="164">
                  <c:v>585.61538461538464</c:v>
                </c:pt>
                <c:pt idx="165">
                  <c:v>585.61538461538464</c:v>
                </c:pt>
                <c:pt idx="166">
                  <c:v>585.61538461538464</c:v>
                </c:pt>
                <c:pt idx="167">
                  <c:v>585.61538461538464</c:v>
                </c:pt>
                <c:pt idx="168">
                  <c:v>585.61538461538464</c:v>
                </c:pt>
                <c:pt idx="169">
                  <c:v>585.61538461538464</c:v>
                </c:pt>
                <c:pt idx="170">
                  <c:v>585.61538461538464</c:v>
                </c:pt>
                <c:pt idx="171">
                  <c:v>585.61538461538464</c:v>
                </c:pt>
                <c:pt idx="172">
                  <c:v>585.61538461538464</c:v>
                </c:pt>
                <c:pt idx="173">
                  <c:v>585.61538461538464</c:v>
                </c:pt>
                <c:pt idx="174">
                  <c:v>585.61538461538464</c:v>
                </c:pt>
                <c:pt idx="175">
                  <c:v>585.61538461538464</c:v>
                </c:pt>
                <c:pt idx="176">
                  <c:v>585.61538461538464</c:v>
                </c:pt>
                <c:pt idx="177">
                  <c:v>585.61538461538464</c:v>
                </c:pt>
                <c:pt idx="178">
                  <c:v>585.61538461538464</c:v>
                </c:pt>
                <c:pt idx="179">
                  <c:v>585.61538461538464</c:v>
                </c:pt>
                <c:pt idx="180">
                  <c:v>585.61538461538464</c:v>
                </c:pt>
                <c:pt idx="181">
                  <c:v>585.61538461538464</c:v>
                </c:pt>
                <c:pt idx="182">
                  <c:v>585.61538461538464</c:v>
                </c:pt>
                <c:pt idx="183">
                  <c:v>585.61538461538464</c:v>
                </c:pt>
                <c:pt idx="184">
                  <c:v>585.61538461538464</c:v>
                </c:pt>
                <c:pt idx="185">
                  <c:v>585.61538461538464</c:v>
                </c:pt>
                <c:pt idx="186">
                  <c:v>585.61538461538464</c:v>
                </c:pt>
                <c:pt idx="187">
                  <c:v>585.61538461538464</c:v>
                </c:pt>
                <c:pt idx="188">
                  <c:v>585.61538461538464</c:v>
                </c:pt>
                <c:pt idx="189">
                  <c:v>585.61538461538464</c:v>
                </c:pt>
                <c:pt idx="190">
                  <c:v>585.61538461538464</c:v>
                </c:pt>
                <c:pt idx="191">
                  <c:v>585.61538461538464</c:v>
                </c:pt>
                <c:pt idx="192">
                  <c:v>585.61538461538464</c:v>
                </c:pt>
                <c:pt idx="193">
                  <c:v>585.61538461538464</c:v>
                </c:pt>
                <c:pt idx="194">
                  <c:v>585.61538461538464</c:v>
                </c:pt>
                <c:pt idx="195">
                  <c:v>585.61538461538464</c:v>
                </c:pt>
                <c:pt idx="196">
                  <c:v>585.61538461538464</c:v>
                </c:pt>
                <c:pt idx="197">
                  <c:v>585.61538461538464</c:v>
                </c:pt>
                <c:pt idx="198">
                  <c:v>585.61538461538464</c:v>
                </c:pt>
                <c:pt idx="199">
                  <c:v>585.61538461538464</c:v>
                </c:pt>
                <c:pt idx="200">
                  <c:v>585.61538461538464</c:v>
                </c:pt>
                <c:pt idx="201">
                  <c:v>585.61538461538464</c:v>
                </c:pt>
                <c:pt idx="202">
                  <c:v>585.61538461538464</c:v>
                </c:pt>
                <c:pt idx="203">
                  <c:v>585.61538461538464</c:v>
                </c:pt>
                <c:pt idx="204">
                  <c:v>585.61538461538464</c:v>
                </c:pt>
                <c:pt idx="205">
                  <c:v>585.61538461538464</c:v>
                </c:pt>
                <c:pt idx="206">
                  <c:v>585.61538461538464</c:v>
                </c:pt>
                <c:pt idx="207">
                  <c:v>585.61538461538464</c:v>
                </c:pt>
                <c:pt idx="208">
                  <c:v>585.61538461538464</c:v>
                </c:pt>
                <c:pt idx="209">
                  <c:v>585.61538461538464</c:v>
                </c:pt>
                <c:pt idx="210">
                  <c:v>585.61538461538464</c:v>
                </c:pt>
                <c:pt idx="211">
                  <c:v>585.61538461538464</c:v>
                </c:pt>
                <c:pt idx="212">
                  <c:v>585.61538461538464</c:v>
                </c:pt>
                <c:pt idx="213">
                  <c:v>585.61538461538464</c:v>
                </c:pt>
                <c:pt idx="214">
                  <c:v>585.61538461538464</c:v>
                </c:pt>
                <c:pt idx="215">
                  <c:v>585.61538461538464</c:v>
                </c:pt>
                <c:pt idx="216">
                  <c:v>585.61538461538464</c:v>
                </c:pt>
                <c:pt idx="217">
                  <c:v>585.61538461538464</c:v>
                </c:pt>
                <c:pt idx="218">
                  <c:v>585.61538461538464</c:v>
                </c:pt>
                <c:pt idx="219">
                  <c:v>585.61538461538464</c:v>
                </c:pt>
                <c:pt idx="220">
                  <c:v>585.61538461538464</c:v>
                </c:pt>
                <c:pt idx="221">
                  <c:v>585.61538461538464</c:v>
                </c:pt>
                <c:pt idx="222">
                  <c:v>585.61538461538464</c:v>
                </c:pt>
                <c:pt idx="223">
                  <c:v>585.61538461538464</c:v>
                </c:pt>
                <c:pt idx="224">
                  <c:v>585.61538461538464</c:v>
                </c:pt>
                <c:pt idx="225">
                  <c:v>585.61538461538464</c:v>
                </c:pt>
                <c:pt idx="226">
                  <c:v>585.61538461538464</c:v>
                </c:pt>
                <c:pt idx="227">
                  <c:v>585.61538461538464</c:v>
                </c:pt>
                <c:pt idx="228">
                  <c:v>585.61538461538464</c:v>
                </c:pt>
                <c:pt idx="229">
                  <c:v>585.61538461538464</c:v>
                </c:pt>
                <c:pt idx="230">
                  <c:v>585.61538461538464</c:v>
                </c:pt>
                <c:pt idx="231">
                  <c:v>585.61538461538464</c:v>
                </c:pt>
                <c:pt idx="232">
                  <c:v>585.61538461538464</c:v>
                </c:pt>
                <c:pt idx="233">
                  <c:v>585.61538461538464</c:v>
                </c:pt>
                <c:pt idx="234">
                  <c:v>585.61538461538464</c:v>
                </c:pt>
                <c:pt idx="235">
                  <c:v>585.61538461538464</c:v>
                </c:pt>
                <c:pt idx="236">
                  <c:v>585.61538461538464</c:v>
                </c:pt>
                <c:pt idx="237">
                  <c:v>585.61538461538464</c:v>
                </c:pt>
                <c:pt idx="238">
                  <c:v>585.61538461538464</c:v>
                </c:pt>
                <c:pt idx="239">
                  <c:v>585.61538461538464</c:v>
                </c:pt>
                <c:pt idx="240">
                  <c:v>585.61538461538464</c:v>
                </c:pt>
                <c:pt idx="241">
                  <c:v>585.61538461538464</c:v>
                </c:pt>
                <c:pt idx="242">
                  <c:v>585.61538461538464</c:v>
                </c:pt>
                <c:pt idx="243">
                  <c:v>585.61538461538464</c:v>
                </c:pt>
                <c:pt idx="244">
                  <c:v>585.61538461538464</c:v>
                </c:pt>
                <c:pt idx="245">
                  <c:v>585.61538461538464</c:v>
                </c:pt>
                <c:pt idx="246">
                  <c:v>585.61538461538464</c:v>
                </c:pt>
                <c:pt idx="247">
                  <c:v>585.61538461538464</c:v>
                </c:pt>
                <c:pt idx="248">
                  <c:v>585.61538461538464</c:v>
                </c:pt>
                <c:pt idx="249">
                  <c:v>585.61538461538464</c:v>
                </c:pt>
                <c:pt idx="250">
                  <c:v>585.61538461538464</c:v>
                </c:pt>
                <c:pt idx="251">
                  <c:v>585.61538461538464</c:v>
                </c:pt>
                <c:pt idx="252">
                  <c:v>585.61538461538464</c:v>
                </c:pt>
                <c:pt idx="253">
                  <c:v>585.61538461538464</c:v>
                </c:pt>
                <c:pt idx="254">
                  <c:v>585.61538461538464</c:v>
                </c:pt>
                <c:pt idx="255">
                  <c:v>585.61538461538464</c:v>
                </c:pt>
                <c:pt idx="256">
                  <c:v>585.61538461538464</c:v>
                </c:pt>
                <c:pt idx="257">
                  <c:v>585.61538461538464</c:v>
                </c:pt>
                <c:pt idx="258">
                  <c:v>585.61538461538464</c:v>
                </c:pt>
                <c:pt idx="259">
                  <c:v>585.61538461538464</c:v>
                </c:pt>
                <c:pt idx="260">
                  <c:v>585.61538461538464</c:v>
                </c:pt>
                <c:pt idx="261">
                  <c:v>585.61538461538464</c:v>
                </c:pt>
                <c:pt idx="262">
                  <c:v>585.61538461538464</c:v>
                </c:pt>
                <c:pt idx="263">
                  <c:v>585.61538461538464</c:v>
                </c:pt>
                <c:pt idx="264">
                  <c:v>585.61538461538464</c:v>
                </c:pt>
                <c:pt idx="265">
                  <c:v>585.61538461538464</c:v>
                </c:pt>
                <c:pt idx="266">
                  <c:v>585.61538461538464</c:v>
                </c:pt>
                <c:pt idx="267">
                  <c:v>585.61538461538464</c:v>
                </c:pt>
                <c:pt idx="268">
                  <c:v>585.61538461538464</c:v>
                </c:pt>
                <c:pt idx="269">
                  <c:v>585.61538461538464</c:v>
                </c:pt>
                <c:pt idx="270">
                  <c:v>585.61538461538464</c:v>
                </c:pt>
                <c:pt idx="271">
                  <c:v>585.61538461538464</c:v>
                </c:pt>
                <c:pt idx="272">
                  <c:v>585.61538461538464</c:v>
                </c:pt>
                <c:pt idx="273">
                  <c:v>585.61538461538464</c:v>
                </c:pt>
                <c:pt idx="274">
                  <c:v>585.61538461538464</c:v>
                </c:pt>
                <c:pt idx="275">
                  <c:v>585.61538461538464</c:v>
                </c:pt>
                <c:pt idx="276">
                  <c:v>585.61538461538464</c:v>
                </c:pt>
                <c:pt idx="277">
                  <c:v>585.61538461538464</c:v>
                </c:pt>
                <c:pt idx="278">
                  <c:v>585.61538461538464</c:v>
                </c:pt>
                <c:pt idx="279">
                  <c:v>585.61538461538464</c:v>
                </c:pt>
                <c:pt idx="280">
                  <c:v>585.61538461538464</c:v>
                </c:pt>
                <c:pt idx="281">
                  <c:v>585.61538461538464</c:v>
                </c:pt>
                <c:pt idx="282">
                  <c:v>585.61538461538464</c:v>
                </c:pt>
                <c:pt idx="283">
                  <c:v>585.61538461538464</c:v>
                </c:pt>
                <c:pt idx="284">
                  <c:v>585.61538461538464</c:v>
                </c:pt>
                <c:pt idx="285">
                  <c:v>585.61538461538464</c:v>
                </c:pt>
                <c:pt idx="286">
                  <c:v>585.61538461538464</c:v>
                </c:pt>
                <c:pt idx="287">
                  <c:v>585.61538461538464</c:v>
                </c:pt>
                <c:pt idx="288">
                  <c:v>585.61538461538464</c:v>
                </c:pt>
                <c:pt idx="289">
                  <c:v>585.61538461538464</c:v>
                </c:pt>
                <c:pt idx="290">
                  <c:v>585.61538461538464</c:v>
                </c:pt>
                <c:pt idx="291">
                  <c:v>585.61538461538464</c:v>
                </c:pt>
                <c:pt idx="292">
                  <c:v>585.61538461538464</c:v>
                </c:pt>
                <c:pt idx="293">
                  <c:v>585.61538461538464</c:v>
                </c:pt>
                <c:pt idx="294">
                  <c:v>585.61538461538464</c:v>
                </c:pt>
                <c:pt idx="295">
                  <c:v>585.61538461538464</c:v>
                </c:pt>
                <c:pt idx="296">
                  <c:v>585.61538461538464</c:v>
                </c:pt>
                <c:pt idx="297">
                  <c:v>585.61538461538464</c:v>
                </c:pt>
                <c:pt idx="298">
                  <c:v>585.61538461538464</c:v>
                </c:pt>
                <c:pt idx="299">
                  <c:v>585.61538461538464</c:v>
                </c:pt>
                <c:pt idx="300">
                  <c:v>585.61538461538464</c:v>
                </c:pt>
                <c:pt idx="301">
                  <c:v>585.61538461538464</c:v>
                </c:pt>
                <c:pt idx="302">
                  <c:v>585.61538461538464</c:v>
                </c:pt>
                <c:pt idx="303">
                  <c:v>585.61538461538464</c:v>
                </c:pt>
                <c:pt idx="304">
                  <c:v>585.61538461538464</c:v>
                </c:pt>
                <c:pt idx="305">
                  <c:v>585.61538461538464</c:v>
                </c:pt>
                <c:pt idx="306">
                  <c:v>585.61538461538464</c:v>
                </c:pt>
                <c:pt idx="307">
                  <c:v>585.61538461538464</c:v>
                </c:pt>
                <c:pt idx="308">
                  <c:v>585.61538461538464</c:v>
                </c:pt>
                <c:pt idx="309">
                  <c:v>585.61538461538464</c:v>
                </c:pt>
                <c:pt idx="310">
                  <c:v>585.61538461538464</c:v>
                </c:pt>
                <c:pt idx="311">
                  <c:v>585.61538461538464</c:v>
                </c:pt>
                <c:pt idx="312">
                  <c:v>585.61538461538464</c:v>
                </c:pt>
                <c:pt idx="313">
                  <c:v>585.61538461538464</c:v>
                </c:pt>
                <c:pt idx="314">
                  <c:v>585.61538461538464</c:v>
                </c:pt>
                <c:pt idx="315">
                  <c:v>585.61538461538464</c:v>
                </c:pt>
                <c:pt idx="316">
                  <c:v>585.61538461538464</c:v>
                </c:pt>
                <c:pt idx="317">
                  <c:v>585.61538461538464</c:v>
                </c:pt>
                <c:pt idx="318">
                  <c:v>585.61538461538464</c:v>
                </c:pt>
                <c:pt idx="319">
                  <c:v>585.61538461538464</c:v>
                </c:pt>
                <c:pt idx="320">
                  <c:v>585.61538461538464</c:v>
                </c:pt>
                <c:pt idx="321">
                  <c:v>585.61538461538464</c:v>
                </c:pt>
                <c:pt idx="322">
                  <c:v>585.61538461538464</c:v>
                </c:pt>
                <c:pt idx="323">
                  <c:v>585.61538461538464</c:v>
                </c:pt>
                <c:pt idx="324">
                  <c:v>585.61538461538464</c:v>
                </c:pt>
                <c:pt idx="325">
                  <c:v>585.61538461538464</c:v>
                </c:pt>
                <c:pt idx="326">
                  <c:v>585.61538461538464</c:v>
                </c:pt>
                <c:pt idx="327">
                  <c:v>585.61538461538464</c:v>
                </c:pt>
                <c:pt idx="328">
                  <c:v>585.61538461538464</c:v>
                </c:pt>
                <c:pt idx="329">
                  <c:v>585.61538461538464</c:v>
                </c:pt>
                <c:pt idx="330">
                  <c:v>585.61538461538464</c:v>
                </c:pt>
                <c:pt idx="331">
                  <c:v>585.61538461538464</c:v>
                </c:pt>
                <c:pt idx="332">
                  <c:v>585.61538461538464</c:v>
                </c:pt>
                <c:pt idx="333">
                  <c:v>585.61538461538464</c:v>
                </c:pt>
                <c:pt idx="334">
                  <c:v>585.61538461538464</c:v>
                </c:pt>
                <c:pt idx="335">
                  <c:v>585.61538461538464</c:v>
                </c:pt>
                <c:pt idx="336">
                  <c:v>585.61538461538464</c:v>
                </c:pt>
                <c:pt idx="337">
                  <c:v>585.61538461538464</c:v>
                </c:pt>
                <c:pt idx="338">
                  <c:v>585.61538461538464</c:v>
                </c:pt>
                <c:pt idx="339">
                  <c:v>585.61538461538464</c:v>
                </c:pt>
                <c:pt idx="340">
                  <c:v>585.61538461538464</c:v>
                </c:pt>
                <c:pt idx="341">
                  <c:v>585.61538461538464</c:v>
                </c:pt>
                <c:pt idx="342">
                  <c:v>585.61538461538464</c:v>
                </c:pt>
                <c:pt idx="343">
                  <c:v>585.61538461538464</c:v>
                </c:pt>
                <c:pt idx="344">
                  <c:v>585.61538461538464</c:v>
                </c:pt>
                <c:pt idx="345">
                  <c:v>585.61538461538464</c:v>
                </c:pt>
                <c:pt idx="346">
                  <c:v>585.61538461538464</c:v>
                </c:pt>
                <c:pt idx="347">
                  <c:v>585.61538461538464</c:v>
                </c:pt>
                <c:pt idx="348">
                  <c:v>585.61538461538464</c:v>
                </c:pt>
                <c:pt idx="349">
                  <c:v>585.61538461538464</c:v>
                </c:pt>
                <c:pt idx="350">
                  <c:v>585.61538461538464</c:v>
                </c:pt>
                <c:pt idx="351">
                  <c:v>585.61538461538464</c:v>
                </c:pt>
                <c:pt idx="352">
                  <c:v>585.61538461538464</c:v>
                </c:pt>
                <c:pt idx="353">
                  <c:v>585.61538461538464</c:v>
                </c:pt>
                <c:pt idx="354">
                  <c:v>585.61538461538464</c:v>
                </c:pt>
                <c:pt idx="355">
                  <c:v>585.61538461538464</c:v>
                </c:pt>
                <c:pt idx="356">
                  <c:v>585.61538461538464</c:v>
                </c:pt>
                <c:pt idx="357">
                  <c:v>585.61538461538464</c:v>
                </c:pt>
                <c:pt idx="358">
                  <c:v>585.61538461538464</c:v>
                </c:pt>
                <c:pt idx="359">
                  <c:v>585.61538461538464</c:v>
                </c:pt>
                <c:pt idx="360">
                  <c:v>585.61538461538464</c:v>
                </c:pt>
                <c:pt idx="361">
                  <c:v>585.61538461538464</c:v>
                </c:pt>
                <c:pt idx="362">
                  <c:v>585.61538461538464</c:v>
                </c:pt>
                <c:pt idx="363">
                  <c:v>585.61538461538464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B-46BD-A66E-A127CC902BCA}"/>
            </c:ext>
          </c:extLst>
        </c:ser>
        <c:ser>
          <c:idx val="2"/>
          <c:order val="2"/>
          <c:tx>
            <c:strRef>
              <c:f>'Control Line Data'!$I$1</c:f>
              <c:strCache>
                <c:ptCount val="1"/>
                <c:pt idx="0">
                  <c:v> up control 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'Control Line Data'!$I$2:$I$365</c:f>
              <c:numCache>
                <c:formatCode>General</c:formatCode>
                <c:ptCount val="364"/>
                <c:pt idx="0">
                  <c:v>3465.5758245645206</c:v>
                </c:pt>
                <c:pt idx="1">
                  <c:v>3465.5758245645206</c:v>
                </c:pt>
                <c:pt idx="2">
                  <c:v>3465.5758245645206</c:v>
                </c:pt>
                <c:pt idx="3">
                  <c:v>3465.5758245645206</c:v>
                </c:pt>
                <c:pt idx="4">
                  <c:v>3465.5758245645206</c:v>
                </c:pt>
                <c:pt idx="5">
                  <c:v>3465.5758245645206</c:v>
                </c:pt>
                <c:pt idx="6">
                  <c:v>3465.5758245645206</c:v>
                </c:pt>
                <c:pt idx="7">
                  <c:v>3465.5758245645206</c:v>
                </c:pt>
                <c:pt idx="8">
                  <c:v>3465.5758245645206</c:v>
                </c:pt>
                <c:pt idx="9">
                  <c:v>3465.5758245645206</c:v>
                </c:pt>
                <c:pt idx="10">
                  <c:v>3465.5758245645206</c:v>
                </c:pt>
                <c:pt idx="11">
                  <c:v>3465.5758245645206</c:v>
                </c:pt>
                <c:pt idx="12">
                  <c:v>3465.5758245645206</c:v>
                </c:pt>
                <c:pt idx="13">
                  <c:v>3465.5758245645206</c:v>
                </c:pt>
                <c:pt idx="14">
                  <c:v>3465.5758245645206</c:v>
                </c:pt>
                <c:pt idx="15">
                  <c:v>3465.5758245645206</c:v>
                </c:pt>
                <c:pt idx="16">
                  <c:v>3465.5758245645206</c:v>
                </c:pt>
                <c:pt idx="17">
                  <c:v>3465.5758245645206</c:v>
                </c:pt>
                <c:pt idx="18">
                  <c:v>3465.5758245645206</c:v>
                </c:pt>
                <c:pt idx="19">
                  <c:v>3465.5758245645206</c:v>
                </c:pt>
                <c:pt idx="20">
                  <c:v>3465.5758245645206</c:v>
                </c:pt>
                <c:pt idx="21">
                  <c:v>3465.5758245645206</c:v>
                </c:pt>
                <c:pt idx="22">
                  <c:v>3465.5758245645206</c:v>
                </c:pt>
                <c:pt idx="23">
                  <c:v>3465.5758245645206</c:v>
                </c:pt>
                <c:pt idx="24">
                  <c:v>3465.5758245645206</c:v>
                </c:pt>
                <c:pt idx="25">
                  <c:v>3465.5758245645206</c:v>
                </c:pt>
                <c:pt idx="26">
                  <c:v>3465.5758245645206</c:v>
                </c:pt>
                <c:pt idx="27">
                  <c:v>3465.5758245645206</c:v>
                </c:pt>
                <c:pt idx="28">
                  <c:v>3465.5758245645206</c:v>
                </c:pt>
                <c:pt idx="29">
                  <c:v>3465.5758245645206</c:v>
                </c:pt>
                <c:pt idx="30">
                  <c:v>3465.5758245645206</c:v>
                </c:pt>
                <c:pt idx="31">
                  <c:v>3465.5758245645206</c:v>
                </c:pt>
                <c:pt idx="32">
                  <c:v>3465.5758245645206</c:v>
                </c:pt>
                <c:pt idx="33">
                  <c:v>3465.5758245645206</c:v>
                </c:pt>
                <c:pt idx="34">
                  <c:v>3465.5758245645206</c:v>
                </c:pt>
                <c:pt idx="35">
                  <c:v>3465.5758245645206</c:v>
                </c:pt>
                <c:pt idx="36">
                  <c:v>3465.5758245645206</c:v>
                </c:pt>
                <c:pt idx="37">
                  <c:v>3465.5758245645206</c:v>
                </c:pt>
                <c:pt idx="38">
                  <c:v>3465.5758245645206</c:v>
                </c:pt>
                <c:pt idx="39">
                  <c:v>3465.5758245645206</c:v>
                </c:pt>
                <c:pt idx="40">
                  <c:v>3465.5758245645206</c:v>
                </c:pt>
                <c:pt idx="41">
                  <c:v>3465.5758245645206</c:v>
                </c:pt>
                <c:pt idx="42">
                  <c:v>3465.5758245645206</c:v>
                </c:pt>
                <c:pt idx="43">
                  <c:v>3465.5758245645206</c:v>
                </c:pt>
                <c:pt idx="44">
                  <c:v>3465.5758245645206</c:v>
                </c:pt>
                <c:pt idx="45">
                  <c:v>3465.5758245645206</c:v>
                </c:pt>
                <c:pt idx="46">
                  <c:v>3465.5758245645206</c:v>
                </c:pt>
                <c:pt idx="47">
                  <c:v>3465.5758245645206</c:v>
                </c:pt>
                <c:pt idx="48">
                  <c:v>3465.5758245645206</c:v>
                </c:pt>
                <c:pt idx="49">
                  <c:v>3465.5758245645206</c:v>
                </c:pt>
                <c:pt idx="50">
                  <c:v>3465.5758245645206</c:v>
                </c:pt>
                <c:pt idx="51">
                  <c:v>3465.5758245645206</c:v>
                </c:pt>
                <c:pt idx="52">
                  <c:v>3465.5758245645206</c:v>
                </c:pt>
                <c:pt idx="53">
                  <c:v>3465.5758245645206</c:v>
                </c:pt>
                <c:pt idx="54">
                  <c:v>3465.5758245645206</c:v>
                </c:pt>
                <c:pt idx="55">
                  <c:v>3465.5758245645206</c:v>
                </c:pt>
                <c:pt idx="56">
                  <c:v>3465.5758245645206</c:v>
                </c:pt>
                <c:pt idx="57">
                  <c:v>3465.5758245645206</c:v>
                </c:pt>
                <c:pt idx="58">
                  <c:v>3465.5758245645206</c:v>
                </c:pt>
                <c:pt idx="59">
                  <c:v>3465.5758245645206</c:v>
                </c:pt>
                <c:pt idx="60">
                  <c:v>3465.5758245645206</c:v>
                </c:pt>
                <c:pt idx="61">
                  <c:v>3465.5758245645206</c:v>
                </c:pt>
                <c:pt idx="62">
                  <c:v>3465.5758245645206</c:v>
                </c:pt>
                <c:pt idx="63">
                  <c:v>3465.5758245645206</c:v>
                </c:pt>
                <c:pt idx="64">
                  <c:v>3465.5758245645206</c:v>
                </c:pt>
                <c:pt idx="65">
                  <c:v>3465.5758245645206</c:v>
                </c:pt>
                <c:pt idx="66">
                  <c:v>3465.5758245645206</c:v>
                </c:pt>
                <c:pt idx="67">
                  <c:v>3465.5758245645206</c:v>
                </c:pt>
                <c:pt idx="68">
                  <c:v>3465.5758245645206</c:v>
                </c:pt>
                <c:pt idx="69">
                  <c:v>3465.5758245645206</c:v>
                </c:pt>
                <c:pt idx="70">
                  <c:v>3465.5758245645206</c:v>
                </c:pt>
                <c:pt idx="71">
                  <c:v>3465.5758245645206</c:v>
                </c:pt>
                <c:pt idx="72">
                  <c:v>3465.5758245645206</c:v>
                </c:pt>
                <c:pt idx="73">
                  <c:v>3465.5758245645206</c:v>
                </c:pt>
                <c:pt idx="74">
                  <c:v>3465.5758245645206</c:v>
                </c:pt>
                <c:pt idx="75">
                  <c:v>3465.5758245645206</c:v>
                </c:pt>
                <c:pt idx="76">
                  <c:v>3465.5758245645206</c:v>
                </c:pt>
                <c:pt idx="77">
                  <c:v>3465.5758245645206</c:v>
                </c:pt>
                <c:pt idx="78">
                  <c:v>3465.5758245645206</c:v>
                </c:pt>
                <c:pt idx="79">
                  <c:v>3465.5758245645206</c:v>
                </c:pt>
                <c:pt idx="80">
                  <c:v>3465.5758245645206</c:v>
                </c:pt>
                <c:pt idx="81">
                  <c:v>3465.5758245645206</c:v>
                </c:pt>
                <c:pt idx="82">
                  <c:v>3465.5758245645206</c:v>
                </c:pt>
                <c:pt idx="83">
                  <c:v>3465.5758245645206</c:v>
                </c:pt>
                <c:pt idx="84">
                  <c:v>3465.5758245645206</c:v>
                </c:pt>
                <c:pt idx="85">
                  <c:v>3465.5758245645206</c:v>
                </c:pt>
                <c:pt idx="86">
                  <c:v>3465.5758245645206</c:v>
                </c:pt>
                <c:pt idx="87">
                  <c:v>3465.5758245645206</c:v>
                </c:pt>
                <c:pt idx="88">
                  <c:v>3465.5758245645206</c:v>
                </c:pt>
                <c:pt idx="89">
                  <c:v>3465.5758245645206</c:v>
                </c:pt>
                <c:pt idx="90">
                  <c:v>3465.5758245645206</c:v>
                </c:pt>
                <c:pt idx="91">
                  <c:v>3465.5758245645206</c:v>
                </c:pt>
                <c:pt idx="92">
                  <c:v>3465.5758245645206</c:v>
                </c:pt>
                <c:pt idx="93">
                  <c:v>3465.5758245645206</c:v>
                </c:pt>
                <c:pt idx="94">
                  <c:v>3465.5758245645206</c:v>
                </c:pt>
                <c:pt idx="95">
                  <c:v>3465.5758245645206</c:v>
                </c:pt>
                <c:pt idx="96">
                  <c:v>3465.5758245645206</c:v>
                </c:pt>
                <c:pt idx="97">
                  <c:v>3465.5758245645206</c:v>
                </c:pt>
                <c:pt idx="98">
                  <c:v>3465.5758245645206</c:v>
                </c:pt>
                <c:pt idx="99">
                  <c:v>3465.5758245645206</c:v>
                </c:pt>
                <c:pt idx="100">
                  <c:v>3465.5758245645206</c:v>
                </c:pt>
                <c:pt idx="101">
                  <c:v>3465.5758245645206</c:v>
                </c:pt>
                <c:pt idx="102">
                  <c:v>3465.5758245645206</c:v>
                </c:pt>
                <c:pt idx="103">
                  <c:v>3465.5758245645206</c:v>
                </c:pt>
                <c:pt idx="104">
                  <c:v>3465.5758245645206</c:v>
                </c:pt>
                <c:pt idx="105">
                  <c:v>3465.5758245645206</c:v>
                </c:pt>
                <c:pt idx="106">
                  <c:v>3465.5758245645206</c:v>
                </c:pt>
                <c:pt idx="107">
                  <c:v>3465.5758245645206</c:v>
                </c:pt>
                <c:pt idx="108">
                  <c:v>3465.5758245645206</c:v>
                </c:pt>
                <c:pt idx="109">
                  <c:v>3465.5758245645206</c:v>
                </c:pt>
                <c:pt idx="110">
                  <c:v>3465.5758245645206</c:v>
                </c:pt>
                <c:pt idx="111">
                  <c:v>3465.5758245645206</c:v>
                </c:pt>
                <c:pt idx="112">
                  <c:v>3465.5758245645206</c:v>
                </c:pt>
                <c:pt idx="113">
                  <c:v>3465.5758245645206</c:v>
                </c:pt>
                <c:pt idx="114">
                  <c:v>3465.5758245645206</c:v>
                </c:pt>
                <c:pt idx="115">
                  <c:v>3465.5758245645206</c:v>
                </c:pt>
                <c:pt idx="116">
                  <c:v>3465.5758245645206</c:v>
                </c:pt>
                <c:pt idx="117">
                  <c:v>3465.5758245645206</c:v>
                </c:pt>
                <c:pt idx="118">
                  <c:v>3465.5758245645206</c:v>
                </c:pt>
                <c:pt idx="119">
                  <c:v>3465.5758245645206</c:v>
                </c:pt>
                <c:pt idx="120">
                  <c:v>3465.5758245645206</c:v>
                </c:pt>
                <c:pt idx="121">
                  <c:v>3465.5758245645206</c:v>
                </c:pt>
                <c:pt idx="122">
                  <c:v>3465.5758245645206</c:v>
                </c:pt>
                <c:pt idx="123">
                  <c:v>3465.5758245645206</c:v>
                </c:pt>
                <c:pt idx="124">
                  <c:v>3465.5758245645206</c:v>
                </c:pt>
                <c:pt idx="125">
                  <c:v>3465.5758245645206</c:v>
                </c:pt>
                <c:pt idx="126">
                  <c:v>3465.5758245645206</c:v>
                </c:pt>
                <c:pt idx="127">
                  <c:v>3465.5758245645206</c:v>
                </c:pt>
                <c:pt idx="128">
                  <c:v>3465.5758245645206</c:v>
                </c:pt>
                <c:pt idx="129">
                  <c:v>3465.5758245645206</c:v>
                </c:pt>
                <c:pt idx="130">
                  <c:v>3465.5758245645206</c:v>
                </c:pt>
                <c:pt idx="131">
                  <c:v>3465.5758245645206</c:v>
                </c:pt>
                <c:pt idx="132">
                  <c:v>3465.5758245645206</c:v>
                </c:pt>
                <c:pt idx="133">
                  <c:v>3465.5758245645206</c:v>
                </c:pt>
                <c:pt idx="134">
                  <c:v>3465.5758245645206</c:v>
                </c:pt>
                <c:pt idx="135">
                  <c:v>3465.5758245645206</c:v>
                </c:pt>
                <c:pt idx="136">
                  <c:v>3465.5758245645206</c:v>
                </c:pt>
                <c:pt idx="137">
                  <c:v>3465.5758245645206</c:v>
                </c:pt>
                <c:pt idx="138">
                  <c:v>3465.5758245645206</c:v>
                </c:pt>
                <c:pt idx="139">
                  <c:v>3465.5758245645206</c:v>
                </c:pt>
                <c:pt idx="140">
                  <c:v>3465.5758245645206</c:v>
                </c:pt>
                <c:pt idx="141">
                  <c:v>3465.5758245645206</c:v>
                </c:pt>
                <c:pt idx="142">
                  <c:v>3465.5758245645206</c:v>
                </c:pt>
                <c:pt idx="143">
                  <c:v>3465.5758245645206</c:v>
                </c:pt>
                <c:pt idx="144">
                  <c:v>3465.5758245645206</c:v>
                </c:pt>
                <c:pt idx="145">
                  <c:v>3465.5758245645206</c:v>
                </c:pt>
                <c:pt idx="146">
                  <c:v>3465.5758245645206</c:v>
                </c:pt>
                <c:pt idx="147">
                  <c:v>3465.5758245645206</c:v>
                </c:pt>
                <c:pt idx="148">
                  <c:v>3465.5758245645206</c:v>
                </c:pt>
                <c:pt idx="149">
                  <c:v>3465.5758245645206</c:v>
                </c:pt>
                <c:pt idx="150">
                  <c:v>3465.5758245645206</c:v>
                </c:pt>
                <c:pt idx="151">
                  <c:v>3465.5758245645206</c:v>
                </c:pt>
                <c:pt idx="152">
                  <c:v>3465.5758245645206</c:v>
                </c:pt>
                <c:pt idx="153">
                  <c:v>3465.5758245645206</c:v>
                </c:pt>
                <c:pt idx="154">
                  <c:v>3465.5758245645206</c:v>
                </c:pt>
                <c:pt idx="155">
                  <c:v>3465.5758245645206</c:v>
                </c:pt>
                <c:pt idx="156">
                  <c:v>3465.5758245645206</c:v>
                </c:pt>
                <c:pt idx="157">
                  <c:v>3465.5758245645206</c:v>
                </c:pt>
                <c:pt idx="158">
                  <c:v>3465.5758245645206</c:v>
                </c:pt>
                <c:pt idx="159">
                  <c:v>3465.5758245645206</c:v>
                </c:pt>
                <c:pt idx="160">
                  <c:v>3465.5758245645206</c:v>
                </c:pt>
                <c:pt idx="161">
                  <c:v>3465.5758245645206</c:v>
                </c:pt>
                <c:pt idx="162">
                  <c:v>3465.5758245645206</c:v>
                </c:pt>
                <c:pt idx="163">
                  <c:v>3465.5758245645206</c:v>
                </c:pt>
                <c:pt idx="164">
                  <c:v>3465.5758245645206</c:v>
                </c:pt>
                <c:pt idx="165">
                  <c:v>3465.5758245645206</c:v>
                </c:pt>
                <c:pt idx="166">
                  <c:v>3465.5758245645206</c:v>
                </c:pt>
                <c:pt idx="167">
                  <c:v>3465.5758245645206</c:v>
                </c:pt>
                <c:pt idx="168">
                  <c:v>3465.5758245645206</c:v>
                </c:pt>
                <c:pt idx="169">
                  <c:v>3465.5758245645206</c:v>
                </c:pt>
                <c:pt idx="170">
                  <c:v>3465.5758245645206</c:v>
                </c:pt>
                <c:pt idx="171">
                  <c:v>3465.5758245645206</c:v>
                </c:pt>
                <c:pt idx="172">
                  <c:v>3465.5758245645206</c:v>
                </c:pt>
                <c:pt idx="173">
                  <c:v>3465.5758245645206</c:v>
                </c:pt>
                <c:pt idx="174">
                  <c:v>3465.5758245645206</c:v>
                </c:pt>
                <c:pt idx="175">
                  <c:v>3465.5758245645206</c:v>
                </c:pt>
                <c:pt idx="176">
                  <c:v>3465.5758245645206</c:v>
                </c:pt>
                <c:pt idx="177">
                  <c:v>3465.5758245645206</c:v>
                </c:pt>
                <c:pt idx="178">
                  <c:v>3465.5758245645206</c:v>
                </c:pt>
                <c:pt idx="179">
                  <c:v>3465.5758245645206</c:v>
                </c:pt>
                <c:pt idx="180">
                  <c:v>3465.5758245645206</c:v>
                </c:pt>
                <c:pt idx="181">
                  <c:v>3465.5758245645206</c:v>
                </c:pt>
                <c:pt idx="182">
                  <c:v>3465.5758245645206</c:v>
                </c:pt>
                <c:pt idx="183">
                  <c:v>3465.5758245645206</c:v>
                </c:pt>
                <c:pt idx="184">
                  <c:v>3465.5758245645206</c:v>
                </c:pt>
                <c:pt idx="185">
                  <c:v>3465.5758245645206</c:v>
                </c:pt>
                <c:pt idx="186">
                  <c:v>3465.5758245645206</c:v>
                </c:pt>
                <c:pt idx="187">
                  <c:v>3465.5758245645206</c:v>
                </c:pt>
                <c:pt idx="188">
                  <c:v>3465.5758245645206</c:v>
                </c:pt>
                <c:pt idx="189">
                  <c:v>3465.5758245645206</c:v>
                </c:pt>
                <c:pt idx="190">
                  <c:v>3465.5758245645206</c:v>
                </c:pt>
                <c:pt idx="191">
                  <c:v>3465.5758245645206</c:v>
                </c:pt>
                <c:pt idx="192">
                  <c:v>3465.5758245645206</c:v>
                </c:pt>
                <c:pt idx="193">
                  <c:v>3465.5758245645206</c:v>
                </c:pt>
                <c:pt idx="194">
                  <c:v>3465.5758245645206</c:v>
                </c:pt>
                <c:pt idx="195">
                  <c:v>3465.5758245645206</c:v>
                </c:pt>
                <c:pt idx="196">
                  <c:v>3465.5758245645206</c:v>
                </c:pt>
                <c:pt idx="197">
                  <c:v>3465.5758245645206</c:v>
                </c:pt>
                <c:pt idx="198">
                  <c:v>3465.5758245645206</c:v>
                </c:pt>
                <c:pt idx="199">
                  <c:v>3465.5758245645206</c:v>
                </c:pt>
                <c:pt idx="200">
                  <c:v>3465.5758245645206</c:v>
                </c:pt>
                <c:pt idx="201">
                  <c:v>3465.5758245645206</c:v>
                </c:pt>
                <c:pt idx="202">
                  <c:v>3465.5758245645206</c:v>
                </c:pt>
                <c:pt idx="203">
                  <c:v>3465.5758245645206</c:v>
                </c:pt>
                <c:pt idx="204">
                  <c:v>3465.5758245645206</c:v>
                </c:pt>
                <c:pt idx="205">
                  <c:v>3465.5758245645206</c:v>
                </c:pt>
                <c:pt idx="206">
                  <c:v>3465.5758245645206</c:v>
                </c:pt>
                <c:pt idx="207">
                  <c:v>3465.5758245645206</c:v>
                </c:pt>
                <c:pt idx="208">
                  <c:v>3465.5758245645206</c:v>
                </c:pt>
                <c:pt idx="209">
                  <c:v>3465.5758245645206</c:v>
                </c:pt>
                <c:pt idx="210">
                  <c:v>3465.5758245645206</c:v>
                </c:pt>
                <c:pt idx="211">
                  <c:v>3465.5758245645206</c:v>
                </c:pt>
                <c:pt idx="212">
                  <c:v>3465.5758245645206</c:v>
                </c:pt>
                <c:pt idx="213">
                  <c:v>3465.5758245645206</c:v>
                </c:pt>
                <c:pt idx="214">
                  <c:v>3465.5758245645206</c:v>
                </c:pt>
                <c:pt idx="215">
                  <c:v>3465.5758245645206</c:v>
                </c:pt>
                <c:pt idx="216">
                  <c:v>3465.5758245645206</c:v>
                </c:pt>
                <c:pt idx="217">
                  <c:v>3465.5758245645206</c:v>
                </c:pt>
                <c:pt idx="218">
                  <c:v>3465.5758245645206</c:v>
                </c:pt>
                <c:pt idx="219">
                  <c:v>3465.5758245645206</c:v>
                </c:pt>
                <c:pt idx="220">
                  <c:v>3465.5758245645206</c:v>
                </c:pt>
                <c:pt idx="221">
                  <c:v>3465.5758245645206</c:v>
                </c:pt>
                <c:pt idx="222">
                  <c:v>3465.5758245645206</c:v>
                </c:pt>
                <c:pt idx="223">
                  <c:v>3465.5758245645206</c:v>
                </c:pt>
                <c:pt idx="224">
                  <c:v>3465.5758245645206</c:v>
                </c:pt>
                <c:pt idx="225">
                  <c:v>3465.5758245645206</c:v>
                </c:pt>
                <c:pt idx="226">
                  <c:v>3465.5758245645206</c:v>
                </c:pt>
                <c:pt idx="227">
                  <c:v>3465.5758245645206</c:v>
                </c:pt>
                <c:pt idx="228">
                  <c:v>3465.5758245645206</c:v>
                </c:pt>
                <c:pt idx="229">
                  <c:v>3465.5758245645206</c:v>
                </c:pt>
                <c:pt idx="230">
                  <c:v>3465.5758245645206</c:v>
                </c:pt>
                <c:pt idx="231">
                  <c:v>3465.5758245645206</c:v>
                </c:pt>
                <c:pt idx="232">
                  <c:v>3465.5758245645206</c:v>
                </c:pt>
                <c:pt idx="233">
                  <c:v>3465.5758245645206</c:v>
                </c:pt>
                <c:pt idx="234">
                  <c:v>3465.5758245645206</c:v>
                </c:pt>
                <c:pt idx="235">
                  <c:v>3465.5758245645206</c:v>
                </c:pt>
                <c:pt idx="236">
                  <c:v>3465.5758245645206</c:v>
                </c:pt>
                <c:pt idx="237">
                  <c:v>3465.5758245645206</c:v>
                </c:pt>
                <c:pt idx="238">
                  <c:v>3465.5758245645206</c:v>
                </c:pt>
                <c:pt idx="239">
                  <c:v>3465.5758245645206</c:v>
                </c:pt>
                <c:pt idx="240">
                  <c:v>3465.5758245645206</c:v>
                </c:pt>
                <c:pt idx="241">
                  <c:v>3465.5758245645206</c:v>
                </c:pt>
                <c:pt idx="242">
                  <c:v>3465.5758245645206</c:v>
                </c:pt>
                <c:pt idx="243">
                  <c:v>3465.5758245645206</c:v>
                </c:pt>
                <c:pt idx="244">
                  <c:v>3465.5758245645206</c:v>
                </c:pt>
                <c:pt idx="245">
                  <c:v>3465.5758245645206</c:v>
                </c:pt>
                <c:pt idx="246">
                  <c:v>3465.5758245645206</c:v>
                </c:pt>
                <c:pt idx="247">
                  <c:v>3465.5758245645206</c:v>
                </c:pt>
                <c:pt idx="248">
                  <c:v>3465.5758245645206</c:v>
                </c:pt>
                <c:pt idx="249">
                  <c:v>3465.5758245645206</c:v>
                </c:pt>
                <c:pt idx="250">
                  <c:v>3465.5758245645206</c:v>
                </c:pt>
                <c:pt idx="251">
                  <c:v>3465.5758245645206</c:v>
                </c:pt>
                <c:pt idx="252">
                  <c:v>3465.5758245645206</c:v>
                </c:pt>
                <c:pt idx="253">
                  <c:v>3465.5758245645206</c:v>
                </c:pt>
                <c:pt idx="254">
                  <c:v>3465.5758245645206</c:v>
                </c:pt>
                <c:pt idx="255">
                  <c:v>3465.5758245645206</c:v>
                </c:pt>
                <c:pt idx="256">
                  <c:v>3465.5758245645206</c:v>
                </c:pt>
                <c:pt idx="257">
                  <c:v>3465.5758245645206</c:v>
                </c:pt>
                <c:pt idx="258">
                  <c:v>3465.5758245645206</c:v>
                </c:pt>
                <c:pt idx="259">
                  <c:v>3465.5758245645206</c:v>
                </c:pt>
                <c:pt idx="260">
                  <c:v>3465.5758245645206</c:v>
                </c:pt>
                <c:pt idx="261">
                  <c:v>3465.5758245645206</c:v>
                </c:pt>
                <c:pt idx="262">
                  <c:v>3465.5758245645206</c:v>
                </c:pt>
                <c:pt idx="263">
                  <c:v>3465.5758245645206</c:v>
                </c:pt>
                <c:pt idx="264">
                  <c:v>3465.5758245645206</c:v>
                </c:pt>
                <c:pt idx="265">
                  <c:v>3465.5758245645206</c:v>
                </c:pt>
                <c:pt idx="266">
                  <c:v>3465.5758245645206</c:v>
                </c:pt>
                <c:pt idx="267">
                  <c:v>3465.5758245645206</c:v>
                </c:pt>
                <c:pt idx="268">
                  <c:v>3465.5758245645206</c:v>
                </c:pt>
                <c:pt idx="269">
                  <c:v>3465.5758245645206</c:v>
                </c:pt>
                <c:pt idx="270">
                  <c:v>3465.5758245645206</c:v>
                </c:pt>
                <c:pt idx="271">
                  <c:v>3465.5758245645206</c:v>
                </c:pt>
                <c:pt idx="272">
                  <c:v>3465.5758245645206</c:v>
                </c:pt>
                <c:pt idx="273">
                  <c:v>3465.5758245645206</c:v>
                </c:pt>
                <c:pt idx="274">
                  <c:v>3465.5758245645206</c:v>
                </c:pt>
                <c:pt idx="275">
                  <c:v>3465.5758245645206</c:v>
                </c:pt>
                <c:pt idx="276">
                  <c:v>3465.5758245645206</c:v>
                </c:pt>
                <c:pt idx="277">
                  <c:v>3465.5758245645206</c:v>
                </c:pt>
                <c:pt idx="278">
                  <c:v>3465.5758245645206</c:v>
                </c:pt>
                <c:pt idx="279">
                  <c:v>3465.5758245645206</c:v>
                </c:pt>
                <c:pt idx="280">
                  <c:v>3465.5758245645206</c:v>
                </c:pt>
                <c:pt idx="281">
                  <c:v>3465.5758245645206</c:v>
                </c:pt>
                <c:pt idx="282">
                  <c:v>3465.5758245645206</c:v>
                </c:pt>
                <c:pt idx="283">
                  <c:v>3465.5758245645206</c:v>
                </c:pt>
                <c:pt idx="284">
                  <c:v>3465.5758245645206</c:v>
                </c:pt>
                <c:pt idx="285">
                  <c:v>3465.5758245645206</c:v>
                </c:pt>
                <c:pt idx="286">
                  <c:v>3465.5758245645206</c:v>
                </c:pt>
                <c:pt idx="287">
                  <c:v>3465.5758245645206</c:v>
                </c:pt>
                <c:pt idx="288">
                  <c:v>3465.5758245645206</c:v>
                </c:pt>
                <c:pt idx="289">
                  <c:v>3465.5758245645206</c:v>
                </c:pt>
                <c:pt idx="290">
                  <c:v>3465.5758245645206</c:v>
                </c:pt>
                <c:pt idx="291">
                  <c:v>3465.5758245645206</c:v>
                </c:pt>
                <c:pt idx="292">
                  <c:v>3465.5758245645206</c:v>
                </c:pt>
                <c:pt idx="293">
                  <c:v>3465.5758245645206</c:v>
                </c:pt>
                <c:pt idx="294">
                  <c:v>3465.5758245645206</c:v>
                </c:pt>
                <c:pt idx="295">
                  <c:v>3465.5758245645206</c:v>
                </c:pt>
                <c:pt idx="296">
                  <c:v>3465.5758245645206</c:v>
                </c:pt>
                <c:pt idx="297">
                  <c:v>3465.5758245645206</c:v>
                </c:pt>
                <c:pt idx="298">
                  <c:v>3465.5758245645206</c:v>
                </c:pt>
                <c:pt idx="299">
                  <c:v>3465.5758245645206</c:v>
                </c:pt>
                <c:pt idx="300">
                  <c:v>3465.5758245645206</c:v>
                </c:pt>
                <c:pt idx="301">
                  <c:v>3465.5758245645206</c:v>
                </c:pt>
                <c:pt idx="302">
                  <c:v>3465.5758245645206</c:v>
                </c:pt>
                <c:pt idx="303">
                  <c:v>3465.5758245645206</c:v>
                </c:pt>
                <c:pt idx="304">
                  <c:v>3465.5758245645206</c:v>
                </c:pt>
                <c:pt idx="305">
                  <c:v>3465.5758245645206</c:v>
                </c:pt>
                <c:pt idx="306">
                  <c:v>3465.5758245645206</c:v>
                </c:pt>
                <c:pt idx="307">
                  <c:v>3465.5758245645206</c:v>
                </c:pt>
                <c:pt idx="308">
                  <c:v>3465.5758245645206</c:v>
                </c:pt>
                <c:pt idx="309">
                  <c:v>3465.5758245645206</c:v>
                </c:pt>
                <c:pt idx="310">
                  <c:v>3465.5758245645206</c:v>
                </c:pt>
                <c:pt idx="311">
                  <c:v>3465.5758245645206</c:v>
                </c:pt>
                <c:pt idx="312">
                  <c:v>3465.5758245645206</c:v>
                </c:pt>
                <c:pt idx="313">
                  <c:v>3465.5758245645206</c:v>
                </c:pt>
                <c:pt idx="314">
                  <c:v>3465.5758245645206</c:v>
                </c:pt>
                <c:pt idx="315">
                  <c:v>3465.5758245645206</c:v>
                </c:pt>
                <c:pt idx="316">
                  <c:v>3465.5758245645206</c:v>
                </c:pt>
                <c:pt idx="317">
                  <c:v>3465.5758245645206</c:v>
                </c:pt>
                <c:pt idx="318">
                  <c:v>3465.5758245645206</c:v>
                </c:pt>
                <c:pt idx="319">
                  <c:v>3465.5758245645206</c:v>
                </c:pt>
                <c:pt idx="320">
                  <c:v>3465.5758245645206</c:v>
                </c:pt>
                <c:pt idx="321">
                  <c:v>3465.5758245645206</c:v>
                </c:pt>
                <c:pt idx="322">
                  <c:v>3465.5758245645206</c:v>
                </c:pt>
                <c:pt idx="323">
                  <c:v>3465.5758245645206</c:v>
                </c:pt>
                <c:pt idx="324">
                  <c:v>3465.5758245645206</c:v>
                </c:pt>
                <c:pt idx="325">
                  <c:v>3465.5758245645206</c:v>
                </c:pt>
                <c:pt idx="326">
                  <c:v>3465.5758245645206</c:v>
                </c:pt>
                <c:pt idx="327">
                  <c:v>3465.5758245645206</c:v>
                </c:pt>
                <c:pt idx="328">
                  <c:v>3465.5758245645206</c:v>
                </c:pt>
                <c:pt idx="329">
                  <c:v>3465.5758245645206</c:v>
                </c:pt>
                <c:pt idx="330">
                  <c:v>3465.5758245645206</c:v>
                </c:pt>
                <c:pt idx="331">
                  <c:v>3465.5758245645206</c:v>
                </c:pt>
                <c:pt idx="332">
                  <c:v>3465.5758245645206</c:v>
                </c:pt>
                <c:pt idx="333">
                  <c:v>3465.5758245645206</c:v>
                </c:pt>
                <c:pt idx="334">
                  <c:v>3465.5758245645206</c:v>
                </c:pt>
                <c:pt idx="335">
                  <c:v>3465.5758245645206</c:v>
                </c:pt>
                <c:pt idx="336">
                  <c:v>3465.5758245645206</c:v>
                </c:pt>
                <c:pt idx="337">
                  <c:v>3465.5758245645206</c:v>
                </c:pt>
                <c:pt idx="338">
                  <c:v>3465.5758245645206</c:v>
                </c:pt>
                <c:pt idx="339">
                  <c:v>3465.5758245645206</c:v>
                </c:pt>
                <c:pt idx="340">
                  <c:v>3465.5758245645206</c:v>
                </c:pt>
                <c:pt idx="341">
                  <c:v>3465.5758245645206</c:v>
                </c:pt>
                <c:pt idx="342">
                  <c:v>3465.5758245645206</c:v>
                </c:pt>
                <c:pt idx="343">
                  <c:v>3465.5758245645206</c:v>
                </c:pt>
                <c:pt idx="344">
                  <c:v>3465.5758245645206</c:v>
                </c:pt>
                <c:pt idx="345">
                  <c:v>3465.5758245645206</c:v>
                </c:pt>
                <c:pt idx="346">
                  <c:v>3465.5758245645206</c:v>
                </c:pt>
                <c:pt idx="347">
                  <c:v>3465.5758245645206</c:v>
                </c:pt>
                <c:pt idx="348">
                  <c:v>3465.5758245645206</c:v>
                </c:pt>
                <c:pt idx="349">
                  <c:v>3465.5758245645206</c:v>
                </c:pt>
                <c:pt idx="350">
                  <c:v>3465.5758245645206</c:v>
                </c:pt>
                <c:pt idx="351">
                  <c:v>3465.5758245645206</c:v>
                </c:pt>
                <c:pt idx="352">
                  <c:v>3465.5758245645206</c:v>
                </c:pt>
                <c:pt idx="353">
                  <c:v>3465.5758245645206</c:v>
                </c:pt>
                <c:pt idx="354">
                  <c:v>3465.5758245645206</c:v>
                </c:pt>
                <c:pt idx="355">
                  <c:v>3465.5758245645206</c:v>
                </c:pt>
                <c:pt idx="356">
                  <c:v>3465.5758245645206</c:v>
                </c:pt>
                <c:pt idx="357">
                  <c:v>3465.5758245645206</c:v>
                </c:pt>
                <c:pt idx="358">
                  <c:v>3465.5758245645206</c:v>
                </c:pt>
                <c:pt idx="359">
                  <c:v>3465.5758245645206</c:v>
                </c:pt>
                <c:pt idx="360">
                  <c:v>3465.5758245645206</c:v>
                </c:pt>
                <c:pt idx="361">
                  <c:v>3465.5758245645206</c:v>
                </c:pt>
                <c:pt idx="362">
                  <c:v>3465.5758245645206</c:v>
                </c:pt>
                <c:pt idx="363">
                  <c:v>3465.5758245645206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B-46BD-A66E-A127CC902BCA}"/>
            </c:ext>
          </c:extLst>
        </c:ser>
        <c:ser>
          <c:idx val="3"/>
          <c:order val="3"/>
          <c:tx>
            <c:strRef>
              <c:f>'Control Line Data'!$J$1</c:f>
              <c:strCache>
                <c:ptCount val="1"/>
                <c:pt idx="0">
                  <c:v>lower control 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'Control Line Data'!$J$2:$J$365</c:f>
              <c:numCache>
                <c:formatCode>General</c:formatCode>
                <c:ptCount val="364"/>
                <c:pt idx="0">
                  <c:v>-2294.3450553337511</c:v>
                </c:pt>
                <c:pt idx="1">
                  <c:v>-2294.3450553337511</c:v>
                </c:pt>
                <c:pt idx="2">
                  <c:v>-2294.3450553337511</c:v>
                </c:pt>
                <c:pt idx="3">
                  <c:v>-2294.3450553337511</c:v>
                </c:pt>
                <c:pt idx="4">
                  <c:v>-2294.3450553337511</c:v>
                </c:pt>
                <c:pt idx="5">
                  <c:v>-2294.3450553337511</c:v>
                </c:pt>
                <c:pt idx="6">
                  <c:v>-2294.3450553337511</c:v>
                </c:pt>
                <c:pt idx="7">
                  <c:v>-2294.3450553337511</c:v>
                </c:pt>
                <c:pt idx="8">
                  <c:v>-2294.3450553337511</c:v>
                </c:pt>
                <c:pt idx="9">
                  <c:v>-2294.3450553337511</c:v>
                </c:pt>
                <c:pt idx="10">
                  <c:v>-2294.3450553337511</c:v>
                </c:pt>
                <c:pt idx="11">
                  <c:v>-2294.3450553337511</c:v>
                </c:pt>
                <c:pt idx="12">
                  <c:v>-2294.3450553337511</c:v>
                </c:pt>
                <c:pt idx="13">
                  <c:v>-2294.3450553337511</c:v>
                </c:pt>
                <c:pt idx="14">
                  <c:v>-2294.3450553337511</c:v>
                </c:pt>
                <c:pt idx="15">
                  <c:v>-2294.3450553337511</c:v>
                </c:pt>
                <c:pt idx="16">
                  <c:v>-2294.3450553337511</c:v>
                </c:pt>
                <c:pt idx="17">
                  <c:v>-2294.3450553337511</c:v>
                </c:pt>
                <c:pt idx="18">
                  <c:v>-2294.3450553337511</c:v>
                </c:pt>
                <c:pt idx="19">
                  <c:v>-2294.3450553337511</c:v>
                </c:pt>
                <c:pt idx="20">
                  <c:v>-2294.3450553337511</c:v>
                </c:pt>
                <c:pt idx="21">
                  <c:v>-2294.3450553337511</c:v>
                </c:pt>
                <c:pt idx="22">
                  <c:v>-2294.3450553337511</c:v>
                </c:pt>
                <c:pt idx="23">
                  <c:v>-2294.3450553337511</c:v>
                </c:pt>
                <c:pt idx="24">
                  <c:v>-2294.3450553337511</c:v>
                </c:pt>
                <c:pt idx="25">
                  <c:v>-2294.3450553337511</c:v>
                </c:pt>
                <c:pt idx="26">
                  <c:v>-2294.3450553337511</c:v>
                </c:pt>
                <c:pt idx="27">
                  <c:v>-2294.3450553337511</c:v>
                </c:pt>
                <c:pt idx="28">
                  <c:v>-2294.3450553337511</c:v>
                </c:pt>
                <c:pt idx="29">
                  <c:v>-2294.3450553337511</c:v>
                </c:pt>
                <c:pt idx="30">
                  <c:v>-2294.3450553337511</c:v>
                </c:pt>
                <c:pt idx="31">
                  <c:v>-2294.3450553337511</c:v>
                </c:pt>
                <c:pt idx="32">
                  <c:v>-2294.3450553337511</c:v>
                </c:pt>
                <c:pt idx="33">
                  <c:v>-2294.3450553337511</c:v>
                </c:pt>
                <c:pt idx="34">
                  <c:v>-2294.3450553337511</c:v>
                </c:pt>
                <c:pt idx="35">
                  <c:v>-2294.3450553337511</c:v>
                </c:pt>
                <c:pt idx="36">
                  <c:v>-2294.3450553337511</c:v>
                </c:pt>
                <c:pt idx="37">
                  <c:v>-2294.3450553337511</c:v>
                </c:pt>
                <c:pt idx="38">
                  <c:v>-2294.3450553337511</c:v>
                </c:pt>
                <c:pt idx="39">
                  <c:v>-2294.3450553337511</c:v>
                </c:pt>
                <c:pt idx="40">
                  <c:v>-2294.3450553337511</c:v>
                </c:pt>
                <c:pt idx="41">
                  <c:v>-2294.3450553337511</c:v>
                </c:pt>
                <c:pt idx="42">
                  <c:v>-2294.3450553337511</c:v>
                </c:pt>
                <c:pt idx="43">
                  <c:v>-2294.3450553337511</c:v>
                </c:pt>
                <c:pt idx="44">
                  <c:v>-2294.3450553337511</c:v>
                </c:pt>
                <c:pt idx="45">
                  <c:v>-2294.3450553337511</c:v>
                </c:pt>
                <c:pt idx="46">
                  <c:v>-2294.3450553337511</c:v>
                </c:pt>
                <c:pt idx="47">
                  <c:v>-2294.3450553337511</c:v>
                </c:pt>
                <c:pt idx="48">
                  <c:v>-2294.3450553337511</c:v>
                </c:pt>
                <c:pt idx="49">
                  <c:v>-2294.3450553337511</c:v>
                </c:pt>
                <c:pt idx="50">
                  <c:v>-2294.3450553337511</c:v>
                </c:pt>
                <c:pt idx="51">
                  <c:v>-2294.3450553337511</c:v>
                </c:pt>
                <c:pt idx="52">
                  <c:v>-2294.3450553337511</c:v>
                </c:pt>
                <c:pt idx="53">
                  <c:v>-2294.3450553337511</c:v>
                </c:pt>
                <c:pt idx="54">
                  <c:v>-2294.3450553337511</c:v>
                </c:pt>
                <c:pt idx="55">
                  <c:v>-2294.3450553337511</c:v>
                </c:pt>
                <c:pt idx="56">
                  <c:v>-2294.3450553337511</c:v>
                </c:pt>
                <c:pt idx="57">
                  <c:v>-2294.3450553337511</c:v>
                </c:pt>
                <c:pt idx="58">
                  <c:v>-2294.3450553337511</c:v>
                </c:pt>
                <c:pt idx="59">
                  <c:v>-2294.3450553337511</c:v>
                </c:pt>
                <c:pt idx="60">
                  <c:v>-2294.3450553337511</c:v>
                </c:pt>
                <c:pt idx="61">
                  <c:v>-2294.3450553337511</c:v>
                </c:pt>
                <c:pt idx="62">
                  <c:v>-2294.3450553337511</c:v>
                </c:pt>
                <c:pt idx="63">
                  <c:v>-2294.3450553337511</c:v>
                </c:pt>
                <c:pt idx="64">
                  <c:v>-2294.3450553337511</c:v>
                </c:pt>
                <c:pt idx="65">
                  <c:v>-2294.3450553337511</c:v>
                </c:pt>
                <c:pt idx="66">
                  <c:v>-2294.3450553337511</c:v>
                </c:pt>
                <c:pt idx="67">
                  <c:v>-2294.3450553337511</c:v>
                </c:pt>
                <c:pt idx="68">
                  <c:v>-2294.3450553337511</c:v>
                </c:pt>
                <c:pt idx="69">
                  <c:v>-2294.3450553337511</c:v>
                </c:pt>
                <c:pt idx="70">
                  <c:v>-2294.3450553337511</c:v>
                </c:pt>
                <c:pt idx="71">
                  <c:v>-2294.3450553337511</c:v>
                </c:pt>
                <c:pt idx="72">
                  <c:v>-2294.3450553337511</c:v>
                </c:pt>
                <c:pt idx="73">
                  <c:v>-2294.3450553337511</c:v>
                </c:pt>
                <c:pt idx="74">
                  <c:v>-2294.3450553337511</c:v>
                </c:pt>
                <c:pt idx="75">
                  <c:v>-2294.3450553337511</c:v>
                </c:pt>
                <c:pt idx="76">
                  <c:v>-2294.3450553337511</c:v>
                </c:pt>
                <c:pt idx="77">
                  <c:v>-2294.3450553337511</c:v>
                </c:pt>
                <c:pt idx="78">
                  <c:v>-2294.3450553337511</c:v>
                </c:pt>
                <c:pt idx="79">
                  <c:v>-2294.3450553337511</c:v>
                </c:pt>
                <c:pt idx="80">
                  <c:v>-2294.3450553337511</c:v>
                </c:pt>
                <c:pt idx="81">
                  <c:v>-2294.3450553337511</c:v>
                </c:pt>
                <c:pt idx="82">
                  <c:v>-2294.3450553337511</c:v>
                </c:pt>
                <c:pt idx="83">
                  <c:v>-2294.3450553337511</c:v>
                </c:pt>
                <c:pt idx="84">
                  <c:v>-2294.3450553337511</c:v>
                </c:pt>
                <c:pt idx="85">
                  <c:v>-2294.3450553337511</c:v>
                </c:pt>
                <c:pt idx="86">
                  <c:v>-2294.3450553337511</c:v>
                </c:pt>
                <c:pt idx="87">
                  <c:v>-2294.3450553337511</c:v>
                </c:pt>
                <c:pt idx="88">
                  <c:v>-2294.3450553337511</c:v>
                </c:pt>
                <c:pt idx="89">
                  <c:v>-2294.3450553337511</c:v>
                </c:pt>
                <c:pt idx="90">
                  <c:v>-2294.3450553337511</c:v>
                </c:pt>
                <c:pt idx="91">
                  <c:v>-2294.3450553337511</c:v>
                </c:pt>
                <c:pt idx="92">
                  <c:v>-2294.3450553337511</c:v>
                </c:pt>
                <c:pt idx="93">
                  <c:v>-2294.3450553337511</c:v>
                </c:pt>
                <c:pt idx="94">
                  <c:v>-2294.3450553337511</c:v>
                </c:pt>
                <c:pt idx="95">
                  <c:v>-2294.3450553337511</c:v>
                </c:pt>
                <c:pt idx="96">
                  <c:v>-2294.3450553337511</c:v>
                </c:pt>
                <c:pt idx="97">
                  <c:v>-2294.3450553337511</c:v>
                </c:pt>
                <c:pt idx="98">
                  <c:v>-2294.3450553337511</c:v>
                </c:pt>
                <c:pt idx="99">
                  <c:v>-2294.3450553337511</c:v>
                </c:pt>
                <c:pt idx="100">
                  <c:v>-2294.3450553337511</c:v>
                </c:pt>
                <c:pt idx="101">
                  <c:v>-2294.3450553337511</c:v>
                </c:pt>
                <c:pt idx="102">
                  <c:v>-2294.3450553337511</c:v>
                </c:pt>
                <c:pt idx="103">
                  <c:v>-2294.3450553337511</c:v>
                </c:pt>
                <c:pt idx="104">
                  <c:v>-2294.3450553337511</c:v>
                </c:pt>
                <c:pt idx="105">
                  <c:v>-2294.3450553337511</c:v>
                </c:pt>
                <c:pt idx="106">
                  <c:v>-2294.3450553337511</c:v>
                </c:pt>
                <c:pt idx="107">
                  <c:v>-2294.3450553337511</c:v>
                </c:pt>
                <c:pt idx="108">
                  <c:v>-2294.3450553337511</c:v>
                </c:pt>
                <c:pt idx="109">
                  <c:v>-2294.3450553337511</c:v>
                </c:pt>
                <c:pt idx="110">
                  <c:v>-2294.3450553337511</c:v>
                </c:pt>
                <c:pt idx="111">
                  <c:v>-2294.3450553337511</c:v>
                </c:pt>
                <c:pt idx="112">
                  <c:v>-2294.3450553337511</c:v>
                </c:pt>
                <c:pt idx="113">
                  <c:v>-2294.3450553337511</c:v>
                </c:pt>
                <c:pt idx="114">
                  <c:v>-2294.3450553337511</c:v>
                </c:pt>
                <c:pt idx="115">
                  <c:v>-2294.3450553337511</c:v>
                </c:pt>
                <c:pt idx="116">
                  <c:v>-2294.3450553337511</c:v>
                </c:pt>
                <c:pt idx="117">
                  <c:v>-2294.3450553337511</c:v>
                </c:pt>
                <c:pt idx="118">
                  <c:v>-2294.3450553337511</c:v>
                </c:pt>
                <c:pt idx="119">
                  <c:v>-2294.3450553337511</c:v>
                </c:pt>
                <c:pt idx="120">
                  <c:v>-2294.3450553337511</c:v>
                </c:pt>
                <c:pt idx="121">
                  <c:v>-2294.3450553337511</c:v>
                </c:pt>
                <c:pt idx="122">
                  <c:v>-2294.3450553337511</c:v>
                </c:pt>
                <c:pt idx="123">
                  <c:v>-2294.3450553337511</c:v>
                </c:pt>
                <c:pt idx="124">
                  <c:v>-2294.3450553337511</c:v>
                </c:pt>
                <c:pt idx="125">
                  <c:v>-2294.3450553337511</c:v>
                </c:pt>
                <c:pt idx="126">
                  <c:v>-2294.3450553337511</c:v>
                </c:pt>
                <c:pt idx="127">
                  <c:v>-2294.3450553337511</c:v>
                </c:pt>
                <c:pt idx="128">
                  <c:v>-2294.3450553337511</c:v>
                </c:pt>
                <c:pt idx="129">
                  <c:v>-2294.3450553337511</c:v>
                </c:pt>
                <c:pt idx="130">
                  <c:v>-2294.3450553337511</c:v>
                </c:pt>
                <c:pt idx="131">
                  <c:v>-2294.3450553337511</c:v>
                </c:pt>
                <c:pt idx="132">
                  <c:v>-2294.3450553337511</c:v>
                </c:pt>
                <c:pt idx="133">
                  <c:v>-2294.3450553337511</c:v>
                </c:pt>
                <c:pt idx="134">
                  <c:v>-2294.3450553337511</c:v>
                </c:pt>
                <c:pt idx="135">
                  <c:v>-2294.3450553337511</c:v>
                </c:pt>
                <c:pt idx="136">
                  <c:v>-2294.3450553337511</c:v>
                </c:pt>
                <c:pt idx="137">
                  <c:v>-2294.3450553337511</c:v>
                </c:pt>
                <c:pt idx="138">
                  <c:v>-2294.3450553337511</c:v>
                </c:pt>
                <c:pt idx="139">
                  <c:v>-2294.3450553337511</c:v>
                </c:pt>
                <c:pt idx="140">
                  <c:v>-2294.3450553337511</c:v>
                </c:pt>
                <c:pt idx="141">
                  <c:v>-2294.3450553337511</c:v>
                </c:pt>
                <c:pt idx="142">
                  <c:v>-2294.3450553337511</c:v>
                </c:pt>
                <c:pt idx="143">
                  <c:v>-2294.3450553337511</c:v>
                </c:pt>
                <c:pt idx="144">
                  <c:v>-2294.3450553337511</c:v>
                </c:pt>
                <c:pt idx="145">
                  <c:v>-2294.3450553337511</c:v>
                </c:pt>
                <c:pt idx="146">
                  <c:v>-2294.3450553337511</c:v>
                </c:pt>
                <c:pt idx="147">
                  <c:v>-2294.3450553337511</c:v>
                </c:pt>
                <c:pt idx="148">
                  <c:v>-2294.3450553337511</c:v>
                </c:pt>
                <c:pt idx="149">
                  <c:v>-2294.3450553337511</c:v>
                </c:pt>
                <c:pt idx="150">
                  <c:v>-2294.3450553337511</c:v>
                </c:pt>
                <c:pt idx="151">
                  <c:v>-2294.3450553337511</c:v>
                </c:pt>
                <c:pt idx="152">
                  <c:v>-2294.3450553337511</c:v>
                </c:pt>
                <c:pt idx="153">
                  <c:v>-2294.3450553337511</c:v>
                </c:pt>
                <c:pt idx="154">
                  <c:v>-2294.3450553337511</c:v>
                </c:pt>
                <c:pt idx="155">
                  <c:v>-2294.3450553337511</c:v>
                </c:pt>
                <c:pt idx="156">
                  <c:v>-2294.3450553337511</c:v>
                </c:pt>
                <c:pt idx="157">
                  <c:v>-2294.3450553337511</c:v>
                </c:pt>
                <c:pt idx="158">
                  <c:v>-2294.3450553337511</c:v>
                </c:pt>
                <c:pt idx="159">
                  <c:v>-2294.3450553337511</c:v>
                </c:pt>
                <c:pt idx="160">
                  <c:v>-2294.3450553337511</c:v>
                </c:pt>
                <c:pt idx="161">
                  <c:v>-2294.3450553337511</c:v>
                </c:pt>
                <c:pt idx="162">
                  <c:v>-2294.3450553337511</c:v>
                </c:pt>
                <c:pt idx="163">
                  <c:v>-2294.3450553337511</c:v>
                </c:pt>
                <c:pt idx="164">
                  <c:v>-2294.3450553337511</c:v>
                </c:pt>
                <c:pt idx="165">
                  <c:v>-2294.3450553337511</c:v>
                </c:pt>
                <c:pt idx="166">
                  <c:v>-2294.3450553337511</c:v>
                </c:pt>
                <c:pt idx="167">
                  <c:v>-2294.3450553337511</c:v>
                </c:pt>
                <c:pt idx="168">
                  <c:v>-2294.3450553337511</c:v>
                </c:pt>
                <c:pt idx="169">
                  <c:v>-2294.3450553337511</c:v>
                </c:pt>
                <c:pt idx="170">
                  <c:v>-2294.3450553337511</c:v>
                </c:pt>
                <c:pt idx="171">
                  <c:v>-2294.3450553337511</c:v>
                </c:pt>
                <c:pt idx="172">
                  <c:v>-2294.3450553337511</c:v>
                </c:pt>
                <c:pt idx="173">
                  <c:v>-2294.3450553337511</c:v>
                </c:pt>
                <c:pt idx="174">
                  <c:v>-2294.3450553337511</c:v>
                </c:pt>
                <c:pt idx="175">
                  <c:v>-2294.3450553337511</c:v>
                </c:pt>
                <c:pt idx="176">
                  <c:v>-2294.3450553337511</c:v>
                </c:pt>
                <c:pt idx="177">
                  <c:v>-2294.3450553337511</c:v>
                </c:pt>
                <c:pt idx="178">
                  <c:v>-2294.3450553337511</c:v>
                </c:pt>
                <c:pt idx="179">
                  <c:v>-2294.3450553337511</c:v>
                </c:pt>
                <c:pt idx="180">
                  <c:v>-2294.3450553337511</c:v>
                </c:pt>
                <c:pt idx="181">
                  <c:v>-2294.3450553337511</c:v>
                </c:pt>
                <c:pt idx="182">
                  <c:v>-2294.3450553337511</c:v>
                </c:pt>
                <c:pt idx="183">
                  <c:v>-2294.3450553337511</c:v>
                </c:pt>
                <c:pt idx="184">
                  <c:v>-2294.3450553337511</c:v>
                </c:pt>
                <c:pt idx="185">
                  <c:v>-2294.3450553337511</c:v>
                </c:pt>
                <c:pt idx="186">
                  <c:v>-2294.3450553337511</c:v>
                </c:pt>
                <c:pt idx="187">
                  <c:v>-2294.3450553337511</c:v>
                </c:pt>
                <c:pt idx="188">
                  <c:v>-2294.3450553337511</c:v>
                </c:pt>
                <c:pt idx="189">
                  <c:v>-2294.3450553337511</c:v>
                </c:pt>
                <c:pt idx="190">
                  <c:v>-2294.3450553337511</c:v>
                </c:pt>
                <c:pt idx="191">
                  <c:v>-2294.3450553337511</c:v>
                </c:pt>
                <c:pt idx="192">
                  <c:v>-2294.3450553337511</c:v>
                </c:pt>
                <c:pt idx="193">
                  <c:v>-2294.3450553337511</c:v>
                </c:pt>
                <c:pt idx="194">
                  <c:v>-2294.3450553337511</c:v>
                </c:pt>
                <c:pt idx="195">
                  <c:v>-2294.3450553337511</c:v>
                </c:pt>
                <c:pt idx="196">
                  <c:v>-2294.3450553337511</c:v>
                </c:pt>
                <c:pt idx="197">
                  <c:v>-2294.3450553337511</c:v>
                </c:pt>
                <c:pt idx="198">
                  <c:v>-2294.3450553337511</c:v>
                </c:pt>
                <c:pt idx="199">
                  <c:v>-2294.3450553337511</c:v>
                </c:pt>
                <c:pt idx="200">
                  <c:v>-2294.3450553337511</c:v>
                </c:pt>
                <c:pt idx="201">
                  <c:v>-2294.3450553337511</c:v>
                </c:pt>
                <c:pt idx="202">
                  <c:v>-2294.3450553337511</c:v>
                </c:pt>
                <c:pt idx="203">
                  <c:v>-2294.3450553337511</c:v>
                </c:pt>
                <c:pt idx="204">
                  <c:v>-2294.3450553337511</c:v>
                </c:pt>
                <c:pt idx="205">
                  <c:v>-2294.3450553337511</c:v>
                </c:pt>
                <c:pt idx="206">
                  <c:v>-2294.3450553337511</c:v>
                </c:pt>
                <c:pt idx="207">
                  <c:v>-2294.3450553337511</c:v>
                </c:pt>
                <c:pt idx="208">
                  <c:v>-2294.3450553337511</c:v>
                </c:pt>
                <c:pt idx="209">
                  <c:v>-2294.3450553337511</c:v>
                </c:pt>
                <c:pt idx="210">
                  <c:v>-2294.3450553337511</c:v>
                </c:pt>
                <c:pt idx="211">
                  <c:v>-2294.3450553337511</c:v>
                </c:pt>
                <c:pt idx="212">
                  <c:v>-2294.3450553337511</c:v>
                </c:pt>
                <c:pt idx="213">
                  <c:v>-2294.3450553337511</c:v>
                </c:pt>
                <c:pt idx="214">
                  <c:v>-2294.3450553337511</c:v>
                </c:pt>
                <c:pt idx="215">
                  <c:v>-2294.3450553337511</c:v>
                </c:pt>
                <c:pt idx="216">
                  <c:v>-2294.3450553337511</c:v>
                </c:pt>
                <c:pt idx="217">
                  <c:v>-2294.3450553337511</c:v>
                </c:pt>
                <c:pt idx="218">
                  <c:v>-2294.3450553337511</c:v>
                </c:pt>
                <c:pt idx="219">
                  <c:v>-2294.3450553337511</c:v>
                </c:pt>
                <c:pt idx="220">
                  <c:v>-2294.3450553337511</c:v>
                </c:pt>
                <c:pt idx="221">
                  <c:v>-2294.3450553337511</c:v>
                </c:pt>
                <c:pt idx="222">
                  <c:v>-2294.3450553337511</c:v>
                </c:pt>
                <c:pt idx="223">
                  <c:v>-2294.3450553337511</c:v>
                </c:pt>
                <c:pt idx="224">
                  <c:v>-2294.3450553337511</c:v>
                </c:pt>
                <c:pt idx="225">
                  <c:v>-2294.3450553337511</c:v>
                </c:pt>
                <c:pt idx="226">
                  <c:v>-2294.3450553337511</c:v>
                </c:pt>
                <c:pt idx="227">
                  <c:v>-2294.3450553337511</c:v>
                </c:pt>
                <c:pt idx="228">
                  <c:v>-2294.3450553337511</c:v>
                </c:pt>
                <c:pt idx="229">
                  <c:v>-2294.3450553337511</c:v>
                </c:pt>
                <c:pt idx="230">
                  <c:v>-2294.3450553337511</c:v>
                </c:pt>
                <c:pt idx="231">
                  <c:v>-2294.3450553337511</c:v>
                </c:pt>
                <c:pt idx="232">
                  <c:v>-2294.3450553337511</c:v>
                </c:pt>
                <c:pt idx="233">
                  <c:v>-2294.3450553337511</c:v>
                </c:pt>
                <c:pt idx="234">
                  <c:v>-2294.3450553337511</c:v>
                </c:pt>
                <c:pt idx="235">
                  <c:v>-2294.3450553337511</c:v>
                </c:pt>
                <c:pt idx="236">
                  <c:v>-2294.3450553337511</c:v>
                </c:pt>
                <c:pt idx="237">
                  <c:v>-2294.3450553337511</c:v>
                </c:pt>
                <c:pt idx="238">
                  <c:v>-2294.3450553337511</c:v>
                </c:pt>
                <c:pt idx="239">
                  <c:v>-2294.3450553337511</c:v>
                </c:pt>
                <c:pt idx="240">
                  <c:v>-2294.3450553337511</c:v>
                </c:pt>
                <c:pt idx="241">
                  <c:v>-2294.3450553337511</c:v>
                </c:pt>
                <c:pt idx="242">
                  <c:v>-2294.3450553337511</c:v>
                </c:pt>
                <c:pt idx="243">
                  <c:v>-2294.3450553337511</c:v>
                </c:pt>
                <c:pt idx="244">
                  <c:v>-2294.3450553337511</c:v>
                </c:pt>
                <c:pt idx="245">
                  <c:v>-2294.3450553337511</c:v>
                </c:pt>
                <c:pt idx="246">
                  <c:v>-2294.3450553337511</c:v>
                </c:pt>
                <c:pt idx="247">
                  <c:v>-2294.3450553337511</c:v>
                </c:pt>
                <c:pt idx="248">
                  <c:v>-2294.3450553337511</c:v>
                </c:pt>
                <c:pt idx="249">
                  <c:v>-2294.3450553337511</c:v>
                </c:pt>
                <c:pt idx="250">
                  <c:v>-2294.3450553337511</c:v>
                </c:pt>
                <c:pt idx="251">
                  <c:v>-2294.3450553337511</c:v>
                </c:pt>
                <c:pt idx="252">
                  <c:v>-2294.3450553337511</c:v>
                </c:pt>
                <c:pt idx="253">
                  <c:v>-2294.3450553337511</c:v>
                </c:pt>
                <c:pt idx="254">
                  <c:v>-2294.3450553337511</c:v>
                </c:pt>
                <c:pt idx="255">
                  <c:v>-2294.3450553337511</c:v>
                </c:pt>
                <c:pt idx="256">
                  <c:v>-2294.3450553337511</c:v>
                </c:pt>
                <c:pt idx="257">
                  <c:v>-2294.3450553337511</c:v>
                </c:pt>
                <c:pt idx="258">
                  <c:v>-2294.3450553337511</c:v>
                </c:pt>
                <c:pt idx="259">
                  <c:v>-2294.3450553337511</c:v>
                </c:pt>
                <c:pt idx="260">
                  <c:v>-2294.3450553337511</c:v>
                </c:pt>
                <c:pt idx="261">
                  <c:v>-2294.3450553337511</c:v>
                </c:pt>
                <c:pt idx="262">
                  <c:v>-2294.3450553337511</c:v>
                </c:pt>
                <c:pt idx="263">
                  <c:v>-2294.3450553337511</c:v>
                </c:pt>
                <c:pt idx="264">
                  <c:v>-2294.3450553337511</c:v>
                </c:pt>
                <c:pt idx="265">
                  <c:v>-2294.3450553337511</c:v>
                </c:pt>
                <c:pt idx="266">
                  <c:v>-2294.3450553337511</c:v>
                </c:pt>
                <c:pt idx="267">
                  <c:v>-2294.3450553337511</c:v>
                </c:pt>
                <c:pt idx="268">
                  <c:v>-2294.3450553337511</c:v>
                </c:pt>
                <c:pt idx="269">
                  <c:v>-2294.3450553337511</c:v>
                </c:pt>
                <c:pt idx="270">
                  <c:v>-2294.3450553337511</c:v>
                </c:pt>
                <c:pt idx="271">
                  <c:v>-2294.3450553337511</c:v>
                </c:pt>
                <c:pt idx="272">
                  <c:v>-2294.3450553337511</c:v>
                </c:pt>
                <c:pt idx="273">
                  <c:v>-2294.3450553337511</c:v>
                </c:pt>
                <c:pt idx="274">
                  <c:v>-2294.3450553337511</c:v>
                </c:pt>
                <c:pt idx="275">
                  <c:v>-2294.3450553337511</c:v>
                </c:pt>
                <c:pt idx="276">
                  <c:v>-2294.3450553337511</c:v>
                </c:pt>
                <c:pt idx="277">
                  <c:v>-2294.3450553337511</c:v>
                </c:pt>
                <c:pt idx="278">
                  <c:v>-2294.3450553337511</c:v>
                </c:pt>
                <c:pt idx="279">
                  <c:v>-2294.3450553337511</c:v>
                </c:pt>
                <c:pt idx="280">
                  <c:v>-2294.3450553337511</c:v>
                </c:pt>
                <c:pt idx="281">
                  <c:v>-2294.3450553337511</c:v>
                </c:pt>
                <c:pt idx="282">
                  <c:v>-2294.3450553337511</c:v>
                </c:pt>
                <c:pt idx="283">
                  <c:v>-2294.3450553337511</c:v>
                </c:pt>
                <c:pt idx="284">
                  <c:v>-2294.3450553337511</c:v>
                </c:pt>
                <c:pt idx="285">
                  <c:v>-2294.3450553337511</c:v>
                </c:pt>
                <c:pt idx="286">
                  <c:v>-2294.3450553337511</c:v>
                </c:pt>
                <c:pt idx="287">
                  <c:v>-2294.3450553337511</c:v>
                </c:pt>
                <c:pt idx="288">
                  <c:v>-2294.3450553337511</c:v>
                </c:pt>
                <c:pt idx="289">
                  <c:v>-2294.3450553337511</c:v>
                </c:pt>
                <c:pt idx="290">
                  <c:v>-2294.3450553337511</c:v>
                </c:pt>
                <c:pt idx="291">
                  <c:v>-2294.3450553337511</c:v>
                </c:pt>
                <c:pt idx="292">
                  <c:v>-2294.3450553337511</c:v>
                </c:pt>
                <c:pt idx="293">
                  <c:v>-2294.3450553337511</c:v>
                </c:pt>
                <c:pt idx="294">
                  <c:v>-2294.3450553337511</c:v>
                </c:pt>
                <c:pt idx="295">
                  <c:v>-2294.3450553337511</c:v>
                </c:pt>
                <c:pt idx="296">
                  <c:v>-2294.3450553337511</c:v>
                </c:pt>
                <c:pt idx="297">
                  <c:v>-2294.3450553337511</c:v>
                </c:pt>
                <c:pt idx="298">
                  <c:v>-2294.3450553337511</c:v>
                </c:pt>
                <c:pt idx="299">
                  <c:v>-2294.3450553337511</c:v>
                </c:pt>
                <c:pt idx="300">
                  <c:v>-2294.3450553337511</c:v>
                </c:pt>
                <c:pt idx="301">
                  <c:v>-2294.3450553337511</c:v>
                </c:pt>
                <c:pt idx="302">
                  <c:v>-2294.3450553337511</c:v>
                </c:pt>
                <c:pt idx="303">
                  <c:v>-2294.3450553337511</c:v>
                </c:pt>
                <c:pt idx="304">
                  <c:v>-2294.3450553337511</c:v>
                </c:pt>
                <c:pt idx="305">
                  <c:v>-2294.3450553337511</c:v>
                </c:pt>
                <c:pt idx="306">
                  <c:v>-2294.3450553337511</c:v>
                </c:pt>
                <c:pt idx="307">
                  <c:v>-2294.3450553337511</c:v>
                </c:pt>
                <c:pt idx="308">
                  <c:v>-2294.3450553337511</c:v>
                </c:pt>
                <c:pt idx="309">
                  <c:v>-2294.3450553337511</c:v>
                </c:pt>
                <c:pt idx="310">
                  <c:v>-2294.3450553337511</c:v>
                </c:pt>
                <c:pt idx="311">
                  <c:v>-2294.3450553337511</c:v>
                </c:pt>
                <c:pt idx="312">
                  <c:v>-2294.3450553337511</c:v>
                </c:pt>
                <c:pt idx="313">
                  <c:v>-2294.3450553337511</c:v>
                </c:pt>
                <c:pt idx="314">
                  <c:v>-2294.3450553337511</c:v>
                </c:pt>
                <c:pt idx="315">
                  <c:v>-2294.3450553337511</c:v>
                </c:pt>
                <c:pt idx="316">
                  <c:v>-2294.3450553337511</c:v>
                </c:pt>
                <c:pt idx="317">
                  <c:v>-2294.3450553337511</c:v>
                </c:pt>
                <c:pt idx="318">
                  <c:v>-2294.3450553337511</c:v>
                </c:pt>
                <c:pt idx="319">
                  <c:v>-2294.3450553337511</c:v>
                </c:pt>
                <c:pt idx="320">
                  <c:v>-2294.3450553337511</c:v>
                </c:pt>
                <c:pt idx="321">
                  <c:v>-2294.3450553337511</c:v>
                </c:pt>
                <c:pt idx="322">
                  <c:v>-2294.3450553337511</c:v>
                </c:pt>
                <c:pt idx="323">
                  <c:v>-2294.3450553337511</c:v>
                </c:pt>
                <c:pt idx="324">
                  <c:v>-2294.3450553337511</c:v>
                </c:pt>
                <c:pt idx="325">
                  <c:v>-2294.3450553337511</c:v>
                </c:pt>
                <c:pt idx="326">
                  <c:v>-2294.3450553337511</c:v>
                </c:pt>
                <c:pt idx="327">
                  <c:v>-2294.3450553337511</c:v>
                </c:pt>
                <c:pt idx="328">
                  <c:v>-2294.3450553337511</c:v>
                </c:pt>
                <c:pt idx="329">
                  <c:v>-2294.3450553337511</c:v>
                </c:pt>
                <c:pt idx="330">
                  <c:v>-2294.3450553337511</c:v>
                </c:pt>
                <c:pt idx="331">
                  <c:v>-2294.3450553337511</c:v>
                </c:pt>
                <c:pt idx="332">
                  <c:v>-2294.3450553337511</c:v>
                </c:pt>
                <c:pt idx="333">
                  <c:v>-2294.3450553337511</c:v>
                </c:pt>
                <c:pt idx="334">
                  <c:v>-2294.3450553337511</c:v>
                </c:pt>
                <c:pt idx="335">
                  <c:v>-2294.3450553337511</c:v>
                </c:pt>
                <c:pt idx="336">
                  <c:v>-2294.3450553337511</c:v>
                </c:pt>
                <c:pt idx="337">
                  <c:v>-2294.3450553337511</c:v>
                </c:pt>
                <c:pt idx="338">
                  <c:v>-2294.3450553337511</c:v>
                </c:pt>
                <c:pt idx="339">
                  <c:v>-2294.3450553337511</c:v>
                </c:pt>
                <c:pt idx="340">
                  <c:v>-2294.3450553337511</c:v>
                </c:pt>
                <c:pt idx="341">
                  <c:v>-2294.3450553337511</c:v>
                </c:pt>
                <c:pt idx="342">
                  <c:v>-2294.3450553337511</c:v>
                </c:pt>
                <c:pt idx="343">
                  <c:v>-2294.3450553337511</c:v>
                </c:pt>
                <c:pt idx="344">
                  <c:v>-2294.3450553337511</c:v>
                </c:pt>
                <c:pt idx="345">
                  <c:v>-2294.3450553337511</c:v>
                </c:pt>
                <c:pt idx="346">
                  <c:v>-2294.3450553337511</c:v>
                </c:pt>
                <c:pt idx="347">
                  <c:v>-2294.3450553337511</c:v>
                </c:pt>
                <c:pt idx="348">
                  <c:v>-2294.3450553337511</c:v>
                </c:pt>
                <c:pt idx="349">
                  <c:v>-2294.3450553337511</c:v>
                </c:pt>
                <c:pt idx="350">
                  <c:v>-2294.3450553337511</c:v>
                </c:pt>
                <c:pt idx="351">
                  <c:v>-2294.3450553337511</c:v>
                </c:pt>
                <c:pt idx="352">
                  <c:v>-2294.3450553337511</c:v>
                </c:pt>
                <c:pt idx="353">
                  <c:v>-2294.3450553337511</c:v>
                </c:pt>
                <c:pt idx="354">
                  <c:v>-2294.3450553337511</c:v>
                </c:pt>
                <c:pt idx="355">
                  <c:v>-2294.3450553337511</c:v>
                </c:pt>
                <c:pt idx="356">
                  <c:v>-2294.3450553337511</c:v>
                </c:pt>
                <c:pt idx="357">
                  <c:v>-2294.3450553337511</c:v>
                </c:pt>
                <c:pt idx="358">
                  <c:v>-2294.3450553337511</c:v>
                </c:pt>
                <c:pt idx="359">
                  <c:v>-2294.3450553337511</c:v>
                </c:pt>
                <c:pt idx="360">
                  <c:v>-2294.3450553337511</c:v>
                </c:pt>
                <c:pt idx="361">
                  <c:v>-2294.3450553337511</c:v>
                </c:pt>
                <c:pt idx="362">
                  <c:v>-2294.3450553337511</c:v>
                </c:pt>
                <c:pt idx="363">
                  <c:v>-2294.3450553337511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4B-46BD-A66E-A127CC902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28128"/>
        <c:axId val="1956631456"/>
      </c:lineChart>
      <c:catAx>
        <c:axId val="195662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31456"/>
        <c:crosses val="autoZero"/>
        <c:auto val="1"/>
        <c:lblAlgn val="ctr"/>
        <c:lblOffset val="100"/>
        <c:noMultiLvlLbl val="0"/>
      </c:catAx>
      <c:valAx>
        <c:axId val="19566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309560</xdr:colOff>
      <xdr:row>1</xdr:row>
      <xdr:rowOff>28575</xdr:rowOff>
    </xdr:from>
    <xdr:to>
      <xdr:col>15</xdr:col>
      <xdr:colOff>609600</xdr:colOff>
      <xdr:row>23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838562-E98D-F35F-8569-789E72FF0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366710</xdr:colOff>
      <xdr:row>2</xdr:row>
      <xdr:rowOff>47626</xdr:rowOff>
    </xdr:from>
    <xdr:to>
      <xdr:col>18</xdr:col>
      <xdr:colOff>190500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78E2F-6143-55D2-0E25-F03ED502B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1</xdr:row>
      <xdr:rowOff>66675</xdr:rowOff>
    </xdr:from>
    <xdr:to>
      <xdr:col>12</xdr:col>
      <xdr:colOff>638175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21840-A4CB-90ED-50D2-3E9F61797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1228725</xdr:colOff>
      <xdr:row>13</xdr:row>
      <xdr:rowOff>142874</xdr:rowOff>
    </xdr:from>
    <xdr:to>
      <xdr:col>7</xdr:col>
      <xdr:colOff>1095375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44F9-48A6-39EA-B59E-5A20AE7F1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675594</xdr:colOff>
      <xdr:row>7</xdr:row>
      <xdr:rowOff>186417</xdr:rowOff>
    </xdr:from>
    <xdr:to>
      <xdr:col>9</xdr:col>
      <xdr:colOff>1151844</xdr:colOff>
      <xdr:row>21</xdr:row>
      <xdr:rowOff>186417</xdr:rowOff>
    </xdr:to>
    <xdr:graphicFrame macro="">
      <xdr:nvGraphicFramePr>
        <xdr:cNvPr id="2" name="Chart 15">
          <a:extLst>
            <a:ext uri="{FF2B5EF4-FFF2-40B4-BE49-F238E27FC236}">
              <a16:creationId xmlns:a16="http://schemas.microsoft.com/office/drawing/2014/main" id="{E4EB844A-6272-8D12-2679-D154AE05D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8843</xdr:colOff>
      <xdr:row>7</xdr:row>
      <xdr:rowOff>194581</xdr:rowOff>
    </xdr:from>
    <xdr:to>
      <xdr:col>16</xdr:col>
      <xdr:colOff>200025</xdr:colOff>
      <xdr:row>21</xdr:row>
      <xdr:rowOff>171450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F2A5AF8A-6918-8807-E552-FDAAA773D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la" refreshedDate="44949.536780555558" createdVersion="8" refreshedVersion="8" minRefreshableVersion="3" recordCount="1000" xr:uid="{31DDF9BA-2D87-4253-886B-E7E2D55ACFE9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64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la" refreshedDate="44949.656383912035" createdVersion="8" refreshedVersion="8" minRefreshableVersion="3" recordCount="1000" xr:uid="{80B0246B-4A8E-44C3-B240-AA85445ACB7F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64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D02F4-3DE1-4DCD-B8F2-16C584AD253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3D487-FB3A-45A2-8F19-94EFF473239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Sub-Category" fld="17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EE336-341D-40CD-A444-154A2365FE7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101D-E046-4C85-A106-8E56DDE8544E}">
  <dimension ref="A1:K33"/>
  <sheetViews>
    <sheetView workbookViewId="0">
      <selection activeCell="C1" sqref="C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2045</v>
      </c>
    </row>
    <row r="3" spans="1:6" x14ac:dyDescent="0.25">
      <c r="A3" s="5" t="s">
        <v>2034</v>
      </c>
      <c r="B3" s="5" t="s">
        <v>2044</v>
      </c>
    </row>
    <row r="4" spans="1:6" x14ac:dyDescent="0.25">
      <c r="A4" s="5" t="s">
        <v>2032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25">
      <c r="A5" s="6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2043</v>
      </c>
      <c r="E8">
        <v>4</v>
      </c>
      <c r="F8">
        <v>4</v>
      </c>
    </row>
    <row r="9" spans="1:6" x14ac:dyDescent="0.25">
      <c r="A9" s="6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2033</v>
      </c>
      <c r="B14">
        <v>57</v>
      </c>
      <c r="C14">
        <v>364</v>
      </c>
      <c r="D14">
        <v>14</v>
      </c>
      <c r="E14">
        <v>565</v>
      </c>
      <c r="F14">
        <v>1000</v>
      </c>
    </row>
    <row r="25" spans="1:11" x14ac:dyDescent="0.25">
      <c r="A25" s="6"/>
      <c r="G25" s="9"/>
      <c r="H25" s="9"/>
      <c r="K25" s="9"/>
    </row>
    <row r="26" spans="1:11" x14ac:dyDescent="0.25">
      <c r="A26" s="6"/>
      <c r="G26" s="9"/>
      <c r="H26" s="9"/>
      <c r="K26" s="9"/>
    </row>
    <row r="27" spans="1:11" x14ac:dyDescent="0.25">
      <c r="A27" s="6"/>
      <c r="G27" s="9"/>
      <c r="H27" s="9"/>
      <c r="K27" s="9"/>
    </row>
    <row r="28" spans="1:11" x14ac:dyDescent="0.25">
      <c r="A28" s="6"/>
      <c r="G28" s="9"/>
      <c r="H28" s="11"/>
      <c r="K28" s="9"/>
    </row>
    <row r="29" spans="1:11" x14ac:dyDescent="0.25">
      <c r="A29" s="6"/>
      <c r="G29" s="9"/>
      <c r="H29" s="9"/>
      <c r="K29" s="9"/>
    </row>
    <row r="30" spans="1:11" x14ac:dyDescent="0.25">
      <c r="A30" s="6"/>
      <c r="G30" s="9"/>
      <c r="H30" s="9"/>
      <c r="K30" s="9"/>
    </row>
    <row r="31" spans="1:11" x14ac:dyDescent="0.25">
      <c r="A31" s="6"/>
      <c r="G31" s="9"/>
      <c r="H31" s="9"/>
      <c r="K31" s="9"/>
    </row>
    <row r="32" spans="1:11" x14ac:dyDescent="0.25">
      <c r="A32" s="6"/>
      <c r="G32" s="9"/>
      <c r="H32" s="9"/>
      <c r="K32" s="9"/>
    </row>
    <row r="33" spans="1:11" x14ac:dyDescent="0.25">
      <c r="A33" s="6"/>
      <c r="G33" s="9"/>
      <c r="H33" s="9"/>
      <c r="K33" s="9"/>
    </row>
  </sheetData>
  <sortState xmlns:xlrd2="http://schemas.microsoft.com/office/spreadsheetml/2017/richdata2" ref="K25:K33">
    <sortCondition descending="1" ref="K25:K33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7D95-04AE-441B-8284-370061FDFCC7}">
  <dimension ref="A1:F30"/>
  <sheetViews>
    <sheetView workbookViewId="0">
      <selection activeCell="C1" sqref="C1"/>
    </sheetView>
  </sheetViews>
  <sheetFormatPr defaultRowHeight="15.75" x14ac:dyDescent="0.25"/>
  <cols>
    <col min="1" max="1" width="20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2045</v>
      </c>
    </row>
    <row r="2" spans="1:6" x14ac:dyDescent="0.25">
      <c r="A2" s="5" t="s">
        <v>2031</v>
      </c>
      <c r="B2" t="s">
        <v>2045</v>
      </c>
    </row>
    <row r="4" spans="1:6" x14ac:dyDescent="0.25">
      <c r="A4" s="5" t="s">
        <v>2070</v>
      </c>
      <c r="B4" s="5" t="s">
        <v>2044</v>
      </c>
    </row>
    <row r="5" spans="1:6" x14ac:dyDescent="0.25">
      <c r="A5" s="5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25">
      <c r="A6" s="6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2047</v>
      </c>
      <c r="E7">
        <v>4</v>
      </c>
      <c r="F7">
        <v>4</v>
      </c>
    </row>
    <row r="8" spans="1:6" x14ac:dyDescent="0.25">
      <c r="A8" s="6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2050</v>
      </c>
      <c r="C10">
        <v>8</v>
      </c>
      <c r="E10">
        <v>10</v>
      </c>
      <c r="F10">
        <v>18</v>
      </c>
    </row>
    <row r="11" spans="1:6" x14ac:dyDescent="0.25">
      <c r="A11" s="6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2053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2055</v>
      </c>
      <c r="C15">
        <v>3</v>
      </c>
      <c r="E15">
        <v>4</v>
      </c>
      <c r="F15">
        <v>7</v>
      </c>
    </row>
    <row r="16" spans="1:6" x14ac:dyDescent="0.25">
      <c r="A16" s="6" t="s">
        <v>2056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2057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2059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2060</v>
      </c>
      <c r="C20">
        <v>4</v>
      </c>
      <c r="E20">
        <v>4</v>
      </c>
      <c r="F20">
        <v>8</v>
      </c>
    </row>
    <row r="21" spans="1:6" x14ac:dyDescent="0.25">
      <c r="A21" s="6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2062</v>
      </c>
      <c r="C22">
        <v>9</v>
      </c>
      <c r="E22">
        <v>5</v>
      </c>
      <c r="F22">
        <v>14</v>
      </c>
    </row>
    <row r="23" spans="1:6" x14ac:dyDescent="0.25">
      <c r="A23" s="6" t="s">
        <v>2063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2064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2065</v>
      </c>
      <c r="C25">
        <v>7</v>
      </c>
      <c r="E25">
        <v>14</v>
      </c>
      <c r="F25">
        <v>21</v>
      </c>
    </row>
    <row r="26" spans="1:6" x14ac:dyDescent="0.25">
      <c r="A26" s="6" t="s">
        <v>2066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2069</v>
      </c>
      <c r="E29">
        <v>3</v>
      </c>
      <c r="F29">
        <v>3</v>
      </c>
    </row>
    <row r="30" spans="1:6" x14ac:dyDescent="0.25">
      <c r="A30" s="6" t="s">
        <v>2033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E37D-431B-4CD6-93D3-CB73A1A4966C}">
  <dimension ref="A1:G36"/>
  <sheetViews>
    <sheetView workbookViewId="0">
      <selection activeCell="C1" sqref="C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2031</v>
      </c>
      <c r="B1" t="s">
        <v>2045</v>
      </c>
    </row>
    <row r="2" spans="1:5" x14ac:dyDescent="0.25">
      <c r="A2" s="5" t="s">
        <v>2085</v>
      </c>
      <c r="B2" t="s">
        <v>2045</v>
      </c>
    </row>
    <row r="4" spans="1:5" x14ac:dyDescent="0.25">
      <c r="A4" s="5" t="s">
        <v>2034</v>
      </c>
      <c r="B4" s="5" t="s">
        <v>2044</v>
      </c>
    </row>
    <row r="5" spans="1:5" x14ac:dyDescent="0.25">
      <c r="A5" s="5" t="s">
        <v>2032</v>
      </c>
      <c r="B5" t="s">
        <v>74</v>
      </c>
      <c r="C5" t="s">
        <v>14</v>
      </c>
      <c r="D5" t="s">
        <v>20</v>
      </c>
      <c r="E5" t="s">
        <v>2033</v>
      </c>
    </row>
    <row r="6" spans="1:5" x14ac:dyDescent="0.25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7" x14ac:dyDescent="0.25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7" x14ac:dyDescent="0.25">
      <c r="A18" s="8" t="s">
        <v>2033</v>
      </c>
      <c r="B18">
        <v>57</v>
      </c>
      <c r="C18">
        <v>364</v>
      </c>
      <c r="D18">
        <v>565</v>
      </c>
      <c r="E18">
        <v>986</v>
      </c>
    </row>
    <row r="24" spans="1:7" x14ac:dyDescent="0.25">
      <c r="G24" s="10"/>
    </row>
    <row r="25" spans="1:7" x14ac:dyDescent="0.25">
      <c r="G25" s="10"/>
    </row>
    <row r="26" spans="1:7" x14ac:dyDescent="0.25">
      <c r="G26" s="10"/>
    </row>
    <row r="27" spans="1:7" x14ac:dyDescent="0.25">
      <c r="G27" s="10"/>
    </row>
    <row r="28" spans="1:7" x14ac:dyDescent="0.25">
      <c r="G28" s="10"/>
    </row>
    <row r="29" spans="1:7" x14ac:dyDescent="0.25">
      <c r="G29" s="10"/>
    </row>
    <row r="30" spans="1:7" x14ac:dyDescent="0.25">
      <c r="G30" s="10"/>
    </row>
    <row r="31" spans="1:7" x14ac:dyDescent="0.25">
      <c r="G31" s="10"/>
    </row>
    <row r="32" spans="1:7" x14ac:dyDescent="0.25">
      <c r="G32" s="10"/>
    </row>
    <row r="33" spans="7:7" x14ac:dyDescent="0.25">
      <c r="G33" s="10"/>
    </row>
    <row r="34" spans="7:7" x14ac:dyDescent="0.25">
      <c r="G34" s="10"/>
    </row>
    <row r="35" spans="7:7" x14ac:dyDescent="0.25">
      <c r="G35" s="10"/>
    </row>
    <row r="36" spans="7:7" x14ac:dyDescent="0.25">
      <c r="G36" s="10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0E9C-B863-4DAC-A0D6-C57098F12992}">
  <dimension ref="A1:H13"/>
  <sheetViews>
    <sheetView workbookViewId="0"/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19" t="s">
        <v>2086</v>
      </c>
      <c r="B1" s="19" t="s">
        <v>2087</v>
      </c>
      <c r="C1" s="19" t="s">
        <v>2088</v>
      </c>
      <c r="D1" s="19" t="s">
        <v>2089</v>
      </c>
      <c r="E1" s="19" t="s">
        <v>2090</v>
      </c>
      <c r="F1" s="19" t="s">
        <v>2091</v>
      </c>
      <c r="G1" s="19" t="s">
        <v>2092</v>
      </c>
      <c r="H1" s="19" t="s">
        <v>2093</v>
      </c>
    </row>
    <row r="2" spans="1:8" x14ac:dyDescent="0.25">
      <c r="A2" s="16" t="s">
        <v>2094</v>
      </c>
      <c r="B2" s="18">
        <f>COUNTIFS(Crowdfunding!$G$2:$G$1001,"=successful",Crowdfunding!$D$2:$D$1001,"&lt;1000")</f>
        <v>30</v>
      </c>
      <c r="C2" s="18">
        <f>COUNTIFS(Crowdfunding!$G$2:$G$1001,"=failed",Crowdfunding!$D$2:$D$1001,"&lt;1000")</f>
        <v>20</v>
      </c>
      <c r="D2" s="18">
        <f>COUNTIFS(Crowdfunding!$G$2:$G$1001,"=canceled",Crowdfunding!$D$2:$D$1001,"&lt;1000")</f>
        <v>1</v>
      </c>
      <c r="E2" s="18">
        <f>SUM(B2:D2)</f>
        <v>51</v>
      </c>
      <c r="F2" s="20">
        <f>B2/E2</f>
        <v>0.58823529411764708</v>
      </c>
      <c r="G2" s="20">
        <f>C2/E2</f>
        <v>0.39215686274509803</v>
      </c>
      <c r="H2" s="20">
        <f>D2/E2</f>
        <v>1.9607843137254902E-2</v>
      </c>
    </row>
    <row r="3" spans="1:8" x14ac:dyDescent="0.25">
      <c r="A3" s="16" t="s">
        <v>2095</v>
      </c>
      <c r="B3" s="18">
        <f>COUNTIFS(Crowdfunding!$G$2:$G$1001,"=successful", Crowdfunding!$D$2:$D$1001,"&gt;=1000",Crowdfunding!$D$2:$D$1001, "&lt;=4999")</f>
        <v>191</v>
      </c>
      <c r="C3" s="18">
        <f>COUNTIFS(Crowdfunding!$G$2:$G$1001,"=failed", Crowdfunding!$D$2:$D$1001,"&gt;=1000",Crowdfunding!$D$2:$D$1001, "&lt;=4999")</f>
        <v>38</v>
      </c>
      <c r="D3" s="18">
        <f>COUNTIFS(Crowdfunding!$G$2:$G$1001,"=canceled", Crowdfunding!$D$2:$D$1001,"&gt;=1000",Crowdfunding!$D$2:$D$1001, "&lt;=4999")</f>
        <v>2</v>
      </c>
      <c r="E3" s="18">
        <f t="shared" ref="E3:E13" si="0">SUM(B3:D3)</f>
        <v>231</v>
      </c>
      <c r="F3" s="20">
        <f t="shared" ref="F3:F13" si="1">B3/E3</f>
        <v>0.82683982683982682</v>
      </c>
      <c r="G3" s="20">
        <f t="shared" ref="G3:G13" si="2">C3/E3</f>
        <v>0.16450216450216451</v>
      </c>
      <c r="H3" s="20">
        <f t="shared" ref="H3:H13" si="3">D3/E3</f>
        <v>8.658008658008658E-3</v>
      </c>
    </row>
    <row r="4" spans="1:8" x14ac:dyDescent="0.25">
      <c r="A4" s="16" t="s">
        <v>2096</v>
      </c>
      <c r="B4" s="18">
        <f>COUNTIFS(Crowdfunding!$G$2:$G$1001,"=successful", Crowdfunding!$D$2:$D$1001,"&gt;=5000",Crowdfunding!$D$2:$D$1001, "&lt;=9999")</f>
        <v>164</v>
      </c>
      <c r="C4" s="18">
        <f>COUNTIFS(Crowdfunding!$G$2:$G$1001,"=failed", Crowdfunding!$D$2:$D$1001,"&gt;=5000",Crowdfunding!$D$2:$D$1001, "&lt;=9999")</f>
        <v>126</v>
      </c>
      <c r="D4" s="18">
        <f>COUNTIFS(Crowdfunding!$G$2:$G$1001,"=canceled", Crowdfunding!$D$2:$D$1001,"&gt;=5000",Crowdfunding!$D$2:$D$1001, "&lt;=9999")</f>
        <v>25</v>
      </c>
      <c r="E4" s="18">
        <f t="shared" si="0"/>
        <v>315</v>
      </c>
      <c r="F4" s="20">
        <f t="shared" si="1"/>
        <v>0.52063492063492067</v>
      </c>
      <c r="G4" s="20">
        <f t="shared" si="2"/>
        <v>0.4</v>
      </c>
      <c r="H4" s="20">
        <f t="shared" si="3"/>
        <v>7.9365079365079361E-2</v>
      </c>
    </row>
    <row r="5" spans="1:8" x14ac:dyDescent="0.25">
      <c r="A5" s="16" t="s">
        <v>2097</v>
      </c>
      <c r="B5" s="18">
        <f>COUNTIFS(Crowdfunding!$G$2:$G$1001,"=successful", Crowdfunding!$D$2:$D$1001,"&gt;=10000",Crowdfunding!$D$2:$D$1001, "&lt;=14999")</f>
        <v>4</v>
      </c>
      <c r="C5" s="18">
        <f>COUNTIFS(Crowdfunding!$G$2:$G$1001,"=failed", Crowdfunding!$D$2:$D$1001,"&gt;=10000",Crowdfunding!$D$2:$D$1001, "&lt;=14999")</f>
        <v>5</v>
      </c>
      <c r="D5" s="18">
        <f>COUNTIFS(Crowdfunding!$G$2:$G$1001,"=canceled", Crowdfunding!$D$2:$D$1001,"&gt;=10000",Crowdfunding!$D$2:$D$1001, "&lt;=14999")</f>
        <v>0</v>
      </c>
      <c r="E5" s="18">
        <f t="shared" si="0"/>
        <v>9</v>
      </c>
      <c r="F5" s="20">
        <f t="shared" si="1"/>
        <v>0.44444444444444442</v>
      </c>
      <c r="G5" s="20">
        <f t="shared" si="2"/>
        <v>0.55555555555555558</v>
      </c>
      <c r="H5" s="20">
        <f t="shared" si="3"/>
        <v>0</v>
      </c>
    </row>
    <row r="6" spans="1:8" x14ac:dyDescent="0.25">
      <c r="A6" s="16" t="s">
        <v>2098</v>
      </c>
      <c r="B6" s="18">
        <f>COUNTIFS(Crowdfunding!$G$2:$G$1001,"=successful", Crowdfunding!$D$2:$D$1001,"&gt;=15000",Crowdfunding!$D$2:$D$1001, "&lt;=19999")</f>
        <v>10</v>
      </c>
      <c r="C6" s="18">
        <f>COUNTIFS(Crowdfunding!$G$2:$G$1001,"=failed", Crowdfunding!$D$2:$D$1001,"&gt;=15000",Crowdfunding!$D$2:$D$1001, "&lt;=19999")</f>
        <v>0</v>
      </c>
      <c r="D6" s="18">
        <f>COUNTIFS(Crowdfunding!$G$2:$G$1001,"=canceled", Crowdfunding!$D$2:$D$1001,"&gt;=15000",Crowdfunding!$D$2:$D$1001, "&lt;=19999")</f>
        <v>0</v>
      </c>
      <c r="E6" s="18">
        <f t="shared" si="0"/>
        <v>10</v>
      </c>
      <c r="F6" s="20">
        <f t="shared" si="1"/>
        <v>1</v>
      </c>
      <c r="G6" s="20">
        <f t="shared" si="2"/>
        <v>0</v>
      </c>
      <c r="H6" s="20">
        <f t="shared" si="3"/>
        <v>0</v>
      </c>
    </row>
    <row r="7" spans="1:8" x14ac:dyDescent="0.25">
      <c r="A7" s="16" t="s">
        <v>2099</v>
      </c>
      <c r="B7" s="18">
        <f>COUNTIFS(Crowdfunding!$G$2:$G$1001,"=successful", Crowdfunding!$D$2:$D$1001,"&gt;=20000",Crowdfunding!$D$2:$D$1001, "&lt;=24999")</f>
        <v>7</v>
      </c>
      <c r="C7" s="18">
        <f>COUNTIFS(Crowdfunding!$G$2:$G$1001,"=failed", Crowdfunding!$D$2:$D$1001,"&gt;=20000",Crowdfunding!$D$2:$D$1001, "&lt;=24999")</f>
        <v>0</v>
      </c>
      <c r="D7" s="18">
        <f>COUNTIFS(Crowdfunding!$G$2:$G$1001,"=canceled", Crowdfunding!$D$2:$D$1001,"&gt;=20000",Crowdfunding!$D$2:$D$1001, "&lt;=24999")</f>
        <v>0</v>
      </c>
      <c r="E7" s="18">
        <f t="shared" si="0"/>
        <v>7</v>
      </c>
      <c r="F7" s="20">
        <f t="shared" si="1"/>
        <v>1</v>
      </c>
      <c r="G7" s="20">
        <f t="shared" si="2"/>
        <v>0</v>
      </c>
      <c r="H7" s="20">
        <f t="shared" si="3"/>
        <v>0</v>
      </c>
    </row>
    <row r="8" spans="1:8" x14ac:dyDescent="0.25">
      <c r="A8" s="16" t="s">
        <v>2100</v>
      </c>
      <c r="B8" s="18">
        <f>COUNTIFS(Crowdfunding!$G$2:$G$1001,"=successful", Crowdfunding!$D$2:$D$1001,"&gt;=25000",Crowdfunding!$D$2:$D$1001, "&lt;=29999")</f>
        <v>11</v>
      </c>
      <c r="C8" s="18">
        <f>COUNTIFS(Crowdfunding!$G$2:$G$1001,"=failed", Crowdfunding!$D$2:$D$1001,"&gt;=25000",Crowdfunding!$D$2:$D$1001, "&lt;=29999")</f>
        <v>3</v>
      </c>
      <c r="D8" s="18">
        <f>COUNTIFS(Crowdfunding!$G$2:$G$1001,"=canceled", Crowdfunding!$D$2:$D$1001,"&gt;=25000",Crowdfunding!$D$2:$D$1001, "&lt;=29999")</f>
        <v>0</v>
      </c>
      <c r="E8" s="18">
        <f t="shared" si="0"/>
        <v>14</v>
      </c>
      <c r="F8" s="20">
        <f t="shared" si="1"/>
        <v>0.7857142857142857</v>
      </c>
      <c r="G8" s="20">
        <f t="shared" si="2"/>
        <v>0.21428571428571427</v>
      </c>
      <c r="H8" s="20">
        <f t="shared" si="3"/>
        <v>0</v>
      </c>
    </row>
    <row r="9" spans="1:8" x14ac:dyDescent="0.25">
      <c r="A9" s="16" t="s">
        <v>2101</v>
      </c>
      <c r="B9" s="18">
        <f>COUNTIFS(Crowdfunding!$G$2:$G$1001,"=successful", Crowdfunding!$D$2:$D$1001,"&gt;=30000",Crowdfunding!$D$2:$D$1001, "&lt;=34999")</f>
        <v>7</v>
      </c>
      <c r="C9" s="18">
        <f>COUNTIFS(Crowdfunding!$G$2:$G$1001,"=failed", Crowdfunding!$D$2:$D$1001,"&gt;=30000",Crowdfunding!$D$2:$D$1001, "&lt;=34999")</f>
        <v>0</v>
      </c>
      <c r="D9" s="18">
        <f>COUNTIFS(Crowdfunding!$G$2:$G$1001,"=canceled", Crowdfunding!$D$2:$D$1001,"&gt;=30000",Crowdfunding!$D$2:$D$1001, "&lt;=34999")</f>
        <v>0</v>
      </c>
      <c r="E9" s="18">
        <f t="shared" si="0"/>
        <v>7</v>
      </c>
      <c r="F9" s="20">
        <f t="shared" si="1"/>
        <v>1</v>
      </c>
      <c r="G9" s="20">
        <f t="shared" si="2"/>
        <v>0</v>
      </c>
      <c r="H9" s="20">
        <f t="shared" si="3"/>
        <v>0</v>
      </c>
    </row>
    <row r="10" spans="1:8" x14ac:dyDescent="0.25">
      <c r="A10" s="16" t="s">
        <v>2102</v>
      </c>
      <c r="B10" s="18">
        <f>COUNTIFS(Crowdfunding!$G$2:$G$1001,"=successful",Crowdfunding!$D$2:$D$1001,"&gt;=35000",Crowdfunding!$D$2:$D$1001, "&lt;=39999")</f>
        <v>8</v>
      </c>
      <c r="C10" s="18">
        <f>COUNTIFS(Crowdfunding!$G$2:$G$1001,"=failed",Crowdfunding!$D$2:$D$1001,"&gt;=35000",Crowdfunding!$D$2:$D$1001, "&lt;=39999")</f>
        <v>3</v>
      </c>
      <c r="D10" s="18">
        <f>COUNTIFS(Crowdfunding!$G$2:$G$1001,"=canceled",Crowdfunding!$D$2:$D$1001,"&gt;=35000",Crowdfunding!$D$2:$D$1001, "&lt;=39999")</f>
        <v>1</v>
      </c>
      <c r="E10" s="18">
        <f t="shared" si="0"/>
        <v>12</v>
      </c>
      <c r="F10" s="20">
        <f t="shared" si="1"/>
        <v>0.66666666666666663</v>
      </c>
      <c r="G10" s="20">
        <f t="shared" si="2"/>
        <v>0.25</v>
      </c>
      <c r="H10" s="20">
        <f t="shared" si="3"/>
        <v>8.3333333333333329E-2</v>
      </c>
    </row>
    <row r="11" spans="1:8" x14ac:dyDescent="0.25">
      <c r="A11" s="16" t="s">
        <v>2103</v>
      </c>
      <c r="B11" s="18">
        <f>COUNTIFS(Crowdfunding!$G$2:$G$1001,"=successful", Crowdfunding!$D$2:$D$1001,"&gt;=40000",Crowdfunding!$D$2:$D$1001, "&lt;=44999")</f>
        <v>11</v>
      </c>
      <c r="C11" s="18">
        <f>COUNTIFS(Crowdfunding!$G$2:$G$1001,"=failed", Crowdfunding!$D$2:$D$1001,"&gt;=40000",Crowdfunding!$D$2:$D$1001, "&lt;=44999")</f>
        <v>3</v>
      </c>
      <c r="D11" s="18">
        <f>COUNTIFS(Crowdfunding!$G$2:$G$1001,"=canceled", Crowdfunding!$D$2:$D$1001,"&gt;=40000",Crowdfunding!$D$2:$D$1001, "&lt;=44999")</f>
        <v>0</v>
      </c>
      <c r="E11" s="18">
        <f>SUM(B11:D11)</f>
        <v>14</v>
      </c>
      <c r="F11" s="20">
        <f t="shared" si="1"/>
        <v>0.7857142857142857</v>
      </c>
      <c r="G11" s="20">
        <f t="shared" si="2"/>
        <v>0.21428571428571427</v>
      </c>
      <c r="H11" s="20">
        <f t="shared" si="3"/>
        <v>0</v>
      </c>
    </row>
    <row r="12" spans="1:8" x14ac:dyDescent="0.25">
      <c r="A12" s="16" t="s">
        <v>2104</v>
      </c>
      <c r="B12" s="18">
        <f>COUNTIFS(Crowdfunding!$G$2:$G$1001,"=successful", Crowdfunding!$D$2:$D$1001,"&gt;=45000",Crowdfunding!$D$2:$D$1001, "&lt;=49999")</f>
        <v>8</v>
      </c>
      <c r="C12" s="18">
        <f>COUNTIFS(Crowdfunding!$G$2:$G$1001,"=failed", Crowdfunding!$D$2:$D$1001,"&gt;=45000",Crowdfunding!$D$2:$D$1001, "&lt;=49999")</f>
        <v>3</v>
      </c>
      <c r="D12" s="18">
        <f>COUNTIFS(Crowdfunding!$G$2:$G$1001,"=canceled", Crowdfunding!$D$2:$D$1001,"&gt;=45000",Crowdfunding!$D$2:$D$1001, "&lt;=49999")</f>
        <v>0</v>
      </c>
      <c r="E12" s="18">
        <f t="shared" si="0"/>
        <v>11</v>
      </c>
      <c r="F12" s="20">
        <f t="shared" si="1"/>
        <v>0.72727272727272729</v>
      </c>
      <c r="G12" s="20">
        <f t="shared" si="2"/>
        <v>0.27272727272727271</v>
      </c>
      <c r="H12" s="20">
        <f t="shared" si="3"/>
        <v>0</v>
      </c>
    </row>
    <row r="13" spans="1:8" x14ac:dyDescent="0.25">
      <c r="A13" s="17" t="s">
        <v>2105</v>
      </c>
      <c r="B13" s="18">
        <f>COUNTIFS(Crowdfunding!$G$2:$G$1001,"=successful", Crowdfunding!$D$2:$D$1001,"&gt;=50000")</f>
        <v>114</v>
      </c>
      <c r="C13" s="18">
        <f>COUNTIFS(Crowdfunding!$G$2:$G$1001,"=failed", Crowdfunding!$D$2:$D$1001,"&gt;=50000")</f>
        <v>163</v>
      </c>
      <c r="D13" s="18">
        <f>COUNTIFS(Crowdfunding!$G$2:$G$1001,"=canceled", Crowdfunding!$D$2:$D$1001,"&gt;=50000")</f>
        <v>28</v>
      </c>
      <c r="E13" s="18">
        <f t="shared" si="0"/>
        <v>305</v>
      </c>
      <c r="F13" s="20">
        <f t="shared" si="1"/>
        <v>0.3737704918032787</v>
      </c>
      <c r="G13" s="20">
        <f t="shared" si="2"/>
        <v>0.53442622950819674</v>
      </c>
      <c r="H13" s="20">
        <f t="shared" si="3"/>
        <v>9.1803278688524587E-2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486C-61C6-4643-A80D-B212F223772C}">
  <dimension ref="A1:K566"/>
  <sheetViews>
    <sheetView workbookViewId="0"/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7" max="7" width="25.375" bestFit="1" customWidth="1"/>
    <col min="8" max="8" width="10.375" bestFit="1" customWidth="1"/>
    <col min="10" max="10" width="25.375" bestFit="1" customWidth="1"/>
    <col min="11" max="11" width="10.375" bestFit="1" customWidth="1"/>
  </cols>
  <sheetData>
    <row r="1" spans="1:11" x14ac:dyDescent="0.25">
      <c r="A1" s="21" t="s">
        <v>4</v>
      </c>
      <c r="B1" s="21" t="s">
        <v>5</v>
      </c>
      <c r="C1" s="21"/>
      <c r="D1" s="21" t="s">
        <v>4</v>
      </c>
      <c r="E1" s="21" t="s">
        <v>5</v>
      </c>
      <c r="G1" s="21" t="s">
        <v>2106</v>
      </c>
      <c r="H1" s="21"/>
      <c r="I1" s="21"/>
      <c r="J1" s="21" t="s">
        <v>2107</v>
      </c>
      <c r="K1" s="21"/>
    </row>
    <row r="2" spans="1:11" x14ac:dyDescent="0.25">
      <c r="A2" t="s">
        <v>20</v>
      </c>
      <c r="B2">
        <v>158</v>
      </c>
      <c r="D2" t="s">
        <v>14</v>
      </c>
      <c r="E2">
        <v>0</v>
      </c>
      <c r="G2" t="s">
        <v>2108</v>
      </c>
      <c r="H2" s="23">
        <f>AVERAGE(B2:B566)</f>
        <v>851.14690265486729</v>
      </c>
      <c r="J2" t="s">
        <v>2108</v>
      </c>
      <c r="K2" s="23">
        <f>AVERAGE(E2:E365)</f>
        <v>585.61538461538464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G3" t="s">
        <v>2109</v>
      </c>
      <c r="H3" s="23">
        <f>MEDIAN(B2:B566)</f>
        <v>201</v>
      </c>
      <c r="J3" t="s">
        <v>2109</v>
      </c>
      <c r="K3" s="23">
        <f>MEDIAN(E2:E365)</f>
        <v>114.5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G4" t="s">
        <v>2110</v>
      </c>
      <c r="H4" s="23">
        <f>MIN(B2:B566)</f>
        <v>16</v>
      </c>
      <c r="J4" t="s">
        <v>2110</v>
      </c>
      <c r="K4" s="23">
        <f>MIN(E2:E365)</f>
        <v>0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G5" t="s">
        <v>2111</v>
      </c>
      <c r="H5" s="23">
        <f>MAX(B2:B566)</f>
        <v>7295</v>
      </c>
      <c r="J5" t="s">
        <v>2111</v>
      </c>
      <c r="K5" s="23">
        <f>MAX(E2:E365)</f>
        <v>6080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G6" t="s">
        <v>2112</v>
      </c>
      <c r="H6" s="23">
        <f>_xlfn.VAR.P(B2:B566)</f>
        <v>1603373.7324019109</v>
      </c>
      <c r="J6" t="s">
        <v>2112</v>
      </c>
      <c r="K6" s="23">
        <f>_xlfn.VAR.P(E2:E365)</f>
        <v>921574.68174133555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G7" t="s">
        <v>2113</v>
      </c>
      <c r="H7" s="23">
        <f>_xlfn.STDEV.P(B2:B566)</f>
        <v>1266.2439466397898</v>
      </c>
      <c r="J7" t="s">
        <v>2113</v>
      </c>
      <c r="K7" s="23">
        <f>_xlfn.STDEV.P(E2:E365)</f>
        <v>959.98681331637863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19" priority="9" operator="equal">
      <formula>"live"</formula>
    </cfRule>
    <cfRule type="cellIs" dxfId="18" priority="10" operator="equal">
      <formula>"canceled"</formula>
    </cfRule>
    <cfRule type="cellIs" dxfId="17" priority="11" operator="equal">
      <formula>"successful"</formula>
    </cfRule>
    <cfRule type="cellIs" dxfId="16" priority="12" operator="equal">
      <formula>"failed"</formula>
    </cfRule>
  </conditionalFormatting>
  <conditionalFormatting sqref="D2:D365">
    <cfRule type="cellIs" dxfId="15" priority="1" operator="equal">
      <formula>"live"</formula>
    </cfRule>
    <cfRule type="cellIs" dxfId="14" priority="2" operator="equal">
      <formula>"canceled"</formula>
    </cfRule>
    <cfRule type="cellIs" dxfId="13" priority="3" operator="equal">
      <formula>"successful"</formula>
    </cfRule>
    <cfRule type="cellIs" dxfId="12" priority="4" operator="equal">
      <formula>"failed"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" defaultRowHeight="15.75" x14ac:dyDescent="0.25"/>
  <cols>
    <col min="1" max="1" width="3.875" bestFit="1" customWidth="1"/>
    <col min="2" max="2" width="30.375" bestFit="1" customWidth="1"/>
    <col min="3" max="3" width="33.625" style="3" bestFit="1" customWidth="1"/>
    <col min="4" max="4" width="6.875" bestFit="1" customWidth="1"/>
    <col min="5" max="5" width="7.75" bestFit="1" customWidth="1"/>
    <col min="6" max="6" width="14.5" style="4" bestFit="1" customWidth="1"/>
    <col min="7" max="7" width="9.375" bestFit="1" customWidth="1"/>
    <col min="8" max="8" width="13.5" bestFit="1" customWidth="1"/>
    <col min="9" max="9" width="16.5" style="15" bestFit="1" customWidth="1"/>
    <col min="10" max="10" width="7.625" bestFit="1" customWidth="1"/>
    <col min="11" max="11" width="8.375" bestFit="1" customWidth="1"/>
    <col min="12" max="12" width="11.5" bestFit="1" customWidth="1"/>
    <col min="13" max="13" width="10.875" bestFit="1" customWidth="1"/>
    <col min="14" max="14" width="22.375" bestFit="1" customWidth="1"/>
    <col min="15" max="15" width="21" bestFit="1" customWidth="1"/>
    <col min="16" max="16" width="9.125" bestFit="1" customWidth="1"/>
    <col min="17" max="17" width="8.5" bestFit="1" customWidth="1"/>
    <col min="18" max="18" width="27.625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tr">
        <f>RIGHT($R1,LEN($R1)-FIND("&amp;",$R1))</f>
        <v xml:space="preserve"> sub-category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13">
        <f>($E2/$D2)*100</f>
        <v>0</v>
      </c>
      <c r="G2" t="s">
        <v>14</v>
      </c>
      <c r="H2">
        <v>0</v>
      </c>
      <c r="I2" s="15">
        <f>IF($E2=0, 0, $E2/$H2)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((($L2/60)/60)/24)+DATE(1970,1,1)</f>
        <v>42336.25</v>
      </c>
      <c r="O2" s="7">
        <f>((($M2/60)/60)/24)+DATE(1970,1,1)</f>
        <v>42353.25</v>
      </c>
      <c r="P2" t="b">
        <v>0</v>
      </c>
      <c r="Q2" t="b">
        <v>0</v>
      </c>
      <c r="R2" t="s">
        <v>17</v>
      </c>
      <c r="S2" t="str">
        <f>LEFT($R2, FIND("/",$R2)-1)</f>
        <v>food</v>
      </c>
      <c r="T2" t="str">
        <f>RIGHT($R2,LEN($R2)-FIND("/",$R2))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13">
        <f t="shared" ref="F3" si="0">($E3/$D3)*100</f>
        <v>1040</v>
      </c>
      <c r="G3" t="s">
        <v>20</v>
      </c>
      <c r="H3">
        <v>158</v>
      </c>
      <c r="I3" s="15">
        <f t="shared" ref="I3:I66" si="1">IF($E3=0, 0, $E3/$H3)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2">((($L3/60)/60)/24)+DATE(1970,1,1)</f>
        <v>41870.208333333336</v>
      </c>
      <c r="O3" s="7">
        <f t="shared" ref="O3:O66" si="3">((($M3/60)/60)/24)+DATE(1970,1,1)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LEFT($R3, FIND("/",$R3)-1)</f>
        <v>music</v>
      </c>
      <c r="T3" t="str">
        <f t="shared" ref="T3:T66" si="5">RIGHT($R3,LEN($R3)-FIND("/",$R3))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13">
        <f>($E4/$D4)*100</f>
        <v>131.4787822878229</v>
      </c>
      <c r="G4" t="s">
        <v>20</v>
      </c>
      <c r="H4">
        <v>1425</v>
      </c>
      <c r="I4" s="1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13">
        <f t="shared" ref="F5:F68" si="6">($E5/$D5)*100</f>
        <v>58.976190476190467</v>
      </c>
      <c r="G5" t="s">
        <v>14</v>
      </c>
      <c r="H5">
        <v>24</v>
      </c>
      <c r="I5" s="1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13">
        <f t="shared" si="6"/>
        <v>69.276315789473685</v>
      </c>
      <c r="G6" t="s">
        <v>14</v>
      </c>
      <c r="H6">
        <v>53</v>
      </c>
      <c r="I6" s="1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si="2"/>
        <v>43485.25</v>
      </c>
      <c r="O6" s="7">
        <f>((($M6/60)/60)/24)+DATE(1970,1,1)</f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13">
        <f t="shared" si="6"/>
        <v>173.61842105263159</v>
      </c>
      <c r="G7" t="s">
        <v>20</v>
      </c>
      <c r="H7">
        <v>174</v>
      </c>
      <c r="I7" s="1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13">
        <f t="shared" si="6"/>
        <v>20.961538461538463</v>
      </c>
      <c r="G8" t="s">
        <v>14</v>
      </c>
      <c r="H8">
        <v>18</v>
      </c>
      <c r="I8" s="1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13">
        <f t="shared" si="6"/>
        <v>327.57777777777778</v>
      </c>
      <c r="G9" t="s">
        <v>20</v>
      </c>
      <c r="H9">
        <v>227</v>
      </c>
      <c r="I9" s="1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3">
        <f t="shared" si="6"/>
        <v>19.932788374205266</v>
      </c>
      <c r="G10" t="s">
        <v>47</v>
      </c>
      <c r="H10">
        <v>708</v>
      </c>
      <c r="I10" s="1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3">
        <f t="shared" si="6"/>
        <v>51.741935483870968</v>
      </c>
      <c r="G11" t="s">
        <v>14</v>
      </c>
      <c r="H11">
        <v>44</v>
      </c>
      <c r="I11" s="1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3">
        <f t="shared" si="6"/>
        <v>266.11538461538464</v>
      </c>
      <c r="G12" t="s">
        <v>20</v>
      </c>
      <c r="H12">
        <v>220</v>
      </c>
      <c r="I12" s="1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3">
        <f t="shared" si="6"/>
        <v>48.095238095238095</v>
      </c>
      <c r="G13" t="s">
        <v>14</v>
      </c>
      <c r="H13">
        <v>27</v>
      </c>
      <c r="I13" s="1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3">
        <f t="shared" si="6"/>
        <v>89.349206349206341</v>
      </c>
      <c r="G14" t="s">
        <v>14</v>
      </c>
      <c r="H14">
        <v>55</v>
      </c>
      <c r="I14" s="1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3">
        <f t="shared" si="6"/>
        <v>245.11904761904765</v>
      </c>
      <c r="G15" t="s">
        <v>20</v>
      </c>
      <c r="H15">
        <v>98</v>
      </c>
      <c r="I15" s="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3">
        <f t="shared" si="6"/>
        <v>66.769503546099301</v>
      </c>
      <c r="G16" t="s">
        <v>14</v>
      </c>
      <c r="H16">
        <v>200</v>
      </c>
      <c r="I16" s="1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3">
        <f t="shared" si="6"/>
        <v>47.307881773399011</v>
      </c>
      <c r="G17" t="s">
        <v>14</v>
      </c>
      <c r="H17">
        <v>452</v>
      </c>
      <c r="I17" s="1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3">
        <f t="shared" si="6"/>
        <v>649.47058823529414</v>
      </c>
      <c r="G18" t="s">
        <v>20</v>
      </c>
      <c r="H18">
        <v>100</v>
      </c>
      <c r="I18" s="1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3">
        <f t="shared" si="6"/>
        <v>159.39125295508273</v>
      </c>
      <c r="G19" t="s">
        <v>20</v>
      </c>
      <c r="H19">
        <v>1249</v>
      </c>
      <c r="I19" s="1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3">
        <f>($E20/$D20)*100</f>
        <v>66.912087912087912</v>
      </c>
      <c r="G20" t="s">
        <v>74</v>
      </c>
      <c r="H20">
        <v>135</v>
      </c>
      <c r="I20" s="1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3">
        <f t="shared" si="6"/>
        <v>48.529600000000002</v>
      </c>
      <c r="G21" t="s">
        <v>14</v>
      </c>
      <c r="H21">
        <v>674</v>
      </c>
      <c r="I21" s="1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3">
        <f t="shared" si="6"/>
        <v>112.24279210925646</v>
      </c>
      <c r="G22" t="s">
        <v>20</v>
      </c>
      <c r="H22">
        <v>1396</v>
      </c>
      <c r="I22" s="1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3">
        <f t="shared" si="6"/>
        <v>40.992553191489364</v>
      </c>
      <c r="G23" t="s">
        <v>14</v>
      </c>
      <c r="H23">
        <v>558</v>
      </c>
      <c r="I23" s="1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3">
        <f t="shared" si="6"/>
        <v>128.07106598984771</v>
      </c>
      <c r="G24" t="s">
        <v>20</v>
      </c>
      <c r="H24">
        <v>890</v>
      </c>
      <c r="I24" s="1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3">
        <f t="shared" si="6"/>
        <v>332.04444444444448</v>
      </c>
      <c r="G25" t="s">
        <v>20</v>
      </c>
      <c r="H25">
        <v>142</v>
      </c>
      <c r="I25" s="1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3">
        <f t="shared" si="6"/>
        <v>112.83225108225108</v>
      </c>
      <c r="G26" t="s">
        <v>20</v>
      </c>
      <c r="H26">
        <v>2673</v>
      </c>
      <c r="I26" s="1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3">
        <f t="shared" si="6"/>
        <v>216.43636363636364</v>
      </c>
      <c r="G27" t="s">
        <v>20</v>
      </c>
      <c r="H27">
        <v>163</v>
      </c>
      <c r="I27" s="1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3">
        <f t="shared" si="6"/>
        <v>48.199069767441863</v>
      </c>
      <c r="G28" t="s">
        <v>74</v>
      </c>
      <c r="H28">
        <v>1480</v>
      </c>
      <c r="I28" s="1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3">
        <f t="shared" si="6"/>
        <v>79.95</v>
      </c>
      <c r="G29" t="s">
        <v>14</v>
      </c>
      <c r="H29">
        <v>15</v>
      </c>
      <c r="I29" s="1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3">
        <f t="shared" si="6"/>
        <v>105.22553516819573</v>
      </c>
      <c r="G30" t="s">
        <v>20</v>
      </c>
      <c r="H30">
        <v>2220</v>
      </c>
      <c r="I30" s="1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3">
        <f t="shared" si="6"/>
        <v>328.89978213507629</v>
      </c>
      <c r="G31" t="s">
        <v>20</v>
      </c>
      <c r="H31">
        <v>1606</v>
      </c>
      <c r="I31" s="1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3">
        <f t="shared" si="6"/>
        <v>160.61111111111111</v>
      </c>
      <c r="G32" t="s">
        <v>20</v>
      </c>
      <c r="H32">
        <v>129</v>
      </c>
      <c r="I32" s="1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3">
        <f t="shared" si="6"/>
        <v>310</v>
      </c>
      <c r="G33" t="s">
        <v>20</v>
      </c>
      <c r="H33">
        <v>226</v>
      </c>
      <c r="I33" s="1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3">
        <f t="shared" si="6"/>
        <v>86.807920792079202</v>
      </c>
      <c r="G34" t="s">
        <v>14</v>
      </c>
      <c r="H34">
        <v>2307</v>
      </c>
      <c r="I34" s="1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3">
        <f t="shared" si="6"/>
        <v>377.82071713147411</v>
      </c>
      <c r="G35" t="s">
        <v>20</v>
      </c>
      <c r="H35">
        <v>5419</v>
      </c>
      <c r="I35" s="1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3">
        <f t="shared" si="6"/>
        <v>150.80645161290323</v>
      </c>
      <c r="G36" t="s">
        <v>20</v>
      </c>
      <c r="H36">
        <v>165</v>
      </c>
      <c r="I36" s="1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3">
        <f t="shared" si="6"/>
        <v>150.30119521912351</v>
      </c>
      <c r="G37" t="s">
        <v>20</v>
      </c>
      <c r="H37">
        <v>1965</v>
      </c>
      <c r="I37" s="1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3">
        <f t="shared" si="6"/>
        <v>157.28571428571431</v>
      </c>
      <c r="G38" t="s">
        <v>20</v>
      </c>
      <c r="H38">
        <v>16</v>
      </c>
      <c r="I38" s="1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3">
        <f t="shared" si="6"/>
        <v>139.98765432098764</v>
      </c>
      <c r="G39" t="s">
        <v>20</v>
      </c>
      <c r="H39">
        <v>107</v>
      </c>
      <c r="I39" s="1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3">
        <f t="shared" si="6"/>
        <v>325.32258064516128</v>
      </c>
      <c r="G40" t="s">
        <v>20</v>
      </c>
      <c r="H40">
        <v>134</v>
      </c>
      <c r="I40" s="1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3">
        <f t="shared" si="6"/>
        <v>50.777777777777779</v>
      </c>
      <c r="G41" t="s">
        <v>14</v>
      </c>
      <c r="H41">
        <v>88</v>
      </c>
      <c r="I41" s="1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3">
        <f t="shared" si="6"/>
        <v>169.06818181818181</v>
      </c>
      <c r="G42" t="s">
        <v>20</v>
      </c>
      <c r="H42">
        <v>198</v>
      </c>
      <c r="I42" s="1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3">
        <f t="shared" si="6"/>
        <v>212.92857142857144</v>
      </c>
      <c r="G43" t="s">
        <v>20</v>
      </c>
      <c r="H43">
        <v>111</v>
      </c>
      <c r="I43" s="1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3">
        <f t="shared" si="6"/>
        <v>443.94444444444446</v>
      </c>
      <c r="G44" t="s">
        <v>20</v>
      </c>
      <c r="H44">
        <v>222</v>
      </c>
      <c r="I44" s="1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3">
        <f t="shared" si="6"/>
        <v>185.9390243902439</v>
      </c>
      <c r="G45" t="s">
        <v>20</v>
      </c>
      <c r="H45">
        <v>6212</v>
      </c>
      <c r="I45" s="1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3">
        <f t="shared" si="6"/>
        <v>658.8125</v>
      </c>
      <c r="G46" t="s">
        <v>20</v>
      </c>
      <c r="H46">
        <v>98</v>
      </c>
      <c r="I46" s="1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3">
        <f t="shared" si="6"/>
        <v>47.684210526315788</v>
      </c>
      <c r="G47" t="s">
        <v>14</v>
      </c>
      <c r="H47">
        <v>48</v>
      </c>
      <c r="I47" s="1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3">
        <f t="shared" si="6"/>
        <v>114.78378378378378</v>
      </c>
      <c r="G48" t="s">
        <v>20</v>
      </c>
      <c r="H48">
        <v>92</v>
      </c>
      <c r="I48" s="1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3">
        <f t="shared" si="6"/>
        <v>475.26666666666665</v>
      </c>
      <c r="G49" t="s">
        <v>20</v>
      </c>
      <c r="H49">
        <v>149</v>
      </c>
      <c r="I49" s="1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3">
        <f t="shared" si="6"/>
        <v>386.97297297297297</v>
      </c>
      <c r="G50" t="s">
        <v>20</v>
      </c>
      <c r="H50">
        <v>2431</v>
      </c>
      <c r="I50" s="1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3">
        <f t="shared" si="6"/>
        <v>189.625</v>
      </c>
      <c r="G51" t="s">
        <v>20</v>
      </c>
      <c r="H51">
        <v>303</v>
      </c>
      <c r="I51" s="1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3">
        <f t="shared" si="6"/>
        <v>2</v>
      </c>
      <c r="G52" t="s">
        <v>14</v>
      </c>
      <c r="H52">
        <v>1</v>
      </c>
      <c r="I52" s="1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3">
        <f t="shared" si="6"/>
        <v>91.867805186590772</v>
      </c>
      <c r="G53" t="s">
        <v>14</v>
      </c>
      <c r="H53">
        <v>1467</v>
      </c>
      <c r="I53" s="1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3">
        <f t="shared" si="6"/>
        <v>34.152777777777779</v>
      </c>
      <c r="G54" t="s">
        <v>14</v>
      </c>
      <c r="H54">
        <v>75</v>
      </c>
      <c r="I54" s="1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3">
        <f t="shared" si="6"/>
        <v>140.40909090909091</v>
      </c>
      <c r="G55" t="s">
        <v>20</v>
      </c>
      <c r="H55">
        <v>209</v>
      </c>
      <c r="I55" s="1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3">
        <f t="shared" si="6"/>
        <v>89.86666666666666</v>
      </c>
      <c r="G56" t="s">
        <v>14</v>
      </c>
      <c r="H56">
        <v>120</v>
      </c>
      <c r="I56" s="1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3">
        <f t="shared" si="6"/>
        <v>177.96969696969697</v>
      </c>
      <c r="G57" t="s">
        <v>20</v>
      </c>
      <c r="H57">
        <v>131</v>
      </c>
      <c r="I57" s="1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3">
        <f t="shared" si="6"/>
        <v>143.66249999999999</v>
      </c>
      <c r="G58" t="s">
        <v>20</v>
      </c>
      <c r="H58">
        <v>164</v>
      </c>
      <c r="I58" s="1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3">
        <f t="shared" si="6"/>
        <v>215.27586206896552</v>
      </c>
      <c r="G59" t="s">
        <v>20</v>
      </c>
      <c r="H59">
        <v>201</v>
      </c>
      <c r="I59" s="1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3">
        <f t="shared" si="6"/>
        <v>227.11111111111114</v>
      </c>
      <c r="G60" t="s">
        <v>20</v>
      </c>
      <c r="H60">
        <v>211</v>
      </c>
      <c r="I60" s="1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3">
        <f t="shared" si="6"/>
        <v>275.07142857142861</v>
      </c>
      <c r="G61" t="s">
        <v>20</v>
      </c>
      <c r="H61">
        <v>128</v>
      </c>
      <c r="I61" s="1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3">
        <f t="shared" si="6"/>
        <v>144.37048832271762</v>
      </c>
      <c r="G62" t="s">
        <v>20</v>
      </c>
      <c r="H62">
        <v>1600</v>
      </c>
      <c r="I62" s="1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3">
        <f t="shared" si="6"/>
        <v>92.74598393574297</v>
      </c>
      <c r="G63" t="s">
        <v>14</v>
      </c>
      <c r="H63">
        <v>2253</v>
      </c>
      <c r="I63" s="1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3">
        <f t="shared" si="6"/>
        <v>722.6</v>
      </c>
      <c r="G64" t="s">
        <v>20</v>
      </c>
      <c r="H64">
        <v>249</v>
      </c>
      <c r="I64" s="1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3">
        <f t="shared" si="6"/>
        <v>11.851063829787234</v>
      </c>
      <c r="G65" t="s">
        <v>14</v>
      </c>
      <c r="H65">
        <v>5</v>
      </c>
      <c r="I65" s="1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3">
        <f t="shared" si="6"/>
        <v>97.642857142857139</v>
      </c>
      <c r="G66" t="s">
        <v>14</v>
      </c>
      <c r="H66">
        <v>38</v>
      </c>
      <c r="I66" s="1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2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3">
        <f t="shared" si="6"/>
        <v>236.14754098360655</v>
      </c>
      <c r="G67" t="s">
        <v>20</v>
      </c>
      <c r="H67">
        <v>236</v>
      </c>
      <c r="I67" s="15">
        <f t="shared" ref="I67:I130" si="7">IF($E67=0, 0, $E67/$H67)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8">((($L67/60)/60)/24)+DATE(1970,1,1)</f>
        <v>40570.25</v>
      </c>
      <c r="O67" s="7">
        <f t="shared" ref="O67:O130" si="9">((($M67/60)/60)/24)+DATE(1970,1,1)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LEFT($R67, FIND("/",$R67)-1)</f>
        <v>theater</v>
      </c>
      <c r="T67" t="str">
        <f t="shared" ref="T67:T130" si="11">RIGHT($R67,LEN($R67)-FIND("/",$R67))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3">
        <f t="shared" si="6"/>
        <v>45.068965517241381</v>
      </c>
      <c r="G68" t="s">
        <v>14</v>
      </c>
      <c r="H68">
        <v>12</v>
      </c>
      <c r="I68" s="1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8"/>
        <v>42102.208333333328</v>
      </c>
      <c r="O68" s="7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3">
        <f t="shared" ref="F69:F132" si="12">($E69/$D69)*100</f>
        <v>162.38567493112947</v>
      </c>
      <c r="G69" t="s">
        <v>20</v>
      </c>
      <c r="H69">
        <v>4065</v>
      </c>
      <c r="I69" s="1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8"/>
        <v>40203.25</v>
      </c>
      <c r="O69" s="7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3">
        <f t="shared" si="12"/>
        <v>254.52631578947367</v>
      </c>
      <c r="G70" t="s">
        <v>20</v>
      </c>
      <c r="H70">
        <v>246</v>
      </c>
      <c r="I70" s="1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8"/>
        <v>42943.208333333328</v>
      </c>
      <c r="O70" s="7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3">
        <f t="shared" si="12"/>
        <v>24.063291139240505</v>
      </c>
      <c r="G71" t="s">
        <v>74</v>
      </c>
      <c r="H71">
        <v>17</v>
      </c>
      <c r="I71" s="1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8"/>
        <v>40531.25</v>
      </c>
      <c r="O71" s="7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3">
        <f t="shared" si="12"/>
        <v>123.74140625000001</v>
      </c>
      <c r="G72" t="s">
        <v>20</v>
      </c>
      <c r="H72">
        <v>2475</v>
      </c>
      <c r="I72" s="1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8"/>
        <v>40484.208333333336</v>
      </c>
      <c r="O72" s="7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3">
        <f t="shared" si="12"/>
        <v>108.06666666666666</v>
      </c>
      <c r="G73" t="s">
        <v>20</v>
      </c>
      <c r="H73">
        <v>76</v>
      </c>
      <c r="I73" s="1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8"/>
        <v>43799.25</v>
      </c>
      <c r="O73" s="7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3">
        <f t="shared" si="12"/>
        <v>670.33333333333326</v>
      </c>
      <c r="G74" t="s">
        <v>20</v>
      </c>
      <c r="H74">
        <v>54</v>
      </c>
      <c r="I74" s="1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8"/>
        <v>42186.208333333328</v>
      </c>
      <c r="O74" s="7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3">
        <f t="shared" si="12"/>
        <v>660.92857142857144</v>
      </c>
      <c r="G75" t="s">
        <v>20</v>
      </c>
      <c r="H75">
        <v>88</v>
      </c>
      <c r="I75" s="1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8"/>
        <v>42701.25</v>
      </c>
      <c r="O75" s="7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3">
        <f t="shared" si="12"/>
        <v>122.46153846153847</v>
      </c>
      <c r="G76" t="s">
        <v>20</v>
      </c>
      <c r="H76">
        <v>85</v>
      </c>
      <c r="I76" s="1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8"/>
        <v>42456.208333333328</v>
      </c>
      <c r="O76" s="7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3">
        <f t="shared" si="12"/>
        <v>150.57731958762886</v>
      </c>
      <c r="G77" t="s">
        <v>20</v>
      </c>
      <c r="H77">
        <v>170</v>
      </c>
      <c r="I77" s="1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8"/>
        <v>43296.208333333328</v>
      </c>
      <c r="O77" s="7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3">
        <f t="shared" si="12"/>
        <v>78.106590724165997</v>
      </c>
      <c r="G78" t="s">
        <v>14</v>
      </c>
      <c r="H78">
        <v>1684</v>
      </c>
      <c r="I78" s="1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8"/>
        <v>42027.25</v>
      </c>
      <c r="O78" s="7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3">
        <f t="shared" si="12"/>
        <v>46.94736842105263</v>
      </c>
      <c r="G79" t="s">
        <v>14</v>
      </c>
      <c r="H79">
        <v>56</v>
      </c>
      <c r="I79" s="1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8"/>
        <v>40448.208333333336</v>
      </c>
      <c r="O79" s="7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3">
        <f t="shared" si="12"/>
        <v>300.8</v>
      </c>
      <c r="G80" t="s">
        <v>20</v>
      </c>
      <c r="H80">
        <v>330</v>
      </c>
      <c r="I80" s="1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8"/>
        <v>43206.208333333328</v>
      </c>
      <c r="O80" s="7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3">
        <f t="shared" si="12"/>
        <v>69.598615916955026</v>
      </c>
      <c r="G81" t="s">
        <v>14</v>
      </c>
      <c r="H81">
        <v>838</v>
      </c>
      <c r="I81" s="1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8"/>
        <v>43267.208333333328</v>
      </c>
      <c r="O81" s="7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3">
        <f t="shared" si="12"/>
        <v>637.4545454545455</v>
      </c>
      <c r="G82" t="s">
        <v>20</v>
      </c>
      <c r="H82">
        <v>127</v>
      </c>
      <c r="I82" s="1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8"/>
        <v>42976.208333333328</v>
      </c>
      <c r="O82" s="7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3">
        <f t="shared" si="12"/>
        <v>225.33928571428569</v>
      </c>
      <c r="G83" t="s">
        <v>20</v>
      </c>
      <c r="H83">
        <v>411</v>
      </c>
      <c r="I83" s="1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8"/>
        <v>43062.25</v>
      </c>
      <c r="O83" s="7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3">
        <f t="shared" si="12"/>
        <v>1497.3000000000002</v>
      </c>
      <c r="G84" t="s">
        <v>20</v>
      </c>
      <c r="H84">
        <v>180</v>
      </c>
      <c r="I84" s="1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8"/>
        <v>43482.25</v>
      </c>
      <c r="O84" s="7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3">
        <f t="shared" si="12"/>
        <v>37.590225563909776</v>
      </c>
      <c r="G85" t="s">
        <v>14</v>
      </c>
      <c r="H85">
        <v>1000</v>
      </c>
      <c r="I85" s="1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8"/>
        <v>42579.208333333328</v>
      </c>
      <c r="O85" s="7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3">
        <f t="shared" si="12"/>
        <v>132.36942675159236</v>
      </c>
      <c r="G86" t="s">
        <v>20</v>
      </c>
      <c r="H86">
        <v>374</v>
      </c>
      <c r="I86" s="1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8"/>
        <v>41118.208333333336</v>
      </c>
      <c r="O86" s="7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3">
        <f t="shared" si="12"/>
        <v>131.22448979591837</v>
      </c>
      <c r="G87" t="s">
        <v>20</v>
      </c>
      <c r="H87">
        <v>71</v>
      </c>
      <c r="I87" s="1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8"/>
        <v>40797.208333333336</v>
      </c>
      <c r="O87" s="7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3">
        <f t="shared" si="12"/>
        <v>167.63513513513513</v>
      </c>
      <c r="G88" t="s">
        <v>20</v>
      </c>
      <c r="H88">
        <v>203</v>
      </c>
      <c r="I88" s="1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8"/>
        <v>42128.208333333328</v>
      </c>
      <c r="O88" s="7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3">
        <f t="shared" si="12"/>
        <v>61.984886649874063</v>
      </c>
      <c r="G89" t="s">
        <v>14</v>
      </c>
      <c r="H89">
        <v>1482</v>
      </c>
      <c r="I89" s="1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8"/>
        <v>40610.25</v>
      </c>
      <c r="O89" s="7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3">
        <f t="shared" si="12"/>
        <v>260.75</v>
      </c>
      <c r="G90" t="s">
        <v>20</v>
      </c>
      <c r="H90">
        <v>113</v>
      </c>
      <c r="I90" s="1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8"/>
        <v>42110.208333333328</v>
      </c>
      <c r="O90" s="7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3">
        <f t="shared" si="12"/>
        <v>252.58823529411765</v>
      </c>
      <c r="G91" t="s">
        <v>20</v>
      </c>
      <c r="H91">
        <v>96</v>
      </c>
      <c r="I91" s="1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8"/>
        <v>40283.208333333336</v>
      </c>
      <c r="O91" s="7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3">
        <f t="shared" si="12"/>
        <v>78.615384615384613</v>
      </c>
      <c r="G92" t="s">
        <v>14</v>
      </c>
      <c r="H92">
        <v>106</v>
      </c>
      <c r="I92" s="1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8"/>
        <v>42425.25</v>
      </c>
      <c r="O92" s="7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3">
        <f t="shared" si="12"/>
        <v>48.404406999351913</v>
      </c>
      <c r="G93" t="s">
        <v>14</v>
      </c>
      <c r="H93">
        <v>679</v>
      </c>
      <c r="I93" s="1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8"/>
        <v>42588.208333333328</v>
      </c>
      <c r="O93" s="7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3">
        <f t="shared" si="12"/>
        <v>258.875</v>
      </c>
      <c r="G94" t="s">
        <v>20</v>
      </c>
      <c r="H94">
        <v>498</v>
      </c>
      <c r="I94" s="1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8"/>
        <v>40352.208333333336</v>
      </c>
      <c r="O94" s="7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3">
        <f t="shared" si="12"/>
        <v>60.548713235294116</v>
      </c>
      <c r="G95" t="s">
        <v>74</v>
      </c>
      <c r="H95">
        <v>610</v>
      </c>
      <c r="I95" s="1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8"/>
        <v>41202.208333333336</v>
      </c>
      <c r="O95" s="7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3">
        <f t="shared" si="12"/>
        <v>303.68965517241378</v>
      </c>
      <c r="G96" t="s">
        <v>20</v>
      </c>
      <c r="H96">
        <v>180</v>
      </c>
      <c r="I96" s="1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8"/>
        <v>43562.208333333328</v>
      </c>
      <c r="O96" s="7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3">
        <f t="shared" si="12"/>
        <v>112.99999999999999</v>
      </c>
      <c r="G97" t="s">
        <v>20</v>
      </c>
      <c r="H97">
        <v>27</v>
      </c>
      <c r="I97" s="1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8"/>
        <v>43752.208333333328</v>
      </c>
      <c r="O97" s="7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3">
        <f t="shared" si="12"/>
        <v>217.37876614060258</v>
      </c>
      <c r="G98" t="s">
        <v>20</v>
      </c>
      <c r="H98">
        <v>2331</v>
      </c>
      <c r="I98" s="1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8"/>
        <v>40612.25</v>
      </c>
      <c r="O98" s="7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3">
        <f t="shared" si="12"/>
        <v>926.69230769230762</v>
      </c>
      <c r="G99" t="s">
        <v>20</v>
      </c>
      <c r="H99">
        <v>113</v>
      </c>
      <c r="I99" s="1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8"/>
        <v>42180.208333333328</v>
      </c>
      <c r="O99" s="7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3">
        <f t="shared" si="12"/>
        <v>33.692229038854805</v>
      </c>
      <c r="G100" t="s">
        <v>14</v>
      </c>
      <c r="H100">
        <v>1220</v>
      </c>
      <c r="I100" s="1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8"/>
        <v>42212.208333333328</v>
      </c>
      <c r="O100" s="7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3">
        <f t="shared" si="12"/>
        <v>196.7236842105263</v>
      </c>
      <c r="G101" t="s">
        <v>20</v>
      </c>
      <c r="H101">
        <v>164</v>
      </c>
      <c r="I101" s="1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8"/>
        <v>41968.25</v>
      </c>
      <c r="O101" s="7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3">
        <f t="shared" si="12"/>
        <v>1</v>
      </c>
      <c r="G102" t="s">
        <v>14</v>
      </c>
      <c r="H102">
        <v>1</v>
      </c>
      <c r="I102" s="1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8"/>
        <v>40835.208333333336</v>
      </c>
      <c r="O102" s="7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3">
        <f t="shared" si="12"/>
        <v>1021.4444444444445</v>
      </c>
      <c r="G103" t="s">
        <v>20</v>
      </c>
      <c r="H103">
        <v>164</v>
      </c>
      <c r="I103" s="1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8"/>
        <v>42056.25</v>
      </c>
      <c r="O103" s="7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3">
        <f t="shared" si="12"/>
        <v>281.67567567567568</v>
      </c>
      <c r="G104" t="s">
        <v>20</v>
      </c>
      <c r="H104">
        <v>336</v>
      </c>
      <c r="I104" s="1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8"/>
        <v>43234.208333333328</v>
      </c>
      <c r="O104" s="7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3">
        <f t="shared" si="12"/>
        <v>24.610000000000003</v>
      </c>
      <c r="G105" t="s">
        <v>14</v>
      </c>
      <c r="H105">
        <v>37</v>
      </c>
      <c r="I105" s="1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8"/>
        <v>40475.208333333336</v>
      </c>
      <c r="O105" s="7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3">
        <f t="shared" si="12"/>
        <v>143.14010067114094</v>
      </c>
      <c r="G106" t="s">
        <v>20</v>
      </c>
      <c r="H106">
        <v>1917</v>
      </c>
      <c r="I106" s="1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8"/>
        <v>42878.208333333328</v>
      </c>
      <c r="O106" s="7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3">
        <f t="shared" si="12"/>
        <v>144.54411764705884</v>
      </c>
      <c r="G107" t="s">
        <v>20</v>
      </c>
      <c r="H107">
        <v>95</v>
      </c>
      <c r="I107" s="1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8"/>
        <v>41366.208333333336</v>
      </c>
      <c r="O107" s="7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3">
        <f t="shared" si="12"/>
        <v>359.12820512820514</v>
      </c>
      <c r="G108" t="s">
        <v>20</v>
      </c>
      <c r="H108">
        <v>147</v>
      </c>
      <c r="I108" s="1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8"/>
        <v>43716.208333333328</v>
      </c>
      <c r="O108" s="7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3">
        <f t="shared" si="12"/>
        <v>186.48571428571427</v>
      </c>
      <c r="G109" t="s">
        <v>20</v>
      </c>
      <c r="H109">
        <v>86</v>
      </c>
      <c r="I109" s="1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8"/>
        <v>43213.208333333328</v>
      </c>
      <c r="O109" s="7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3">
        <f t="shared" si="12"/>
        <v>595.26666666666665</v>
      </c>
      <c r="G110" t="s">
        <v>20</v>
      </c>
      <c r="H110">
        <v>83</v>
      </c>
      <c r="I110" s="1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8"/>
        <v>41005.208333333336</v>
      </c>
      <c r="O110" s="7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3">
        <f t="shared" si="12"/>
        <v>59.21153846153846</v>
      </c>
      <c r="G111" t="s">
        <v>14</v>
      </c>
      <c r="H111">
        <v>60</v>
      </c>
      <c r="I111" s="1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8"/>
        <v>41651.25</v>
      </c>
      <c r="O111" s="7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3">
        <f t="shared" si="12"/>
        <v>14.962780898876405</v>
      </c>
      <c r="G112" t="s">
        <v>14</v>
      </c>
      <c r="H112">
        <v>296</v>
      </c>
      <c r="I112" s="1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8"/>
        <v>43354.208333333328</v>
      </c>
      <c r="O112" s="7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3">
        <f t="shared" si="12"/>
        <v>119.95602605863192</v>
      </c>
      <c r="G113" t="s">
        <v>20</v>
      </c>
      <c r="H113">
        <v>676</v>
      </c>
      <c r="I113" s="1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8"/>
        <v>41174.208333333336</v>
      </c>
      <c r="O113" s="7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3">
        <f t="shared" si="12"/>
        <v>268.82978723404256</v>
      </c>
      <c r="G114" t="s">
        <v>20</v>
      </c>
      <c r="H114">
        <v>361</v>
      </c>
      <c r="I114" s="1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8"/>
        <v>41875.208333333336</v>
      </c>
      <c r="O114" s="7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3">
        <f t="shared" si="12"/>
        <v>376.87878787878788</v>
      </c>
      <c r="G115" t="s">
        <v>20</v>
      </c>
      <c r="H115">
        <v>131</v>
      </c>
      <c r="I115" s="1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8"/>
        <v>42990.208333333328</v>
      </c>
      <c r="O115" s="7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3">
        <f t="shared" si="12"/>
        <v>727.15789473684208</v>
      </c>
      <c r="G116" t="s">
        <v>20</v>
      </c>
      <c r="H116">
        <v>126</v>
      </c>
      <c r="I116" s="1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8"/>
        <v>43564.208333333328</v>
      </c>
      <c r="O116" s="7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3">
        <f t="shared" si="12"/>
        <v>87.211757648470297</v>
      </c>
      <c r="G117" t="s">
        <v>14</v>
      </c>
      <c r="H117">
        <v>3304</v>
      </c>
      <c r="I117" s="1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8"/>
        <v>43056.25</v>
      </c>
      <c r="O117" s="7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3">
        <f t="shared" si="12"/>
        <v>88</v>
      </c>
      <c r="G118" t="s">
        <v>14</v>
      </c>
      <c r="H118">
        <v>73</v>
      </c>
      <c r="I118" s="1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8"/>
        <v>42265.208333333328</v>
      </c>
      <c r="O118" s="7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3">
        <f t="shared" si="12"/>
        <v>173.9387755102041</v>
      </c>
      <c r="G119" t="s">
        <v>20</v>
      </c>
      <c r="H119">
        <v>275</v>
      </c>
      <c r="I119" s="1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8"/>
        <v>40808.208333333336</v>
      </c>
      <c r="O119" s="7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3">
        <f t="shared" si="12"/>
        <v>117.61111111111111</v>
      </c>
      <c r="G120" t="s">
        <v>20</v>
      </c>
      <c r="H120">
        <v>67</v>
      </c>
      <c r="I120" s="1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8"/>
        <v>41665.25</v>
      </c>
      <c r="O120" s="7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3">
        <f t="shared" si="12"/>
        <v>214.96</v>
      </c>
      <c r="G121" t="s">
        <v>20</v>
      </c>
      <c r="H121">
        <v>154</v>
      </c>
      <c r="I121" s="1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8"/>
        <v>41806.208333333336</v>
      </c>
      <c r="O121" s="7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3">
        <f t="shared" si="12"/>
        <v>149.49667110519306</v>
      </c>
      <c r="G122" t="s">
        <v>20</v>
      </c>
      <c r="H122">
        <v>1782</v>
      </c>
      <c r="I122" s="1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8"/>
        <v>42111.208333333328</v>
      </c>
      <c r="O122" s="7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3">
        <f t="shared" si="12"/>
        <v>219.33995584988963</v>
      </c>
      <c r="G123" t="s">
        <v>20</v>
      </c>
      <c r="H123">
        <v>903</v>
      </c>
      <c r="I123" s="1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8"/>
        <v>41917.208333333336</v>
      </c>
      <c r="O123" s="7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3">
        <f t="shared" si="12"/>
        <v>64.367690058479525</v>
      </c>
      <c r="G124" t="s">
        <v>14</v>
      </c>
      <c r="H124">
        <v>3387</v>
      </c>
      <c r="I124" s="1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8"/>
        <v>41970.25</v>
      </c>
      <c r="O124" s="7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3">
        <f t="shared" si="12"/>
        <v>18.622397298818232</v>
      </c>
      <c r="G125" t="s">
        <v>14</v>
      </c>
      <c r="H125">
        <v>662</v>
      </c>
      <c r="I125" s="1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8"/>
        <v>42332.25</v>
      </c>
      <c r="O125" s="7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3">
        <f t="shared" si="12"/>
        <v>367.76923076923077</v>
      </c>
      <c r="G126" t="s">
        <v>20</v>
      </c>
      <c r="H126">
        <v>94</v>
      </c>
      <c r="I126" s="1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8"/>
        <v>43598.208333333328</v>
      </c>
      <c r="O126" s="7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3">
        <f t="shared" si="12"/>
        <v>159.90566037735849</v>
      </c>
      <c r="G127" t="s">
        <v>20</v>
      </c>
      <c r="H127">
        <v>180</v>
      </c>
      <c r="I127" s="1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8"/>
        <v>43362.208333333328</v>
      </c>
      <c r="O127" s="7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3">
        <f t="shared" si="12"/>
        <v>38.633185349611544</v>
      </c>
      <c r="G128" t="s">
        <v>14</v>
      </c>
      <c r="H128">
        <v>774</v>
      </c>
      <c r="I128" s="1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8"/>
        <v>42596.208333333328</v>
      </c>
      <c r="O128" s="7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3">
        <f t="shared" si="12"/>
        <v>51.42151162790698</v>
      </c>
      <c r="G129" t="s">
        <v>14</v>
      </c>
      <c r="H129">
        <v>672</v>
      </c>
      <c r="I129" s="1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8"/>
        <v>40310.208333333336</v>
      </c>
      <c r="O129" s="7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3">
        <f t="shared" si="12"/>
        <v>60.334277620396605</v>
      </c>
      <c r="G130" t="s">
        <v>74</v>
      </c>
      <c r="H130">
        <v>532</v>
      </c>
      <c r="I130" s="1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8"/>
        <v>40417.208333333336</v>
      </c>
      <c r="O130" s="7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3">
        <f t="shared" si="12"/>
        <v>3.202693602693603</v>
      </c>
      <c r="G131" t="s">
        <v>74</v>
      </c>
      <c r="H131">
        <v>55</v>
      </c>
      <c r="I131" s="15">
        <f t="shared" ref="I131:I194" si="13">IF($E131=0, 0, $E131/$H131)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4">((($L131/60)/60)/24)+DATE(1970,1,1)</f>
        <v>42038.25</v>
      </c>
      <c r="O131" s="7">
        <f t="shared" ref="O131:O194" si="15">((($M131/60)/60)/24)+DATE(1970,1,1)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LEFT($R131, FIND("/",$R131)-1)</f>
        <v>food</v>
      </c>
      <c r="T131" t="str">
        <f t="shared" ref="T131:T194" si="17">RIGHT($R131,LEN($R131)-FIND("/",$R131))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3">
        <f t="shared" si="12"/>
        <v>155.46875</v>
      </c>
      <c r="G132" t="s">
        <v>20</v>
      </c>
      <c r="H132">
        <v>533</v>
      </c>
      <c r="I132" s="1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4"/>
        <v>40842.208333333336</v>
      </c>
      <c r="O132" s="7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3">
        <f t="shared" ref="F133:F196" si="18">($E133/$D133)*100</f>
        <v>100.85974499089254</v>
      </c>
      <c r="G133" t="s">
        <v>20</v>
      </c>
      <c r="H133">
        <v>2443</v>
      </c>
      <c r="I133" s="1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4"/>
        <v>41607.25</v>
      </c>
      <c r="O133" s="7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3">
        <f t="shared" si="18"/>
        <v>116.18181818181819</v>
      </c>
      <c r="G134" t="s">
        <v>20</v>
      </c>
      <c r="H134">
        <v>89</v>
      </c>
      <c r="I134" s="1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4"/>
        <v>43112.25</v>
      </c>
      <c r="O134" s="7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3">
        <f t="shared" si="18"/>
        <v>310.77777777777777</v>
      </c>
      <c r="G135" t="s">
        <v>20</v>
      </c>
      <c r="H135">
        <v>159</v>
      </c>
      <c r="I135" s="1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4"/>
        <v>40767.208333333336</v>
      </c>
      <c r="O135" s="7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3">
        <f t="shared" si="18"/>
        <v>89.73668341708543</v>
      </c>
      <c r="G136" t="s">
        <v>14</v>
      </c>
      <c r="H136">
        <v>940</v>
      </c>
      <c r="I136" s="1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4"/>
        <v>40713.208333333336</v>
      </c>
      <c r="O136" s="7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3">
        <f t="shared" si="18"/>
        <v>71.27272727272728</v>
      </c>
      <c r="G137" t="s">
        <v>14</v>
      </c>
      <c r="H137">
        <v>117</v>
      </c>
      <c r="I137" s="1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4"/>
        <v>41340.25</v>
      </c>
      <c r="O137" s="7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3">
        <f t="shared" si="18"/>
        <v>3.2862318840579712</v>
      </c>
      <c r="G138" t="s">
        <v>74</v>
      </c>
      <c r="H138">
        <v>58</v>
      </c>
      <c r="I138" s="1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4"/>
        <v>41797.208333333336</v>
      </c>
      <c r="O138" s="7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3">
        <f t="shared" si="18"/>
        <v>261.77777777777777</v>
      </c>
      <c r="G139" t="s">
        <v>20</v>
      </c>
      <c r="H139">
        <v>50</v>
      </c>
      <c r="I139" s="1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4"/>
        <v>40457.208333333336</v>
      </c>
      <c r="O139" s="7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3">
        <f t="shared" si="18"/>
        <v>96</v>
      </c>
      <c r="G140" t="s">
        <v>14</v>
      </c>
      <c r="H140">
        <v>115</v>
      </c>
      <c r="I140" s="1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4"/>
        <v>41180.208333333336</v>
      </c>
      <c r="O140" s="7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3">
        <f t="shared" si="18"/>
        <v>20.896851248642779</v>
      </c>
      <c r="G141" t="s">
        <v>14</v>
      </c>
      <c r="H141">
        <v>326</v>
      </c>
      <c r="I141" s="1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4"/>
        <v>42115.208333333328</v>
      </c>
      <c r="O141" s="7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3">
        <f t="shared" si="18"/>
        <v>223.16363636363636</v>
      </c>
      <c r="G142" t="s">
        <v>20</v>
      </c>
      <c r="H142">
        <v>186</v>
      </c>
      <c r="I142" s="1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4"/>
        <v>43156.25</v>
      </c>
      <c r="O142" s="7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3">
        <f t="shared" si="18"/>
        <v>101.59097978227061</v>
      </c>
      <c r="G143" t="s">
        <v>20</v>
      </c>
      <c r="H143">
        <v>1071</v>
      </c>
      <c r="I143" s="1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4"/>
        <v>42167.208333333328</v>
      </c>
      <c r="O143" s="7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3">
        <f t="shared" si="18"/>
        <v>230.03999999999996</v>
      </c>
      <c r="G144" t="s">
        <v>20</v>
      </c>
      <c r="H144">
        <v>117</v>
      </c>
      <c r="I144" s="1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4"/>
        <v>41005.208333333336</v>
      </c>
      <c r="O144" s="7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3">
        <f t="shared" si="18"/>
        <v>135.59259259259261</v>
      </c>
      <c r="G145" t="s">
        <v>20</v>
      </c>
      <c r="H145">
        <v>70</v>
      </c>
      <c r="I145" s="1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4"/>
        <v>40357.208333333336</v>
      </c>
      <c r="O145" s="7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3">
        <f t="shared" si="18"/>
        <v>129.1</v>
      </c>
      <c r="G146" t="s">
        <v>20</v>
      </c>
      <c r="H146">
        <v>135</v>
      </c>
      <c r="I146" s="1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4"/>
        <v>43633.208333333328</v>
      </c>
      <c r="O146" s="7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3">
        <f t="shared" si="18"/>
        <v>236.512</v>
      </c>
      <c r="G147" t="s">
        <v>20</v>
      </c>
      <c r="H147">
        <v>768</v>
      </c>
      <c r="I147" s="1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4"/>
        <v>41889.208333333336</v>
      </c>
      <c r="O147" s="7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3">
        <f t="shared" si="18"/>
        <v>17.25</v>
      </c>
      <c r="G148" t="s">
        <v>74</v>
      </c>
      <c r="H148">
        <v>51</v>
      </c>
      <c r="I148" s="1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4"/>
        <v>40855.25</v>
      </c>
      <c r="O148" s="7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3">
        <f t="shared" si="18"/>
        <v>112.49397590361446</v>
      </c>
      <c r="G149" t="s">
        <v>20</v>
      </c>
      <c r="H149">
        <v>199</v>
      </c>
      <c r="I149" s="1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4"/>
        <v>42534.208333333328</v>
      </c>
      <c r="O149" s="7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3">
        <f t="shared" si="18"/>
        <v>121.02150537634408</v>
      </c>
      <c r="G150" t="s">
        <v>20</v>
      </c>
      <c r="H150">
        <v>107</v>
      </c>
      <c r="I150" s="1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4"/>
        <v>42941.208333333328</v>
      </c>
      <c r="O150" s="7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3">
        <f t="shared" si="18"/>
        <v>219.87096774193549</v>
      </c>
      <c r="G151" t="s">
        <v>20</v>
      </c>
      <c r="H151">
        <v>195</v>
      </c>
      <c r="I151" s="1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4"/>
        <v>41275.25</v>
      </c>
      <c r="O151" s="7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3">
        <f t="shared" si="18"/>
        <v>1</v>
      </c>
      <c r="G152" t="s">
        <v>14</v>
      </c>
      <c r="H152">
        <v>1</v>
      </c>
      <c r="I152" s="1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4"/>
        <v>43450.25</v>
      </c>
      <c r="O152" s="7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3">
        <f t="shared" si="18"/>
        <v>64.166909620991248</v>
      </c>
      <c r="G153" t="s">
        <v>14</v>
      </c>
      <c r="H153">
        <v>1467</v>
      </c>
      <c r="I153" s="1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4"/>
        <v>41799.208333333336</v>
      </c>
      <c r="O153" s="7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3">
        <f t="shared" si="18"/>
        <v>423.06746987951806</v>
      </c>
      <c r="G154" t="s">
        <v>20</v>
      </c>
      <c r="H154">
        <v>3376</v>
      </c>
      <c r="I154" s="1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4"/>
        <v>42783.25</v>
      </c>
      <c r="O154" s="7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3">
        <f t="shared" si="18"/>
        <v>92.984160506863773</v>
      </c>
      <c r="G155" t="s">
        <v>14</v>
      </c>
      <c r="H155">
        <v>5681</v>
      </c>
      <c r="I155" s="1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4"/>
        <v>41201.208333333336</v>
      </c>
      <c r="O155" s="7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3">
        <f t="shared" si="18"/>
        <v>58.756567425569173</v>
      </c>
      <c r="G156" t="s">
        <v>14</v>
      </c>
      <c r="H156">
        <v>1059</v>
      </c>
      <c r="I156" s="1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4"/>
        <v>42502.208333333328</v>
      </c>
      <c r="O156" s="7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3">
        <f t="shared" si="18"/>
        <v>65.022222222222226</v>
      </c>
      <c r="G157" t="s">
        <v>14</v>
      </c>
      <c r="H157">
        <v>1194</v>
      </c>
      <c r="I157" s="1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4"/>
        <v>40262.208333333336</v>
      </c>
      <c r="O157" s="7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3">
        <f t="shared" si="18"/>
        <v>73.939560439560438</v>
      </c>
      <c r="G158" t="s">
        <v>74</v>
      </c>
      <c r="H158">
        <v>379</v>
      </c>
      <c r="I158" s="1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4"/>
        <v>43743.208333333328</v>
      </c>
      <c r="O158" s="7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3">
        <f t="shared" si="18"/>
        <v>52.666666666666664</v>
      </c>
      <c r="G159" t="s">
        <v>14</v>
      </c>
      <c r="H159">
        <v>30</v>
      </c>
      <c r="I159" s="1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4"/>
        <v>41638.25</v>
      </c>
      <c r="O159" s="7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3">
        <f t="shared" si="18"/>
        <v>220.95238095238096</v>
      </c>
      <c r="G160" t="s">
        <v>20</v>
      </c>
      <c r="H160">
        <v>41</v>
      </c>
      <c r="I160" s="1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4"/>
        <v>42346.25</v>
      </c>
      <c r="O160" s="7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3">
        <f t="shared" si="18"/>
        <v>100.01150627615063</v>
      </c>
      <c r="G161" t="s">
        <v>20</v>
      </c>
      <c r="H161">
        <v>1821</v>
      </c>
      <c r="I161" s="1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4"/>
        <v>43551.208333333328</v>
      </c>
      <c r="O161" s="7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3">
        <f t="shared" si="18"/>
        <v>162.3125</v>
      </c>
      <c r="G162" t="s">
        <v>20</v>
      </c>
      <c r="H162">
        <v>164</v>
      </c>
      <c r="I162" s="1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4"/>
        <v>43582.208333333328</v>
      </c>
      <c r="O162" s="7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3">
        <f t="shared" si="18"/>
        <v>78.181818181818187</v>
      </c>
      <c r="G163" t="s">
        <v>14</v>
      </c>
      <c r="H163">
        <v>75</v>
      </c>
      <c r="I163" s="1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4"/>
        <v>42270.208333333328</v>
      </c>
      <c r="O163" s="7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3">
        <f t="shared" si="18"/>
        <v>149.73770491803279</v>
      </c>
      <c r="G164" t="s">
        <v>20</v>
      </c>
      <c r="H164">
        <v>157</v>
      </c>
      <c r="I164" s="1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4"/>
        <v>43442.25</v>
      </c>
      <c r="O164" s="7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3">
        <f t="shared" si="18"/>
        <v>253.25714285714284</v>
      </c>
      <c r="G165" t="s">
        <v>20</v>
      </c>
      <c r="H165">
        <v>246</v>
      </c>
      <c r="I165" s="1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4"/>
        <v>43028.208333333328</v>
      </c>
      <c r="O165" s="7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3">
        <f t="shared" si="18"/>
        <v>100.16943521594683</v>
      </c>
      <c r="G166" t="s">
        <v>20</v>
      </c>
      <c r="H166">
        <v>1396</v>
      </c>
      <c r="I166" s="1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4"/>
        <v>43016.208333333328</v>
      </c>
      <c r="O166" s="7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3">
        <f t="shared" si="18"/>
        <v>121.99004424778761</v>
      </c>
      <c r="G167" t="s">
        <v>20</v>
      </c>
      <c r="H167">
        <v>2506</v>
      </c>
      <c r="I167" s="1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4"/>
        <v>42948.208333333328</v>
      </c>
      <c r="O167" s="7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3">
        <f t="shared" si="18"/>
        <v>137.13265306122449</v>
      </c>
      <c r="G168" t="s">
        <v>20</v>
      </c>
      <c r="H168">
        <v>244</v>
      </c>
      <c r="I168" s="1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4"/>
        <v>40534.25</v>
      </c>
      <c r="O168" s="7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3">
        <f t="shared" si="18"/>
        <v>415.53846153846149</v>
      </c>
      <c r="G169" t="s">
        <v>20</v>
      </c>
      <c r="H169">
        <v>146</v>
      </c>
      <c r="I169" s="1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4"/>
        <v>41435.208333333336</v>
      </c>
      <c r="O169" s="7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3">
        <f t="shared" si="18"/>
        <v>31.30913348946136</v>
      </c>
      <c r="G170" t="s">
        <v>14</v>
      </c>
      <c r="H170">
        <v>955</v>
      </c>
      <c r="I170" s="1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4"/>
        <v>43518.25</v>
      </c>
      <c r="O170" s="7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3">
        <f t="shared" si="18"/>
        <v>424.08154506437768</v>
      </c>
      <c r="G171" t="s">
        <v>20</v>
      </c>
      <c r="H171">
        <v>1267</v>
      </c>
      <c r="I171" s="1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4"/>
        <v>41077.208333333336</v>
      </c>
      <c r="O171" s="7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3">
        <f t="shared" si="18"/>
        <v>2.93886230728336</v>
      </c>
      <c r="G172" t="s">
        <v>14</v>
      </c>
      <c r="H172">
        <v>67</v>
      </c>
      <c r="I172" s="1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4"/>
        <v>42950.208333333328</v>
      </c>
      <c r="O172" s="7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3">
        <f t="shared" si="18"/>
        <v>10.63265306122449</v>
      </c>
      <c r="G173" t="s">
        <v>14</v>
      </c>
      <c r="H173">
        <v>5</v>
      </c>
      <c r="I173" s="1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4"/>
        <v>41718.208333333336</v>
      </c>
      <c r="O173" s="7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3">
        <f t="shared" si="18"/>
        <v>82.875</v>
      </c>
      <c r="G174" t="s">
        <v>14</v>
      </c>
      <c r="H174">
        <v>26</v>
      </c>
      <c r="I174" s="1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4"/>
        <v>41839.208333333336</v>
      </c>
      <c r="O174" s="7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3">
        <f t="shared" si="18"/>
        <v>163.01447776628748</v>
      </c>
      <c r="G175" t="s">
        <v>20</v>
      </c>
      <c r="H175">
        <v>1561</v>
      </c>
      <c r="I175" s="1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4"/>
        <v>41412.208333333336</v>
      </c>
      <c r="O175" s="7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3">
        <f t="shared" si="18"/>
        <v>894.66666666666674</v>
      </c>
      <c r="G176" t="s">
        <v>20</v>
      </c>
      <c r="H176">
        <v>48</v>
      </c>
      <c r="I176" s="1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4"/>
        <v>42282.208333333328</v>
      </c>
      <c r="O176" s="7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3">
        <f t="shared" si="18"/>
        <v>26.191501103752756</v>
      </c>
      <c r="G177" t="s">
        <v>14</v>
      </c>
      <c r="H177">
        <v>1130</v>
      </c>
      <c r="I177" s="1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4"/>
        <v>42613.208333333328</v>
      </c>
      <c r="O177" s="7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3">
        <f t="shared" si="18"/>
        <v>74.834782608695647</v>
      </c>
      <c r="G178" t="s">
        <v>14</v>
      </c>
      <c r="H178">
        <v>782</v>
      </c>
      <c r="I178" s="1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4"/>
        <v>42616.208333333328</v>
      </c>
      <c r="O178" s="7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3">
        <f t="shared" si="18"/>
        <v>416.47680412371136</v>
      </c>
      <c r="G179" t="s">
        <v>20</v>
      </c>
      <c r="H179">
        <v>2739</v>
      </c>
      <c r="I179" s="1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4"/>
        <v>40497.25</v>
      </c>
      <c r="O179" s="7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3">
        <f t="shared" si="18"/>
        <v>96.208333333333329</v>
      </c>
      <c r="G180" t="s">
        <v>14</v>
      </c>
      <c r="H180">
        <v>210</v>
      </c>
      <c r="I180" s="1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4"/>
        <v>42999.208333333328</v>
      </c>
      <c r="O180" s="7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3">
        <f t="shared" si="18"/>
        <v>357.71910112359546</v>
      </c>
      <c r="G181" t="s">
        <v>20</v>
      </c>
      <c r="H181">
        <v>3537</v>
      </c>
      <c r="I181" s="1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4"/>
        <v>41350.208333333336</v>
      </c>
      <c r="O181" s="7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3">
        <f t="shared" si="18"/>
        <v>308.45714285714286</v>
      </c>
      <c r="G182" t="s">
        <v>20</v>
      </c>
      <c r="H182">
        <v>2107</v>
      </c>
      <c r="I182" s="1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4"/>
        <v>40259.208333333336</v>
      </c>
      <c r="O182" s="7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3">
        <f t="shared" si="18"/>
        <v>61.802325581395344</v>
      </c>
      <c r="G183" t="s">
        <v>14</v>
      </c>
      <c r="H183">
        <v>136</v>
      </c>
      <c r="I183" s="1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4"/>
        <v>43012.208333333328</v>
      </c>
      <c r="O183" s="7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3">
        <f t="shared" si="18"/>
        <v>722.32472324723244</v>
      </c>
      <c r="G184" t="s">
        <v>20</v>
      </c>
      <c r="H184">
        <v>3318</v>
      </c>
      <c r="I184" s="1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4"/>
        <v>43631.208333333328</v>
      </c>
      <c r="O184" s="7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3">
        <f t="shared" si="18"/>
        <v>69.117647058823522</v>
      </c>
      <c r="G185" t="s">
        <v>14</v>
      </c>
      <c r="H185">
        <v>86</v>
      </c>
      <c r="I185" s="1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4"/>
        <v>40430.208333333336</v>
      </c>
      <c r="O185" s="7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3">
        <f t="shared" si="18"/>
        <v>293.05555555555554</v>
      </c>
      <c r="G186" t="s">
        <v>20</v>
      </c>
      <c r="H186">
        <v>340</v>
      </c>
      <c r="I186" s="1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4"/>
        <v>43588.208333333328</v>
      </c>
      <c r="O186" s="7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3">
        <f t="shared" si="18"/>
        <v>71.8</v>
      </c>
      <c r="G187" t="s">
        <v>14</v>
      </c>
      <c r="H187">
        <v>19</v>
      </c>
      <c r="I187" s="1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4"/>
        <v>43233.208333333328</v>
      </c>
      <c r="O187" s="7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3">
        <f t="shared" si="18"/>
        <v>31.934684684684683</v>
      </c>
      <c r="G188" t="s">
        <v>14</v>
      </c>
      <c r="H188">
        <v>886</v>
      </c>
      <c r="I188" s="1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4"/>
        <v>41782.208333333336</v>
      </c>
      <c r="O188" s="7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3">
        <f t="shared" si="18"/>
        <v>229.87375415282392</v>
      </c>
      <c r="G189" t="s">
        <v>20</v>
      </c>
      <c r="H189">
        <v>1442</v>
      </c>
      <c r="I189" s="1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4"/>
        <v>41328.25</v>
      </c>
      <c r="O189" s="7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3">
        <f t="shared" si="18"/>
        <v>32.012195121951223</v>
      </c>
      <c r="G190" t="s">
        <v>14</v>
      </c>
      <c r="H190">
        <v>35</v>
      </c>
      <c r="I190" s="1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4"/>
        <v>41975.25</v>
      </c>
      <c r="O190" s="7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3">
        <f t="shared" si="18"/>
        <v>23.525352848928385</v>
      </c>
      <c r="G191" t="s">
        <v>74</v>
      </c>
      <c r="H191">
        <v>441</v>
      </c>
      <c r="I191" s="1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4"/>
        <v>42433.25</v>
      </c>
      <c r="O191" s="7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3">
        <f t="shared" si="18"/>
        <v>68.594594594594597</v>
      </c>
      <c r="G192" t="s">
        <v>14</v>
      </c>
      <c r="H192">
        <v>24</v>
      </c>
      <c r="I192" s="1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4"/>
        <v>41429.208333333336</v>
      </c>
      <c r="O192" s="7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3">
        <f t="shared" si="18"/>
        <v>37.952380952380956</v>
      </c>
      <c r="G193" t="s">
        <v>14</v>
      </c>
      <c r="H193">
        <v>86</v>
      </c>
      <c r="I193" s="1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4"/>
        <v>43536.208333333328</v>
      </c>
      <c r="O193" s="7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3">
        <f t="shared" si="18"/>
        <v>19.992957746478872</v>
      </c>
      <c r="G194" t="s">
        <v>14</v>
      </c>
      <c r="H194">
        <v>243</v>
      </c>
      <c r="I194" s="1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4"/>
        <v>41817.208333333336</v>
      </c>
      <c r="O194" s="7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3">
        <f t="shared" si="18"/>
        <v>45.636363636363633</v>
      </c>
      <c r="G195" t="s">
        <v>14</v>
      </c>
      <c r="H195">
        <v>65</v>
      </c>
      <c r="I195" s="15">
        <f t="shared" ref="I195:I258" si="19">IF($E195=0, 0, $E195/$H195)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20">((($L195/60)/60)/24)+DATE(1970,1,1)</f>
        <v>43198.208333333328</v>
      </c>
      <c r="O195" s="7">
        <f t="shared" ref="O195:O258" si="21">((($M195/60)/60)/24)+DATE(1970,1,1)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LEFT($R195, FIND("/",$R195)-1)</f>
        <v>music</v>
      </c>
      <c r="T195" t="str">
        <f t="shared" ref="T195:T258" si="23">RIGHT($R195,LEN($R195)-FIND("/",$R195))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3">
        <f t="shared" si="18"/>
        <v>122.7605633802817</v>
      </c>
      <c r="G196" t="s">
        <v>20</v>
      </c>
      <c r="H196">
        <v>126</v>
      </c>
      <c r="I196" s="1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20"/>
        <v>42261.208333333328</v>
      </c>
      <c r="O196" s="7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3">
        <f t="shared" ref="F197:F260" si="24">($E197/$D197)*100</f>
        <v>361.75316455696202</v>
      </c>
      <c r="G197" t="s">
        <v>20</v>
      </c>
      <c r="H197">
        <v>524</v>
      </c>
      <c r="I197" s="1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20"/>
        <v>43310.208333333328</v>
      </c>
      <c r="O197" s="7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3">
        <f t="shared" si="24"/>
        <v>63.146341463414636</v>
      </c>
      <c r="G198" t="s">
        <v>14</v>
      </c>
      <c r="H198">
        <v>100</v>
      </c>
      <c r="I198" s="1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20"/>
        <v>42616.208333333328</v>
      </c>
      <c r="O198" s="7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3">
        <f t="shared" si="24"/>
        <v>298.20475319926874</v>
      </c>
      <c r="G199" t="s">
        <v>20</v>
      </c>
      <c r="H199">
        <v>1989</v>
      </c>
      <c r="I199" s="1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20"/>
        <v>42909.208333333328</v>
      </c>
      <c r="O199" s="7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3">
        <f t="shared" si="24"/>
        <v>9.5585443037974684</v>
      </c>
      <c r="G200" t="s">
        <v>14</v>
      </c>
      <c r="H200">
        <v>168</v>
      </c>
      <c r="I200" s="1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20"/>
        <v>40396.208333333336</v>
      </c>
      <c r="O200" s="7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3">
        <f t="shared" si="24"/>
        <v>53.777777777777779</v>
      </c>
      <c r="G201" t="s">
        <v>14</v>
      </c>
      <c r="H201">
        <v>13</v>
      </c>
      <c r="I201" s="1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20"/>
        <v>42192.208333333328</v>
      </c>
      <c r="O201" s="7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3">
        <f t="shared" si="24"/>
        <v>2</v>
      </c>
      <c r="G202" t="s">
        <v>14</v>
      </c>
      <c r="H202">
        <v>1</v>
      </c>
      <c r="I202" s="1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20"/>
        <v>40262.208333333336</v>
      </c>
      <c r="O202" s="7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3">
        <f t="shared" si="24"/>
        <v>681.19047619047615</v>
      </c>
      <c r="G203" t="s">
        <v>20</v>
      </c>
      <c r="H203">
        <v>157</v>
      </c>
      <c r="I203" s="1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20"/>
        <v>41845.208333333336</v>
      </c>
      <c r="O203" s="7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3">
        <f t="shared" si="24"/>
        <v>78.831325301204828</v>
      </c>
      <c r="G204" t="s">
        <v>74</v>
      </c>
      <c r="H204">
        <v>82</v>
      </c>
      <c r="I204" s="1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20"/>
        <v>40818.208333333336</v>
      </c>
      <c r="O204" s="7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3">
        <f t="shared" si="24"/>
        <v>134.40792216817235</v>
      </c>
      <c r="G205" t="s">
        <v>20</v>
      </c>
      <c r="H205">
        <v>4498</v>
      </c>
      <c r="I205" s="1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20"/>
        <v>42752.25</v>
      </c>
      <c r="O205" s="7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3">
        <f t="shared" si="24"/>
        <v>3.3719999999999999</v>
      </c>
      <c r="G206" t="s">
        <v>14</v>
      </c>
      <c r="H206">
        <v>40</v>
      </c>
      <c r="I206" s="1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20"/>
        <v>40636.208333333336</v>
      </c>
      <c r="O206" s="7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3">
        <f t="shared" si="24"/>
        <v>431.84615384615387</v>
      </c>
      <c r="G207" t="s">
        <v>20</v>
      </c>
      <c r="H207">
        <v>80</v>
      </c>
      <c r="I207" s="1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20"/>
        <v>43390.208333333328</v>
      </c>
      <c r="O207" s="7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3">
        <f t="shared" si="24"/>
        <v>38.844444444444441</v>
      </c>
      <c r="G208" t="s">
        <v>74</v>
      </c>
      <c r="H208">
        <v>57</v>
      </c>
      <c r="I208" s="1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20"/>
        <v>40236.25</v>
      </c>
      <c r="O208" s="7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3">
        <f t="shared" si="24"/>
        <v>425.7</v>
      </c>
      <c r="G209" t="s">
        <v>20</v>
      </c>
      <c r="H209">
        <v>43</v>
      </c>
      <c r="I209" s="1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20"/>
        <v>43340.208333333328</v>
      </c>
      <c r="O209" s="7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3">
        <f t="shared" si="24"/>
        <v>101.12239715591672</v>
      </c>
      <c r="G210" t="s">
        <v>20</v>
      </c>
      <c r="H210">
        <v>2053</v>
      </c>
      <c r="I210" s="1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20"/>
        <v>43048.25</v>
      </c>
      <c r="O210" s="7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3">
        <f t="shared" si="24"/>
        <v>21.188688946015425</v>
      </c>
      <c r="G211" t="s">
        <v>47</v>
      </c>
      <c r="H211">
        <v>808</v>
      </c>
      <c r="I211" s="1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20"/>
        <v>42496.208333333328</v>
      </c>
      <c r="O211" s="7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3">
        <f t="shared" si="24"/>
        <v>67.425531914893625</v>
      </c>
      <c r="G212" t="s">
        <v>14</v>
      </c>
      <c r="H212">
        <v>226</v>
      </c>
      <c r="I212" s="1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20"/>
        <v>42797.25</v>
      </c>
      <c r="O212" s="7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3">
        <f t="shared" si="24"/>
        <v>94.923371647509583</v>
      </c>
      <c r="G213" t="s">
        <v>14</v>
      </c>
      <c r="H213">
        <v>1625</v>
      </c>
      <c r="I213" s="1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20"/>
        <v>41513.208333333336</v>
      </c>
      <c r="O213" s="7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3">
        <f t="shared" si="24"/>
        <v>151.85185185185185</v>
      </c>
      <c r="G214" t="s">
        <v>20</v>
      </c>
      <c r="H214">
        <v>168</v>
      </c>
      <c r="I214" s="1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20"/>
        <v>43814.25</v>
      </c>
      <c r="O214" s="7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3">
        <f t="shared" si="24"/>
        <v>195.16382252559728</v>
      </c>
      <c r="G215" t="s">
        <v>20</v>
      </c>
      <c r="H215">
        <v>4289</v>
      </c>
      <c r="I215" s="1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20"/>
        <v>40488.208333333336</v>
      </c>
      <c r="O215" s="7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3">
        <f t="shared" si="24"/>
        <v>1023.1428571428571</v>
      </c>
      <c r="G216" t="s">
        <v>20</v>
      </c>
      <c r="H216">
        <v>165</v>
      </c>
      <c r="I216" s="1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20"/>
        <v>40409.208333333336</v>
      </c>
      <c r="O216" s="7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3">
        <f t="shared" si="24"/>
        <v>3.841836734693878</v>
      </c>
      <c r="G217" t="s">
        <v>14</v>
      </c>
      <c r="H217">
        <v>143</v>
      </c>
      <c r="I217" s="1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20"/>
        <v>43509.25</v>
      </c>
      <c r="O217" s="7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3">
        <f t="shared" si="24"/>
        <v>155.07066557107643</v>
      </c>
      <c r="G218" t="s">
        <v>20</v>
      </c>
      <c r="H218">
        <v>1815</v>
      </c>
      <c r="I218" s="1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20"/>
        <v>40869.25</v>
      </c>
      <c r="O218" s="7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3">
        <f t="shared" si="24"/>
        <v>44.753477588871718</v>
      </c>
      <c r="G219" t="s">
        <v>14</v>
      </c>
      <c r="H219">
        <v>934</v>
      </c>
      <c r="I219" s="1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20"/>
        <v>43583.208333333328</v>
      </c>
      <c r="O219" s="7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3">
        <f t="shared" si="24"/>
        <v>215.94736842105263</v>
      </c>
      <c r="G220" t="s">
        <v>20</v>
      </c>
      <c r="H220">
        <v>397</v>
      </c>
      <c r="I220" s="1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20"/>
        <v>40858.25</v>
      </c>
      <c r="O220" s="7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3">
        <f t="shared" si="24"/>
        <v>332.12709832134288</v>
      </c>
      <c r="G221" t="s">
        <v>20</v>
      </c>
      <c r="H221">
        <v>1539</v>
      </c>
      <c r="I221" s="1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20"/>
        <v>41137.208333333336</v>
      </c>
      <c r="O221" s="7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3">
        <f t="shared" si="24"/>
        <v>8.4430379746835449</v>
      </c>
      <c r="G222" t="s">
        <v>14</v>
      </c>
      <c r="H222">
        <v>17</v>
      </c>
      <c r="I222" s="1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20"/>
        <v>40725.208333333336</v>
      </c>
      <c r="O222" s="7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3">
        <f t="shared" si="24"/>
        <v>98.625514403292186</v>
      </c>
      <c r="G223" t="s">
        <v>14</v>
      </c>
      <c r="H223">
        <v>2179</v>
      </c>
      <c r="I223" s="1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20"/>
        <v>41081.208333333336</v>
      </c>
      <c r="O223" s="7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3">
        <f t="shared" si="24"/>
        <v>137.97916666666669</v>
      </c>
      <c r="G224" t="s">
        <v>20</v>
      </c>
      <c r="H224">
        <v>138</v>
      </c>
      <c r="I224" s="1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20"/>
        <v>41914.208333333336</v>
      </c>
      <c r="O224" s="7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3">
        <f t="shared" si="24"/>
        <v>93.81099656357388</v>
      </c>
      <c r="G225" t="s">
        <v>14</v>
      </c>
      <c r="H225">
        <v>931</v>
      </c>
      <c r="I225" s="1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20"/>
        <v>42445.208333333328</v>
      </c>
      <c r="O225" s="7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3">
        <f t="shared" si="24"/>
        <v>403.63930885529157</v>
      </c>
      <c r="G226" t="s">
        <v>20</v>
      </c>
      <c r="H226">
        <v>3594</v>
      </c>
      <c r="I226" s="1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20"/>
        <v>41906.208333333336</v>
      </c>
      <c r="O226" s="7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3">
        <f t="shared" si="24"/>
        <v>260.1740412979351</v>
      </c>
      <c r="G227" t="s">
        <v>20</v>
      </c>
      <c r="H227">
        <v>5880</v>
      </c>
      <c r="I227" s="1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20"/>
        <v>41762.208333333336</v>
      </c>
      <c r="O227" s="7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3">
        <f t="shared" si="24"/>
        <v>366.63333333333333</v>
      </c>
      <c r="G228" t="s">
        <v>20</v>
      </c>
      <c r="H228">
        <v>112</v>
      </c>
      <c r="I228" s="1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20"/>
        <v>40276.208333333336</v>
      </c>
      <c r="O228" s="7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3">
        <f t="shared" si="24"/>
        <v>168.72085385878489</v>
      </c>
      <c r="G229" t="s">
        <v>20</v>
      </c>
      <c r="H229">
        <v>943</v>
      </c>
      <c r="I229" s="1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20"/>
        <v>42139.208333333328</v>
      </c>
      <c r="O229" s="7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3">
        <f t="shared" si="24"/>
        <v>119.90717911530093</v>
      </c>
      <c r="G230" t="s">
        <v>20</v>
      </c>
      <c r="H230">
        <v>2468</v>
      </c>
      <c r="I230" s="1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20"/>
        <v>42613.208333333328</v>
      </c>
      <c r="O230" s="7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3">
        <f t="shared" si="24"/>
        <v>193.68925233644859</v>
      </c>
      <c r="G231" t="s">
        <v>20</v>
      </c>
      <c r="H231">
        <v>2551</v>
      </c>
      <c r="I231" s="1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20"/>
        <v>42887.208333333328</v>
      </c>
      <c r="O231" s="7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3">
        <f t="shared" si="24"/>
        <v>420.16666666666669</v>
      </c>
      <c r="G232" t="s">
        <v>20</v>
      </c>
      <c r="H232">
        <v>101</v>
      </c>
      <c r="I232" s="1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20"/>
        <v>43805.25</v>
      </c>
      <c r="O232" s="7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3">
        <f t="shared" si="24"/>
        <v>76.708333333333329</v>
      </c>
      <c r="G233" t="s">
        <v>74</v>
      </c>
      <c r="H233">
        <v>67</v>
      </c>
      <c r="I233" s="1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20"/>
        <v>41415.208333333336</v>
      </c>
      <c r="O233" s="7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3">
        <f t="shared" si="24"/>
        <v>171.26470588235293</v>
      </c>
      <c r="G234" t="s">
        <v>20</v>
      </c>
      <c r="H234">
        <v>92</v>
      </c>
      <c r="I234" s="1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20"/>
        <v>42576.208333333328</v>
      </c>
      <c r="O234" s="7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3">
        <f t="shared" si="24"/>
        <v>157.89473684210526</v>
      </c>
      <c r="G235" t="s">
        <v>20</v>
      </c>
      <c r="H235">
        <v>62</v>
      </c>
      <c r="I235" s="1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20"/>
        <v>40706.208333333336</v>
      </c>
      <c r="O235" s="7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3">
        <f t="shared" si="24"/>
        <v>109.08</v>
      </c>
      <c r="G236" t="s">
        <v>20</v>
      </c>
      <c r="H236">
        <v>149</v>
      </c>
      <c r="I236" s="1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20"/>
        <v>42969.208333333328</v>
      </c>
      <c r="O236" s="7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3">
        <f t="shared" si="24"/>
        <v>41.732558139534881</v>
      </c>
      <c r="G237" t="s">
        <v>14</v>
      </c>
      <c r="H237">
        <v>92</v>
      </c>
      <c r="I237" s="1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20"/>
        <v>42779.25</v>
      </c>
      <c r="O237" s="7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3">
        <f t="shared" si="24"/>
        <v>10.944303797468354</v>
      </c>
      <c r="G238" t="s">
        <v>14</v>
      </c>
      <c r="H238">
        <v>57</v>
      </c>
      <c r="I238" s="1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20"/>
        <v>43641.208333333328</v>
      </c>
      <c r="O238" s="7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3">
        <f t="shared" si="24"/>
        <v>159.3763440860215</v>
      </c>
      <c r="G239" t="s">
        <v>20</v>
      </c>
      <c r="H239">
        <v>329</v>
      </c>
      <c r="I239" s="1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20"/>
        <v>41754.208333333336</v>
      </c>
      <c r="O239" s="7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3">
        <f t="shared" si="24"/>
        <v>422.41666666666669</v>
      </c>
      <c r="G240" t="s">
        <v>20</v>
      </c>
      <c r="H240">
        <v>97</v>
      </c>
      <c r="I240" s="1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20"/>
        <v>43083.25</v>
      </c>
      <c r="O240" s="7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3">
        <f t="shared" si="24"/>
        <v>97.71875</v>
      </c>
      <c r="G241" t="s">
        <v>14</v>
      </c>
      <c r="H241">
        <v>41</v>
      </c>
      <c r="I241" s="1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20"/>
        <v>42245.208333333328</v>
      </c>
      <c r="O241" s="7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3">
        <f t="shared" si="24"/>
        <v>418.78911564625849</v>
      </c>
      <c r="G242" t="s">
        <v>20</v>
      </c>
      <c r="H242">
        <v>1784</v>
      </c>
      <c r="I242" s="1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20"/>
        <v>40396.208333333336</v>
      </c>
      <c r="O242" s="7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3">
        <f t="shared" si="24"/>
        <v>101.91632047477745</v>
      </c>
      <c r="G243" t="s">
        <v>20</v>
      </c>
      <c r="H243">
        <v>1684</v>
      </c>
      <c r="I243" s="1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20"/>
        <v>41742.208333333336</v>
      </c>
      <c r="O243" s="7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3">
        <f t="shared" si="24"/>
        <v>127.72619047619047</v>
      </c>
      <c r="G244" t="s">
        <v>20</v>
      </c>
      <c r="H244">
        <v>250</v>
      </c>
      <c r="I244" s="1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20"/>
        <v>42865.208333333328</v>
      </c>
      <c r="O244" s="7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3">
        <f t="shared" si="24"/>
        <v>445.21739130434781</v>
      </c>
      <c r="G245" t="s">
        <v>20</v>
      </c>
      <c r="H245">
        <v>238</v>
      </c>
      <c r="I245" s="1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20"/>
        <v>43163.25</v>
      </c>
      <c r="O245" s="7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3">
        <f t="shared" si="24"/>
        <v>569.71428571428578</v>
      </c>
      <c r="G246" t="s">
        <v>20</v>
      </c>
      <c r="H246">
        <v>53</v>
      </c>
      <c r="I246" s="1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20"/>
        <v>41834.208333333336</v>
      </c>
      <c r="O246" s="7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3">
        <f t="shared" si="24"/>
        <v>509.34482758620686</v>
      </c>
      <c r="G247" t="s">
        <v>20</v>
      </c>
      <c r="H247">
        <v>214</v>
      </c>
      <c r="I247" s="1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20"/>
        <v>41736.208333333336</v>
      </c>
      <c r="O247" s="7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3">
        <f t="shared" si="24"/>
        <v>325.5333333333333</v>
      </c>
      <c r="G248" t="s">
        <v>20</v>
      </c>
      <c r="H248">
        <v>222</v>
      </c>
      <c r="I248" s="1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20"/>
        <v>41491.208333333336</v>
      </c>
      <c r="O248" s="7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3">
        <f t="shared" si="24"/>
        <v>932.61616161616166</v>
      </c>
      <c r="G249" t="s">
        <v>20</v>
      </c>
      <c r="H249">
        <v>1884</v>
      </c>
      <c r="I249" s="1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20"/>
        <v>42726.25</v>
      </c>
      <c r="O249" s="7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3">
        <f t="shared" si="24"/>
        <v>211.33870967741933</v>
      </c>
      <c r="G250" t="s">
        <v>20</v>
      </c>
      <c r="H250">
        <v>218</v>
      </c>
      <c r="I250" s="1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20"/>
        <v>42004.25</v>
      </c>
      <c r="O250" s="7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3">
        <f t="shared" si="24"/>
        <v>273.32520325203251</v>
      </c>
      <c r="G251" t="s">
        <v>20</v>
      </c>
      <c r="H251">
        <v>6465</v>
      </c>
      <c r="I251" s="1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20"/>
        <v>42006.25</v>
      </c>
      <c r="O251" s="7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3">
        <f t="shared" si="24"/>
        <v>3</v>
      </c>
      <c r="G252" t="s">
        <v>14</v>
      </c>
      <c r="H252">
        <v>1</v>
      </c>
      <c r="I252" s="1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20"/>
        <v>40203.25</v>
      </c>
      <c r="O252" s="7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3">
        <f t="shared" si="24"/>
        <v>54.084507042253513</v>
      </c>
      <c r="G253" t="s">
        <v>14</v>
      </c>
      <c r="H253">
        <v>101</v>
      </c>
      <c r="I253" s="1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20"/>
        <v>41252.25</v>
      </c>
      <c r="O253" s="7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3">
        <f t="shared" si="24"/>
        <v>626.29999999999995</v>
      </c>
      <c r="G254" t="s">
        <v>20</v>
      </c>
      <c r="H254">
        <v>59</v>
      </c>
      <c r="I254" s="1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20"/>
        <v>41572.208333333336</v>
      </c>
      <c r="O254" s="7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3">
        <f t="shared" si="24"/>
        <v>89.021399176954731</v>
      </c>
      <c r="G255" t="s">
        <v>14</v>
      </c>
      <c r="H255">
        <v>1335</v>
      </c>
      <c r="I255" s="1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20"/>
        <v>40641.208333333336</v>
      </c>
      <c r="O255" s="7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3">
        <f t="shared" si="24"/>
        <v>184.89130434782609</v>
      </c>
      <c r="G256" t="s">
        <v>20</v>
      </c>
      <c r="H256">
        <v>88</v>
      </c>
      <c r="I256" s="1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20"/>
        <v>42787.25</v>
      </c>
      <c r="O256" s="7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3">
        <f t="shared" si="24"/>
        <v>120.16770186335404</v>
      </c>
      <c r="G257" t="s">
        <v>20</v>
      </c>
      <c r="H257">
        <v>1697</v>
      </c>
      <c r="I257" s="1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20"/>
        <v>40590.25</v>
      </c>
      <c r="O257" s="7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3">
        <f t="shared" si="24"/>
        <v>23.390243902439025</v>
      </c>
      <c r="G258" t="s">
        <v>14</v>
      </c>
      <c r="H258">
        <v>15</v>
      </c>
      <c r="I258" s="1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20"/>
        <v>42393.25</v>
      </c>
      <c r="O258" s="7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3">
        <f t="shared" si="24"/>
        <v>146</v>
      </c>
      <c r="G259" t="s">
        <v>20</v>
      </c>
      <c r="H259">
        <v>92</v>
      </c>
      <c r="I259" s="15">
        <f t="shared" ref="I259:I322" si="25">IF($E259=0, 0, $E259/$H259)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6">((($L259/60)/60)/24)+DATE(1970,1,1)</f>
        <v>41338.25</v>
      </c>
      <c r="O259" s="7">
        <f t="shared" ref="O259:O322" si="27">((($M259/60)/60)/24)+DATE(1970,1,1)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LEFT($R259, FIND("/",$R259)-1)</f>
        <v>theater</v>
      </c>
      <c r="T259" t="str">
        <f t="shared" ref="T259:T322" si="29">RIGHT($R259,LEN($R259)-FIND("/",$R259))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3">
        <f t="shared" si="24"/>
        <v>268.48</v>
      </c>
      <c r="G260" t="s">
        <v>20</v>
      </c>
      <c r="H260">
        <v>186</v>
      </c>
      <c r="I260" s="1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6"/>
        <v>42712.25</v>
      </c>
      <c r="O260" s="7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3">
        <f t="shared" ref="F261:F324" si="30">($E261/$D261)*100</f>
        <v>597.5</v>
      </c>
      <c r="G261" t="s">
        <v>20</v>
      </c>
      <c r="H261">
        <v>138</v>
      </c>
      <c r="I261" s="1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6"/>
        <v>41251.25</v>
      </c>
      <c r="O261" s="7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3">
        <f t="shared" si="30"/>
        <v>157.69841269841268</v>
      </c>
      <c r="G262" t="s">
        <v>20</v>
      </c>
      <c r="H262">
        <v>261</v>
      </c>
      <c r="I262" s="1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6"/>
        <v>41180.208333333336</v>
      </c>
      <c r="O262" s="7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3">
        <f t="shared" si="30"/>
        <v>31.201660735468568</v>
      </c>
      <c r="G263" t="s">
        <v>14</v>
      </c>
      <c r="H263">
        <v>454</v>
      </c>
      <c r="I263" s="1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6"/>
        <v>40415.208333333336</v>
      </c>
      <c r="O263" s="7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3">
        <f t="shared" si="30"/>
        <v>313.41176470588238</v>
      </c>
      <c r="G264" t="s">
        <v>20</v>
      </c>
      <c r="H264">
        <v>107</v>
      </c>
      <c r="I264" s="1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6"/>
        <v>40638.208333333336</v>
      </c>
      <c r="O264" s="7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3">
        <f t="shared" si="30"/>
        <v>370.89655172413791</v>
      </c>
      <c r="G265" t="s">
        <v>20</v>
      </c>
      <c r="H265">
        <v>199</v>
      </c>
      <c r="I265" s="1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6"/>
        <v>40187.25</v>
      </c>
      <c r="O265" s="7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3">
        <f t="shared" si="30"/>
        <v>362.66447368421052</v>
      </c>
      <c r="G266" t="s">
        <v>20</v>
      </c>
      <c r="H266">
        <v>5512</v>
      </c>
      <c r="I266" s="1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6"/>
        <v>41317.25</v>
      </c>
      <c r="O266" s="7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3">
        <f t="shared" si="30"/>
        <v>123.08163265306122</v>
      </c>
      <c r="G267" t="s">
        <v>20</v>
      </c>
      <c r="H267">
        <v>86</v>
      </c>
      <c r="I267" s="1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6"/>
        <v>42372.25</v>
      </c>
      <c r="O267" s="7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3">
        <f t="shared" si="30"/>
        <v>76.766756032171585</v>
      </c>
      <c r="G268" t="s">
        <v>14</v>
      </c>
      <c r="H268">
        <v>3182</v>
      </c>
      <c r="I268" s="1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6"/>
        <v>41950.25</v>
      </c>
      <c r="O268" s="7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3">
        <f t="shared" si="30"/>
        <v>233.62012987012989</v>
      </c>
      <c r="G269" t="s">
        <v>20</v>
      </c>
      <c r="H269">
        <v>2768</v>
      </c>
      <c r="I269" s="1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6"/>
        <v>41206.208333333336</v>
      </c>
      <c r="O269" s="7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3">
        <f t="shared" si="30"/>
        <v>180.53333333333333</v>
      </c>
      <c r="G270" t="s">
        <v>20</v>
      </c>
      <c r="H270">
        <v>48</v>
      </c>
      <c r="I270" s="1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6"/>
        <v>41186.208333333336</v>
      </c>
      <c r="O270" s="7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3">
        <f t="shared" si="30"/>
        <v>252.62857142857143</v>
      </c>
      <c r="G271" t="s">
        <v>20</v>
      </c>
      <c r="H271">
        <v>87</v>
      </c>
      <c r="I271" s="1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6"/>
        <v>43496.25</v>
      </c>
      <c r="O271" s="7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3">
        <f t="shared" si="30"/>
        <v>27.176538240368025</v>
      </c>
      <c r="G272" t="s">
        <v>74</v>
      </c>
      <c r="H272">
        <v>1890</v>
      </c>
      <c r="I272" s="1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6"/>
        <v>40514.25</v>
      </c>
      <c r="O272" s="7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3">
        <f t="shared" si="30"/>
        <v>1.2706571242680547</v>
      </c>
      <c r="G273" t="s">
        <v>47</v>
      </c>
      <c r="H273">
        <v>61</v>
      </c>
      <c r="I273" s="1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6"/>
        <v>42345.25</v>
      </c>
      <c r="O273" s="7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3">
        <f t="shared" si="30"/>
        <v>304.0097847358121</v>
      </c>
      <c r="G274" t="s">
        <v>20</v>
      </c>
      <c r="H274">
        <v>1894</v>
      </c>
      <c r="I274" s="1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6"/>
        <v>43656.208333333328</v>
      </c>
      <c r="O274" s="7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3">
        <f t="shared" si="30"/>
        <v>137.23076923076923</v>
      </c>
      <c r="G275" t="s">
        <v>20</v>
      </c>
      <c r="H275">
        <v>282</v>
      </c>
      <c r="I275" s="1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6"/>
        <v>42995.208333333328</v>
      </c>
      <c r="O275" s="7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3">
        <f t="shared" si="30"/>
        <v>32.208333333333336</v>
      </c>
      <c r="G276" t="s">
        <v>14</v>
      </c>
      <c r="H276">
        <v>15</v>
      </c>
      <c r="I276" s="1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6"/>
        <v>43045.25</v>
      </c>
      <c r="O276" s="7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3">
        <f t="shared" si="30"/>
        <v>241.51282051282053</v>
      </c>
      <c r="G277" t="s">
        <v>20</v>
      </c>
      <c r="H277">
        <v>116</v>
      </c>
      <c r="I277" s="1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6"/>
        <v>43561.208333333328</v>
      </c>
      <c r="O277" s="7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3">
        <f t="shared" si="30"/>
        <v>96.8</v>
      </c>
      <c r="G278" t="s">
        <v>14</v>
      </c>
      <c r="H278">
        <v>133</v>
      </c>
      <c r="I278" s="1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6"/>
        <v>41018.208333333336</v>
      </c>
      <c r="O278" s="7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3">
        <f t="shared" si="30"/>
        <v>1066.4285714285716</v>
      </c>
      <c r="G279" t="s">
        <v>20</v>
      </c>
      <c r="H279">
        <v>83</v>
      </c>
      <c r="I279" s="1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6"/>
        <v>40378.208333333336</v>
      </c>
      <c r="O279" s="7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3">
        <f t="shared" si="30"/>
        <v>325.88888888888891</v>
      </c>
      <c r="G280" t="s">
        <v>20</v>
      </c>
      <c r="H280">
        <v>91</v>
      </c>
      <c r="I280" s="1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6"/>
        <v>41239.25</v>
      </c>
      <c r="O280" s="7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3">
        <f t="shared" si="30"/>
        <v>170.70000000000002</v>
      </c>
      <c r="G281" t="s">
        <v>20</v>
      </c>
      <c r="H281">
        <v>546</v>
      </c>
      <c r="I281" s="1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6"/>
        <v>43346.208333333328</v>
      </c>
      <c r="O281" s="7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3">
        <f t="shared" si="30"/>
        <v>581.44000000000005</v>
      </c>
      <c r="G282" t="s">
        <v>20</v>
      </c>
      <c r="H282">
        <v>393</v>
      </c>
      <c r="I282" s="1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6"/>
        <v>43060.25</v>
      </c>
      <c r="O282" s="7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3">
        <f t="shared" si="30"/>
        <v>91.520972644376897</v>
      </c>
      <c r="G283" t="s">
        <v>14</v>
      </c>
      <c r="H283">
        <v>2062</v>
      </c>
      <c r="I283" s="1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6"/>
        <v>40979.25</v>
      </c>
      <c r="O283" s="7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3">
        <f t="shared" si="30"/>
        <v>108.04761904761904</v>
      </c>
      <c r="G284" t="s">
        <v>20</v>
      </c>
      <c r="H284">
        <v>133</v>
      </c>
      <c r="I284" s="1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6"/>
        <v>42701.25</v>
      </c>
      <c r="O284" s="7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3">
        <f t="shared" si="30"/>
        <v>18.728395061728396</v>
      </c>
      <c r="G285" t="s">
        <v>14</v>
      </c>
      <c r="H285">
        <v>29</v>
      </c>
      <c r="I285" s="1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6"/>
        <v>42520.208333333328</v>
      </c>
      <c r="O285" s="7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3">
        <f t="shared" si="30"/>
        <v>83.193877551020407</v>
      </c>
      <c r="G286" t="s">
        <v>14</v>
      </c>
      <c r="H286">
        <v>132</v>
      </c>
      <c r="I286" s="1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6"/>
        <v>41030.208333333336</v>
      </c>
      <c r="O286" s="7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3">
        <f t="shared" si="30"/>
        <v>706.33333333333337</v>
      </c>
      <c r="G287" t="s">
        <v>20</v>
      </c>
      <c r="H287">
        <v>254</v>
      </c>
      <c r="I287" s="1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6"/>
        <v>42623.208333333328</v>
      </c>
      <c r="O287" s="7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3">
        <f t="shared" si="30"/>
        <v>17.446030330062445</v>
      </c>
      <c r="G288" t="s">
        <v>74</v>
      </c>
      <c r="H288">
        <v>184</v>
      </c>
      <c r="I288" s="1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6"/>
        <v>42697.25</v>
      </c>
      <c r="O288" s="7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3">
        <f t="shared" si="30"/>
        <v>209.73015873015873</v>
      </c>
      <c r="G289" t="s">
        <v>20</v>
      </c>
      <c r="H289">
        <v>176</v>
      </c>
      <c r="I289" s="1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6"/>
        <v>42122.208333333328</v>
      </c>
      <c r="O289" s="7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3">
        <f t="shared" si="30"/>
        <v>97.785714285714292</v>
      </c>
      <c r="G290" t="s">
        <v>14</v>
      </c>
      <c r="H290">
        <v>137</v>
      </c>
      <c r="I290" s="1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6"/>
        <v>40982.208333333336</v>
      </c>
      <c r="O290" s="7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3">
        <f t="shared" si="30"/>
        <v>1684.25</v>
      </c>
      <c r="G291" t="s">
        <v>20</v>
      </c>
      <c r="H291">
        <v>337</v>
      </c>
      <c r="I291" s="1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6"/>
        <v>42219.208333333328</v>
      </c>
      <c r="O291" s="7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3">
        <f t="shared" si="30"/>
        <v>54.402135231316727</v>
      </c>
      <c r="G292" t="s">
        <v>14</v>
      </c>
      <c r="H292">
        <v>908</v>
      </c>
      <c r="I292" s="1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6"/>
        <v>41404.208333333336</v>
      </c>
      <c r="O292" s="7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3">
        <f t="shared" si="30"/>
        <v>456.61111111111109</v>
      </c>
      <c r="G293" t="s">
        <v>20</v>
      </c>
      <c r="H293">
        <v>107</v>
      </c>
      <c r="I293" s="1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6"/>
        <v>40831.208333333336</v>
      </c>
      <c r="O293" s="7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3">
        <f t="shared" si="30"/>
        <v>9.8219178082191778</v>
      </c>
      <c r="G294" t="s">
        <v>14</v>
      </c>
      <c r="H294">
        <v>10</v>
      </c>
      <c r="I294" s="1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6"/>
        <v>40984.208333333336</v>
      </c>
      <c r="O294" s="7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3">
        <f t="shared" si="30"/>
        <v>16.384615384615383</v>
      </c>
      <c r="G295" t="s">
        <v>74</v>
      </c>
      <c r="H295">
        <v>32</v>
      </c>
      <c r="I295" s="1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6"/>
        <v>40456.208333333336</v>
      </c>
      <c r="O295" s="7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3">
        <f t="shared" si="30"/>
        <v>1339.6666666666667</v>
      </c>
      <c r="G296" t="s">
        <v>20</v>
      </c>
      <c r="H296">
        <v>183</v>
      </c>
      <c r="I296" s="1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6"/>
        <v>43399.208333333328</v>
      </c>
      <c r="O296" s="7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3">
        <f t="shared" si="30"/>
        <v>35.650077760497666</v>
      </c>
      <c r="G297" t="s">
        <v>14</v>
      </c>
      <c r="H297">
        <v>1910</v>
      </c>
      <c r="I297" s="1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6"/>
        <v>41562.208333333336</v>
      </c>
      <c r="O297" s="7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3">
        <f t="shared" si="30"/>
        <v>54.950819672131146</v>
      </c>
      <c r="G298" t="s">
        <v>14</v>
      </c>
      <c r="H298">
        <v>38</v>
      </c>
      <c r="I298" s="1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6"/>
        <v>43493.25</v>
      </c>
      <c r="O298" s="7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3">
        <f t="shared" si="30"/>
        <v>94.236111111111114</v>
      </c>
      <c r="G299" t="s">
        <v>14</v>
      </c>
      <c r="H299">
        <v>104</v>
      </c>
      <c r="I299" s="1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6"/>
        <v>41653.25</v>
      </c>
      <c r="O299" s="7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3">
        <f t="shared" si="30"/>
        <v>143.91428571428571</v>
      </c>
      <c r="G300" t="s">
        <v>20</v>
      </c>
      <c r="H300">
        <v>72</v>
      </c>
      <c r="I300" s="1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6"/>
        <v>42426.25</v>
      </c>
      <c r="O300" s="7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3">
        <f t="shared" si="30"/>
        <v>51.421052631578945</v>
      </c>
      <c r="G301" t="s">
        <v>14</v>
      </c>
      <c r="H301">
        <v>49</v>
      </c>
      <c r="I301" s="1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6"/>
        <v>42432.25</v>
      </c>
      <c r="O301" s="7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3">
        <f t="shared" si="30"/>
        <v>5</v>
      </c>
      <c r="G302" t="s">
        <v>14</v>
      </c>
      <c r="H302">
        <v>1</v>
      </c>
      <c r="I302" s="1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6"/>
        <v>42977.208333333328</v>
      </c>
      <c r="O302" s="7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3">
        <f t="shared" si="30"/>
        <v>1344.6666666666667</v>
      </c>
      <c r="G303" t="s">
        <v>20</v>
      </c>
      <c r="H303">
        <v>295</v>
      </c>
      <c r="I303" s="1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6"/>
        <v>42061.25</v>
      </c>
      <c r="O303" s="7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3">
        <f t="shared" si="30"/>
        <v>31.844940867279899</v>
      </c>
      <c r="G304" t="s">
        <v>14</v>
      </c>
      <c r="H304">
        <v>245</v>
      </c>
      <c r="I304" s="1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6"/>
        <v>43345.208333333328</v>
      </c>
      <c r="O304" s="7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3">
        <f t="shared" si="30"/>
        <v>82.617647058823536</v>
      </c>
      <c r="G305" t="s">
        <v>14</v>
      </c>
      <c r="H305">
        <v>32</v>
      </c>
      <c r="I305" s="1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6"/>
        <v>42376.25</v>
      </c>
      <c r="O305" s="7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3">
        <f t="shared" si="30"/>
        <v>546.14285714285722</v>
      </c>
      <c r="G306" t="s">
        <v>20</v>
      </c>
      <c r="H306">
        <v>142</v>
      </c>
      <c r="I306" s="1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6"/>
        <v>42589.208333333328</v>
      </c>
      <c r="O306" s="7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3">
        <f t="shared" si="30"/>
        <v>286.21428571428572</v>
      </c>
      <c r="G307" t="s">
        <v>20</v>
      </c>
      <c r="H307">
        <v>85</v>
      </c>
      <c r="I307" s="1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6"/>
        <v>42448.208333333328</v>
      </c>
      <c r="O307" s="7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3">
        <f t="shared" si="30"/>
        <v>7.9076923076923071</v>
      </c>
      <c r="G308" t="s">
        <v>14</v>
      </c>
      <c r="H308">
        <v>7</v>
      </c>
      <c r="I308" s="1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6"/>
        <v>42930.208333333328</v>
      </c>
      <c r="O308" s="7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3">
        <f t="shared" si="30"/>
        <v>132.13677811550153</v>
      </c>
      <c r="G309" t="s">
        <v>20</v>
      </c>
      <c r="H309">
        <v>659</v>
      </c>
      <c r="I309" s="1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6"/>
        <v>41066.208333333336</v>
      </c>
      <c r="O309" s="7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3">
        <f t="shared" si="30"/>
        <v>74.077834179357026</v>
      </c>
      <c r="G310" t="s">
        <v>14</v>
      </c>
      <c r="H310">
        <v>803</v>
      </c>
      <c r="I310" s="1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6"/>
        <v>40651.208333333336</v>
      </c>
      <c r="O310" s="7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3">
        <f t="shared" si="30"/>
        <v>75.292682926829272</v>
      </c>
      <c r="G311" t="s">
        <v>74</v>
      </c>
      <c r="H311">
        <v>75</v>
      </c>
      <c r="I311" s="1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6"/>
        <v>40807.208333333336</v>
      </c>
      <c r="O311" s="7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3">
        <f t="shared" si="30"/>
        <v>20.333333333333332</v>
      </c>
      <c r="G312" t="s">
        <v>14</v>
      </c>
      <c r="H312">
        <v>16</v>
      </c>
      <c r="I312" s="1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6"/>
        <v>40277.208333333336</v>
      </c>
      <c r="O312" s="7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3">
        <f t="shared" si="30"/>
        <v>203.36507936507937</v>
      </c>
      <c r="G313" t="s">
        <v>20</v>
      </c>
      <c r="H313">
        <v>121</v>
      </c>
      <c r="I313" s="1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6"/>
        <v>40590.25</v>
      </c>
      <c r="O313" s="7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3">
        <f t="shared" si="30"/>
        <v>310.2284263959391</v>
      </c>
      <c r="G314" t="s">
        <v>20</v>
      </c>
      <c r="H314">
        <v>3742</v>
      </c>
      <c r="I314" s="1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6"/>
        <v>41572.208333333336</v>
      </c>
      <c r="O314" s="7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3">
        <f t="shared" si="30"/>
        <v>395.31818181818181</v>
      </c>
      <c r="G315" t="s">
        <v>20</v>
      </c>
      <c r="H315">
        <v>223</v>
      </c>
      <c r="I315" s="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6"/>
        <v>40966.25</v>
      </c>
      <c r="O315" s="7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3">
        <f t="shared" si="30"/>
        <v>294.71428571428572</v>
      </c>
      <c r="G316" t="s">
        <v>20</v>
      </c>
      <c r="H316">
        <v>133</v>
      </c>
      <c r="I316" s="1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6"/>
        <v>43536.208333333328</v>
      </c>
      <c r="O316" s="7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3">
        <f t="shared" si="30"/>
        <v>33.89473684210526</v>
      </c>
      <c r="G317" t="s">
        <v>14</v>
      </c>
      <c r="H317">
        <v>31</v>
      </c>
      <c r="I317" s="1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6"/>
        <v>41783.208333333336</v>
      </c>
      <c r="O317" s="7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3">
        <f t="shared" si="30"/>
        <v>66.677083333333329</v>
      </c>
      <c r="G318" t="s">
        <v>14</v>
      </c>
      <c r="H318">
        <v>108</v>
      </c>
      <c r="I318" s="1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6"/>
        <v>43788.25</v>
      </c>
      <c r="O318" s="7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3">
        <f t="shared" si="30"/>
        <v>19.227272727272727</v>
      </c>
      <c r="G319" t="s">
        <v>14</v>
      </c>
      <c r="H319">
        <v>30</v>
      </c>
      <c r="I319" s="1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6"/>
        <v>42869.208333333328</v>
      </c>
      <c r="O319" s="7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3">
        <f t="shared" si="30"/>
        <v>15.842105263157894</v>
      </c>
      <c r="G320" t="s">
        <v>14</v>
      </c>
      <c r="H320">
        <v>17</v>
      </c>
      <c r="I320" s="1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6"/>
        <v>41684.25</v>
      </c>
      <c r="O320" s="7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3">
        <f t="shared" si="30"/>
        <v>38.702380952380956</v>
      </c>
      <c r="G321" t="s">
        <v>74</v>
      </c>
      <c r="H321">
        <v>64</v>
      </c>
      <c r="I321" s="1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6"/>
        <v>40402.208333333336</v>
      </c>
      <c r="O321" s="7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3">
        <f t="shared" si="30"/>
        <v>9.5876777251184837</v>
      </c>
      <c r="G322" t="s">
        <v>14</v>
      </c>
      <c r="H322">
        <v>80</v>
      </c>
      <c r="I322" s="1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6"/>
        <v>40673.208333333336</v>
      </c>
      <c r="O322" s="7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3">
        <f t="shared" si="30"/>
        <v>94.144366197183089</v>
      </c>
      <c r="G323" t="s">
        <v>14</v>
      </c>
      <c r="H323">
        <v>2468</v>
      </c>
      <c r="I323" s="15">
        <f t="shared" ref="I323:I386" si="31">IF($E323=0, 0, $E323/$H323)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2">((($L323/60)/60)/24)+DATE(1970,1,1)</f>
        <v>40634.208333333336</v>
      </c>
      <c r="O323" s="7">
        <f t="shared" ref="O323:O386" si="33">((($M323/60)/60)/24)+DATE(1970,1,1)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LEFT($R323, FIND("/",$R323)-1)</f>
        <v>film &amp; video</v>
      </c>
      <c r="T323" t="str">
        <f t="shared" ref="T323:T386" si="35">RIGHT($R323,LEN($R323)-FIND("/",$R323))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3">
        <f t="shared" si="30"/>
        <v>166.56234096692114</v>
      </c>
      <c r="G324" t="s">
        <v>20</v>
      </c>
      <c r="H324">
        <v>5168</v>
      </c>
      <c r="I324" s="1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2"/>
        <v>40507.25</v>
      </c>
      <c r="O324" s="7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3">
        <f t="shared" ref="F325:F388" si="36">($E325/$D325)*100</f>
        <v>24.134831460674157</v>
      </c>
      <c r="G325" t="s">
        <v>14</v>
      </c>
      <c r="H325">
        <v>26</v>
      </c>
      <c r="I325" s="1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2"/>
        <v>41725.208333333336</v>
      </c>
      <c r="O325" s="7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3">
        <f t="shared" si="36"/>
        <v>164.05633802816902</v>
      </c>
      <c r="G326" t="s">
        <v>20</v>
      </c>
      <c r="H326">
        <v>307</v>
      </c>
      <c r="I326" s="1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2"/>
        <v>42176.208333333328</v>
      </c>
      <c r="O326" s="7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3">
        <f t="shared" si="36"/>
        <v>90.723076923076931</v>
      </c>
      <c r="G327" t="s">
        <v>14</v>
      </c>
      <c r="H327">
        <v>73</v>
      </c>
      <c r="I327" s="1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2"/>
        <v>43267.208333333328</v>
      </c>
      <c r="O327" s="7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3">
        <f t="shared" si="36"/>
        <v>46.194444444444443</v>
      </c>
      <c r="G328" t="s">
        <v>14</v>
      </c>
      <c r="H328">
        <v>128</v>
      </c>
      <c r="I328" s="1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2"/>
        <v>42364.25</v>
      </c>
      <c r="O328" s="7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3">
        <f t="shared" si="36"/>
        <v>38.53846153846154</v>
      </c>
      <c r="G329" t="s">
        <v>14</v>
      </c>
      <c r="H329">
        <v>33</v>
      </c>
      <c r="I329" s="1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2"/>
        <v>43705.208333333328</v>
      </c>
      <c r="O329" s="7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3">
        <f t="shared" si="36"/>
        <v>133.56231003039514</v>
      </c>
      <c r="G330" t="s">
        <v>20</v>
      </c>
      <c r="H330">
        <v>2441</v>
      </c>
      <c r="I330" s="1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2"/>
        <v>43434.25</v>
      </c>
      <c r="O330" s="7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3">
        <f t="shared" si="36"/>
        <v>22.896588486140725</v>
      </c>
      <c r="G331" t="s">
        <v>47</v>
      </c>
      <c r="H331">
        <v>211</v>
      </c>
      <c r="I331" s="1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2"/>
        <v>42716.25</v>
      </c>
      <c r="O331" s="7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3">
        <f t="shared" si="36"/>
        <v>184.95548961424333</v>
      </c>
      <c r="G332" t="s">
        <v>20</v>
      </c>
      <c r="H332">
        <v>1385</v>
      </c>
      <c r="I332" s="1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2"/>
        <v>43077.25</v>
      </c>
      <c r="O332" s="7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3">
        <f t="shared" si="36"/>
        <v>443.72727272727275</v>
      </c>
      <c r="G333" t="s">
        <v>20</v>
      </c>
      <c r="H333">
        <v>190</v>
      </c>
      <c r="I333" s="1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2"/>
        <v>40896.25</v>
      </c>
      <c r="O333" s="7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3">
        <f t="shared" si="36"/>
        <v>199.9806763285024</v>
      </c>
      <c r="G334" t="s">
        <v>20</v>
      </c>
      <c r="H334">
        <v>470</v>
      </c>
      <c r="I334" s="1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2"/>
        <v>41361.208333333336</v>
      </c>
      <c r="O334" s="7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3">
        <f t="shared" si="36"/>
        <v>123.95833333333333</v>
      </c>
      <c r="G335" t="s">
        <v>20</v>
      </c>
      <c r="H335">
        <v>253</v>
      </c>
      <c r="I335" s="1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2"/>
        <v>43424.25</v>
      </c>
      <c r="O335" s="7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3">
        <f t="shared" si="36"/>
        <v>186.61329305135951</v>
      </c>
      <c r="G336" t="s">
        <v>20</v>
      </c>
      <c r="H336">
        <v>1113</v>
      </c>
      <c r="I336" s="1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2"/>
        <v>43110.25</v>
      </c>
      <c r="O336" s="7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3">
        <f t="shared" si="36"/>
        <v>114.28538550057536</v>
      </c>
      <c r="G337" t="s">
        <v>20</v>
      </c>
      <c r="H337">
        <v>2283</v>
      </c>
      <c r="I337" s="1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2"/>
        <v>43784.25</v>
      </c>
      <c r="O337" s="7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3">
        <f t="shared" si="36"/>
        <v>97.032531824611041</v>
      </c>
      <c r="G338" t="s">
        <v>14</v>
      </c>
      <c r="H338">
        <v>1072</v>
      </c>
      <c r="I338" s="1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2"/>
        <v>40527.25</v>
      </c>
      <c r="O338" s="7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3">
        <f t="shared" si="36"/>
        <v>122.81904761904762</v>
      </c>
      <c r="G339" t="s">
        <v>20</v>
      </c>
      <c r="H339">
        <v>1095</v>
      </c>
      <c r="I339" s="1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2"/>
        <v>43780.25</v>
      </c>
      <c r="O339" s="7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3">
        <f t="shared" si="36"/>
        <v>179.14326647564468</v>
      </c>
      <c r="G340" t="s">
        <v>20</v>
      </c>
      <c r="H340">
        <v>1690</v>
      </c>
      <c r="I340" s="1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2"/>
        <v>40821.208333333336</v>
      </c>
      <c r="O340" s="7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3">
        <f t="shared" si="36"/>
        <v>79.951577402787962</v>
      </c>
      <c r="G341" t="s">
        <v>74</v>
      </c>
      <c r="H341">
        <v>1297</v>
      </c>
      <c r="I341" s="1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2"/>
        <v>42949.208333333328</v>
      </c>
      <c r="O341" s="7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3">
        <f t="shared" si="36"/>
        <v>94.242587601078171</v>
      </c>
      <c r="G342" t="s">
        <v>14</v>
      </c>
      <c r="H342">
        <v>393</v>
      </c>
      <c r="I342" s="1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2"/>
        <v>40889.25</v>
      </c>
      <c r="O342" s="7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3">
        <f t="shared" si="36"/>
        <v>84.669291338582681</v>
      </c>
      <c r="G343" t="s">
        <v>14</v>
      </c>
      <c r="H343">
        <v>1257</v>
      </c>
      <c r="I343" s="1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2"/>
        <v>42244.208333333328</v>
      </c>
      <c r="O343" s="7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3">
        <f t="shared" si="36"/>
        <v>66.521920668058456</v>
      </c>
      <c r="G344" t="s">
        <v>14</v>
      </c>
      <c r="H344">
        <v>328</v>
      </c>
      <c r="I344" s="1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2"/>
        <v>41475.208333333336</v>
      </c>
      <c r="O344" s="7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3">
        <f t="shared" si="36"/>
        <v>53.922222222222224</v>
      </c>
      <c r="G345" t="s">
        <v>14</v>
      </c>
      <c r="H345">
        <v>147</v>
      </c>
      <c r="I345" s="1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2"/>
        <v>41597.25</v>
      </c>
      <c r="O345" s="7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3">
        <f t="shared" si="36"/>
        <v>41.983299595141702</v>
      </c>
      <c r="G346" t="s">
        <v>14</v>
      </c>
      <c r="H346">
        <v>830</v>
      </c>
      <c r="I346" s="1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2"/>
        <v>43122.25</v>
      </c>
      <c r="O346" s="7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3">
        <f t="shared" si="36"/>
        <v>14.69479695431472</v>
      </c>
      <c r="G347" t="s">
        <v>14</v>
      </c>
      <c r="H347">
        <v>331</v>
      </c>
      <c r="I347" s="1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2"/>
        <v>42194.208333333328</v>
      </c>
      <c r="O347" s="7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3">
        <f t="shared" si="36"/>
        <v>34.475000000000001</v>
      </c>
      <c r="G348" t="s">
        <v>14</v>
      </c>
      <c r="H348">
        <v>25</v>
      </c>
      <c r="I348" s="1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2"/>
        <v>42971.208333333328</v>
      </c>
      <c r="O348" s="7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3">
        <f t="shared" si="36"/>
        <v>1400.7777777777778</v>
      </c>
      <c r="G349" t="s">
        <v>20</v>
      </c>
      <c r="H349">
        <v>191</v>
      </c>
      <c r="I349" s="1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2"/>
        <v>42046.25</v>
      </c>
      <c r="O349" s="7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3">
        <f t="shared" si="36"/>
        <v>71.770351758793964</v>
      </c>
      <c r="G350" t="s">
        <v>14</v>
      </c>
      <c r="H350">
        <v>3483</v>
      </c>
      <c r="I350" s="1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2"/>
        <v>42782.25</v>
      </c>
      <c r="O350" s="7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3">
        <f t="shared" si="36"/>
        <v>53.074115044247783</v>
      </c>
      <c r="G351" t="s">
        <v>14</v>
      </c>
      <c r="H351">
        <v>923</v>
      </c>
      <c r="I351" s="1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2"/>
        <v>42930.208333333328</v>
      </c>
      <c r="O351" s="7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3">
        <f t="shared" si="36"/>
        <v>5</v>
      </c>
      <c r="G352" t="s">
        <v>14</v>
      </c>
      <c r="H352">
        <v>1</v>
      </c>
      <c r="I352" s="1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2"/>
        <v>42144.208333333328</v>
      </c>
      <c r="O352" s="7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3">
        <f t="shared" si="36"/>
        <v>127.70715249662618</v>
      </c>
      <c r="G353" t="s">
        <v>20</v>
      </c>
      <c r="H353">
        <v>2013</v>
      </c>
      <c r="I353" s="1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2"/>
        <v>42240.208333333328</v>
      </c>
      <c r="O353" s="7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3">
        <f t="shared" si="36"/>
        <v>34.892857142857139</v>
      </c>
      <c r="G354" t="s">
        <v>14</v>
      </c>
      <c r="H354">
        <v>33</v>
      </c>
      <c r="I354" s="1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2"/>
        <v>42315.25</v>
      </c>
      <c r="O354" s="7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3">
        <f t="shared" si="36"/>
        <v>410.59821428571428</v>
      </c>
      <c r="G355" t="s">
        <v>20</v>
      </c>
      <c r="H355">
        <v>1703</v>
      </c>
      <c r="I355" s="1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2"/>
        <v>43651.208333333328</v>
      </c>
      <c r="O355" s="7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3">
        <f t="shared" si="36"/>
        <v>123.73770491803278</v>
      </c>
      <c r="G356" t="s">
        <v>20</v>
      </c>
      <c r="H356">
        <v>80</v>
      </c>
      <c r="I356" s="1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2"/>
        <v>41520.208333333336</v>
      </c>
      <c r="O356" s="7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3">
        <f t="shared" si="36"/>
        <v>58.973684210526315</v>
      </c>
      <c r="G357" t="s">
        <v>47</v>
      </c>
      <c r="H357">
        <v>86</v>
      </c>
      <c r="I357" s="1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2"/>
        <v>42757.25</v>
      </c>
      <c r="O357" s="7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3">
        <f t="shared" si="36"/>
        <v>36.892473118279568</v>
      </c>
      <c r="G358" t="s">
        <v>14</v>
      </c>
      <c r="H358">
        <v>40</v>
      </c>
      <c r="I358" s="1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2"/>
        <v>40922.25</v>
      </c>
      <c r="O358" s="7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3">
        <f t="shared" si="36"/>
        <v>184.91304347826087</v>
      </c>
      <c r="G359" t="s">
        <v>20</v>
      </c>
      <c r="H359">
        <v>41</v>
      </c>
      <c r="I359" s="1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2"/>
        <v>42250.208333333328</v>
      </c>
      <c r="O359" s="7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3">
        <f t="shared" si="36"/>
        <v>11.814432989690722</v>
      </c>
      <c r="G360" t="s">
        <v>14</v>
      </c>
      <c r="H360">
        <v>23</v>
      </c>
      <c r="I360" s="1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2"/>
        <v>43322.208333333328</v>
      </c>
      <c r="O360" s="7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3">
        <f t="shared" si="36"/>
        <v>298.7</v>
      </c>
      <c r="G361" t="s">
        <v>20</v>
      </c>
      <c r="H361">
        <v>187</v>
      </c>
      <c r="I361" s="1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2"/>
        <v>40782.208333333336</v>
      </c>
      <c r="O361" s="7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3">
        <f t="shared" si="36"/>
        <v>226.35175879396985</v>
      </c>
      <c r="G362" t="s">
        <v>20</v>
      </c>
      <c r="H362">
        <v>2875</v>
      </c>
      <c r="I362" s="1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2"/>
        <v>40544.25</v>
      </c>
      <c r="O362" s="7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3">
        <f t="shared" si="36"/>
        <v>173.56363636363636</v>
      </c>
      <c r="G363" t="s">
        <v>20</v>
      </c>
      <c r="H363">
        <v>88</v>
      </c>
      <c r="I363" s="1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2"/>
        <v>43015.208333333328</v>
      </c>
      <c r="O363" s="7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3">
        <f t="shared" si="36"/>
        <v>371.75675675675677</v>
      </c>
      <c r="G364" t="s">
        <v>20</v>
      </c>
      <c r="H364">
        <v>191</v>
      </c>
      <c r="I364" s="1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2"/>
        <v>40570.25</v>
      </c>
      <c r="O364" s="7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3">
        <f t="shared" si="36"/>
        <v>160.19230769230771</v>
      </c>
      <c r="G365" t="s">
        <v>20</v>
      </c>
      <c r="H365">
        <v>139</v>
      </c>
      <c r="I365" s="1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2"/>
        <v>40904.25</v>
      </c>
      <c r="O365" s="7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3">
        <f t="shared" si="36"/>
        <v>1616.3333333333335</v>
      </c>
      <c r="G366" t="s">
        <v>20</v>
      </c>
      <c r="H366">
        <v>186</v>
      </c>
      <c r="I366" s="1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2"/>
        <v>43164.25</v>
      </c>
      <c r="O366" s="7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3">
        <f t="shared" si="36"/>
        <v>733.4375</v>
      </c>
      <c r="G367" t="s">
        <v>20</v>
      </c>
      <c r="H367">
        <v>112</v>
      </c>
      <c r="I367" s="1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2"/>
        <v>42733.25</v>
      </c>
      <c r="O367" s="7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3">
        <f t="shared" si="36"/>
        <v>592.11111111111109</v>
      </c>
      <c r="G368" t="s">
        <v>20</v>
      </c>
      <c r="H368">
        <v>101</v>
      </c>
      <c r="I368" s="1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2"/>
        <v>40546.25</v>
      </c>
      <c r="O368" s="7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3">
        <f t="shared" si="36"/>
        <v>18.888888888888889</v>
      </c>
      <c r="G369" t="s">
        <v>14</v>
      </c>
      <c r="H369">
        <v>75</v>
      </c>
      <c r="I369" s="1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2"/>
        <v>41930.208333333336</v>
      </c>
      <c r="O369" s="7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3">
        <f t="shared" si="36"/>
        <v>276.80769230769232</v>
      </c>
      <c r="G370" t="s">
        <v>20</v>
      </c>
      <c r="H370">
        <v>206</v>
      </c>
      <c r="I370" s="1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2"/>
        <v>40464.208333333336</v>
      </c>
      <c r="O370" s="7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3">
        <f t="shared" si="36"/>
        <v>273.01851851851848</v>
      </c>
      <c r="G371" t="s">
        <v>20</v>
      </c>
      <c r="H371">
        <v>154</v>
      </c>
      <c r="I371" s="1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2"/>
        <v>41308.25</v>
      </c>
      <c r="O371" s="7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3">
        <f t="shared" si="36"/>
        <v>159.36331255565449</v>
      </c>
      <c r="G372" t="s">
        <v>20</v>
      </c>
      <c r="H372">
        <v>5966</v>
      </c>
      <c r="I372" s="1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2"/>
        <v>43570.208333333328</v>
      </c>
      <c r="O372" s="7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3">
        <f t="shared" si="36"/>
        <v>67.869978858350947</v>
      </c>
      <c r="G373" t="s">
        <v>14</v>
      </c>
      <c r="H373">
        <v>2176</v>
      </c>
      <c r="I373" s="1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2"/>
        <v>42043.25</v>
      </c>
      <c r="O373" s="7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3">
        <f t="shared" si="36"/>
        <v>1591.5555555555554</v>
      </c>
      <c r="G374" t="s">
        <v>20</v>
      </c>
      <c r="H374">
        <v>169</v>
      </c>
      <c r="I374" s="1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2"/>
        <v>42012.25</v>
      </c>
      <c r="O374" s="7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3">
        <f t="shared" si="36"/>
        <v>730.18222222222221</v>
      </c>
      <c r="G375" t="s">
        <v>20</v>
      </c>
      <c r="H375">
        <v>2106</v>
      </c>
      <c r="I375" s="1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2"/>
        <v>42964.208333333328</v>
      </c>
      <c r="O375" s="7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3">
        <f t="shared" si="36"/>
        <v>13.185782556750297</v>
      </c>
      <c r="G376" t="s">
        <v>14</v>
      </c>
      <c r="H376">
        <v>441</v>
      </c>
      <c r="I376" s="1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2"/>
        <v>43476.25</v>
      </c>
      <c r="O376" s="7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3">
        <f t="shared" si="36"/>
        <v>54.777777777777779</v>
      </c>
      <c r="G377" t="s">
        <v>14</v>
      </c>
      <c r="H377">
        <v>25</v>
      </c>
      <c r="I377" s="1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2"/>
        <v>42293.208333333328</v>
      </c>
      <c r="O377" s="7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3">
        <f t="shared" si="36"/>
        <v>361.02941176470591</v>
      </c>
      <c r="G378" t="s">
        <v>20</v>
      </c>
      <c r="H378">
        <v>131</v>
      </c>
      <c r="I378" s="1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2"/>
        <v>41826.208333333336</v>
      </c>
      <c r="O378" s="7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3">
        <f t="shared" si="36"/>
        <v>10.257545271629779</v>
      </c>
      <c r="G379" t="s">
        <v>14</v>
      </c>
      <c r="H379">
        <v>127</v>
      </c>
      <c r="I379" s="1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2"/>
        <v>43760.208333333328</v>
      </c>
      <c r="O379" s="7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3">
        <f t="shared" si="36"/>
        <v>13.962962962962964</v>
      </c>
      <c r="G380" t="s">
        <v>14</v>
      </c>
      <c r="H380">
        <v>355</v>
      </c>
      <c r="I380" s="1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2"/>
        <v>43241.208333333328</v>
      </c>
      <c r="O380" s="7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3">
        <f t="shared" si="36"/>
        <v>40.444444444444443</v>
      </c>
      <c r="G381" t="s">
        <v>14</v>
      </c>
      <c r="H381">
        <v>44</v>
      </c>
      <c r="I381" s="1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2"/>
        <v>40843.208333333336</v>
      </c>
      <c r="O381" s="7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3">
        <f t="shared" si="36"/>
        <v>160.32</v>
      </c>
      <c r="G382" t="s">
        <v>20</v>
      </c>
      <c r="H382">
        <v>84</v>
      </c>
      <c r="I382" s="1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2"/>
        <v>41448.208333333336</v>
      </c>
      <c r="O382" s="7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3">
        <f t="shared" si="36"/>
        <v>183.9433962264151</v>
      </c>
      <c r="G383" t="s">
        <v>20</v>
      </c>
      <c r="H383">
        <v>155</v>
      </c>
      <c r="I383" s="1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2"/>
        <v>42163.208333333328</v>
      </c>
      <c r="O383" s="7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3">
        <f t="shared" si="36"/>
        <v>63.769230769230766</v>
      </c>
      <c r="G384" t="s">
        <v>14</v>
      </c>
      <c r="H384">
        <v>67</v>
      </c>
      <c r="I384" s="1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2"/>
        <v>43024.208333333328</v>
      </c>
      <c r="O384" s="7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3">
        <f t="shared" si="36"/>
        <v>225.38095238095238</v>
      </c>
      <c r="G385" t="s">
        <v>20</v>
      </c>
      <c r="H385">
        <v>189</v>
      </c>
      <c r="I385" s="1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2"/>
        <v>43509.25</v>
      </c>
      <c r="O385" s="7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3">
        <f t="shared" si="36"/>
        <v>172.00961538461539</v>
      </c>
      <c r="G386" t="s">
        <v>20</v>
      </c>
      <c r="H386">
        <v>4799</v>
      </c>
      <c r="I386" s="1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2"/>
        <v>42776.25</v>
      </c>
      <c r="O386" s="7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3">
        <f t="shared" si="36"/>
        <v>146.16709511568124</v>
      </c>
      <c r="G387" t="s">
        <v>20</v>
      </c>
      <c r="H387">
        <v>1137</v>
      </c>
      <c r="I387" s="15">
        <f t="shared" ref="I387:I450" si="37">IF($E387=0, 0, $E387/$H387)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38">((($L387/60)/60)/24)+DATE(1970,1,1)</f>
        <v>43553.208333333328</v>
      </c>
      <c r="O387" s="7">
        <f t="shared" ref="O387:O450" si="39">((($M387/60)/60)/24)+DATE(1970,1,1)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LEFT($R387, FIND("/",$R387)-1)</f>
        <v>publishing</v>
      </c>
      <c r="T387" t="str">
        <f t="shared" ref="T387:T450" si="41">RIGHT($R387,LEN($R387)-FIND("/",$R387))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3">
        <f t="shared" si="36"/>
        <v>76.42361623616236</v>
      </c>
      <c r="G388" t="s">
        <v>14</v>
      </c>
      <c r="H388">
        <v>1068</v>
      </c>
      <c r="I388" s="1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8"/>
        <v>40355.208333333336</v>
      </c>
      <c r="O388" s="7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3">
        <f t="shared" ref="F389:F452" si="42">($E389/$D389)*100</f>
        <v>39.261467889908261</v>
      </c>
      <c r="G389" t="s">
        <v>14</v>
      </c>
      <c r="H389">
        <v>424</v>
      </c>
      <c r="I389" s="1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8"/>
        <v>41072.208333333336</v>
      </c>
      <c r="O389" s="7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3">
        <f t="shared" si="42"/>
        <v>11.270034843205574</v>
      </c>
      <c r="G390" t="s">
        <v>74</v>
      </c>
      <c r="H390">
        <v>145</v>
      </c>
      <c r="I390" s="1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8"/>
        <v>40912.25</v>
      </c>
      <c r="O390" s="7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3">
        <f t="shared" si="42"/>
        <v>122.11084337349398</v>
      </c>
      <c r="G391" t="s">
        <v>20</v>
      </c>
      <c r="H391">
        <v>1152</v>
      </c>
      <c r="I391" s="1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8"/>
        <v>40479.208333333336</v>
      </c>
      <c r="O391" s="7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3">
        <f t="shared" si="42"/>
        <v>186.54166666666669</v>
      </c>
      <c r="G392" t="s">
        <v>20</v>
      </c>
      <c r="H392">
        <v>50</v>
      </c>
      <c r="I392" s="1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8"/>
        <v>41530.208333333336</v>
      </c>
      <c r="O392" s="7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3">
        <f t="shared" si="42"/>
        <v>7.2731788079470201</v>
      </c>
      <c r="G393" t="s">
        <v>14</v>
      </c>
      <c r="H393">
        <v>151</v>
      </c>
      <c r="I393" s="1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8"/>
        <v>41653.25</v>
      </c>
      <c r="O393" s="7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3">
        <f t="shared" si="42"/>
        <v>65.642371234207957</v>
      </c>
      <c r="G394" t="s">
        <v>14</v>
      </c>
      <c r="H394">
        <v>1608</v>
      </c>
      <c r="I394" s="1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8"/>
        <v>40549.25</v>
      </c>
      <c r="O394" s="7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3">
        <f t="shared" si="42"/>
        <v>228.96178343949046</v>
      </c>
      <c r="G395" t="s">
        <v>20</v>
      </c>
      <c r="H395">
        <v>3059</v>
      </c>
      <c r="I395" s="1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8"/>
        <v>42933.208333333328</v>
      </c>
      <c r="O395" s="7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3">
        <f t="shared" si="42"/>
        <v>469.37499999999994</v>
      </c>
      <c r="G396" t="s">
        <v>20</v>
      </c>
      <c r="H396">
        <v>34</v>
      </c>
      <c r="I396" s="1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8"/>
        <v>41484.208333333336</v>
      </c>
      <c r="O396" s="7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3">
        <f t="shared" si="42"/>
        <v>130.11267605633802</v>
      </c>
      <c r="G397" t="s">
        <v>20</v>
      </c>
      <c r="H397">
        <v>220</v>
      </c>
      <c r="I397" s="1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8"/>
        <v>40885.25</v>
      </c>
      <c r="O397" s="7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3">
        <f t="shared" si="42"/>
        <v>167.05422993492408</v>
      </c>
      <c r="G398" t="s">
        <v>20</v>
      </c>
      <c r="H398">
        <v>1604</v>
      </c>
      <c r="I398" s="1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8"/>
        <v>43378.208333333328</v>
      </c>
      <c r="O398" s="7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3">
        <f t="shared" si="42"/>
        <v>173.8641975308642</v>
      </c>
      <c r="G399" t="s">
        <v>20</v>
      </c>
      <c r="H399">
        <v>454</v>
      </c>
      <c r="I399" s="1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8"/>
        <v>41417.208333333336</v>
      </c>
      <c r="O399" s="7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3">
        <f t="shared" si="42"/>
        <v>717.76470588235293</v>
      </c>
      <c r="G400" t="s">
        <v>20</v>
      </c>
      <c r="H400">
        <v>123</v>
      </c>
      <c r="I400" s="1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8"/>
        <v>43228.208333333328</v>
      </c>
      <c r="O400" s="7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3">
        <f t="shared" si="42"/>
        <v>63.850976361767728</v>
      </c>
      <c r="G401" t="s">
        <v>14</v>
      </c>
      <c r="H401">
        <v>941</v>
      </c>
      <c r="I401" s="1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8"/>
        <v>40576.25</v>
      </c>
      <c r="O401" s="7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3">
        <f t="shared" si="42"/>
        <v>2</v>
      </c>
      <c r="G402" t="s">
        <v>14</v>
      </c>
      <c r="H402">
        <v>1</v>
      </c>
      <c r="I402" s="1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8"/>
        <v>41502.208333333336</v>
      </c>
      <c r="O402" s="7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3">
        <f t="shared" si="42"/>
        <v>1530.2222222222222</v>
      </c>
      <c r="G403" t="s">
        <v>20</v>
      </c>
      <c r="H403">
        <v>299</v>
      </c>
      <c r="I403" s="1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8"/>
        <v>43765.208333333328</v>
      </c>
      <c r="O403" s="7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3">
        <f t="shared" si="42"/>
        <v>40.356164383561641</v>
      </c>
      <c r="G404" t="s">
        <v>14</v>
      </c>
      <c r="H404">
        <v>40</v>
      </c>
      <c r="I404" s="1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8"/>
        <v>40914.25</v>
      </c>
      <c r="O404" s="7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3">
        <f t="shared" si="42"/>
        <v>86.220633299284984</v>
      </c>
      <c r="G405" t="s">
        <v>14</v>
      </c>
      <c r="H405">
        <v>3015</v>
      </c>
      <c r="I405" s="1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8"/>
        <v>40310.208333333336</v>
      </c>
      <c r="O405" s="7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3">
        <f t="shared" si="42"/>
        <v>315.58486707566465</v>
      </c>
      <c r="G406" t="s">
        <v>20</v>
      </c>
      <c r="H406">
        <v>2237</v>
      </c>
      <c r="I406" s="1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8"/>
        <v>43053.25</v>
      </c>
      <c r="O406" s="7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3">
        <f t="shared" si="42"/>
        <v>89.618243243243242</v>
      </c>
      <c r="G407" t="s">
        <v>14</v>
      </c>
      <c r="H407">
        <v>435</v>
      </c>
      <c r="I407" s="1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8"/>
        <v>43255.208333333328</v>
      </c>
      <c r="O407" s="7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3">
        <f t="shared" si="42"/>
        <v>182.14503816793894</v>
      </c>
      <c r="G408" t="s">
        <v>20</v>
      </c>
      <c r="H408">
        <v>645</v>
      </c>
      <c r="I408" s="1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8"/>
        <v>41304.25</v>
      </c>
      <c r="O408" s="7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3">
        <f t="shared" si="42"/>
        <v>355.88235294117646</v>
      </c>
      <c r="G409" t="s">
        <v>20</v>
      </c>
      <c r="H409">
        <v>484</v>
      </c>
      <c r="I409" s="1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8"/>
        <v>43751.208333333328</v>
      </c>
      <c r="O409" s="7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3">
        <f t="shared" si="42"/>
        <v>131.83695652173913</v>
      </c>
      <c r="G410" t="s">
        <v>20</v>
      </c>
      <c r="H410">
        <v>154</v>
      </c>
      <c r="I410" s="1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8"/>
        <v>42541.208333333328</v>
      </c>
      <c r="O410" s="7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3">
        <f t="shared" si="42"/>
        <v>46.315634218289084</v>
      </c>
      <c r="G411" t="s">
        <v>14</v>
      </c>
      <c r="H411">
        <v>714</v>
      </c>
      <c r="I411" s="1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8"/>
        <v>42843.208333333328</v>
      </c>
      <c r="O411" s="7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3">
        <f t="shared" si="42"/>
        <v>36.132726089785294</v>
      </c>
      <c r="G412" t="s">
        <v>47</v>
      </c>
      <c r="H412">
        <v>1111</v>
      </c>
      <c r="I412" s="1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8"/>
        <v>42122.208333333328</v>
      </c>
      <c r="O412" s="7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3">
        <f t="shared" si="42"/>
        <v>104.62820512820512</v>
      </c>
      <c r="G413" t="s">
        <v>20</v>
      </c>
      <c r="H413">
        <v>82</v>
      </c>
      <c r="I413" s="1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8"/>
        <v>42884.208333333328</v>
      </c>
      <c r="O413" s="7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3">
        <f t="shared" si="42"/>
        <v>668.85714285714289</v>
      </c>
      <c r="G414" t="s">
        <v>20</v>
      </c>
      <c r="H414">
        <v>134</v>
      </c>
      <c r="I414" s="1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8"/>
        <v>41642.25</v>
      </c>
      <c r="O414" s="7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3">
        <f t="shared" si="42"/>
        <v>62.072823218997364</v>
      </c>
      <c r="G415" t="s">
        <v>47</v>
      </c>
      <c r="H415">
        <v>1089</v>
      </c>
      <c r="I415" s="1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8"/>
        <v>43431.25</v>
      </c>
      <c r="O415" s="7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3">
        <f t="shared" si="42"/>
        <v>84.699787460148784</v>
      </c>
      <c r="G416" t="s">
        <v>14</v>
      </c>
      <c r="H416">
        <v>5497</v>
      </c>
      <c r="I416" s="1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8"/>
        <v>40288.208333333336</v>
      </c>
      <c r="O416" s="7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3">
        <f t="shared" si="42"/>
        <v>11.059030837004405</v>
      </c>
      <c r="G417" t="s">
        <v>14</v>
      </c>
      <c r="H417">
        <v>418</v>
      </c>
      <c r="I417" s="1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8"/>
        <v>40921.25</v>
      </c>
      <c r="O417" s="7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3">
        <f t="shared" si="42"/>
        <v>43.838781575037146</v>
      </c>
      <c r="G418" t="s">
        <v>14</v>
      </c>
      <c r="H418">
        <v>1439</v>
      </c>
      <c r="I418" s="1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8"/>
        <v>40560.25</v>
      </c>
      <c r="O418" s="7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3">
        <f t="shared" si="42"/>
        <v>55.470588235294116</v>
      </c>
      <c r="G419" t="s">
        <v>14</v>
      </c>
      <c r="H419">
        <v>15</v>
      </c>
      <c r="I419" s="1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8"/>
        <v>43407.208333333328</v>
      </c>
      <c r="O419" s="7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3">
        <f t="shared" si="42"/>
        <v>57.399511301160658</v>
      </c>
      <c r="G420" t="s">
        <v>14</v>
      </c>
      <c r="H420">
        <v>1999</v>
      </c>
      <c r="I420" s="1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8"/>
        <v>41035.208333333336</v>
      </c>
      <c r="O420" s="7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3">
        <f t="shared" si="42"/>
        <v>123.43497363796135</v>
      </c>
      <c r="G421" t="s">
        <v>20</v>
      </c>
      <c r="H421">
        <v>5203</v>
      </c>
      <c r="I421" s="1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8"/>
        <v>40899.25</v>
      </c>
      <c r="O421" s="7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3">
        <f t="shared" si="42"/>
        <v>128.46</v>
      </c>
      <c r="G422" t="s">
        <v>20</v>
      </c>
      <c r="H422">
        <v>94</v>
      </c>
      <c r="I422" s="1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8"/>
        <v>42911.208333333328</v>
      </c>
      <c r="O422" s="7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3">
        <f t="shared" si="42"/>
        <v>63.989361702127653</v>
      </c>
      <c r="G423" t="s">
        <v>14</v>
      </c>
      <c r="H423">
        <v>118</v>
      </c>
      <c r="I423" s="1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8"/>
        <v>42915.208333333328</v>
      </c>
      <c r="O423" s="7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3">
        <f t="shared" si="42"/>
        <v>127.29885057471265</v>
      </c>
      <c r="G424" t="s">
        <v>20</v>
      </c>
      <c r="H424">
        <v>205</v>
      </c>
      <c r="I424" s="1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8"/>
        <v>40285.208333333336</v>
      </c>
      <c r="O424" s="7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3">
        <f t="shared" si="42"/>
        <v>10.638024357239512</v>
      </c>
      <c r="G425" t="s">
        <v>14</v>
      </c>
      <c r="H425">
        <v>162</v>
      </c>
      <c r="I425" s="1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8"/>
        <v>40808.208333333336</v>
      </c>
      <c r="O425" s="7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3">
        <f t="shared" si="42"/>
        <v>40.470588235294116</v>
      </c>
      <c r="G426" t="s">
        <v>14</v>
      </c>
      <c r="H426">
        <v>83</v>
      </c>
      <c r="I426" s="1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8"/>
        <v>43208.208333333328</v>
      </c>
      <c r="O426" s="7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3">
        <f t="shared" si="42"/>
        <v>287.66666666666663</v>
      </c>
      <c r="G427" t="s">
        <v>20</v>
      </c>
      <c r="H427">
        <v>92</v>
      </c>
      <c r="I427" s="1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8"/>
        <v>42213.208333333328</v>
      </c>
      <c r="O427" s="7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3">
        <f t="shared" si="42"/>
        <v>572.94444444444446</v>
      </c>
      <c r="G428" t="s">
        <v>20</v>
      </c>
      <c r="H428">
        <v>219</v>
      </c>
      <c r="I428" s="1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8"/>
        <v>41332.25</v>
      </c>
      <c r="O428" s="7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3">
        <f t="shared" si="42"/>
        <v>112.90429799426933</v>
      </c>
      <c r="G429" t="s">
        <v>20</v>
      </c>
      <c r="H429">
        <v>2526</v>
      </c>
      <c r="I429" s="1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8"/>
        <v>41895.208333333336</v>
      </c>
      <c r="O429" s="7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3">
        <f t="shared" si="42"/>
        <v>46.387573964497044</v>
      </c>
      <c r="G430" t="s">
        <v>14</v>
      </c>
      <c r="H430">
        <v>747</v>
      </c>
      <c r="I430" s="1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8"/>
        <v>40585.25</v>
      </c>
      <c r="O430" s="7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3">
        <f t="shared" si="42"/>
        <v>90.675916230366497</v>
      </c>
      <c r="G431" t="s">
        <v>74</v>
      </c>
      <c r="H431">
        <v>2138</v>
      </c>
      <c r="I431" s="1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8"/>
        <v>41680.25</v>
      </c>
      <c r="O431" s="7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3">
        <f t="shared" si="42"/>
        <v>67.740740740740748</v>
      </c>
      <c r="G432" t="s">
        <v>14</v>
      </c>
      <c r="H432">
        <v>84</v>
      </c>
      <c r="I432" s="1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8"/>
        <v>43737.208333333328</v>
      </c>
      <c r="O432" s="7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3">
        <f t="shared" si="42"/>
        <v>192.49019607843135</v>
      </c>
      <c r="G433" t="s">
        <v>20</v>
      </c>
      <c r="H433">
        <v>94</v>
      </c>
      <c r="I433" s="1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8"/>
        <v>43273.208333333328</v>
      </c>
      <c r="O433" s="7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3">
        <f t="shared" si="42"/>
        <v>82.714285714285722</v>
      </c>
      <c r="G434" t="s">
        <v>14</v>
      </c>
      <c r="H434">
        <v>91</v>
      </c>
      <c r="I434" s="1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8"/>
        <v>41761.208333333336</v>
      </c>
      <c r="O434" s="7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3">
        <f t="shared" si="42"/>
        <v>54.163920922570021</v>
      </c>
      <c r="G435" t="s">
        <v>14</v>
      </c>
      <c r="H435">
        <v>792</v>
      </c>
      <c r="I435" s="1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8"/>
        <v>41603.25</v>
      </c>
      <c r="O435" s="7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3">
        <f t="shared" si="42"/>
        <v>16.722222222222221</v>
      </c>
      <c r="G436" t="s">
        <v>74</v>
      </c>
      <c r="H436">
        <v>10</v>
      </c>
      <c r="I436" s="1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8"/>
        <v>42705.25</v>
      </c>
      <c r="O436" s="7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3">
        <f t="shared" si="42"/>
        <v>116.87664041994749</v>
      </c>
      <c r="G437" t="s">
        <v>20</v>
      </c>
      <c r="H437">
        <v>1713</v>
      </c>
      <c r="I437" s="1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8"/>
        <v>41988.25</v>
      </c>
      <c r="O437" s="7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3">
        <f t="shared" si="42"/>
        <v>1052.1538461538462</v>
      </c>
      <c r="G438" t="s">
        <v>20</v>
      </c>
      <c r="H438">
        <v>249</v>
      </c>
      <c r="I438" s="1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8"/>
        <v>43575.208333333328</v>
      </c>
      <c r="O438" s="7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3">
        <f t="shared" si="42"/>
        <v>123.07407407407408</v>
      </c>
      <c r="G439" t="s">
        <v>20</v>
      </c>
      <c r="H439">
        <v>192</v>
      </c>
      <c r="I439" s="1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8"/>
        <v>42260.208333333328</v>
      </c>
      <c r="O439" s="7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3">
        <f t="shared" si="42"/>
        <v>178.63855421686748</v>
      </c>
      <c r="G440" t="s">
        <v>20</v>
      </c>
      <c r="H440">
        <v>247</v>
      </c>
      <c r="I440" s="1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8"/>
        <v>41337.25</v>
      </c>
      <c r="O440" s="7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3">
        <f t="shared" si="42"/>
        <v>355.28169014084506</v>
      </c>
      <c r="G441" t="s">
        <v>20</v>
      </c>
      <c r="H441">
        <v>2293</v>
      </c>
      <c r="I441" s="1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8"/>
        <v>42680.208333333328</v>
      </c>
      <c r="O441" s="7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3">
        <f t="shared" si="42"/>
        <v>161.90634146341463</v>
      </c>
      <c r="G442" t="s">
        <v>20</v>
      </c>
      <c r="H442">
        <v>3131</v>
      </c>
      <c r="I442" s="1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8"/>
        <v>42916.208333333328</v>
      </c>
      <c r="O442" s="7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3">
        <f t="shared" si="42"/>
        <v>24.914285714285715</v>
      </c>
      <c r="G443" t="s">
        <v>14</v>
      </c>
      <c r="H443">
        <v>32</v>
      </c>
      <c r="I443" s="1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8"/>
        <v>41025.208333333336</v>
      </c>
      <c r="O443" s="7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3">
        <f t="shared" si="42"/>
        <v>198.72222222222223</v>
      </c>
      <c r="G444" t="s">
        <v>20</v>
      </c>
      <c r="H444">
        <v>143</v>
      </c>
      <c r="I444" s="1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8"/>
        <v>42980.208333333328</v>
      </c>
      <c r="O444" s="7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3">
        <f t="shared" si="42"/>
        <v>34.752688172043008</v>
      </c>
      <c r="G445" t="s">
        <v>74</v>
      </c>
      <c r="H445">
        <v>90</v>
      </c>
      <c r="I445" s="1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8"/>
        <v>40451.208333333336</v>
      </c>
      <c r="O445" s="7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3">
        <f t="shared" si="42"/>
        <v>176.41935483870967</v>
      </c>
      <c r="G446" t="s">
        <v>20</v>
      </c>
      <c r="H446">
        <v>296</v>
      </c>
      <c r="I446" s="1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8"/>
        <v>40748.208333333336</v>
      </c>
      <c r="O446" s="7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3">
        <f t="shared" si="42"/>
        <v>511.38095238095235</v>
      </c>
      <c r="G447" t="s">
        <v>20</v>
      </c>
      <c r="H447">
        <v>170</v>
      </c>
      <c r="I447" s="1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8"/>
        <v>40515.25</v>
      </c>
      <c r="O447" s="7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3">
        <f t="shared" si="42"/>
        <v>82.044117647058826</v>
      </c>
      <c r="G448" t="s">
        <v>14</v>
      </c>
      <c r="H448">
        <v>186</v>
      </c>
      <c r="I448" s="1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8"/>
        <v>41261.25</v>
      </c>
      <c r="O448" s="7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3">
        <f t="shared" si="42"/>
        <v>24.326030927835053</v>
      </c>
      <c r="G449" t="s">
        <v>74</v>
      </c>
      <c r="H449">
        <v>439</v>
      </c>
      <c r="I449" s="1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8"/>
        <v>43088.25</v>
      </c>
      <c r="O449" s="7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3">
        <f t="shared" si="42"/>
        <v>50.482758620689658</v>
      </c>
      <c r="G450" t="s">
        <v>14</v>
      </c>
      <c r="H450">
        <v>605</v>
      </c>
      <c r="I450" s="1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8"/>
        <v>41378.208333333336</v>
      </c>
      <c r="O450" s="7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3">
        <f t="shared" si="42"/>
        <v>967</v>
      </c>
      <c r="G451" t="s">
        <v>20</v>
      </c>
      <c r="H451">
        <v>86</v>
      </c>
      <c r="I451" s="15">
        <f t="shared" ref="I451:I514" si="43">IF($E451=0, 0, $E451/$H451)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44">((($L451/60)/60)/24)+DATE(1970,1,1)</f>
        <v>43530.25</v>
      </c>
      <c r="O451" s="7">
        <f t="shared" ref="O451:O514" si="45">((($M451/60)/60)/24)+DATE(1970,1,1)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LEFT($R451, FIND("/",$R451)-1)</f>
        <v>games</v>
      </c>
      <c r="T451" t="str">
        <f t="shared" ref="T451:T514" si="47">RIGHT($R451,LEN($R451)-FIND("/",$R451))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3">
        <f t="shared" si="42"/>
        <v>4</v>
      </c>
      <c r="G452" t="s">
        <v>14</v>
      </c>
      <c r="H452">
        <v>1</v>
      </c>
      <c r="I452" s="1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4"/>
        <v>43394.208333333328</v>
      </c>
      <c r="O452" s="7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3">
        <f t="shared" ref="F453:F516" si="48">($E453/$D453)*100</f>
        <v>122.84501347708894</v>
      </c>
      <c r="G453" t="s">
        <v>20</v>
      </c>
      <c r="H453">
        <v>6286</v>
      </c>
      <c r="I453" s="1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4"/>
        <v>42935.208333333328</v>
      </c>
      <c r="O453" s="7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3">
        <f t="shared" si="48"/>
        <v>63.4375</v>
      </c>
      <c r="G454" t="s">
        <v>14</v>
      </c>
      <c r="H454">
        <v>31</v>
      </c>
      <c r="I454" s="1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4"/>
        <v>40365.208333333336</v>
      </c>
      <c r="O454" s="7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3">
        <f t="shared" si="48"/>
        <v>56.331688596491226</v>
      </c>
      <c r="G455" t="s">
        <v>14</v>
      </c>
      <c r="H455">
        <v>1181</v>
      </c>
      <c r="I455" s="1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4"/>
        <v>42705.25</v>
      </c>
      <c r="O455" s="7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3">
        <f t="shared" si="48"/>
        <v>44.074999999999996</v>
      </c>
      <c r="G456" t="s">
        <v>14</v>
      </c>
      <c r="H456">
        <v>39</v>
      </c>
      <c r="I456" s="1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4"/>
        <v>41568.208333333336</v>
      </c>
      <c r="O456" s="7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3">
        <f t="shared" si="48"/>
        <v>118.37253218884121</v>
      </c>
      <c r="G457" t="s">
        <v>20</v>
      </c>
      <c r="H457">
        <v>3727</v>
      </c>
      <c r="I457" s="1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4"/>
        <v>40809.208333333336</v>
      </c>
      <c r="O457" s="7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3">
        <f t="shared" si="48"/>
        <v>104.1243169398907</v>
      </c>
      <c r="G458" t="s">
        <v>20</v>
      </c>
      <c r="H458">
        <v>1605</v>
      </c>
      <c r="I458" s="1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4"/>
        <v>43141.25</v>
      </c>
      <c r="O458" s="7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3">
        <f t="shared" si="48"/>
        <v>26.640000000000004</v>
      </c>
      <c r="G459" t="s">
        <v>14</v>
      </c>
      <c r="H459">
        <v>46</v>
      </c>
      <c r="I459" s="1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4"/>
        <v>42657.208333333328</v>
      </c>
      <c r="O459" s="7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3">
        <f t="shared" si="48"/>
        <v>351.20118343195264</v>
      </c>
      <c r="G460" t="s">
        <v>20</v>
      </c>
      <c r="H460">
        <v>2120</v>
      </c>
      <c r="I460" s="1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4"/>
        <v>40265.208333333336</v>
      </c>
      <c r="O460" s="7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3">
        <f t="shared" si="48"/>
        <v>90.063492063492063</v>
      </c>
      <c r="G461" t="s">
        <v>14</v>
      </c>
      <c r="H461">
        <v>105</v>
      </c>
      <c r="I461" s="1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4"/>
        <v>42001.25</v>
      </c>
      <c r="O461" s="7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3">
        <f t="shared" si="48"/>
        <v>171.625</v>
      </c>
      <c r="G462" t="s">
        <v>20</v>
      </c>
      <c r="H462">
        <v>50</v>
      </c>
      <c r="I462" s="1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4"/>
        <v>40399.208333333336</v>
      </c>
      <c r="O462" s="7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3">
        <f t="shared" si="48"/>
        <v>141.04655870445345</v>
      </c>
      <c r="G463" t="s">
        <v>20</v>
      </c>
      <c r="H463">
        <v>2080</v>
      </c>
      <c r="I463" s="1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4"/>
        <v>41757.208333333336</v>
      </c>
      <c r="O463" s="7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3">
        <f t="shared" si="48"/>
        <v>30.57944915254237</v>
      </c>
      <c r="G464" t="s">
        <v>14</v>
      </c>
      <c r="H464">
        <v>535</v>
      </c>
      <c r="I464" s="1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4"/>
        <v>41304.25</v>
      </c>
      <c r="O464" s="7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3">
        <f t="shared" si="48"/>
        <v>108.16455696202532</v>
      </c>
      <c r="G465" t="s">
        <v>20</v>
      </c>
      <c r="H465">
        <v>2105</v>
      </c>
      <c r="I465" s="1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4"/>
        <v>41639.25</v>
      </c>
      <c r="O465" s="7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3">
        <f t="shared" si="48"/>
        <v>133.45505617977528</v>
      </c>
      <c r="G466" t="s">
        <v>20</v>
      </c>
      <c r="H466">
        <v>2436</v>
      </c>
      <c r="I466" s="1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4"/>
        <v>43142.25</v>
      </c>
      <c r="O466" s="7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3">
        <f t="shared" si="48"/>
        <v>187.85106382978722</v>
      </c>
      <c r="G467" t="s">
        <v>20</v>
      </c>
      <c r="H467">
        <v>80</v>
      </c>
      <c r="I467" s="1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4"/>
        <v>43127.25</v>
      </c>
      <c r="O467" s="7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3">
        <f t="shared" si="48"/>
        <v>332</v>
      </c>
      <c r="G468" t="s">
        <v>20</v>
      </c>
      <c r="H468">
        <v>42</v>
      </c>
      <c r="I468" s="1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4"/>
        <v>41409.208333333336</v>
      </c>
      <c r="O468" s="7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3">
        <f t="shared" si="48"/>
        <v>575.21428571428578</v>
      </c>
      <c r="G469" t="s">
        <v>20</v>
      </c>
      <c r="H469">
        <v>139</v>
      </c>
      <c r="I469" s="1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4"/>
        <v>42331.25</v>
      </c>
      <c r="O469" s="7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3">
        <f t="shared" si="48"/>
        <v>40.5</v>
      </c>
      <c r="G470" t="s">
        <v>14</v>
      </c>
      <c r="H470">
        <v>16</v>
      </c>
      <c r="I470" s="1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4"/>
        <v>43569.208333333328</v>
      </c>
      <c r="O470" s="7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3">
        <f t="shared" si="48"/>
        <v>184.42857142857144</v>
      </c>
      <c r="G471" t="s">
        <v>20</v>
      </c>
      <c r="H471">
        <v>159</v>
      </c>
      <c r="I471" s="1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4"/>
        <v>42142.208333333328</v>
      </c>
      <c r="O471" s="7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3">
        <f t="shared" si="48"/>
        <v>285.80555555555554</v>
      </c>
      <c r="G472" t="s">
        <v>20</v>
      </c>
      <c r="H472">
        <v>381</v>
      </c>
      <c r="I472" s="1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4"/>
        <v>42716.25</v>
      </c>
      <c r="O472" s="7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3">
        <f t="shared" si="48"/>
        <v>319</v>
      </c>
      <c r="G473" t="s">
        <v>20</v>
      </c>
      <c r="H473">
        <v>194</v>
      </c>
      <c r="I473" s="1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4"/>
        <v>41031.208333333336</v>
      </c>
      <c r="O473" s="7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3">
        <f t="shared" si="48"/>
        <v>39.234070221066318</v>
      </c>
      <c r="G474" t="s">
        <v>14</v>
      </c>
      <c r="H474">
        <v>575</v>
      </c>
      <c r="I474" s="1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4"/>
        <v>43535.208333333328</v>
      </c>
      <c r="O474" s="7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3">
        <f t="shared" si="48"/>
        <v>178.14000000000001</v>
      </c>
      <c r="G475" t="s">
        <v>20</v>
      </c>
      <c r="H475">
        <v>106</v>
      </c>
      <c r="I475" s="1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4"/>
        <v>43277.208333333328</v>
      </c>
      <c r="O475" s="7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3">
        <f t="shared" si="48"/>
        <v>365.15</v>
      </c>
      <c r="G476" t="s">
        <v>20</v>
      </c>
      <c r="H476">
        <v>142</v>
      </c>
      <c r="I476" s="1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4"/>
        <v>41989.25</v>
      </c>
      <c r="O476" s="7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3">
        <f t="shared" si="48"/>
        <v>113.94594594594594</v>
      </c>
      <c r="G477" t="s">
        <v>20</v>
      </c>
      <c r="H477">
        <v>211</v>
      </c>
      <c r="I477" s="1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4"/>
        <v>41450.208333333336</v>
      </c>
      <c r="O477" s="7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3">
        <f t="shared" si="48"/>
        <v>29.828720626631856</v>
      </c>
      <c r="G478" t="s">
        <v>14</v>
      </c>
      <c r="H478">
        <v>1120</v>
      </c>
      <c r="I478" s="1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4"/>
        <v>43322.208333333328</v>
      </c>
      <c r="O478" s="7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3">
        <f t="shared" si="48"/>
        <v>54.270588235294113</v>
      </c>
      <c r="G479" t="s">
        <v>14</v>
      </c>
      <c r="H479">
        <v>113</v>
      </c>
      <c r="I479" s="1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4"/>
        <v>40720.208333333336</v>
      </c>
      <c r="O479" s="7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3">
        <f t="shared" si="48"/>
        <v>236.34156976744185</v>
      </c>
      <c r="G480" t="s">
        <v>20</v>
      </c>
      <c r="H480">
        <v>2756</v>
      </c>
      <c r="I480" s="1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4"/>
        <v>42072.208333333328</v>
      </c>
      <c r="O480" s="7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3">
        <f t="shared" si="48"/>
        <v>512.91666666666663</v>
      </c>
      <c r="G481" t="s">
        <v>20</v>
      </c>
      <c r="H481">
        <v>173</v>
      </c>
      <c r="I481" s="1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4"/>
        <v>42945.208333333328</v>
      </c>
      <c r="O481" s="7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3">
        <f t="shared" si="48"/>
        <v>100.65116279069768</v>
      </c>
      <c r="G482" t="s">
        <v>20</v>
      </c>
      <c r="H482">
        <v>87</v>
      </c>
      <c r="I482" s="1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4"/>
        <v>40248.25</v>
      </c>
      <c r="O482" s="7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3">
        <f t="shared" si="48"/>
        <v>81.348423194303152</v>
      </c>
      <c r="G483" t="s">
        <v>14</v>
      </c>
      <c r="H483">
        <v>1538</v>
      </c>
      <c r="I483" s="1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4"/>
        <v>41913.208333333336</v>
      </c>
      <c r="O483" s="7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3">
        <f t="shared" si="48"/>
        <v>16.404761904761905</v>
      </c>
      <c r="G484" t="s">
        <v>14</v>
      </c>
      <c r="H484">
        <v>9</v>
      </c>
      <c r="I484" s="1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4"/>
        <v>40963.25</v>
      </c>
      <c r="O484" s="7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3">
        <f t="shared" si="48"/>
        <v>52.774617067833695</v>
      </c>
      <c r="G485" t="s">
        <v>14</v>
      </c>
      <c r="H485">
        <v>554</v>
      </c>
      <c r="I485" s="1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4"/>
        <v>43811.25</v>
      </c>
      <c r="O485" s="7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3">
        <f t="shared" si="48"/>
        <v>260.20608108108109</v>
      </c>
      <c r="G486" t="s">
        <v>20</v>
      </c>
      <c r="H486">
        <v>1572</v>
      </c>
      <c r="I486" s="1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4"/>
        <v>41855.208333333336</v>
      </c>
      <c r="O486" s="7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3">
        <f t="shared" si="48"/>
        <v>30.73289183222958</v>
      </c>
      <c r="G487" t="s">
        <v>14</v>
      </c>
      <c r="H487">
        <v>648</v>
      </c>
      <c r="I487" s="1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4"/>
        <v>43626.208333333328</v>
      </c>
      <c r="O487" s="7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3">
        <f t="shared" si="48"/>
        <v>13.5</v>
      </c>
      <c r="G488" t="s">
        <v>14</v>
      </c>
      <c r="H488">
        <v>21</v>
      </c>
      <c r="I488" s="1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4"/>
        <v>43168.25</v>
      </c>
      <c r="O488" s="7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3">
        <f t="shared" si="48"/>
        <v>178.62556663644605</v>
      </c>
      <c r="G489" t="s">
        <v>20</v>
      </c>
      <c r="H489">
        <v>2346</v>
      </c>
      <c r="I489" s="1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4"/>
        <v>42845.208333333328</v>
      </c>
      <c r="O489" s="7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3">
        <f t="shared" si="48"/>
        <v>220.0566037735849</v>
      </c>
      <c r="G490" t="s">
        <v>20</v>
      </c>
      <c r="H490">
        <v>115</v>
      </c>
      <c r="I490" s="1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4"/>
        <v>42403.25</v>
      </c>
      <c r="O490" s="7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3">
        <f t="shared" si="48"/>
        <v>101.5108695652174</v>
      </c>
      <c r="G491" t="s">
        <v>20</v>
      </c>
      <c r="H491">
        <v>85</v>
      </c>
      <c r="I491" s="1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4"/>
        <v>40406.208333333336</v>
      </c>
      <c r="O491" s="7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3">
        <f t="shared" si="48"/>
        <v>191.5</v>
      </c>
      <c r="G492" t="s">
        <v>20</v>
      </c>
      <c r="H492">
        <v>144</v>
      </c>
      <c r="I492" s="1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4"/>
        <v>43786.25</v>
      </c>
      <c r="O492" s="7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3">
        <f t="shared" si="48"/>
        <v>305.34683098591546</v>
      </c>
      <c r="G493" t="s">
        <v>20</v>
      </c>
      <c r="H493">
        <v>2443</v>
      </c>
      <c r="I493" s="1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4"/>
        <v>41456.208333333336</v>
      </c>
      <c r="O493" s="7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3">
        <f t="shared" si="48"/>
        <v>23.995287958115181</v>
      </c>
      <c r="G494" t="s">
        <v>74</v>
      </c>
      <c r="H494">
        <v>595</v>
      </c>
      <c r="I494" s="1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4"/>
        <v>40336.208333333336</v>
      </c>
      <c r="O494" s="7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3">
        <f t="shared" si="48"/>
        <v>723.77777777777771</v>
      </c>
      <c r="G495" t="s">
        <v>20</v>
      </c>
      <c r="H495">
        <v>64</v>
      </c>
      <c r="I495" s="1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4"/>
        <v>43645.208333333328</v>
      </c>
      <c r="O495" s="7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3">
        <f t="shared" si="48"/>
        <v>547.36</v>
      </c>
      <c r="G496" t="s">
        <v>20</v>
      </c>
      <c r="H496">
        <v>268</v>
      </c>
      <c r="I496" s="1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4"/>
        <v>40990.208333333336</v>
      </c>
      <c r="O496" s="7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3">
        <f t="shared" si="48"/>
        <v>414.49999999999994</v>
      </c>
      <c r="G497" t="s">
        <v>20</v>
      </c>
      <c r="H497">
        <v>195</v>
      </c>
      <c r="I497" s="1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4"/>
        <v>41800.208333333336</v>
      </c>
      <c r="O497" s="7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3">
        <f t="shared" si="48"/>
        <v>0.90696409140369971</v>
      </c>
      <c r="G498" t="s">
        <v>14</v>
      </c>
      <c r="H498">
        <v>54</v>
      </c>
      <c r="I498" s="1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4"/>
        <v>42876.208333333328</v>
      </c>
      <c r="O498" s="7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3">
        <f t="shared" si="48"/>
        <v>34.173469387755098</v>
      </c>
      <c r="G499" t="s">
        <v>14</v>
      </c>
      <c r="H499">
        <v>120</v>
      </c>
      <c r="I499" s="1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4"/>
        <v>42724.25</v>
      </c>
      <c r="O499" s="7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3">
        <f t="shared" si="48"/>
        <v>23.948810754912099</v>
      </c>
      <c r="G500" t="s">
        <v>14</v>
      </c>
      <c r="H500">
        <v>579</v>
      </c>
      <c r="I500" s="1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4"/>
        <v>42005.25</v>
      </c>
      <c r="O500" s="7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3">
        <f t="shared" si="48"/>
        <v>48.072649572649574</v>
      </c>
      <c r="G501" t="s">
        <v>14</v>
      </c>
      <c r="H501">
        <v>2072</v>
      </c>
      <c r="I501" s="1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4"/>
        <v>42444.208333333328</v>
      </c>
      <c r="O501" s="7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3">
        <f t="shared" si="48"/>
        <v>0</v>
      </c>
      <c r="G502" t="s">
        <v>14</v>
      </c>
      <c r="H502">
        <v>0</v>
      </c>
      <c r="I502" s="15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4"/>
        <v>41395.208333333336</v>
      </c>
      <c r="O502" s="7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3">
        <f t="shared" si="48"/>
        <v>70.145182291666657</v>
      </c>
      <c r="G503" t="s">
        <v>14</v>
      </c>
      <c r="H503">
        <v>1796</v>
      </c>
      <c r="I503" s="1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4"/>
        <v>41345.208333333336</v>
      </c>
      <c r="O503" s="7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3">
        <f t="shared" si="48"/>
        <v>529.92307692307691</v>
      </c>
      <c r="G504" t="s">
        <v>20</v>
      </c>
      <c r="H504">
        <v>186</v>
      </c>
      <c r="I504" s="1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4"/>
        <v>41117.208333333336</v>
      </c>
      <c r="O504" s="7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3">
        <f t="shared" si="48"/>
        <v>180.32549019607845</v>
      </c>
      <c r="G505" t="s">
        <v>20</v>
      </c>
      <c r="H505">
        <v>460</v>
      </c>
      <c r="I505" s="1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4"/>
        <v>42186.208333333328</v>
      </c>
      <c r="O505" s="7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3">
        <f t="shared" si="48"/>
        <v>92.320000000000007</v>
      </c>
      <c r="G506" t="s">
        <v>14</v>
      </c>
      <c r="H506">
        <v>62</v>
      </c>
      <c r="I506" s="1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4"/>
        <v>42142.208333333328</v>
      </c>
      <c r="O506" s="7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3">
        <f t="shared" si="48"/>
        <v>13.901001112347053</v>
      </c>
      <c r="G507" t="s">
        <v>14</v>
      </c>
      <c r="H507">
        <v>347</v>
      </c>
      <c r="I507" s="1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4"/>
        <v>41341.25</v>
      </c>
      <c r="O507" s="7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3">
        <f t="shared" si="48"/>
        <v>927.07777777777767</v>
      </c>
      <c r="G508" t="s">
        <v>20</v>
      </c>
      <c r="H508">
        <v>2528</v>
      </c>
      <c r="I508" s="1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4"/>
        <v>43062.25</v>
      </c>
      <c r="O508" s="7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3">
        <f t="shared" si="48"/>
        <v>39.857142857142861</v>
      </c>
      <c r="G509" t="s">
        <v>14</v>
      </c>
      <c r="H509">
        <v>19</v>
      </c>
      <c r="I509" s="1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4"/>
        <v>41373.208333333336</v>
      </c>
      <c r="O509" s="7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3">
        <f t="shared" si="48"/>
        <v>112.22929936305732</v>
      </c>
      <c r="G510" t="s">
        <v>20</v>
      </c>
      <c r="H510">
        <v>3657</v>
      </c>
      <c r="I510" s="1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4"/>
        <v>43310.208333333328</v>
      </c>
      <c r="O510" s="7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3">
        <f t="shared" si="48"/>
        <v>70.925816023738875</v>
      </c>
      <c r="G511" t="s">
        <v>14</v>
      </c>
      <c r="H511">
        <v>1258</v>
      </c>
      <c r="I511" s="1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4"/>
        <v>41034.208333333336</v>
      </c>
      <c r="O511" s="7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3">
        <f t="shared" si="48"/>
        <v>119.08974358974358</v>
      </c>
      <c r="G512" t="s">
        <v>20</v>
      </c>
      <c r="H512">
        <v>131</v>
      </c>
      <c r="I512" s="1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4"/>
        <v>43251.208333333328</v>
      </c>
      <c r="O512" s="7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3">
        <f t="shared" si="48"/>
        <v>24.017591339648174</v>
      </c>
      <c r="G513" t="s">
        <v>14</v>
      </c>
      <c r="H513">
        <v>362</v>
      </c>
      <c r="I513" s="1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4"/>
        <v>43671.208333333328</v>
      </c>
      <c r="O513" s="7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3">
        <f t="shared" si="48"/>
        <v>139.31868131868131</v>
      </c>
      <c r="G514" t="s">
        <v>20</v>
      </c>
      <c r="H514">
        <v>239</v>
      </c>
      <c r="I514" s="1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4"/>
        <v>41825.208333333336</v>
      </c>
      <c r="O514" s="7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3">
        <f t="shared" si="48"/>
        <v>39.277108433734945</v>
      </c>
      <c r="G515" t="s">
        <v>74</v>
      </c>
      <c r="H515">
        <v>35</v>
      </c>
      <c r="I515" s="15">
        <f t="shared" ref="I515:I578" si="49">IF($E515=0, 0, $E515/$H515)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50">((($L515/60)/60)/24)+DATE(1970,1,1)</f>
        <v>40430.208333333336</v>
      </c>
      <c r="O515" s="7">
        <f t="shared" ref="O515:O578" si="51">((($M515/60)/60)/24)+DATE(1970,1,1)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LEFT($R515, FIND("/",$R515)-1)</f>
        <v>film &amp; video</v>
      </c>
      <c r="T515" t="str">
        <f t="shared" ref="T515:T578" si="53">RIGHT($R515,LEN($R515)-FIND("/",$R515))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3">
        <f t="shared" si="48"/>
        <v>22.439077144917089</v>
      </c>
      <c r="G516" t="s">
        <v>74</v>
      </c>
      <c r="H516">
        <v>528</v>
      </c>
      <c r="I516" s="1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50"/>
        <v>41614.25</v>
      </c>
      <c r="O516" s="7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3">
        <f t="shared" ref="F517:F580" si="54">($E517/$D517)*100</f>
        <v>55.779069767441861</v>
      </c>
      <c r="G517" t="s">
        <v>14</v>
      </c>
      <c r="H517">
        <v>133</v>
      </c>
      <c r="I517" s="1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50"/>
        <v>40900.25</v>
      </c>
      <c r="O517" s="7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3">
        <f t="shared" si="54"/>
        <v>42.523125996810208</v>
      </c>
      <c r="G518" t="s">
        <v>14</v>
      </c>
      <c r="H518">
        <v>846</v>
      </c>
      <c r="I518" s="1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50"/>
        <v>40396.208333333336</v>
      </c>
      <c r="O518" s="7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3">
        <f t="shared" si="54"/>
        <v>112.00000000000001</v>
      </c>
      <c r="G519" t="s">
        <v>20</v>
      </c>
      <c r="H519">
        <v>78</v>
      </c>
      <c r="I519" s="1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50"/>
        <v>42860.208333333328</v>
      </c>
      <c r="O519" s="7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3">
        <f t="shared" si="54"/>
        <v>7.0681818181818183</v>
      </c>
      <c r="G520" t="s">
        <v>14</v>
      </c>
      <c r="H520">
        <v>10</v>
      </c>
      <c r="I520" s="1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50"/>
        <v>43154.25</v>
      </c>
      <c r="O520" s="7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3">
        <f t="shared" si="54"/>
        <v>101.74563871693867</v>
      </c>
      <c r="G521" t="s">
        <v>20</v>
      </c>
      <c r="H521">
        <v>1773</v>
      </c>
      <c r="I521" s="1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50"/>
        <v>42012.25</v>
      </c>
      <c r="O521" s="7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3">
        <f t="shared" si="54"/>
        <v>425.75</v>
      </c>
      <c r="G522" t="s">
        <v>20</v>
      </c>
      <c r="H522">
        <v>32</v>
      </c>
      <c r="I522" s="1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50"/>
        <v>43574.208333333328</v>
      </c>
      <c r="O522" s="7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3">
        <f t="shared" si="54"/>
        <v>145.53947368421052</v>
      </c>
      <c r="G523" t="s">
        <v>20</v>
      </c>
      <c r="H523">
        <v>369</v>
      </c>
      <c r="I523" s="1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50"/>
        <v>42605.208333333328</v>
      </c>
      <c r="O523" s="7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3">
        <f t="shared" si="54"/>
        <v>32.453465346534657</v>
      </c>
      <c r="G524" t="s">
        <v>14</v>
      </c>
      <c r="H524">
        <v>191</v>
      </c>
      <c r="I524" s="1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50"/>
        <v>41093.208333333336</v>
      </c>
      <c r="O524" s="7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3">
        <f t="shared" si="54"/>
        <v>700.33333333333326</v>
      </c>
      <c r="G525" t="s">
        <v>20</v>
      </c>
      <c r="H525">
        <v>89</v>
      </c>
      <c r="I525" s="1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50"/>
        <v>40241.25</v>
      </c>
      <c r="O525" s="7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3">
        <f t="shared" si="54"/>
        <v>83.904860392967933</v>
      </c>
      <c r="G526" t="s">
        <v>14</v>
      </c>
      <c r="H526">
        <v>1979</v>
      </c>
      <c r="I526" s="1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50"/>
        <v>40294.208333333336</v>
      </c>
      <c r="O526" s="7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3">
        <f t="shared" si="54"/>
        <v>84.19047619047619</v>
      </c>
      <c r="G527" t="s">
        <v>14</v>
      </c>
      <c r="H527">
        <v>63</v>
      </c>
      <c r="I527" s="1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50"/>
        <v>40505.25</v>
      </c>
      <c r="O527" s="7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3">
        <f t="shared" si="54"/>
        <v>155.95180722891567</v>
      </c>
      <c r="G528" t="s">
        <v>20</v>
      </c>
      <c r="H528">
        <v>147</v>
      </c>
      <c r="I528" s="1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50"/>
        <v>42364.25</v>
      </c>
      <c r="O528" s="7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3">
        <f t="shared" si="54"/>
        <v>99.619450317124731</v>
      </c>
      <c r="G529" t="s">
        <v>14</v>
      </c>
      <c r="H529">
        <v>6080</v>
      </c>
      <c r="I529" s="1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50"/>
        <v>42405.25</v>
      </c>
      <c r="O529" s="7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3">
        <f t="shared" si="54"/>
        <v>80.300000000000011</v>
      </c>
      <c r="G530" t="s">
        <v>14</v>
      </c>
      <c r="H530">
        <v>80</v>
      </c>
      <c r="I530" s="1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50"/>
        <v>41601.25</v>
      </c>
      <c r="O530" s="7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3">
        <f t="shared" si="54"/>
        <v>11.254901960784313</v>
      </c>
      <c r="G531" t="s">
        <v>14</v>
      </c>
      <c r="H531">
        <v>9</v>
      </c>
      <c r="I531" s="1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50"/>
        <v>41769.208333333336</v>
      </c>
      <c r="O531" s="7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3">
        <f t="shared" si="54"/>
        <v>91.740952380952379</v>
      </c>
      <c r="G532" t="s">
        <v>14</v>
      </c>
      <c r="H532">
        <v>1784</v>
      </c>
      <c r="I532" s="1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50"/>
        <v>40421.208333333336</v>
      </c>
      <c r="O532" s="7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3">
        <f t="shared" si="54"/>
        <v>95.521156936261391</v>
      </c>
      <c r="G533" t="s">
        <v>47</v>
      </c>
      <c r="H533">
        <v>3640</v>
      </c>
      <c r="I533" s="1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50"/>
        <v>41589.25</v>
      </c>
      <c r="O533" s="7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3">
        <f t="shared" si="54"/>
        <v>502.87499999999994</v>
      </c>
      <c r="G534" t="s">
        <v>20</v>
      </c>
      <c r="H534">
        <v>126</v>
      </c>
      <c r="I534" s="1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50"/>
        <v>43125.25</v>
      </c>
      <c r="O534" s="7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3">
        <f t="shared" si="54"/>
        <v>159.24394463667818</v>
      </c>
      <c r="G535" t="s">
        <v>20</v>
      </c>
      <c r="H535">
        <v>2218</v>
      </c>
      <c r="I535" s="1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50"/>
        <v>41479.208333333336</v>
      </c>
      <c r="O535" s="7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3">
        <f t="shared" si="54"/>
        <v>15.022446689113355</v>
      </c>
      <c r="G536" t="s">
        <v>14</v>
      </c>
      <c r="H536">
        <v>243</v>
      </c>
      <c r="I536" s="1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50"/>
        <v>43329.208333333328</v>
      </c>
      <c r="O536" s="7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3">
        <f t="shared" si="54"/>
        <v>482.03846153846149</v>
      </c>
      <c r="G537" t="s">
        <v>20</v>
      </c>
      <c r="H537">
        <v>202</v>
      </c>
      <c r="I537" s="1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50"/>
        <v>43259.208333333328</v>
      </c>
      <c r="O537" s="7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3">
        <f t="shared" si="54"/>
        <v>149.96938775510205</v>
      </c>
      <c r="G538" t="s">
        <v>20</v>
      </c>
      <c r="H538">
        <v>140</v>
      </c>
      <c r="I538" s="1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50"/>
        <v>40414.208333333336</v>
      </c>
      <c r="O538" s="7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3">
        <f t="shared" si="54"/>
        <v>117.22156398104266</v>
      </c>
      <c r="G539" t="s">
        <v>20</v>
      </c>
      <c r="H539">
        <v>1052</v>
      </c>
      <c r="I539" s="1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50"/>
        <v>43342.208333333328</v>
      </c>
      <c r="O539" s="7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3">
        <f t="shared" si="54"/>
        <v>37.695968274950431</v>
      </c>
      <c r="G540" t="s">
        <v>14</v>
      </c>
      <c r="H540">
        <v>1296</v>
      </c>
      <c r="I540" s="1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50"/>
        <v>41539.208333333336</v>
      </c>
      <c r="O540" s="7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3">
        <f t="shared" si="54"/>
        <v>72.653061224489804</v>
      </c>
      <c r="G541" t="s">
        <v>14</v>
      </c>
      <c r="H541">
        <v>77</v>
      </c>
      <c r="I541" s="1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50"/>
        <v>43647.208333333328</v>
      </c>
      <c r="O541" s="7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3">
        <f t="shared" si="54"/>
        <v>265.98113207547169</v>
      </c>
      <c r="G542" t="s">
        <v>20</v>
      </c>
      <c r="H542">
        <v>247</v>
      </c>
      <c r="I542" s="1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50"/>
        <v>43225.208333333328</v>
      </c>
      <c r="O542" s="7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3">
        <f t="shared" si="54"/>
        <v>24.205617977528089</v>
      </c>
      <c r="G543" t="s">
        <v>14</v>
      </c>
      <c r="H543">
        <v>395</v>
      </c>
      <c r="I543" s="1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50"/>
        <v>42165.208333333328</v>
      </c>
      <c r="O543" s="7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3">
        <f t="shared" si="54"/>
        <v>2.5064935064935066</v>
      </c>
      <c r="G544" t="s">
        <v>14</v>
      </c>
      <c r="H544">
        <v>49</v>
      </c>
      <c r="I544" s="1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50"/>
        <v>42391.25</v>
      </c>
      <c r="O544" s="7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3">
        <f t="shared" si="54"/>
        <v>16.329799764428738</v>
      </c>
      <c r="G545" t="s">
        <v>14</v>
      </c>
      <c r="H545">
        <v>180</v>
      </c>
      <c r="I545" s="1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50"/>
        <v>41528.208333333336</v>
      </c>
      <c r="O545" s="7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3">
        <f t="shared" si="54"/>
        <v>276.5</v>
      </c>
      <c r="G546" t="s">
        <v>20</v>
      </c>
      <c r="H546">
        <v>84</v>
      </c>
      <c r="I546" s="1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50"/>
        <v>42377.25</v>
      </c>
      <c r="O546" s="7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3">
        <f t="shared" si="54"/>
        <v>88.803571428571431</v>
      </c>
      <c r="G547" t="s">
        <v>14</v>
      </c>
      <c r="H547">
        <v>2690</v>
      </c>
      <c r="I547" s="1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50"/>
        <v>43824.25</v>
      </c>
      <c r="O547" s="7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3">
        <f t="shared" si="54"/>
        <v>163.57142857142856</v>
      </c>
      <c r="G548" t="s">
        <v>20</v>
      </c>
      <c r="H548">
        <v>88</v>
      </c>
      <c r="I548" s="1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50"/>
        <v>43360.208333333328</v>
      </c>
      <c r="O548" s="7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3">
        <f t="shared" si="54"/>
        <v>969</v>
      </c>
      <c r="G549" t="s">
        <v>20</v>
      </c>
      <c r="H549">
        <v>156</v>
      </c>
      <c r="I549" s="1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50"/>
        <v>42029.25</v>
      </c>
      <c r="O549" s="7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3">
        <f t="shared" si="54"/>
        <v>270.91376701966715</v>
      </c>
      <c r="G550" t="s">
        <v>20</v>
      </c>
      <c r="H550">
        <v>2985</v>
      </c>
      <c r="I550" s="1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50"/>
        <v>42461.208333333328</v>
      </c>
      <c r="O550" s="7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3">
        <f t="shared" si="54"/>
        <v>284.21355932203392</v>
      </c>
      <c r="G551" t="s">
        <v>20</v>
      </c>
      <c r="H551">
        <v>762</v>
      </c>
      <c r="I551" s="1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50"/>
        <v>41422.208333333336</v>
      </c>
      <c r="O551" s="7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3">
        <f t="shared" si="54"/>
        <v>4</v>
      </c>
      <c r="G552" t="s">
        <v>74</v>
      </c>
      <c r="H552">
        <v>1</v>
      </c>
      <c r="I552" s="1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50"/>
        <v>40968.25</v>
      </c>
      <c r="O552" s="7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3">
        <f t="shared" si="54"/>
        <v>58.6329816768462</v>
      </c>
      <c r="G553" t="s">
        <v>14</v>
      </c>
      <c r="H553">
        <v>2779</v>
      </c>
      <c r="I553" s="1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50"/>
        <v>41993.25</v>
      </c>
      <c r="O553" s="7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3">
        <f t="shared" si="54"/>
        <v>98.51111111111112</v>
      </c>
      <c r="G554" t="s">
        <v>14</v>
      </c>
      <c r="H554">
        <v>92</v>
      </c>
      <c r="I554" s="1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50"/>
        <v>42700.25</v>
      </c>
      <c r="O554" s="7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3">
        <f t="shared" si="54"/>
        <v>43.975381008206334</v>
      </c>
      <c r="G555" t="s">
        <v>14</v>
      </c>
      <c r="H555">
        <v>1028</v>
      </c>
      <c r="I555" s="1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50"/>
        <v>40545.25</v>
      </c>
      <c r="O555" s="7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3">
        <f t="shared" si="54"/>
        <v>151.66315789473683</v>
      </c>
      <c r="G556" t="s">
        <v>20</v>
      </c>
      <c r="H556">
        <v>554</v>
      </c>
      <c r="I556" s="1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50"/>
        <v>42723.25</v>
      </c>
      <c r="O556" s="7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3">
        <f t="shared" si="54"/>
        <v>223.63492063492063</v>
      </c>
      <c r="G557" t="s">
        <v>20</v>
      </c>
      <c r="H557">
        <v>135</v>
      </c>
      <c r="I557" s="1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50"/>
        <v>41731.208333333336</v>
      </c>
      <c r="O557" s="7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3">
        <f t="shared" si="54"/>
        <v>239.75</v>
      </c>
      <c r="G558" t="s">
        <v>20</v>
      </c>
      <c r="H558">
        <v>122</v>
      </c>
      <c r="I558" s="1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50"/>
        <v>40792.208333333336</v>
      </c>
      <c r="O558" s="7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3">
        <f t="shared" si="54"/>
        <v>199.33333333333334</v>
      </c>
      <c r="G559" t="s">
        <v>20</v>
      </c>
      <c r="H559">
        <v>221</v>
      </c>
      <c r="I559" s="1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50"/>
        <v>42279.208333333328</v>
      </c>
      <c r="O559" s="7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3">
        <f t="shared" si="54"/>
        <v>137.34482758620689</v>
      </c>
      <c r="G560" t="s">
        <v>20</v>
      </c>
      <c r="H560">
        <v>126</v>
      </c>
      <c r="I560" s="1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50"/>
        <v>42424.25</v>
      </c>
      <c r="O560" s="7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3">
        <f t="shared" si="54"/>
        <v>100.9696106362773</v>
      </c>
      <c r="G561" t="s">
        <v>20</v>
      </c>
      <c r="H561">
        <v>1022</v>
      </c>
      <c r="I561" s="1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50"/>
        <v>42584.208333333328</v>
      </c>
      <c r="O561" s="7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3">
        <f t="shared" si="54"/>
        <v>794.16</v>
      </c>
      <c r="G562" t="s">
        <v>20</v>
      </c>
      <c r="H562">
        <v>3177</v>
      </c>
      <c r="I562" s="1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50"/>
        <v>40865.25</v>
      </c>
      <c r="O562" s="7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3">
        <f t="shared" si="54"/>
        <v>369.7</v>
      </c>
      <c r="G563" t="s">
        <v>20</v>
      </c>
      <c r="H563">
        <v>198</v>
      </c>
      <c r="I563" s="1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50"/>
        <v>40833.208333333336</v>
      </c>
      <c r="O563" s="7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3">
        <f t="shared" si="54"/>
        <v>12.818181818181817</v>
      </c>
      <c r="G564" t="s">
        <v>14</v>
      </c>
      <c r="H564">
        <v>26</v>
      </c>
      <c r="I564" s="1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50"/>
        <v>43536.208333333328</v>
      </c>
      <c r="O564" s="7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3">
        <f t="shared" si="54"/>
        <v>138.02702702702703</v>
      </c>
      <c r="G565" t="s">
        <v>20</v>
      </c>
      <c r="H565">
        <v>85</v>
      </c>
      <c r="I565" s="1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50"/>
        <v>43417.25</v>
      </c>
      <c r="O565" s="7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3">
        <f t="shared" si="54"/>
        <v>83.813278008298752</v>
      </c>
      <c r="G566" t="s">
        <v>14</v>
      </c>
      <c r="H566">
        <v>1790</v>
      </c>
      <c r="I566" s="1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50"/>
        <v>42078.208333333328</v>
      </c>
      <c r="O566" s="7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3">
        <f t="shared" si="54"/>
        <v>204.60063224446787</v>
      </c>
      <c r="G567" t="s">
        <v>20</v>
      </c>
      <c r="H567">
        <v>3596</v>
      </c>
      <c r="I567" s="1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50"/>
        <v>40862.25</v>
      </c>
      <c r="O567" s="7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3">
        <f t="shared" si="54"/>
        <v>44.344086021505376</v>
      </c>
      <c r="G568" t="s">
        <v>14</v>
      </c>
      <c r="H568">
        <v>37</v>
      </c>
      <c r="I568" s="1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50"/>
        <v>42424.25</v>
      </c>
      <c r="O568" s="7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3">
        <f t="shared" si="54"/>
        <v>218.60294117647058</v>
      </c>
      <c r="G569" t="s">
        <v>20</v>
      </c>
      <c r="H569">
        <v>244</v>
      </c>
      <c r="I569" s="1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50"/>
        <v>41830.208333333336</v>
      </c>
      <c r="O569" s="7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3">
        <f t="shared" si="54"/>
        <v>186.03314917127071</v>
      </c>
      <c r="G570" t="s">
        <v>20</v>
      </c>
      <c r="H570">
        <v>5180</v>
      </c>
      <c r="I570" s="1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50"/>
        <v>40374.208333333336</v>
      </c>
      <c r="O570" s="7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3">
        <f t="shared" si="54"/>
        <v>237.33830845771143</v>
      </c>
      <c r="G571" t="s">
        <v>20</v>
      </c>
      <c r="H571">
        <v>589</v>
      </c>
      <c r="I571" s="1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50"/>
        <v>40554.25</v>
      </c>
      <c r="O571" s="7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3">
        <f t="shared" si="54"/>
        <v>305.65384615384613</v>
      </c>
      <c r="G572" t="s">
        <v>20</v>
      </c>
      <c r="H572">
        <v>2725</v>
      </c>
      <c r="I572" s="1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50"/>
        <v>41993.25</v>
      </c>
      <c r="O572" s="7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3">
        <f t="shared" si="54"/>
        <v>94.142857142857139</v>
      </c>
      <c r="G573" t="s">
        <v>14</v>
      </c>
      <c r="H573">
        <v>35</v>
      </c>
      <c r="I573" s="1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50"/>
        <v>42174.208333333328</v>
      </c>
      <c r="O573" s="7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3">
        <f t="shared" si="54"/>
        <v>54.400000000000006</v>
      </c>
      <c r="G574" t="s">
        <v>74</v>
      </c>
      <c r="H574">
        <v>94</v>
      </c>
      <c r="I574" s="1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50"/>
        <v>42275.208333333328</v>
      </c>
      <c r="O574" s="7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3">
        <f t="shared" si="54"/>
        <v>111.88059701492537</v>
      </c>
      <c r="G575" t="s">
        <v>20</v>
      </c>
      <c r="H575">
        <v>300</v>
      </c>
      <c r="I575" s="1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50"/>
        <v>41761.208333333336</v>
      </c>
      <c r="O575" s="7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3">
        <f t="shared" si="54"/>
        <v>369.14814814814815</v>
      </c>
      <c r="G576" t="s">
        <v>20</v>
      </c>
      <c r="H576">
        <v>144</v>
      </c>
      <c r="I576" s="1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50"/>
        <v>43806.25</v>
      </c>
      <c r="O576" s="7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3">
        <f t="shared" si="54"/>
        <v>62.930372148859547</v>
      </c>
      <c r="G577" t="s">
        <v>14</v>
      </c>
      <c r="H577">
        <v>558</v>
      </c>
      <c r="I577" s="1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50"/>
        <v>41779.208333333336</v>
      </c>
      <c r="O577" s="7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3">
        <f t="shared" si="54"/>
        <v>64.927835051546396</v>
      </c>
      <c r="G578" t="s">
        <v>14</v>
      </c>
      <c r="H578">
        <v>64</v>
      </c>
      <c r="I578" s="1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50"/>
        <v>43040.208333333328</v>
      </c>
      <c r="O578" s="7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3">
        <f t="shared" si="54"/>
        <v>18.853658536585368</v>
      </c>
      <c r="G579" t="s">
        <v>74</v>
      </c>
      <c r="H579">
        <v>37</v>
      </c>
      <c r="I579" s="15">
        <f t="shared" ref="I579:I642" si="55">IF($E579=0, 0, $E579/$H579)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56">((($L579/60)/60)/24)+DATE(1970,1,1)</f>
        <v>40613.25</v>
      </c>
      <c r="O579" s="7">
        <f t="shared" ref="O579:O642" si="57">((($M579/60)/60)/24)+DATE(1970,1,1)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LEFT($R579, FIND("/",$R579)-1)</f>
        <v>music</v>
      </c>
      <c r="T579" t="str">
        <f t="shared" ref="T579:T642" si="59">RIGHT($R579,LEN($R579)-FIND("/",$R579))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3">
        <f t="shared" si="54"/>
        <v>16.754404145077721</v>
      </c>
      <c r="G580" t="s">
        <v>14</v>
      </c>
      <c r="H580">
        <v>245</v>
      </c>
      <c r="I580" s="1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6"/>
        <v>40878.25</v>
      </c>
      <c r="O580" s="7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3">
        <f t="shared" ref="F581:F644" si="60">($E581/$D581)*100</f>
        <v>101.11290322580646</v>
      </c>
      <c r="G581" t="s">
        <v>20</v>
      </c>
      <c r="H581">
        <v>87</v>
      </c>
      <c r="I581" s="1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6"/>
        <v>40762.208333333336</v>
      </c>
      <c r="O581" s="7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3">
        <f t="shared" si="60"/>
        <v>341.5022831050228</v>
      </c>
      <c r="G582" t="s">
        <v>20</v>
      </c>
      <c r="H582">
        <v>3116</v>
      </c>
      <c r="I582" s="1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6"/>
        <v>41696.25</v>
      </c>
      <c r="O582" s="7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3">
        <f t="shared" si="60"/>
        <v>64.016666666666666</v>
      </c>
      <c r="G583" t="s">
        <v>14</v>
      </c>
      <c r="H583">
        <v>71</v>
      </c>
      <c r="I583" s="1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6"/>
        <v>40662.208333333336</v>
      </c>
      <c r="O583" s="7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3">
        <f t="shared" si="60"/>
        <v>52.080459770114942</v>
      </c>
      <c r="G584" t="s">
        <v>14</v>
      </c>
      <c r="H584">
        <v>42</v>
      </c>
      <c r="I584" s="1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6"/>
        <v>42165.208333333328</v>
      </c>
      <c r="O584" s="7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3">
        <f t="shared" si="60"/>
        <v>322.40211640211641</v>
      </c>
      <c r="G585" t="s">
        <v>20</v>
      </c>
      <c r="H585">
        <v>909</v>
      </c>
      <c r="I585" s="1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6"/>
        <v>40959.25</v>
      </c>
      <c r="O585" s="7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3">
        <f t="shared" si="60"/>
        <v>119.50810185185186</v>
      </c>
      <c r="G586" t="s">
        <v>20</v>
      </c>
      <c r="H586">
        <v>1613</v>
      </c>
      <c r="I586" s="1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6"/>
        <v>41024.208333333336</v>
      </c>
      <c r="O586" s="7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3">
        <f t="shared" si="60"/>
        <v>146.79775280898878</v>
      </c>
      <c r="G587" t="s">
        <v>20</v>
      </c>
      <c r="H587">
        <v>136</v>
      </c>
      <c r="I587" s="1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6"/>
        <v>40255.208333333336</v>
      </c>
      <c r="O587" s="7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3">
        <f t="shared" si="60"/>
        <v>950.57142857142856</v>
      </c>
      <c r="G588" t="s">
        <v>20</v>
      </c>
      <c r="H588">
        <v>130</v>
      </c>
      <c r="I588" s="1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6"/>
        <v>40499.25</v>
      </c>
      <c r="O588" s="7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3">
        <f t="shared" si="60"/>
        <v>72.893617021276597</v>
      </c>
      <c r="G589" t="s">
        <v>14</v>
      </c>
      <c r="H589">
        <v>156</v>
      </c>
      <c r="I589" s="1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6"/>
        <v>43484.25</v>
      </c>
      <c r="O589" s="7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3">
        <f t="shared" si="60"/>
        <v>79.008248730964468</v>
      </c>
      <c r="G590" t="s">
        <v>14</v>
      </c>
      <c r="H590">
        <v>1368</v>
      </c>
      <c r="I590" s="1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6"/>
        <v>40262.208333333336</v>
      </c>
      <c r="O590" s="7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3">
        <f t="shared" si="60"/>
        <v>64.721518987341781</v>
      </c>
      <c r="G591" t="s">
        <v>14</v>
      </c>
      <c r="H591">
        <v>102</v>
      </c>
      <c r="I591" s="1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6"/>
        <v>42190.208333333328</v>
      </c>
      <c r="O591" s="7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3">
        <f t="shared" si="60"/>
        <v>82.028169014084511</v>
      </c>
      <c r="G592" t="s">
        <v>14</v>
      </c>
      <c r="H592">
        <v>86</v>
      </c>
      <c r="I592" s="1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6"/>
        <v>41994.25</v>
      </c>
      <c r="O592" s="7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3">
        <f t="shared" si="60"/>
        <v>1037.6666666666667</v>
      </c>
      <c r="G593" t="s">
        <v>20</v>
      </c>
      <c r="H593">
        <v>102</v>
      </c>
      <c r="I593" s="1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6"/>
        <v>40373.208333333336</v>
      </c>
      <c r="O593" s="7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3">
        <f t="shared" si="60"/>
        <v>12.910076530612244</v>
      </c>
      <c r="G594" t="s">
        <v>14</v>
      </c>
      <c r="H594">
        <v>253</v>
      </c>
      <c r="I594" s="1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6"/>
        <v>41789.208333333336</v>
      </c>
      <c r="O594" s="7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3">
        <f t="shared" si="60"/>
        <v>154.84210526315789</v>
      </c>
      <c r="G595" t="s">
        <v>20</v>
      </c>
      <c r="H595">
        <v>4006</v>
      </c>
      <c r="I595" s="1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6"/>
        <v>41724.208333333336</v>
      </c>
      <c r="O595" s="7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3">
        <f t="shared" si="60"/>
        <v>7.0991735537190088</v>
      </c>
      <c r="G596" t="s">
        <v>14</v>
      </c>
      <c r="H596">
        <v>157</v>
      </c>
      <c r="I596" s="1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6"/>
        <v>42548.208333333328</v>
      </c>
      <c r="O596" s="7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3">
        <f t="shared" si="60"/>
        <v>208.52773826458036</v>
      </c>
      <c r="G597" t="s">
        <v>20</v>
      </c>
      <c r="H597">
        <v>1629</v>
      </c>
      <c r="I597" s="1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6"/>
        <v>40253.208333333336</v>
      </c>
      <c r="O597" s="7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3">
        <f t="shared" si="60"/>
        <v>99.683544303797461</v>
      </c>
      <c r="G598" t="s">
        <v>14</v>
      </c>
      <c r="H598">
        <v>183</v>
      </c>
      <c r="I598" s="1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6"/>
        <v>42434.25</v>
      </c>
      <c r="O598" s="7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3">
        <f t="shared" si="60"/>
        <v>201.59756097560978</v>
      </c>
      <c r="G599" t="s">
        <v>20</v>
      </c>
      <c r="H599">
        <v>2188</v>
      </c>
      <c r="I599" s="1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6"/>
        <v>43786.25</v>
      </c>
      <c r="O599" s="7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3">
        <f t="shared" si="60"/>
        <v>162.09032258064516</v>
      </c>
      <c r="G600" t="s">
        <v>20</v>
      </c>
      <c r="H600">
        <v>2409</v>
      </c>
      <c r="I600" s="1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6"/>
        <v>40344.208333333336</v>
      </c>
      <c r="O600" s="7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3">
        <f t="shared" si="60"/>
        <v>3.6436208125445471</v>
      </c>
      <c r="G601" t="s">
        <v>14</v>
      </c>
      <c r="H601">
        <v>82</v>
      </c>
      <c r="I601" s="1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6"/>
        <v>42047.25</v>
      </c>
      <c r="O601" s="7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3">
        <f t="shared" si="60"/>
        <v>5</v>
      </c>
      <c r="G602" t="s">
        <v>14</v>
      </c>
      <c r="H602">
        <v>1</v>
      </c>
      <c r="I602" s="1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6"/>
        <v>41485.208333333336</v>
      </c>
      <c r="O602" s="7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3">
        <f t="shared" si="60"/>
        <v>206.63492063492063</v>
      </c>
      <c r="G603" t="s">
        <v>20</v>
      </c>
      <c r="H603">
        <v>194</v>
      </c>
      <c r="I603" s="1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6"/>
        <v>41789.208333333336</v>
      </c>
      <c r="O603" s="7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3">
        <f t="shared" si="60"/>
        <v>128.23628691983123</v>
      </c>
      <c r="G604" t="s">
        <v>20</v>
      </c>
      <c r="H604">
        <v>1140</v>
      </c>
      <c r="I604" s="1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6"/>
        <v>42160.208333333328</v>
      </c>
      <c r="O604" s="7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3">
        <f t="shared" si="60"/>
        <v>119.66037735849055</v>
      </c>
      <c r="G605" t="s">
        <v>20</v>
      </c>
      <c r="H605">
        <v>102</v>
      </c>
      <c r="I605" s="1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6"/>
        <v>43573.208333333328</v>
      </c>
      <c r="O605" s="7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3">
        <f t="shared" si="60"/>
        <v>170.73055242390078</v>
      </c>
      <c r="G606" t="s">
        <v>20</v>
      </c>
      <c r="H606">
        <v>2857</v>
      </c>
      <c r="I606" s="1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6"/>
        <v>40565.25</v>
      </c>
      <c r="O606" s="7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3">
        <f t="shared" si="60"/>
        <v>187.21212121212122</v>
      </c>
      <c r="G607" t="s">
        <v>20</v>
      </c>
      <c r="H607">
        <v>107</v>
      </c>
      <c r="I607" s="1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6"/>
        <v>42280.208333333328</v>
      </c>
      <c r="O607" s="7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3">
        <f t="shared" si="60"/>
        <v>188.38235294117646</v>
      </c>
      <c r="G608" t="s">
        <v>20</v>
      </c>
      <c r="H608">
        <v>160</v>
      </c>
      <c r="I608" s="1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6"/>
        <v>42436.25</v>
      </c>
      <c r="O608" s="7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3">
        <f t="shared" si="60"/>
        <v>131.29869186046511</v>
      </c>
      <c r="G609" t="s">
        <v>20</v>
      </c>
      <c r="H609">
        <v>2230</v>
      </c>
      <c r="I609" s="1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6"/>
        <v>41721.208333333336</v>
      </c>
      <c r="O609" s="7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3">
        <f t="shared" si="60"/>
        <v>283.97435897435901</v>
      </c>
      <c r="G610" t="s">
        <v>20</v>
      </c>
      <c r="H610">
        <v>316</v>
      </c>
      <c r="I610" s="1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6"/>
        <v>43530.25</v>
      </c>
      <c r="O610" s="7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3">
        <f t="shared" si="60"/>
        <v>120.41999999999999</v>
      </c>
      <c r="G611" t="s">
        <v>20</v>
      </c>
      <c r="H611">
        <v>117</v>
      </c>
      <c r="I611" s="1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6"/>
        <v>43481.25</v>
      </c>
      <c r="O611" s="7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3">
        <f t="shared" si="60"/>
        <v>419.0560747663551</v>
      </c>
      <c r="G612" t="s">
        <v>20</v>
      </c>
      <c r="H612">
        <v>6406</v>
      </c>
      <c r="I612" s="1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6"/>
        <v>41259.25</v>
      </c>
      <c r="O612" s="7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3">
        <f t="shared" si="60"/>
        <v>13.853658536585368</v>
      </c>
      <c r="G613" t="s">
        <v>74</v>
      </c>
      <c r="H613">
        <v>15</v>
      </c>
      <c r="I613" s="1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6"/>
        <v>41480.208333333336</v>
      </c>
      <c r="O613" s="7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3">
        <f t="shared" si="60"/>
        <v>139.43548387096774</v>
      </c>
      <c r="G614" t="s">
        <v>20</v>
      </c>
      <c r="H614">
        <v>192</v>
      </c>
      <c r="I614" s="1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6"/>
        <v>40474.208333333336</v>
      </c>
      <c r="O614" s="7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3">
        <f t="shared" si="60"/>
        <v>174</v>
      </c>
      <c r="G615" t="s">
        <v>20</v>
      </c>
      <c r="H615">
        <v>26</v>
      </c>
      <c r="I615" s="1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6"/>
        <v>42973.208333333328</v>
      </c>
      <c r="O615" s="7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3">
        <f t="shared" si="60"/>
        <v>155.49056603773585</v>
      </c>
      <c r="G616" t="s">
        <v>20</v>
      </c>
      <c r="H616">
        <v>723</v>
      </c>
      <c r="I616" s="1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6"/>
        <v>42746.25</v>
      </c>
      <c r="O616" s="7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3">
        <f t="shared" si="60"/>
        <v>170.44705882352943</v>
      </c>
      <c r="G617" t="s">
        <v>20</v>
      </c>
      <c r="H617">
        <v>170</v>
      </c>
      <c r="I617" s="1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6"/>
        <v>42489.208333333328</v>
      </c>
      <c r="O617" s="7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3">
        <f t="shared" si="60"/>
        <v>189.515625</v>
      </c>
      <c r="G618" t="s">
        <v>20</v>
      </c>
      <c r="H618">
        <v>238</v>
      </c>
      <c r="I618" s="1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6"/>
        <v>41537.208333333336</v>
      </c>
      <c r="O618" s="7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3">
        <f t="shared" si="60"/>
        <v>249.71428571428572</v>
      </c>
      <c r="G619" t="s">
        <v>20</v>
      </c>
      <c r="H619">
        <v>55</v>
      </c>
      <c r="I619" s="1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6"/>
        <v>41794.208333333336</v>
      </c>
      <c r="O619" s="7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3">
        <f t="shared" si="60"/>
        <v>48.860523665659613</v>
      </c>
      <c r="G620" t="s">
        <v>14</v>
      </c>
      <c r="H620">
        <v>1198</v>
      </c>
      <c r="I620" s="1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6"/>
        <v>41396.208333333336</v>
      </c>
      <c r="O620" s="7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3">
        <f t="shared" si="60"/>
        <v>28.461970393057683</v>
      </c>
      <c r="G621" t="s">
        <v>14</v>
      </c>
      <c r="H621">
        <v>648</v>
      </c>
      <c r="I621" s="1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6"/>
        <v>40669.208333333336</v>
      </c>
      <c r="O621" s="7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3">
        <f t="shared" si="60"/>
        <v>268.02325581395348</v>
      </c>
      <c r="G622" t="s">
        <v>20</v>
      </c>
      <c r="H622">
        <v>128</v>
      </c>
      <c r="I622" s="1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6"/>
        <v>42559.208333333328</v>
      </c>
      <c r="O622" s="7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3">
        <f t="shared" si="60"/>
        <v>619.80078125</v>
      </c>
      <c r="G623" t="s">
        <v>20</v>
      </c>
      <c r="H623">
        <v>2144</v>
      </c>
      <c r="I623" s="1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6"/>
        <v>42626.208333333328</v>
      </c>
      <c r="O623" s="7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3">
        <f t="shared" si="60"/>
        <v>3.1301587301587301</v>
      </c>
      <c r="G624" t="s">
        <v>14</v>
      </c>
      <c r="H624">
        <v>64</v>
      </c>
      <c r="I624" s="1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6"/>
        <v>43205.208333333328</v>
      </c>
      <c r="O624" s="7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3">
        <f t="shared" si="60"/>
        <v>159.92152704135739</v>
      </c>
      <c r="G625" t="s">
        <v>20</v>
      </c>
      <c r="H625">
        <v>2693</v>
      </c>
      <c r="I625" s="1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6"/>
        <v>42201.208333333328</v>
      </c>
      <c r="O625" s="7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3">
        <f t="shared" si="60"/>
        <v>279.39215686274508</v>
      </c>
      <c r="G626" t="s">
        <v>20</v>
      </c>
      <c r="H626">
        <v>432</v>
      </c>
      <c r="I626" s="1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6"/>
        <v>42029.25</v>
      </c>
      <c r="O626" s="7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3">
        <f t="shared" si="60"/>
        <v>77.373333333333335</v>
      </c>
      <c r="G627" t="s">
        <v>14</v>
      </c>
      <c r="H627">
        <v>62</v>
      </c>
      <c r="I627" s="1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6"/>
        <v>43857.25</v>
      </c>
      <c r="O627" s="7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3">
        <f t="shared" si="60"/>
        <v>206.32812500000003</v>
      </c>
      <c r="G628" t="s">
        <v>20</v>
      </c>
      <c r="H628">
        <v>189</v>
      </c>
      <c r="I628" s="1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6"/>
        <v>40449.208333333336</v>
      </c>
      <c r="O628" s="7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3">
        <f t="shared" si="60"/>
        <v>694.25</v>
      </c>
      <c r="G629" t="s">
        <v>20</v>
      </c>
      <c r="H629">
        <v>154</v>
      </c>
      <c r="I629" s="1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6"/>
        <v>40345.208333333336</v>
      </c>
      <c r="O629" s="7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3">
        <f t="shared" si="60"/>
        <v>151.78947368421052</v>
      </c>
      <c r="G630" t="s">
        <v>20</v>
      </c>
      <c r="H630">
        <v>96</v>
      </c>
      <c r="I630" s="1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6"/>
        <v>40455.208333333336</v>
      </c>
      <c r="O630" s="7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3">
        <f t="shared" si="60"/>
        <v>64.58207217694995</v>
      </c>
      <c r="G631" t="s">
        <v>14</v>
      </c>
      <c r="H631">
        <v>750</v>
      </c>
      <c r="I631" s="1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6"/>
        <v>42557.208333333328</v>
      </c>
      <c r="O631" s="7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3">
        <f t="shared" si="60"/>
        <v>62.873684210526314</v>
      </c>
      <c r="G632" t="s">
        <v>74</v>
      </c>
      <c r="H632">
        <v>87</v>
      </c>
      <c r="I632" s="1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6"/>
        <v>43586.208333333328</v>
      </c>
      <c r="O632" s="7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3">
        <f t="shared" si="60"/>
        <v>310.39864864864865</v>
      </c>
      <c r="G633" t="s">
        <v>20</v>
      </c>
      <c r="H633">
        <v>3063</v>
      </c>
      <c r="I633" s="1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6"/>
        <v>43550.208333333328</v>
      </c>
      <c r="O633" s="7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3">
        <f t="shared" si="60"/>
        <v>42.859916782246884</v>
      </c>
      <c r="G634" t="s">
        <v>47</v>
      </c>
      <c r="H634">
        <v>278</v>
      </c>
      <c r="I634" s="1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6"/>
        <v>41945.208333333336</v>
      </c>
      <c r="O634" s="7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3">
        <f t="shared" si="60"/>
        <v>83.119402985074629</v>
      </c>
      <c r="G635" t="s">
        <v>14</v>
      </c>
      <c r="H635">
        <v>105</v>
      </c>
      <c r="I635" s="1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6"/>
        <v>42315.25</v>
      </c>
      <c r="O635" s="7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3">
        <f t="shared" si="60"/>
        <v>78.531302876480552</v>
      </c>
      <c r="G636" t="s">
        <v>74</v>
      </c>
      <c r="H636">
        <v>1658</v>
      </c>
      <c r="I636" s="1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6"/>
        <v>42819.208333333328</v>
      </c>
      <c r="O636" s="7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3">
        <f t="shared" si="60"/>
        <v>114.09352517985612</v>
      </c>
      <c r="G637" t="s">
        <v>20</v>
      </c>
      <c r="H637">
        <v>2266</v>
      </c>
      <c r="I637" s="1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6"/>
        <v>41314.25</v>
      </c>
      <c r="O637" s="7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3">
        <f t="shared" si="60"/>
        <v>64.537683358624179</v>
      </c>
      <c r="G638" t="s">
        <v>14</v>
      </c>
      <c r="H638">
        <v>2604</v>
      </c>
      <c r="I638" s="1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6"/>
        <v>40926.25</v>
      </c>
      <c r="O638" s="7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3">
        <f t="shared" si="60"/>
        <v>79.411764705882348</v>
      </c>
      <c r="G639" t="s">
        <v>14</v>
      </c>
      <c r="H639">
        <v>65</v>
      </c>
      <c r="I639" s="1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6"/>
        <v>42688.25</v>
      </c>
      <c r="O639" s="7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3">
        <f t="shared" si="60"/>
        <v>11.419117647058824</v>
      </c>
      <c r="G640" t="s">
        <v>14</v>
      </c>
      <c r="H640">
        <v>94</v>
      </c>
      <c r="I640" s="1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6"/>
        <v>40386.208333333336</v>
      </c>
      <c r="O640" s="7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3">
        <f t="shared" si="60"/>
        <v>56.186046511627907</v>
      </c>
      <c r="G641" t="s">
        <v>47</v>
      </c>
      <c r="H641">
        <v>45</v>
      </c>
      <c r="I641" s="1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6"/>
        <v>43309.208333333328</v>
      </c>
      <c r="O641" s="7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3">
        <f t="shared" si="60"/>
        <v>16.501669449081803</v>
      </c>
      <c r="G642" t="s">
        <v>14</v>
      </c>
      <c r="H642">
        <v>257</v>
      </c>
      <c r="I642" s="1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6"/>
        <v>42387.25</v>
      </c>
      <c r="O642" s="7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3">
        <f t="shared" si="60"/>
        <v>119.96808510638297</v>
      </c>
      <c r="G643" t="s">
        <v>20</v>
      </c>
      <c r="H643">
        <v>194</v>
      </c>
      <c r="I643" s="15">
        <f t="shared" ref="I643:I706" si="61">IF($E643=0, 0, $E643/$H643)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62">((($L643/60)/60)/24)+DATE(1970,1,1)</f>
        <v>42786.25</v>
      </c>
      <c r="O643" s="7">
        <f t="shared" ref="O643:O706" si="63">((($M643/60)/60)/24)+DATE(1970,1,1)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LEFT($R643, FIND("/",$R643)-1)</f>
        <v>theater</v>
      </c>
      <c r="T643" t="str">
        <f t="shared" ref="T643:T706" si="65">RIGHT($R643,LEN($R643)-FIND("/",$R643))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3">
        <f t="shared" si="60"/>
        <v>145.45652173913044</v>
      </c>
      <c r="G644" t="s">
        <v>20</v>
      </c>
      <c r="H644">
        <v>129</v>
      </c>
      <c r="I644" s="1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2"/>
        <v>43451.25</v>
      </c>
      <c r="O644" s="7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3">
        <f t="shared" ref="F645:F708" si="66">($E645/$D645)*100</f>
        <v>221.38255033557047</v>
      </c>
      <c r="G645" t="s">
        <v>20</v>
      </c>
      <c r="H645">
        <v>375</v>
      </c>
      <c r="I645" s="1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2"/>
        <v>42795.25</v>
      </c>
      <c r="O645" s="7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3">
        <f t="shared" si="66"/>
        <v>48.396694214876035</v>
      </c>
      <c r="G646" t="s">
        <v>14</v>
      </c>
      <c r="H646">
        <v>2928</v>
      </c>
      <c r="I646" s="1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2"/>
        <v>43452.25</v>
      </c>
      <c r="O646" s="7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3">
        <f t="shared" si="66"/>
        <v>92.911504424778755</v>
      </c>
      <c r="G647" t="s">
        <v>14</v>
      </c>
      <c r="H647">
        <v>4697</v>
      </c>
      <c r="I647" s="1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2"/>
        <v>43369.208333333328</v>
      </c>
      <c r="O647" s="7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3">
        <f t="shared" si="66"/>
        <v>88.599797365754824</v>
      </c>
      <c r="G648" t="s">
        <v>14</v>
      </c>
      <c r="H648">
        <v>2915</v>
      </c>
      <c r="I648" s="1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2"/>
        <v>41346.208333333336</v>
      </c>
      <c r="O648" s="7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3">
        <f t="shared" si="66"/>
        <v>41.4</v>
      </c>
      <c r="G649" t="s">
        <v>14</v>
      </c>
      <c r="H649">
        <v>18</v>
      </c>
      <c r="I649" s="1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2"/>
        <v>43199.208333333328</v>
      </c>
      <c r="O649" s="7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3">
        <f t="shared" si="66"/>
        <v>63.056795131845846</v>
      </c>
      <c r="G650" t="s">
        <v>74</v>
      </c>
      <c r="H650">
        <v>723</v>
      </c>
      <c r="I650" s="1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2"/>
        <v>42922.208333333328</v>
      </c>
      <c r="O650" s="7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3">
        <f t="shared" si="66"/>
        <v>48.482333607230892</v>
      </c>
      <c r="G651" t="s">
        <v>14</v>
      </c>
      <c r="H651">
        <v>602</v>
      </c>
      <c r="I651" s="1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2"/>
        <v>40471.208333333336</v>
      </c>
      <c r="O651" s="7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3">
        <f t="shared" si="66"/>
        <v>2</v>
      </c>
      <c r="G652" t="s">
        <v>14</v>
      </c>
      <c r="H652">
        <v>1</v>
      </c>
      <c r="I652" s="1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2"/>
        <v>41828.208333333336</v>
      </c>
      <c r="O652" s="7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3">
        <f t="shared" si="66"/>
        <v>88.47941026944585</v>
      </c>
      <c r="G653" t="s">
        <v>14</v>
      </c>
      <c r="H653">
        <v>3868</v>
      </c>
      <c r="I653" s="1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2"/>
        <v>41692.25</v>
      </c>
      <c r="O653" s="7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3">
        <f t="shared" si="66"/>
        <v>126.84</v>
      </c>
      <c r="G654" t="s">
        <v>20</v>
      </c>
      <c r="H654">
        <v>409</v>
      </c>
      <c r="I654" s="1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2"/>
        <v>42587.208333333328</v>
      </c>
      <c r="O654" s="7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3">
        <f t="shared" si="66"/>
        <v>2338.833333333333</v>
      </c>
      <c r="G655" t="s">
        <v>20</v>
      </c>
      <c r="H655">
        <v>234</v>
      </c>
      <c r="I655" s="1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2"/>
        <v>42468.208333333328</v>
      </c>
      <c r="O655" s="7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3">
        <f t="shared" si="66"/>
        <v>508.38857142857148</v>
      </c>
      <c r="G656" t="s">
        <v>20</v>
      </c>
      <c r="H656">
        <v>3016</v>
      </c>
      <c r="I656" s="1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2"/>
        <v>42240.208333333328</v>
      </c>
      <c r="O656" s="7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3">
        <f t="shared" si="66"/>
        <v>191.47826086956522</v>
      </c>
      <c r="G657" t="s">
        <v>20</v>
      </c>
      <c r="H657">
        <v>264</v>
      </c>
      <c r="I657" s="1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2"/>
        <v>42796.25</v>
      </c>
      <c r="O657" s="7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3">
        <f t="shared" si="66"/>
        <v>42.127533783783782</v>
      </c>
      <c r="G658" t="s">
        <v>14</v>
      </c>
      <c r="H658">
        <v>504</v>
      </c>
      <c r="I658" s="1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2"/>
        <v>43097.25</v>
      </c>
      <c r="O658" s="7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3">
        <f t="shared" si="66"/>
        <v>8.24</v>
      </c>
      <c r="G659" t="s">
        <v>14</v>
      </c>
      <c r="H659">
        <v>14</v>
      </c>
      <c r="I659" s="1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2"/>
        <v>43096.25</v>
      </c>
      <c r="O659" s="7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3">
        <f t="shared" si="66"/>
        <v>60.064638783269963</v>
      </c>
      <c r="G660" t="s">
        <v>74</v>
      </c>
      <c r="H660">
        <v>390</v>
      </c>
      <c r="I660" s="1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2"/>
        <v>42246.208333333328</v>
      </c>
      <c r="O660" s="7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3">
        <f t="shared" si="66"/>
        <v>47.232808616404313</v>
      </c>
      <c r="G661" t="s">
        <v>14</v>
      </c>
      <c r="H661">
        <v>750</v>
      </c>
      <c r="I661" s="1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2"/>
        <v>40570.25</v>
      </c>
      <c r="O661" s="7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3">
        <f t="shared" si="66"/>
        <v>81.736263736263737</v>
      </c>
      <c r="G662" t="s">
        <v>14</v>
      </c>
      <c r="H662">
        <v>77</v>
      </c>
      <c r="I662" s="1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2"/>
        <v>42237.208333333328</v>
      </c>
      <c r="O662" s="7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3">
        <f t="shared" si="66"/>
        <v>54.187265917603</v>
      </c>
      <c r="G663" t="s">
        <v>14</v>
      </c>
      <c r="H663">
        <v>752</v>
      </c>
      <c r="I663" s="1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2"/>
        <v>40996.208333333336</v>
      </c>
      <c r="O663" s="7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3">
        <f t="shared" si="66"/>
        <v>97.868131868131869</v>
      </c>
      <c r="G664" t="s">
        <v>14</v>
      </c>
      <c r="H664">
        <v>131</v>
      </c>
      <c r="I664" s="1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2"/>
        <v>43443.25</v>
      </c>
      <c r="O664" s="7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3">
        <f t="shared" si="66"/>
        <v>77.239999999999995</v>
      </c>
      <c r="G665" t="s">
        <v>14</v>
      </c>
      <c r="H665">
        <v>87</v>
      </c>
      <c r="I665" s="1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2"/>
        <v>40458.208333333336</v>
      </c>
      <c r="O665" s="7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3">
        <f t="shared" si="66"/>
        <v>33.464735516372798</v>
      </c>
      <c r="G666" t="s">
        <v>14</v>
      </c>
      <c r="H666">
        <v>1063</v>
      </c>
      <c r="I666" s="1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2"/>
        <v>40959.25</v>
      </c>
      <c r="O666" s="7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3">
        <f t="shared" si="66"/>
        <v>239.58823529411765</v>
      </c>
      <c r="G667" t="s">
        <v>20</v>
      </c>
      <c r="H667">
        <v>272</v>
      </c>
      <c r="I667" s="1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2"/>
        <v>40733.208333333336</v>
      </c>
      <c r="O667" s="7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3">
        <f t="shared" si="66"/>
        <v>64.032258064516128</v>
      </c>
      <c r="G668" t="s">
        <v>74</v>
      </c>
      <c r="H668">
        <v>25</v>
      </c>
      <c r="I668" s="1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2"/>
        <v>41516.208333333336</v>
      </c>
      <c r="O668" s="7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3">
        <f t="shared" si="66"/>
        <v>176.15942028985506</v>
      </c>
      <c r="G669" t="s">
        <v>20</v>
      </c>
      <c r="H669">
        <v>419</v>
      </c>
      <c r="I669" s="1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2"/>
        <v>41892.208333333336</v>
      </c>
      <c r="O669" s="7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3">
        <f t="shared" si="66"/>
        <v>20.33818181818182</v>
      </c>
      <c r="G670" t="s">
        <v>14</v>
      </c>
      <c r="H670">
        <v>76</v>
      </c>
      <c r="I670" s="1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2"/>
        <v>41122.208333333336</v>
      </c>
      <c r="O670" s="7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3">
        <f t="shared" si="66"/>
        <v>358.64754098360658</v>
      </c>
      <c r="G671" t="s">
        <v>20</v>
      </c>
      <c r="H671">
        <v>1621</v>
      </c>
      <c r="I671" s="1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2"/>
        <v>42912.208333333328</v>
      </c>
      <c r="O671" s="7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3">
        <f t="shared" si="66"/>
        <v>468.85802469135803</v>
      </c>
      <c r="G672" t="s">
        <v>20</v>
      </c>
      <c r="H672">
        <v>1101</v>
      </c>
      <c r="I672" s="1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2"/>
        <v>42425.25</v>
      </c>
      <c r="O672" s="7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3">
        <f t="shared" si="66"/>
        <v>122.05635245901641</v>
      </c>
      <c r="G673" t="s">
        <v>20</v>
      </c>
      <c r="H673">
        <v>1073</v>
      </c>
      <c r="I673" s="1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2"/>
        <v>40390.208333333336</v>
      </c>
      <c r="O673" s="7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3">
        <f t="shared" si="66"/>
        <v>55.931783729156137</v>
      </c>
      <c r="G674" t="s">
        <v>14</v>
      </c>
      <c r="H674">
        <v>4428</v>
      </c>
      <c r="I674" s="1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2"/>
        <v>43180.208333333328</v>
      </c>
      <c r="O674" s="7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3">
        <f t="shared" si="66"/>
        <v>43.660714285714285</v>
      </c>
      <c r="G675" t="s">
        <v>14</v>
      </c>
      <c r="H675">
        <v>58</v>
      </c>
      <c r="I675" s="1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2"/>
        <v>42475.208333333328</v>
      </c>
      <c r="O675" s="7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3">
        <f t="shared" si="66"/>
        <v>33.53837141183363</v>
      </c>
      <c r="G676" t="s">
        <v>74</v>
      </c>
      <c r="H676">
        <v>1218</v>
      </c>
      <c r="I676" s="1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2"/>
        <v>40774.208333333336</v>
      </c>
      <c r="O676" s="7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3">
        <f t="shared" si="66"/>
        <v>122.97938144329896</v>
      </c>
      <c r="G677" t="s">
        <v>20</v>
      </c>
      <c r="H677">
        <v>331</v>
      </c>
      <c r="I677" s="1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2"/>
        <v>43719.208333333328</v>
      </c>
      <c r="O677" s="7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3">
        <f t="shared" si="66"/>
        <v>189.74959871589084</v>
      </c>
      <c r="G678" t="s">
        <v>20</v>
      </c>
      <c r="H678">
        <v>1170</v>
      </c>
      <c r="I678" s="1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2"/>
        <v>41178.208333333336</v>
      </c>
      <c r="O678" s="7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3">
        <f t="shared" si="66"/>
        <v>83.622641509433961</v>
      </c>
      <c r="G679" t="s">
        <v>14</v>
      </c>
      <c r="H679">
        <v>111</v>
      </c>
      <c r="I679" s="1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2"/>
        <v>42561.208333333328</v>
      </c>
      <c r="O679" s="7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3">
        <f t="shared" si="66"/>
        <v>17.968844221105527</v>
      </c>
      <c r="G680" t="s">
        <v>74</v>
      </c>
      <c r="H680">
        <v>215</v>
      </c>
      <c r="I680" s="1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2"/>
        <v>43484.25</v>
      </c>
      <c r="O680" s="7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3">
        <f t="shared" si="66"/>
        <v>1036.5</v>
      </c>
      <c r="G681" t="s">
        <v>20</v>
      </c>
      <c r="H681">
        <v>363</v>
      </c>
      <c r="I681" s="1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2"/>
        <v>43756.208333333328</v>
      </c>
      <c r="O681" s="7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3">
        <f t="shared" si="66"/>
        <v>97.405219780219781</v>
      </c>
      <c r="G682" t="s">
        <v>14</v>
      </c>
      <c r="H682">
        <v>2955</v>
      </c>
      <c r="I682" s="1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2"/>
        <v>43813.25</v>
      </c>
      <c r="O682" s="7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3">
        <f t="shared" si="66"/>
        <v>86.386203150461711</v>
      </c>
      <c r="G683" t="s">
        <v>14</v>
      </c>
      <c r="H683">
        <v>1657</v>
      </c>
      <c r="I683" s="1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2"/>
        <v>40898.25</v>
      </c>
      <c r="O683" s="7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3">
        <f t="shared" si="66"/>
        <v>150.16666666666666</v>
      </c>
      <c r="G684" t="s">
        <v>20</v>
      </c>
      <c r="H684">
        <v>103</v>
      </c>
      <c r="I684" s="1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2"/>
        <v>41619.25</v>
      </c>
      <c r="O684" s="7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3">
        <f t="shared" si="66"/>
        <v>358.43478260869563</v>
      </c>
      <c r="G685" t="s">
        <v>20</v>
      </c>
      <c r="H685">
        <v>147</v>
      </c>
      <c r="I685" s="1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2"/>
        <v>43359.208333333328</v>
      </c>
      <c r="O685" s="7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3">
        <f t="shared" si="66"/>
        <v>542.85714285714289</v>
      </c>
      <c r="G686" t="s">
        <v>20</v>
      </c>
      <c r="H686">
        <v>110</v>
      </c>
      <c r="I686" s="1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2"/>
        <v>40358.208333333336</v>
      </c>
      <c r="O686" s="7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3">
        <f t="shared" si="66"/>
        <v>67.500714285714281</v>
      </c>
      <c r="G687" t="s">
        <v>14</v>
      </c>
      <c r="H687">
        <v>926</v>
      </c>
      <c r="I687" s="1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2"/>
        <v>42239.208333333328</v>
      </c>
      <c r="O687" s="7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3">
        <f t="shared" si="66"/>
        <v>191.74666666666667</v>
      </c>
      <c r="G688" t="s">
        <v>20</v>
      </c>
      <c r="H688">
        <v>134</v>
      </c>
      <c r="I688" s="1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2"/>
        <v>43186.208333333328</v>
      </c>
      <c r="O688" s="7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3">
        <f t="shared" si="66"/>
        <v>932</v>
      </c>
      <c r="G689" t="s">
        <v>20</v>
      </c>
      <c r="H689">
        <v>269</v>
      </c>
      <c r="I689" s="1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2"/>
        <v>42806.25</v>
      </c>
      <c r="O689" s="7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3">
        <f t="shared" si="66"/>
        <v>429.27586206896552</v>
      </c>
      <c r="G690" t="s">
        <v>20</v>
      </c>
      <c r="H690">
        <v>175</v>
      </c>
      <c r="I690" s="1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2"/>
        <v>43475.25</v>
      </c>
      <c r="O690" s="7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3">
        <f t="shared" si="66"/>
        <v>100.65753424657535</v>
      </c>
      <c r="G691" t="s">
        <v>20</v>
      </c>
      <c r="H691">
        <v>69</v>
      </c>
      <c r="I691" s="1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2"/>
        <v>41576.208333333336</v>
      </c>
      <c r="O691" s="7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3">
        <f t="shared" si="66"/>
        <v>226.61111111111109</v>
      </c>
      <c r="G692" t="s">
        <v>20</v>
      </c>
      <c r="H692">
        <v>190</v>
      </c>
      <c r="I692" s="1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2"/>
        <v>40874.25</v>
      </c>
      <c r="O692" s="7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3">
        <f t="shared" si="66"/>
        <v>142.38</v>
      </c>
      <c r="G693" t="s">
        <v>20</v>
      </c>
      <c r="H693">
        <v>237</v>
      </c>
      <c r="I693" s="1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2"/>
        <v>41185.208333333336</v>
      </c>
      <c r="O693" s="7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3">
        <f t="shared" si="66"/>
        <v>90.633333333333326</v>
      </c>
      <c r="G694" t="s">
        <v>14</v>
      </c>
      <c r="H694">
        <v>77</v>
      </c>
      <c r="I694" s="1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2"/>
        <v>43655.208333333328</v>
      </c>
      <c r="O694" s="7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3">
        <f t="shared" si="66"/>
        <v>63.966740576496676</v>
      </c>
      <c r="G695" t="s">
        <v>14</v>
      </c>
      <c r="H695">
        <v>1748</v>
      </c>
      <c r="I695" s="1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2"/>
        <v>43025.208333333328</v>
      </c>
      <c r="O695" s="7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3">
        <f t="shared" si="66"/>
        <v>84.131868131868131</v>
      </c>
      <c r="G696" t="s">
        <v>14</v>
      </c>
      <c r="H696">
        <v>79</v>
      </c>
      <c r="I696" s="1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2"/>
        <v>43066.25</v>
      </c>
      <c r="O696" s="7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3">
        <f t="shared" si="66"/>
        <v>133.93478260869566</v>
      </c>
      <c r="G697" t="s">
        <v>20</v>
      </c>
      <c r="H697">
        <v>196</v>
      </c>
      <c r="I697" s="1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2"/>
        <v>42322.25</v>
      </c>
      <c r="O697" s="7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3">
        <f t="shared" si="66"/>
        <v>59.042047531992694</v>
      </c>
      <c r="G698" t="s">
        <v>14</v>
      </c>
      <c r="H698">
        <v>889</v>
      </c>
      <c r="I698" s="1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2"/>
        <v>42114.208333333328</v>
      </c>
      <c r="O698" s="7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3">
        <f t="shared" si="66"/>
        <v>152.80062063615205</v>
      </c>
      <c r="G699" t="s">
        <v>20</v>
      </c>
      <c r="H699">
        <v>7295</v>
      </c>
      <c r="I699" s="1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2"/>
        <v>43190.208333333328</v>
      </c>
      <c r="O699" s="7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3">
        <f t="shared" si="66"/>
        <v>446.69121140142522</v>
      </c>
      <c r="G700" t="s">
        <v>20</v>
      </c>
      <c r="H700">
        <v>2893</v>
      </c>
      <c r="I700" s="1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2"/>
        <v>40871.25</v>
      </c>
      <c r="O700" s="7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3">
        <f t="shared" si="66"/>
        <v>84.391891891891888</v>
      </c>
      <c r="G701" t="s">
        <v>14</v>
      </c>
      <c r="H701">
        <v>56</v>
      </c>
      <c r="I701" s="1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2"/>
        <v>43641.208333333328</v>
      </c>
      <c r="O701" s="7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3">
        <f t="shared" si="66"/>
        <v>3</v>
      </c>
      <c r="G702" t="s">
        <v>14</v>
      </c>
      <c r="H702">
        <v>1</v>
      </c>
      <c r="I702" s="1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2"/>
        <v>40203.25</v>
      </c>
      <c r="O702" s="7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3">
        <f t="shared" si="66"/>
        <v>175.02692307692308</v>
      </c>
      <c r="G703" t="s">
        <v>20</v>
      </c>
      <c r="H703">
        <v>820</v>
      </c>
      <c r="I703" s="1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2"/>
        <v>40629.208333333336</v>
      </c>
      <c r="O703" s="7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3">
        <f t="shared" si="66"/>
        <v>54.137931034482754</v>
      </c>
      <c r="G704" t="s">
        <v>14</v>
      </c>
      <c r="H704">
        <v>83</v>
      </c>
      <c r="I704" s="1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2"/>
        <v>41477.208333333336</v>
      </c>
      <c r="O704" s="7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3">
        <f t="shared" si="66"/>
        <v>311.87381703470032</v>
      </c>
      <c r="G705" t="s">
        <v>20</v>
      </c>
      <c r="H705">
        <v>2038</v>
      </c>
      <c r="I705" s="1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2"/>
        <v>41020.208333333336</v>
      </c>
      <c r="O705" s="7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3">
        <f t="shared" si="66"/>
        <v>122.78160919540231</v>
      </c>
      <c r="G706" t="s">
        <v>20</v>
      </c>
      <c r="H706">
        <v>116</v>
      </c>
      <c r="I706" s="1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2"/>
        <v>42555.208333333328</v>
      </c>
      <c r="O706" s="7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3">
        <f t="shared" si="66"/>
        <v>99.026517383618156</v>
      </c>
      <c r="G707" t="s">
        <v>14</v>
      </c>
      <c r="H707">
        <v>2025</v>
      </c>
      <c r="I707" s="15">
        <f t="shared" ref="I707:I770" si="67">IF($E707=0, 0, $E707/$H707)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68">((($L707/60)/60)/24)+DATE(1970,1,1)</f>
        <v>41619.25</v>
      </c>
      <c r="O707" s="7">
        <f t="shared" ref="O707:O770" si="69">((($M707/60)/60)/24)+DATE(1970,1,1)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LEFT($R707, FIND("/",$R707)-1)</f>
        <v>publishing</v>
      </c>
      <c r="T707" t="str">
        <f t="shared" ref="T707:T770" si="71">RIGHT($R707,LEN($R707)-FIND("/",$R707))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3">
        <f t="shared" si="66"/>
        <v>127.84686346863469</v>
      </c>
      <c r="G708" t="s">
        <v>20</v>
      </c>
      <c r="H708">
        <v>1345</v>
      </c>
      <c r="I708" s="1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8"/>
        <v>43471.25</v>
      </c>
      <c r="O708" s="7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3">
        <f t="shared" ref="F709:F772" si="72">($E709/$D709)*100</f>
        <v>158.61643835616439</v>
      </c>
      <c r="G709" t="s">
        <v>20</v>
      </c>
      <c r="H709">
        <v>168</v>
      </c>
      <c r="I709" s="1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8"/>
        <v>43442.25</v>
      </c>
      <c r="O709" s="7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3">
        <f t="shared" si="72"/>
        <v>707.05882352941171</v>
      </c>
      <c r="G710" t="s">
        <v>20</v>
      </c>
      <c r="H710">
        <v>137</v>
      </c>
      <c r="I710" s="1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8"/>
        <v>42877.208333333328</v>
      </c>
      <c r="O710" s="7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3">
        <f t="shared" si="72"/>
        <v>142.38775510204081</v>
      </c>
      <c r="G711" t="s">
        <v>20</v>
      </c>
      <c r="H711">
        <v>186</v>
      </c>
      <c r="I711" s="1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8"/>
        <v>41018.208333333336</v>
      </c>
      <c r="O711" s="7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3">
        <f t="shared" si="72"/>
        <v>147.86046511627907</v>
      </c>
      <c r="G712" t="s">
        <v>20</v>
      </c>
      <c r="H712">
        <v>125</v>
      </c>
      <c r="I712" s="1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8"/>
        <v>43295.208333333328</v>
      </c>
      <c r="O712" s="7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3">
        <f t="shared" si="72"/>
        <v>20.322580645161288</v>
      </c>
      <c r="G713" t="s">
        <v>14</v>
      </c>
      <c r="H713">
        <v>14</v>
      </c>
      <c r="I713" s="1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8"/>
        <v>42393.25</v>
      </c>
      <c r="O713" s="7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3">
        <f t="shared" si="72"/>
        <v>1840.625</v>
      </c>
      <c r="G714" t="s">
        <v>20</v>
      </c>
      <c r="H714">
        <v>202</v>
      </c>
      <c r="I714" s="1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8"/>
        <v>42559.208333333328</v>
      </c>
      <c r="O714" s="7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3">
        <f t="shared" si="72"/>
        <v>161.94202898550725</v>
      </c>
      <c r="G715" t="s">
        <v>20</v>
      </c>
      <c r="H715">
        <v>103</v>
      </c>
      <c r="I715" s="1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8"/>
        <v>42604.208333333328</v>
      </c>
      <c r="O715" s="7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3">
        <f t="shared" si="72"/>
        <v>472.82077922077923</v>
      </c>
      <c r="G716" t="s">
        <v>20</v>
      </c>
      <c r="H716">
        <v>1785</v>
      </c>
      <c r="I716" s="1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8"/>
        <v>41870.208333333336</v>
      </c>
      <c r="O716" s="7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3">
        <f t="shared" si="72"/>
        <v>24.466101694915253</v>
      </c>
      <c r="G717" t="s">
        <v>14</v>
      </c>
      <c r="H717">
        <v>656</v>
      </c>
      <c r="I717" s="1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8"/>
        <v>40397.208333333336</v>
      </c>
      <c r="O717" s="7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3">
        <f t="shared" si="72"/>
        <v>517.65</v>
      </c>
      <c r="G718" t="s">
        <v>20</v>
      </c>
      <c r="H718">
        <v>157</v>
      </c>
      <c r="I718" s="1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8"/>
        <v>41465.208333333336</v>
      </c>
      <c r="O718" s="7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3">
        <f t="shared" si="72"/>
        <v>247.64285714285714</v>
      </c>
      <c r="G719" t="s">
        <v>20</v>
      </c>
      <c r="H719">
        <v>555</v>
      </c>
      <c r="I719" s="1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8"/>
        <v>40777.208333333336</v>
      </c>
      <c r="O719" s="7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3">
        <f t="shared" si="72"/>
        <v>100.20481927710843</v>
      </c>
      <c r="G720" t="s">
        <v>20</v>
      </c>
      <c r="H720">
        <v>297</v>
      </c>
      <c r="I720" s="1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8"/>
        <v>41442.208333333336</v>
      </c>
      <c r="O720" s="7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3">
        <f t="shared" si="72"/>
        <v>153</v>
      </c>
      <c r="G721" t="s">
        <v>20</v>
      </c>
      <c r="H721">
        <v>123</v>
      </c>
      <c r="I721" s="1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8"/>
        <v>41058.208333333336</v>
      </c>
      <c r="O721" s="7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3">
        <f t="shared" si="72"/>
        <v>37.091954022988503</v>
      </c>
      <c r="G722" t="s">
        <v>74</v>
      </c>
      <c r="H722">
        <v>38</v>
      </c>
      <c r="I722" s="1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8"/>
        <v>43152.25</v>
      </c>
      <c r="O722" s="7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3">
        <f t="shared" si="72"/>
        <v>4.392394822006473</v>
      </c>
      <c r="G723" t="s">
        <v>74</v>
      </c>
      <c r="H723">
        <v>60</v>
      </c>
      <c r="I723" s="1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8"/>
        <v>43194.208333333328</v>
      </c>
      <c r="O723" s="7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3">
        <f t="shared" si="72"/>
        <v>156.50721649484535</v>
      </c>
      <c r="G724" t="s">
        <v>20</v>
      </c>
      <c r="H724">
        <v>3036</v>
      </c>
      <c r="I724" s="1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8"/>
        <v>43045.25</v>
      </c>
      <c r="O724" s="7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3">
        <f t="shared" si="72"/>
        <v>270.40816326530609</v>
      </c>
      <c r="G725" t="s">
        <v>20</v>
      </c>
      <c r="H725">
        <v>144</v>
      </c>
      <c r="I725" s="1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8"/>
        <v>42431.25</v>
      </c>
      <c r="O725" s="7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3">
        <f t="shared" si="72"/>
        <v>134.05952380952382</v>
      </c>
      <c r="G726" t="s">
        <v>20</v>
      </c>
      <c r="H726">
        <v>121</v>
      </c>
      <c r="I726" s="1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8"/>
        <v>41934.208333333336</v>
      </c>
      <c r="O726" s="7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3">
        <f t="shared" si="72"/>
        <v>50.398033126293996</v>
      </c>
      <c r="G727" t="s">
        <v>14</v>
      </c>
      <c r="H727">
        <v>1596</v>
      </c>
      <c r="I727" s="1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8"/>
        <v>41958.25</v>
      </c>
      <c r="O727" s="7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3">
        <f t="shared" si="72"/>
        <v>88.815837937384899</v>
      </c>
      <c r="G728" t="s">
        <v>74</v>
      </c>
      <c r="H728">
        <v>524</v>
      </c>
      <c r="I728" s="1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8"/>
        <v>40476.208333333336</v>
      </c>
      <c r="O728" s="7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3">
        <f t="shared" si="72"/>
        <v>165</v>
      </c>
      <c r="G729" t="s">
        <v>20</v>
      </c>
      <c r="H729">
        <v>181</v>
      </c>
      <c r="I729" s="1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8"/>
        <v>43485.25</v>
      </c>
      <c r="O729" s="7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3">
        <f t="shared" si="72"/>
        <v>17.5</v>
      </c>
      <c r="G730" t="s">
        <v>14</v>
      </c>
      <c r="H730">
        <v>10</v>
      </c>
      <c r="I730" s="1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8"/>
        <v>42515.208333333328</v>
      </c>
      <c r="O730" s="7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3">
        <f t="shared" si="72"/>
        <v>185.66071428571428</v>
      </c>
      <c r="G731" t="s">
        <v>20</v>
      </c>
      <c r="H731">
        <v>122</v>
      </c>
      <c r="I731" s="1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8"/>
        <v>41309.25</v>
      </c>
      <c r="O731" s="7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3">
        <f t="shared" si="72"/>
        <v>412.6631944444444</v>
      </c>
      <c r="G732" t="s">
        <v>20</v>
      </c>
      <c r="H732">
        <v>1071</v>
      </c>
      <c r="I732" s="1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8"/>
        <v>42147.208333333328</v>
      </c>
      <c r="O732" s="7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3">
        <f t="shared" si="72"/>
        <v>90.25</v>
      </c>
      <c r="G733" t="s">
        <v>74</v>
      </c>
      <c r="H733">
        <v>219</v>
      </c>
      <c r="I733" s="1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8"/>
        <v>42939.208333333328</v>
      </c>
      <c r="O733" s="7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3">
        <f t="shared" si="72"/>
        <v>91.984615384615381</v>
      </c>
      <c r="G734" t="s">
        <v>14</v>
      </c>
      <c r="H734">
        <v>1121</v>
      </c>
      <c r="I734" s="1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8"/>
        <v>42816.208333333328</v>
      </c>
      <c r="O734" s="7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3">
        <f t="shared" si="72"/>
        <v>527.00632911392404</v>
      </c>
      <c r="G735" t="s">
        <v>20</v>
      </c>
      <c r="H735">
        <v>980</v>
      </c>
      <c r="I735" s="1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8"/>
        <v>41844.208333333336</v>
      </c>
      <c r="O735" s="7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3">
        <f t="shared" si="72"/>
        <v>319.14285714285711</v>
      </c>
      <c r="G736" t="s">
        <v>20</v>
      </c>
      <c r="H736">
        <v>536</v>
      </c>
      <c r="I736" s="1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8"/>
        <v>42763.25</v>
      </c>
      <c r="O736" s="7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3">
        <f t="shared" si="72"/>
        <v>354.18867924528303</v>
      </c>
      <c r="G737" t="s">
        <v>20</v>
      </c>
      <c r="H737">
        <v>1991</v>
      </c>
      <c r="I737" s="1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8"/>
        <v>42459.208333333328</v>
      </c>
      <c r="O737" s="7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3">
        <f t="shared" si="72"/>
        <v>32.896103896103895</v>
      </c>
      <c r="G738" t="s">
        <v>74</v>
      </c>
      <c r="H738">
        <v>29</v>
      </c>
      <c r="I738" s="1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8"/>
        <v>42055.25</v>
      </c>
      <c r="O738" s="7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3">
        <f t="shared" si="72"/>
        <v>135.8918918918919</v>
      </c>
      <c r="G739" t="s">
        <v>20</v>
      </c>
      <c r="H739">
        <v>180</v>
      </c>
      <c r="I739" s="1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8"/>
        <v>42685.25</v>
      </c>
      <c r="O739" s="7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3">
        <f t="shared" si="72"/>
        <v>2.0843373493975905</v>
      </c>
      <c r="G740" t="s">
        <v>14</v>
      </c>
      <c r="H740">
        <v>15</v>
      </c>
      <c r="I740" s="1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8"/>
        <v>41959.25</v>
      </c>
      <c r="O740" s="7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3">
        <f t="shared" si="72"/>
        <v>61</v>
      </c>
      <c r="G741" t="s">
        <v>14</v>
      </c>
      <c r="H741">
        <v>191</v>
      </c>
      <c r="I741" s="1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8"/>
        <v>41089.208333333336</v>
      </c>
      <c r="O741" s="7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3">
        <f t="shared" si="72"/>
        <v>30.037735849056602</v>
      </c>
      <c r="G742" t="s">
        <v>14</v>
      </c>
      <c r="H742">
        <v>16</v>
      </c>
      <c r="I742" s="1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8"/>
        <v>42769.25</v>
      </c>
      <c r="O742" s="7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3">
        <f t="shared" si="72"/>
        <v>1179.1666666666665</v>
      </c>
      <c r="G743" t="s">
        <v>20</v>
      </c>
      <c r="H743">
        <v>130</v>
      </c>
      <c r="I743" s="1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8"/>
        <v>40321.208333333336</v>
      </c>
      <c r="O743" s="7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3">
        <f t="shared" si="72"/>
        <v>1126.0833333333335</v>
      </c>
      <c r="G744" t="s">
        <v>20</v>
      </c>
      <c r="H744">
        <v>122</v>
      </c>
      <c r="I744" s="1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8"/>
        <v>40197.25</v>
      </c>
      <c r="O744" s="7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3">
        <f t="shared" si="72"/>
        <v>12.923076923076923</v>
      </c>
      <c r="G745" t="s">
        <v>14</v>
      </c>
      <c r="H745">
        <v>17</v>
      </c>
      <c r="I745" s="1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8"/>
        <v>42298.208333333328</v>
      </c>
      <c r="O745" s="7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3">
        <f t="shared" si="72"/>
        <v>712</v>
      </c>
      <c r="G746" t="s">
        <v>20</v>
      </c>
      <c r="H746">
        <v>140</v>
      </c>
      <c r="I746" s="1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8"/>
        <v>43322.208333333328</v>
      </c>
      <c r="O746" s="7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3">
        <f t="shared" si="72"/>
        <v>30.304347826086957</v>
      </c>
      <c r="G747" t="s">
        <v>14</v>
      </c>
      <c r="H747">
        <v>34</v>
      </c>
      <c r="I747" s="1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8"/>
        <v>40328.208333333336</v>
      </c>
      <c r="O747" s="7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3">
        <f t="shared" si="72"/>
        <v>212.50896057347671</v>
      </c>
      <c r="G748" t="s">
        <v>20</v>
      </c>
      <c r="H748">
        <v>3388</v>
      </c>
      <c r="I748" s="1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8"/>
        <v>40825.208333333336</v>
      </c>
      <c r="O748" s="7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3">
        <f t="shared" si="72"/>
        <v>228.85714285714286</v>
      </c>
      <c r="G749" t="s">
        <v>20</v>
      </c>
      <c r="H749">
        <v>280</v>
      </c>
      <c r="I749" s="1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8"/>
        <v>40423.208333333336</v>
      </c>
      <c r="O749" s="7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3">
        <f t="shared" si="72"/>
        <v>34.959979476654695</v>
      </c>
      <c r="G750" t="s">
        <v>74</v>
      </c>
      <c r="H750">
        <v>614</v>
      </c>
      <c r="I750" s="1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8"/>
        <v>40238.25</v>
      </c>
      <c r="O750" s="7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3">
        <f t="shared" si="72"/>
        <v>157.29069767441862</v>
      </c>
      <c r="G751" t="s">
        <v>20</v>
      </c>
      <c r="H751">
        <v>366</v>
      </c>
      <c r="I751" s="1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8"/>
        <v>41920.208333333336</v>
      </c>
      <c r="O751" s="7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3">
        <f t="shared" si="72"/>
        <v>1</v>
      </c>
      <c r="G752" t="s">
        <v>14</v>
      </c>
      <c r="H752">
        <v>1</v>
      </c>
      <c r="I752" s="1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8"/>
        <v>40360.208333333336</v>
      </c>
      <c r="O752" s="7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3">
        <f t="shared" si="72"/>
        <v>232.30555555555554</v>
      </c>
      <c r="G753" t="s">
        <v>20</v>
      </c>
      <c r="H753">
        <v>270</v>
      </c>
      <c r="I753" s="1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8"/>
        <v>42446.208333333328</v>
      </c>
      <c r="O753" s="7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3">
        <f t="shared" si="72"/>
        <v>92.448275862068968</v>
      </c>
      <c r="G754" t="s">
        <v>74</v>
      </c>
      <c r="H754">
        <v>114</v>
      </c>
      <c r="I754" s="1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8"/>
        <v>40395.208333333336</v>
      </c>
      <c r="O754" s="7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3">
        <f t="shared" si="72"/>
        <v>256.70212765957444</v>
      </c>
      <c r="G755" t="s">
        <v>20</v>
      </c>
      <c r="H755">
        <v>137</v>
      </c>
      <c r="I755" s="1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8"/>
        <v>40321.208333333336</v>
      </c>
      <c r="O755" s="7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3">
        <f t="shared" si="72"/>
        <v>168.47017045454547</v>
      </c>
      <c r="G756" t="s">
        <v>20</v>
      </c>
      <c r="H756">
        <v>3205</v>
      </c>
      <c r="I756" s="1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8"/>
        <v>41210.208333333336</v>
      </c>
      <c r="O756" s="7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3">
        <f t="shared" si="72"/>
        <v>166.57777777777778</v>
      </c>
      <c r="G757" t="s">
        <v>20</v>
      </c>
      <c r="H757">
        <v>288</v>
      </c>
      <c r="I757" s="1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8"/>
        <v>43096.25</v>
      </c>
      <c r="O757" s="7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3">
        <f t="shared" si="72"/>
        <v>772.07692307692309</v>
      </c>
      <c r="G758" t="s">
        <v>20</v>
      </c>
      <c r="H758">
        <v>148</v>
      </c>
      <c r="I758" s="1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8"/>
        <v>42024.25</v>
      </c>
      <c r="O758" s="7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3">
        <f t="shared" si="72"/>
        <v>406.85714285714283</v>
      </c>
      <c r="G759" t="s">
        <v>20</v>
      </c>
      <c r="H759">
        <v>114</v>
      </c>
      <c r="I759" s="1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8"/>
        <v>40675.208333333336</v>
      </c>
      <c r="O759" s="7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3">
        <f t="shared" si="72"/>
        <v>564.20608108108115</v>
      </c>
      <c r="G760" t="s">
        <v>20</v>
      </c>
      <c r="H760">
        <v>1518</v>
      </c>
      <c r="I760" s="1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8"/>
        <v>41936.208333333336</v>
      </c>
      <c r="O760" s="7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3">
        <f t="shared" si="72"/>
        <v>68.426865671641792</v>
      </c>
      <c r="G761" t="s">
        <v>14</v>
      </c>
      <c r="H761">
        <v>1274</v>
      </c>
      <c r="I761" s="1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8"/>
        <v>43136.25</v>
      </c>
      <c r="O761" s="7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3">
        <f t="shared" si="72"/>
        <v>34.351966873706004</v>
      </c>
      <c r="G762" t="s">
        <v>14</v>
      </c>
      <c r="H762">
        <v>210</v>
      </c>
      <c r="I762" s="1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8"/>
        <v>43678.208333333328</v>
      </c>
      <c r="O762" s="7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3">
        <f t="shared" si="72"/>
        <v>655.4545454545455</v>
      </c>
      <c r="G763" t="s">
        <v>20</v>
      </c>
      <c r="H763">
        <v>166</v>
      </c>
      <c r="I763" s="1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8"/>
        <v>42938.208333333328</v>
      </c>
      <c r="O763" s="7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3">
        <f t="shared" si="72"/>
        <v>177.25714285714284</v>
      </c>
      <c r="G764" t="s">
        <v>20</v>
      </c>
      <c r="H764">
        <v>100</v>
      </c>
      <c r="I764" s="1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8"/>
        <v>41241.25</v>
      </c>
      <c r="O764" s="7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3">
        <f t="shared" si="72"/>
        <v>113.17857142857144</v>
      </c>
      <c r="G765" t="s">
        <v>20</v>
      </c>
      <c r="H765">
        <v>235</v>
      </c>
      <c r="I765" s="1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8"/>
        <v>41037.208333333336</v>
      </c>
      <c r="O765" s="7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3">
        <f t="shared" si="72"/>
        <v>728.18181818181824</v>
      </c>
      <c r="G766" t="s">
        <v>20</v>
      </c>
      <c r="H766">
        <v>148</v>
      </c>
      <c r="I766" s="1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8"/>
        <v>40676.208333333336</v>
      </c>
      <c r="O766" s="7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3">
        <f t="shared" si="72"/>
        <v>208.33333333333334</v>
      </c>
      <c r="G767" t="s">
        <v>20</v>
      </c>
      <c r="H767">
        <v>198</v>
      </c>
      <c r="I767" s="1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8"/>
        <v>42840.208333333328</v>
      </c>
      <c r="O767" s="7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3">
        <f t="shared" si="72"/>
        <v>31.171232876712331</v>
      </c>
      <c r="G768" t="s">
        <v>14</v>
      </c>
      <c r="H768">
        <v>248</v>
      </c>
      <c r="I768" s="1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8"/>
        <v>43362.208333333328</v>
      </c>
      <c r="O768" s="7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3">
        <f t="shared" si="72"/>
        <v>56.967078189300416</v>
      </c>
      <c r="G769" t="s">
        <v>14</v>
      </c>
      <c r="H769">
        <v>513</v>
      </c>
      <c r="I769" s="1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8"/>
        <v>42283.208333333328</v>
      </c>
      <c r="O769" s="7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3">
        <f t="shared" si="72"/>
        <v>231</v>
      </c>
      <c r="G770" t="s">
        <v>20</v>
      </c>
      <c r="H770">
        <v>150</v>
      </c>
      <c r="I770" s="1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8"/>
        <v>41619.25</v>
      </c>
      <c r="O770" s="7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3">
        <f t="shared" si="72"/>
        <v>86.867834394904463</v>
      </c>
      <c r="G771" t="s">
        <v>14</v>
      </c>
      <c r="H771">
        <v>3410</v>
      </c>
      <c r="I771" s="15">
        <f t="shared" ref="I771:I834" si="73">IF($E771=0, 0, $E771/$H771)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74">((($L771/60)/60)/24)+DATE(1970,1,1)</f>
        <v>41501.208333333336</v>
      </c>
      <c r="O771" s="7">
        <f t="shared" ref="O771:O834" si="75">((($M771/60)/60)/24)+DATE(1970,1,1)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LEFT($R771, FIND("/",$R771)-1)</f>
        <v>games</v>
      </c>
      <c r="T771" t="str">
        <f t="shared" ref="T771:T834" si="77">RIGHT($R771,LEN($R771)-FIND("/",$R771))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3">
        <f t="shared" si="72"/>
        <v>270.74418604651163</v>
      </c>
      <c r="G772" t="s">
        <v>20</v>
      </c>
      <c r="H772">
        <v>216</v>
      </c>
      <c r="I772" s="1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4"/>
        <v>41743.208333333336</v>
      </c>
      <c r="O772" s="7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3">
        <f t="shared" ref="F773:F836" si="78">($E773/$D773)*100</f>
        <v>49.446428571428569</v>
      </c>
      <c r="G773" t="s">
        <v>74</v>
      </c>
      <c r="H773">
        <v>26</v>
      </c>
      <c r="I773" s="1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4"/>
        <v>43491.25</v>
      </c>
      <c r="O773" s="7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3">
        <f t="shared" si="78"/>
        <v>113.3596256684492</v>
      </c>
      <c r="G774" t="s">
        <v>20</v>
      </c>
      <c r="H774">
        <v>5139</v>
      </c>
      <c r="I774" s="1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4"/>
        <v>43505.25</v>
      </c>
      <c r="O774" s="7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3">
        <f t="shared" si="78"/>
        <v>190.55555555555554</v>
      </c>
      <c r="G775" t="s">
        <v>20</v>
      </c>
      <c r="H775">
        <v>2353</v>
      </c>
      <c r="I775" s="1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4"/>
        <v>42838.208333333328</v>
      </c>
      <c r="O775" s="7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3">
        <f t="shared" si="78"/>
        <v>135.5</v>
      </c>
      <c r="G776" t="s">
        <v>20</v>
      </c>
      <c r="H776">
        <v>78</v>
      </c>
      <c r="I776" s="1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4"/>
        <v>42513.208333333328</v>
      </c>
      <c r="O776" s="7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3">
        <f t="shared" si="78"/>
        <v>10.297872340425531</v>
      </c>
      <c r="G777" t="s">
        <v>14</v>
      </c>
      <c r="H777">
        <v>10</v>
      </c>
      <c r="I777" s="1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4"/>
        <v>41949.25</v>
      </c>
      <c r="O777" s="7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3">
        <f t="shared" si="78"/>
        <v>65.544223826714799</v>
      </c>
      <c r="G778" t="s">
        <v>14</v>
      </c>
      <c r="H778">
        <v>2201</v>
      </c>
      <c r="I778" s="1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4"/>
        <v>43650.208333333328</v>
      </c>
      <c r="O778" s="7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3">
        <f t="shared" si="78"/>
        <v>49.026652452025587</v>
      </c>
      <c r="G779" t="s">
        <v>14</v>
      </c>
      <c r="H779">
        <v>676</v>
      </c>
      <c r="I779" s="1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4"/>
        <v>40809.208333333336</v>
      </c>
      <c r="O779" s="7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3">
        <f t="shared" si="78"/>
        <v>787.92307692307691</v>
      </c>
      <c r="G780" t="s">
        <v>20</v>
      </c>
      <c r="H780">
        <v>174</v>
      </c>
      <c r="I780" s="1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4"/>
        <v>40768.208333333336</v>
      </c>
      <c r="O780" s="7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3">
        <f t="shared" si="78"/>
        <v>80.306347746090154</v>
      </c>
      <c r="G781" t="s">
        <v>14</v>
      </c>
      <c r="H781">
        <v>831</v>
      </c>
      <c r="I781" s="1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4"/>
        <v>42230.208333333328</v>
      </c>
      <c r="O781" s="7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3">
        <f t="shared" si="78"/>
        <v>106.29411764705883</v>
      </c>
      <c r="G782" t="s">
        <v>20</v>
      </c>
      <c r="H782">
        <v>164</v>
      </c>
      <c r="I782" s="1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4"/>
        <v>42573.208333333328</v>
      </c>
      <c r="O782" s="7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3">
        <f t="shared" si="78"/>
        <v>50.735632183908038</v>
      </c>
      <c r="G783" t="s">
        <v>74</v>
      </c>
      <c r="H783">
        <v>56</v>
      </c>
      <c r="I783" s="1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4"/>
        <v>40482.208333333336</v>
      </c>
      <c r="O783" s="7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3">
        <f t="shared" si="78"/>
        <v>215.31372549019611</v>
      </c>
      <c r="G784" t="s">
        <v>20</v>
      </c>
      <c r="H784">
        <v>161</v>
      </c>
      <c r="I784" s="1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4"/>
        <v>40603.25</v>
      </c>
      <c r="O784" s="7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3">
        <f t="shared" si="78"/>
        <v>141.22972972972974</v>
      </c>
      <c r="G785" t="s">
        <v>20</v>
      </c>
      <c r="H785">
        <v>138</v>
      </c>
      <c r="I785" s="1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4"/>
        <v>41625.25</v>
      </c>
      <c r="O785" s="7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3">
        <f t="shared" si="78"/>
        <v>115.33745781777279</v>
      </c>
      <c r="G786" t="s">
        <v>20</v>
      </c>
      <c r="H786">
        <v>3308</v>
      </c>
      <c r="I786" s="1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4"/>
        <v>42435.25</v>
      </c>
      <c r="O786" s="7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3">
        <f t="shared" si="78"/>
        <v>193.11940298507463</v>
      </c>
      <c r="G787" t="s">
        <v>20</v>
      </c>
      <c r="H787">
        <v>127</v>
      </c>
      <c r="I787" s="1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4"/>
        <v>43582.208333333328</v>
      </c>
      <c r="O787" s="7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3">
        <f t="shared" si="78"/>
        <v>729.73333333333335</v>
      </c>
      <c r="G788" t="s">
        <v>20</v>
      </c>
      <c r="H788">
        <v>207</v>
      </c>
      <c r="I788" s="1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4"/>
        <v>43186.208333333328</v>
      </c>
      <c r="O788" s="7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3">
        <f t="shared" si="78"/>
        <v>99.66339869281046</v>
      </c>
      <c r="G789" t="s">
        <v>14</v>
      </c>
      <c r="H789">
        <v>859</v>
      </c>
      <c r="I789" s="1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4"/>
        <v>40684.208333333336</v>
      </c>
      <c r="O789" s="7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3">
        <f t="shared" si="78"/>
        <v>88.166666666666671</v>
      </c>
      <c r="G790" t="s">
        <v>47</v>
      </c>
      <c r="H790">
        <v>31</v>
      </c>
      <c r="I790" s="1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4"/>
        <v>41202.208333333336</v>
      </c>
      <c r="O790" s="7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3">
        <f t="shared" si="78"/>
        <v>37.233333333333334</v>
      </c>
      <c r="G791" t="s">
        <v>14</v>
      </c>
      <c r="H791">
        <v>45</v>
      </c>
      <c r="I791" s="1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4"/>
        <v>41786.208333333336</v>
      </c>
      <c r="O791" s="7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3">
        <f t="shared" si="78"/>
        <v>30.540075309306079</v>
      </c>
      <c r="G792" t="s">
        <v>74</v>
      </c>
      <c r="H792">
        <v>1113</v>
      </c>
      <c r="I792" s="1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4"/>
        <v>40223.25</v>
      </c>
      <c r="O792" s="7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3">
        <f t="shared" si="78"/>
        <v>25.714285714285712</v>
      </c>
      <c r="G793" t="s">
        <v>14</v>
      </c>
      <c r="H793">
        <v>6</v>
      </c>
      <c r="I793" s="1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4"/>
        <v>42715.25</v>
      </c>
      <c r="O793" s="7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3">
        <f t="shared" si="78"/>
        <v>34</v>
      </c>
      <c r="G794" t="s">
        <v>14</v>
      </c>
      <c r="H794">
        <v>7</v>
      </c>
      <c r="I794" s="1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4"/>
        <v>41451.208333333336</v>
      </c>
      <c r="O794" s="7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3">
        <f t="shared" si="78"/>
        <v>1185.909090909091</v>
      </c>
      <c r="G795" t="s">
        <v>20</v>
      </c>
      <c r="H795">
        <v>181</v>
      </c>
      <c r="I795" s="1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4"/>
        <v>41450.208333333336</v>
      </c>
      <c r="O795" s="7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3">
        <f t="shared" si="78"/>
        <v>125.39393939393939</v>
      </c>
      <c r="G796" t="s">
        <v>20</v>
      </c>
      <c r="H796">
        <v>110</v>
      </c>
      <c r="I796" s="1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4"/>
        <v>43091.25</v>
      </c>
      <c r="O796" s="7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3">
        <f t="shared" si="78"/>
        <v>14.394366197183098</v>
      </c>
      <c r="G797" t="s">
        <v>14</v>
      </c>
      <c r="H797">
        <v>31</v>
      </c>
      <c r="I797" s="1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4"/>
        <v>42675.208333333328</v>
      </c>
      <c r="O797" s="7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3">
        <f t="shared" si="78"/>
        <v>54.807692307692314</v>
      </c>
      <c r="G798" t="s">
        <v>14</v>
      </c>
      <c r="H798">
        <v>78</v>
      </c>
      <c r="I798" s="1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4"/>
        <v>41859.208333333336</v>
      </c>
      <c r="O798" s="7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3">
        <f t="shared" si="78"/>
        <v>109.63157894736841</v>
      </c>
      <c r="G799" t="s">
        <v>20</v>
      </c>
      <c r="H799">
        <v>185</v>
      </c>
      <c r="I799" s="1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4"/>
        <v>43464.25</v>
      </c>
      <c r="O799" s="7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3">
        <f t="shared" si="78"/>
        <v>188.47058823529412</v>
      </c>
      <c r="G800" t="s">
        <v>20</v>
      </c>
      <c r="H800">
        <v>121</v>
      </c>
      <c r="I800" s="1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4"/>
        <v>41060.208333333336</v>
      </c>
      <c r="O800" s="7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3">
        <f t="shared" si="78"/>
        <v>87.008284023668637</v>
      </c>
      <c r="G801" t="s">
        <v>14</v>
      </c>
      <c r="H801">
        <v>1225</v>
      </c>
      <c r="I801" s="1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4"/>
        <v>42399.25</v>
      </c>
      <c r="O801" s="7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3">
        <f t="shared" si="78"/>
        <v>1</v>
      </c>
      <c r="G802" t="s">
        <v>14</v>
      </c>
      <c r="H802">
        <v>1</v>
      </c>
      <c r="I802" s="1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4"/>
        <v>42167.208333333328</v>
      </c>
      <c r="O802" s="7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3">
        <f t="shared" si="78"/>
        <v>202.9130434782609</v>
      </c>
      <c r="G803" t="s">
        <v>20</v>
      </c>
      <c r="H803">
        <v>106</v>
      </c>
      <c r="I803" s="1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4"/>
        <v>43830.25</v>
      </c>
      <c r="O803" s="7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3">
        <f t="shared" si="78"/>
        <v>197.03225806451613</v>
      </c>
      <c r="G804" t="s">
        <v>20</v>
      </c>
      <c r="H804">
        <v>142</v>
      </c>
      <c r="I804" s="1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4"/>
        <v>43650.208333333328</v>
      </c>
      <c r="O804" s="7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3">
        <f t="shared" si="78"/>
        <v>107</v>
      </c>
      <c r="G805" t="s">
        <v>20</v>
      </c>
      <c r="H805">
        <v>233</v>
      </c>
      <c r="I805" s="1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4"/>
        <v>43492.25</v>
      </c>
      <c r="O805" s="7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3">
        <f t="shared" si="78"/>
        <v>268.73076923076923</v>
      </c>
      <c r="G806" t="s">
        <v>20</v>
      </c>
      <c r="H806">
        <v>218</v>
      </c>
      <c r="I806" s="1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4"/>
        <v>43102.25</v>
      </c>
      <c r="O806" s="7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3">
        <f t="shared" si="78"/>
        <v>50.845360824742272</v>
      </c>
      <c r="G807" t="s">
        <v>14</v>
      </c>
      <c r="H807">
        <v>67</v>
      </c>
      <c r="I807" s="1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4"/>
        <v>41958.25</v>
      </c>
      <c r="O807" s="7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3">
        <f t="shared" si="78"/>
        <v>1180.2857142857142</v>
      </c>
      <c r="G808" t="s">
        <v>20</v>
      </c>
      <c r="H808">
        <v>76</v>
      </c>
      <c r="I808" s="1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4"/>
        <v>40973.25</v>
      </c>
      <c r="O808" s="7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3">
        <f t="shared" si="78"/>
        <v>264</v>
      </c>
      <c r="G809" t="s">
        <v>20</v>
      </c>
      <c r="H809">
        <v>43</v>
      </c>
      <c r="I809" s="1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4"/>
        <v>43753.208333333328</v>
      </c>
      <c r="O809" s="7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3">
        <f t="shared" si="78"/>
        <v>30.44230769230769</v>
      </c>
      <c r="G810" t="s">
        <v>14</v>
      </c>
      <c r="H810">
        <v>19</v>
      </c>
      <c r="I810" s="1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4"/>
        <v>42507.208333333328</v>
      </c>
      <c r="O810" s="7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3">
        <f t="shared" si="78"/>
        <v>62.880681818181813</v>
      </c>
      <c r="G811" t="s">
        <v>14</v>
      </c>
      <c r="H811">
        <v>2108</v>
      </c>
      <c r="I811" s="1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4"/>
        <v>41135.208333333336</v>
      </c>
      <c r="O811" s="7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3">
        <f t="shared" si="78"/>
        <v>193.125</v>
      </c>
      <c r="G812" t="s">
        <v>20</v>
      </c>
      <c r="H812">
        <v>221</v>
      </c>
      <c r="I812" s="1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4"/>
        <v>43067.25</v>
      </c>
      <c r="O812" s="7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3">
        <f t="shared" si="78"/>
        <v>77.102702702702715</v>
      </c>
      <c r="G813" t="s">
        <v>14</v>
      </c>
      <c r="H813">
        <v>679</v>
      </c>
      <c r="I813" s="1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4"/>
        <v>42378.25</v>
      </c>
      <c r="O813" s="7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3">
        <f t="shared" si="78"/>
        <v>225.52763819095478</v>
      </c>
      <c r="G814" t="s">
        <v>20</v>
      </c>
      <c r="H814">
        <v>2805</v>
      </c>
      <c r="I814" s="1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4"/>
        <v>43206.208333333328</v>
      </c>
      <c r="O814" s="7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3">
        <f t="shared" si="78"/>
        <v>239.40625</v>
      </c>
      <c r="G815" t="s">
        <v>20</v>
      </c>
      <c r="H815">
        <v>68</v>
      </c>
      <c r="I815" s="1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4"/>
        <v>41148.208333333336</v>
      </c>
      <c r="O815" s="7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3">
        <f t="shared" si="78"/>
        <v>92.1875</v>
      </c>
      <c r="G816" t="s">
        <v>14</v>
      </c>
      <c r="H816">
        <v>36</v>
      </c>
      <c r="I816" s="1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4"/>
        <v>42517.208333333328</v>
      </c>
      <c r="O816" s="7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3">
        <f t="shared" si="78"/>
        <v>130.23333333333335</v>
      </c>
      <c r="G817" t="s">
        <v>20</v>
      </c>
      <c r="H817">
        <v>183</v>
      </c>
      <c r="I817" s="1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4"/>
        <v>43068.25</v>
      </c>
      <c r="O817" s="7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3">
        <f t="shared" si="78"/>
        <v>615.21739130434787</v>
      </c>
      <c r="G818" t="s">
        <v>20</v>
      </c>
      <c r="H818">
        <v>133</v>
      </c>
      <c r="I818" s="1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4"/>
        <v>41680.25</v>
      </c>
      <c r="O818" s="7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3">
        <f t="shared" si="78"/>
        <v>368.79532163742692</v>
      </c>
      <c r="G819" t="s">
        <v>20</v>
      </c>
      <c r="H819">
        <v>2489</v>
      </c>
      <c r="I819" s="1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4"/>
        <v>43589.208333333328</v>
      </c>
      <c r="O819" s="7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3">
        <f t="shared" si="78"/>
        <v>1094.8571428571429</v>
      </c>
      <c r="G820" t="s">
        <v>20</v>
      </c>
      <c r="H820">
        <v>69</v>
      </c>
      <c r="I820" s="1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4"/>
        <v>43486.25</v>
      </c>
      <c r="O820" s="7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3">
        <f t="shared" si="78"/>
        <v>50.662921348314605</v>
      </c>
      <c r="G821" t="s">
        <v>14</v>
      </c>
      <c r="H821">
        <v>47</v>
      </c>
      <c r="I821" s="1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4"/>
        <v>41237.25</v>
      </c>
      <c r="O821" s="7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3">
        <f t="shared" si="78"/>
        <v>800.6</v>
      </c>
      <c r="G822" t="s">
        <v>20</v>
      </c>
      <c r="H822">
        <v>279</v>
      </c>
      <c r="I822" s="1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4"/>
        <v>43310.208333333328</v>
      </c>
      <c r="O822" s="7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3">
        <f t="shared" si="78"/>
        <v>291.28571428571428</v>
      </c>
      <c r="G823" t="s">
        <v>20</v>
      </c>
      <c r="H823">
        <v>210</v>
      </c>
      <c r="I823" s="1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4"/>
        <v>42794.25</v>
      </c>
      <c r="O823" s="7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3">
        <f t="shared" si="78"/>
        <v>349.9666666666667</v>
      </c>
      <c r="G824" t="s">
        <v>20</v>
      </c>
      <c r="H824">
        <v>2100</v>
      </c>
      <c r="I824" s="1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4"/>
        <v>41698.25</v>
      </c>
      <c r="O824" s="7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3">
        <f t="shared" si="78"/>
        <v>357.07317073170731</v>
      </c>
      <c r="G825" t="s">
        <v>20</v>
      </c>
      <c r="H825">
        <v>252</v>
      </c>
      <c r="I825" s="1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4"/>
        <v>41892.208333333336</v>
      </c>
      <c r="O825" s="7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3">
        <f t="shared" si="78"/>
        <v>126.48941176470588</v>
      </c>
      <c r="G826" t="s">
        <v>20</v>
      </c>
      <c r="H826">
        <v>1280</v>
      </c>
      <c r="I826" s="1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4"/>
        <v>40348.208333333336</v>
      </c>
      <c r="O826" s="7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3">
        <f t="shared" si="78"/>
        <v>387.5</v>
      </c>
      <c r="G827" t="s">
        <v>20</v>
      </c>
      <c r="H827">
        <v>157</v>
      </c>
      <c r="I827" s="1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4"/>
        <v>42941.208333333328</v>
      </c>
      <c r="O827" s="7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3">
        <f t="shared" si="78"/>
        <v>457.03571428571428</v>
      </c>
      <c r="G828" t="s">
        <v>20</v>
      </c>
      <c r="H828">
        <v>194</v>
      </c>
      <c r="I828" s="1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4"/>
        <v>40525.25</v>
      </c>
      <c r="O828" s="7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3">
        <f t="shared" si="78"/>
        <v>266.69565217391306</v>
      </c>
      <c r="G829" t="s">
        <v>20</v>
      </c>
      <c r="H829">
        <v>82</v>
      </c>
      <c r="I829" s="1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4"/>
        <v>40666.208333333336</v>
      </c>
      <c r="O829" s="7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3">
        <f t="shared" si="78"/>
        <v>69</v>
      </c>
      <c r="G830" t="s">
        <v>14</v>
      </c>
      <c r="H830">
        <v>70</v>
      </c>
      <c r="I830" s="1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4"/>
        <v>43340.208333333328</v>
      </c>
      <c r="O830" s="7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3">
        <f t="shared" si="78"/>
        <v>51.34375</v>
      </c>
      <c r="G831" t="s">
        <v>14</v>
      </c>
      <c r="H831">
        <v>154</v>
      </c>
      <c r="I831" s="1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4"/>
        <v>42164.208333333328</v>
      </c>
      <c r="O831" s="7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3">
        <f t="shared" si="78"/>
        <v>1.1710526315789473</v>
      </c>
      <c r="G832" t="s">
        <v>14</v>
      </c>
      <c r="H832">
        <v>22</v>
      </c>
      <c r="I832" s="1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4"/>
        <v>43103.25</v>
      </c>
      <c r="O832" s="7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3">
        <f t="shared" si="78"/>
        <v>108.97734294541709</v>
      </c>
      <c r="G833" t="s">
        <v>20</v>
      </c>
      <c r="H833">
        <v>4233</v>
      </c>
      <c r="I833" s="1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4"/>
        <v>40994.208333333336</v>
      </c>
      <c r="O833" s="7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3">
        <f t="shared" si="78"/>
        <v>315.17592592592592</v>
      </c>
      <c r="G834" t="s">
        <v>20</v>
      </c>
      <c r="H834">
        <v>1297</v>
      </c>
      <c r="I834" s="1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4"/>
        <v>42299.208333333328</v>
      </c>
      <c r="O834" s="7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3">
        <f t="shared" si="78"/>
        <v>157.69117647058823</v>
      </c>
      <c r="G835" t="s">
        <v>20</v>
      </c>
      <c r="H835">
        <v>165</v>
      </c>
      <c r="I835" s="15">
        <f t="shared" ref="I835:I898" si="79">IF($E835=0, 0, $E835/$H835)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80">((($L835/60)/60)/24)+DATE(1970,1,1)</f>
        <v>40588.25</v>
      </c>
      <c r="O835" s="7">
        <f t="shared" ref="O835:O898" si="81">((($M835/60)/60)/24)+DATE(1970,1,1)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LEFT($R835, FIND("/",$R835)-1)</f>
        <v>publishing</v>
      </c>
      <c r="T835" t="str">
        <f t="shared" ref="T835:T898" si="83">RIGHT($R835,LEN($R835)-FIND("/",$R835))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3">
        <f t="shared" si="78"/>
        <v>153.8082191780822</v>
      </c>
      <c r="G836" t="s">
        <v>20</v>
      </c>
      <c r="H836">
        <v>119</v>
      </c>
      <c r="I836" s="1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80"/>
        <v>41448.208333333336</v>
      </c>
      <c r="O836" s="7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3">
        <f t="shared" ref="F837:F900" si="84">($E837/$D837)*100</f>
        <v>89.738979118329468</v>
      </c>
      <c r="G837" t="s">
        <v>14</v>
      </c>
      <c r="H837">
        <v>1758</v>
      </c>
      <c r="I837" s="1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80"/>
        <v>42063.25</v>
      </c>
      <c r="O837" s="7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3">
        <f t="shared" si="84"/>
        <v>75.135802469135797</v>
      </c>
      <c r="G838" t="s">
        <v>14</v>
      </c>
      <c r="H838">
        <v>94</v>
      </c>
      <c r="I838" s="1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80"/>
        <v>40214.25</v>
      </c>
      <c r="O838" s="7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3">
        <f t="shared" si="84"/>
        <v>852.88135593220341</v>
      </c>
      <c r="G839" t="s">
        <v>20</v>
      </c>
      <c r="H839">
        <v>1797</v>
      </c>
      <c r="I839" s="1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80"/>
        <v>40629.208333333336</v>
      </c>
      <c r="O839" s="7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3">
        <f t="shared" si="84"/>
        <v>138.90625</v>
      </c>
      <c r="G840" t="s">
        <v>20</v>
      </c>
      <c r="H840">
        <v>261</v>
      </c>
      <c r="I840" s="1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80"/>
        <v>43370.208333333328</v>
      </c>
      <c r="O840" s="7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3">
        <f t="shared" si="84"/>
        <v>190.18181818181819</v>
      </c>
      <c r="G841" t="s">
        <v>20</v>
      </c>
      <c r="H841">
        <v>157</v>
      </c>
      <c r="I841" s="1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80"/>
        <v>41715.208333333336</v>
      </c>
      <c r="O841" s="7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3">
        <f t="shared" si="84"/>
        <v>100.24333619948409</v>
      </c>
      <c r="G842" t="s">
        <v>20</v>
      </c>
      <c r="H842">
        <v>3533</v>
      </c>
      <c r="I842" s="1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80"/>
        <v>41836.208333333336</v>
      </c>
      <c r="O842" s="7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3">
        <f t="shared" si="84"/>
        <v>142.75824175824175</v>
      </c>
      <c r="G843" t="s">
        <v>20</v>
      </c>
      <c r="H843">
        <v>155</v>
      </c>
      <c r="I843" s="1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80"/>
        <v>42419.25</v>
      </c>
      <c r="O843" s="7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3">
        <f t="shared" si="84"/>
        <v>563.13333333333333</v>
      </c>
      <c r="G844" t="s">
        <v>20</v>
      </c>
      <c r="H844">
        <v>132</v>
      </c>
      <c r="I844" s="1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80"/>
        <v>43266.208333333328</v>
      </c>
      <c r="O844" s="7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3">
        <f t="shared" si="84"/>
        <v>30.715909090909086</v>
      </c>
      <c r="G845" t="s">
        <v>14</v>
      </c>
      <c r="H845">
        <v>33</v>
      </c>
      <c r="I845" s="1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80"/>
        <v>43338.208333333328</v>
      </c>
      <c r="O845" s="7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3">
        <f t="shared" si="84"/>
        <v>99.39772727272728</v>
      </c>
      <c r="G846" t="s">
        <v>74</v>
      </c>
      <c r="H846">
        <v>94</v>
      </c>
      <c r="I846" s="1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80"/>
        <v>40930.25</v>
      </c>
      <c r="O846" s="7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3">
        <f t="shared" si="84"/>
        <v>197.54935622317598</v>
      </c>
      <c r="G847" t="s">
        <v>20</v>
      </c>
      <c r="H847">
        <v>1354</v>
      </c>
      <c r="I847" s="1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80"/>
        <v>43235.208333333328</v>
      </c>
      <c r="O847" s="7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3">
        <f t="shared" si="84"/>
        <v>508.5</v>
      </c>
      <c r="G848" t="s">
        <v>20</v>
      </c>
      <c r="H848">
        <v>48</v>
      </c>
      <c r="I848" s="1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80"/>
        <v>43302.208333333328</v>
      </c>
      <c r="O848" s="7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3">
        <f t="shared" si="84"/>
        <v>237.74468085106383</v>
      </c>
      <c r="G849" t="s">
        <v>20</v>
      </c>
      <c r="H849">
        <v>110</v>
      </c>
      <c r="I849" s="1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80"/>
        <v>43107.25</v>
      </c>
      <c r="O849" s="7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3">
        <f t="shared" si="84"/>
        <v>338.46875</v>
      </c>
      <c r="G850" t="s">
        <v>20</v>
      </c>
      <c r="H850">
        <v>172</v>
      </c>
      <c r="I850" s="1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80"/>
        <v>40341.208333333336</v>
      </c>
      <c r="O850" s="7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3">
        <f t="shared" si="84"/>
        <v>133.08955223880596</v>
      </c>
      <c r="G851" t="s">
        <v>20</v>
      </c>
      <c r="H851">
        <v>307</v>
      </c>
      <c r="I851" s="1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80"/>
        <v>40948.25</v>
      </c>
      <c r="O851" s="7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3">
        <f t="shared" si="84"/>
        <v>1</v>
      </c>
      <c r="G852" t="s">
        <v>14</v>
      </c>
      <c r="H852">
        <v>1</v>
      </c>
      <c r="I852" s="1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80"/>
        <v>40866.25</v>
      </c>
      <c r="O852" s="7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3">
        <f t="shared" si="84"/>
        <v>207.79999999999998</v>
      </c>
      <c r="G853" t="s">
        <v>20</v>
      </c>
      <c r="H853">
        <v>160</v>
      </c>
      <c r="I853" s="1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80"/>
        <v>41031.208333333336</v>
      </c>
      <c r="O853" s="7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3">
        <f t="shared" si="84"/>
        <v>51.122448979591837</v>
      </c>
      <c r="G854" t="s">
        <v>14</v>
      </c>
      <c r="H854">
        <v>31</v>
      </c>
      <c r="I854" s="1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80"/>
        <v>40740.208333333336</v>
      </c>
      <c r="O854" s="7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3">
        <f t="shared" si="84"/>
        <v>652.05847953216369</v>
      </c>
      <c r="G855" t="s">
        <v>20</v>
      </c>
      <c r="H855">
        <v>1467</v>
      </c>
      <c r="I855" s="1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80"/>
        <v>40714.208333333336</v>
      </c>
      <c r="O855" s="7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3">
        <f t="shared" si="84"/>
        <v>113.63099415204678</v>
      </c>
      <c r="G856" t="s">
        <v>20</v>
      </c>
      <c r="H856">
        <v>2662</v>
      </c>
      <c r="I856" s="1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80"/>
        <v>43787.25</v>
      </c>
      <c r="O856" s="7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3">
        <f t="shared" si="84"/>
        <v>102.37606837606839</v>
      </c>
      <c r="G857" t="s">
        <v>20</v>
      </c>
      <c r="H857">
        <v>452</v>
      </c>
      <c r="I857" s="1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80"/>
        <v>40712.208333333336</v>
      </c>
      <c r="O857" s="7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3">
        <f t="shared" si="84"/>
        <v>356.58333333333331</v>
      </c>
      <c r="G858" t="s">
        <v>20</v>
      </c>
      <c r="H858">
        <v>158</v>
      </c>
      <c r="I858" s="1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80"/>
        <v>41023.208333333336</v>
      </c>
      <c r="O858" s="7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3">
        <f t="shared" si="84"/>
        <v>139.86792452830187</v>
      </c>
      <c r="G859" t="s">
        <v>20</v>
      </c>
      <c r="H859">
        <v>225</v>
      </c>
      <c r="I859" s="1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80"/>
        <v>40944.25</v>
      </c>
      <c r="O859" s="7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3">
        <f t="shared" si="84"/>
        <v>69.45</v>
      </c>
      <c r="G860" t="s">
        <v>14</v>
      </c>
      <c r="H860">
        <v>35</v>
      </c>
      <c r="I860" s="1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80"/>
        <v>43211.208333333328</v>
      </c>
      <c r="O860" s="7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3">
        <f t="shared" si="84"/>
        <v>35.534246575342465</v>
      </c>
      <c r="G861" t="s">
        <v>14</v>
      </c>
      <c r="H861">
        <v>63</v>
      </c>
      <c r="I861" s="1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80"/>
        <v>41334.25</v>
      </c>
      <c r="O861" s="7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3">
        <f t="shared" si="84"/>
        <v>251.65</v>
      </c>
      <c r="G862" t="s">
        <v>20</v>
      </c>
      <c r="H862">
        <v>65</v>
      </c>
      <c r="I862" s="1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80"/>
        <v>43515.25</v>
      </c>
      <c r="O862" s="7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3">
        <f t="shared" si="84"/>
        <v>105.87500000000001</v>
      </c>
      <c r="G863" t="s">
        <v>20</v>
      </c>
      <c r="H863">
        <v>163</v>
      </c>
      <c r="I863" s="1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80"/>
        <v>40258.208333333336</v>
      </c>
      <c r="O863" s="7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3">
        <f t="shared" si="84"/>
        <v>187.42857142857144</v>
      </c>
      <c r="G864" t="s">
        <v>20</v>
      </c>
      <c r="H864">
        <v>85</v>
      </c>
      <c r="I864" s="1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80"/>
        <v>40756.208333333336</v>
      </c>
      <c r="O864" s="7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3">
        <f t="shared" si="84"/>
        <v>386.78571428571428</v>
      </c>
      <c r="G865" t="s">
        <v>20</v>
      </c>
      <c r="H865">
        <v>217</v>
      </c>
      <c r="I865" s="1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80"/>
        <v>42172.208333333328</v>
      </c>
      <c r="O865" s="7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3">
        <f t="shared" si="84"/>
        <v>347.07142857142856</v>
      </c>
      <c r="G866" t="s">
        <v>20</v>
      </c>
      <c r="H866">
        <v>150</v>
      </c>
      <c r="I866" s="1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80"/>
        <v>42601.208333333328</v>
      </c>
      <c r="O866" s="7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3">
        <f t="shared" si="84"/>
        <v>185.82098765432099</v>
      </c>
      <c r="G867" t="s">
        <v>20</v>
      </c>
      <c r="H867">
        <v>3272</v>
      </c>
      <c r="I867" s="1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80"/>
        <v>41897.208333333336</v>
      </c>
      <c r="O867" s="7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3">
        <f t="shared" si="84"/>
        <v>43.241247264770237</v>
      </c>
      <c r="G868" t="s">
        <v>74</v>
      </c>
      <c r="H868">
        <v>898</v>
      </c>
      <c r="I868" s="1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80"/>
        <v>40671.208333333336</v>
      </c>
      <c r="O868" s="7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3">
        <f t="shared" si="84"/>
        <v>162.4375</v>
      </c>
      <c r="G869" t="s">
        <v>20</v>
      </c>
      <c r="H869">
        <v>300</v>
      </c>
      <c r="I869" s="1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80"/>
        <v>43382.208333333328</v>
      </c>
      <c r="O869" s="7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3">
        <f t="shared" si="84"/>
        <v>184.84285714285716</v>
      </c>
      <c r="G870" t="s">
        <v>20</v>
      </c>
      <c r="H870">
        <v>126</v>
      </c>
      <c r="I870" s="1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80"/>
        <v>41559.208333333336</v>
      </c>
      <c r="O870" s="7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3">
        <f t="shared" si="84"/>
        <v>23.703520691785052</v>
      </c>
      <c r="G871" t="s">
        <v>14</v>
      </c>
      <c r="H871">
        <v>526</v>
      </c>
      <c r="I871" s="1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80"/>
        <v>40350.208333333336</v>
      </c>
      <c r="O871" s="7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3">
        <f t="shared" si="84"/>
        <v>89.870129870129873</v>
      </c>
      <c r="G872" t="s">
        <v>14</v>
      </c>
      <c r="H872">
        <v>121</v>
      </c>
      <c r="I872" s="1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80"/>
        <v>42240.208333333328</v>
      </c>
      <c r="O872" s="7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3">
        <f t="shared" si="84"/>
        <v>272.6041958041958</v>
      </c>
      <c r="G873" t="s">
        <v>20</v>
      </c>
      <c r="H873">
        <v>2320</v>
      </c>
      <c r="I873" s="1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80"/>
        <v>43040.208333333328</v>
      </c>
      <c r="O873" s="7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3">
        <f t="shared" si="84"/>
        <v>170.04255319148936</v>
      </c>
      <c r="G874" t="s">
        <v>20</v>
      </c>
      <c r="H874">
        <v>81</v>
      </c>
      <c r="I874" s="1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80"/>
        <v>43346.208333333328</v>
      </c>
      <c r="O874" s="7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3">
        <f t="shared" si="84"/>
        <v>188.28503562945369</v>
      </c>
      <c r="G875" t="s">
        <v>20</v>
      </c>
      <c r="H875">
        <v>1887</v>
      </c>
      <c r="I875" s="1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80"/>
        <v>41647.25</v>
      </c>
      <c r="O875" s="7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3">
        <f t="shared" si="84"/>
        <v>346.93532338308455</v>
      </c>
      <c r="G876" t="s">
        <v>20</v>
      </c>
      <c r="H876">
        <v>4358</v>
      </c>
      <c r="I876" s="1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80"/>
        <v>40291.208333333336</v>
      </c>
      <c r="O876" s="7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3">
        <f t="shared" si="84"/>
        <v>69.177215189873422</v>
      </c>
      <c r="G877" t="s">
        <v>14</v>
      </c>
      <c r="H877">
        <v>67</v>
      </c>
      <c r="I877" s="1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80"/>
        <v>40556.25</v>
      </c>
      <c r="O877" s="7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3">
        <f t="shared" si="84"/>
        <v>25.433734939759034</v>
      </c>
      <c r="G878" t="s">
        <v>14</v>
      </c>
      <c r="H878">
        <v>57</v>
      </c>
      <c r="I878" s="1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80"/>
        <v>43624.208333333328</v>
      </c>
      <c r="O878" s="7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3">
        <f t="shared" si="84"/>
        <v>77.400977995110026</v>
      </c>
      <c r="G879" t="s">
        <v>14</v>
      </c>
      <c r="H879">
        <v>1229</v>
      </c>
      <c r="I879" s="1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80"/>
        <v>42577.208333333328</v>
      </c>
      <c r="O879" s="7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3">
        <f t="shared" si="84"/>
        <v>37.481481481481481</v>
      </c>
      <c r="G880" t="s">
        <v>14</v>
      </c>
      <c r="H880">
        <v>12</v>
      </c>
      <c r="I880" s="1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80"/>
        <v>43845.25</v>
      </c>
      <c r="O880" s="7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3">
        <f t="shared" si="84"/>
        <v>543.79999999999995</v>
      </c>
      <c r="G881" t="s">
        <v>20</v>
      </c>
      <c r="H881">
        <v>53</v>
      </c>
      <c r="I881" s="1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80"/>
        <v>42788.25</v>
      </c>
      <c r="O881" s="7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3">
        <f t="shared" si="84"/>
        <v>228.52189349112427</v>
      </c>
      <c r="G882" t="s">
        <v>20</v>
      </c>
      <c r="H882">
        <v>2414</v>
      </c>
      <c r="I882" s="1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80"/>
        <v>43667.208333333328</v>
      </c>
      <c r="O882" s="7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3">
        <f t="shared" si="84"/>
        <v>38.948339483394832</v>
      </c>
      <c r="G883" t="s">
        <v>14</v>
      </c>
      <c r="H883">
        <v>452</v>
      </c>
      <c r="I883" s="1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80"/>
        <v>42194.208333333328</v>
      </c>
      <c r="O883" s="7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3">
        <f t="shared" si="84"/>
        <v>370</v>
      </c>
      <c r="G884" t="s">
        <v>20</v>
      </c>
      <c r="H884">
        <v>80</v>
      </c>
      <c r="I884" s="1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80"/>
        <v>42025.25</v>
      </c>
      <c r="O884" s="7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3">
        <f t="shared" si="84"/>
        <v>237.91176470588232</v>
      </c>
      <c r="G885" t="s">
        <v>20</v>
      </c>
      <c r="H885">
        <v>193</v>
      </c>
      <c r="I885" s="1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80"/>
        <v>40323.208333333336</v>
      </c>
      <c r="O885" s="7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3">
        <f t="shared" si="84"/>
        <v>64.036299765807954</v>
      </c>
      <c r="G886" t="s">
        <v>14</v>
      </c>
      <c r="H886">
        <v>1886</v>
      </c>
      <c r="I886" s="1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80"/>
        <v>41763.208333333336</v>
      </c>
      <c r="O886" s="7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3">
        <f t="shared" si="84"/>
        <v>118.27777777777777</v>
      </c>
      <c r="G887" t="s">
        <v>20</v>
      </c>
      <c r="H887">
        <v>52</v>
      </c>
      <c r="I887" s="1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80"/>
        <v>40335.208333333336</v>
      </c>
      <c r="O887" s="7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3">
        <f t="shared" si="84"/>
        <v>84.824037184594957</v>
      </c>
      <c r="G888" t="s">
        <v>14</v>
      </c>
      <c r="H888">
        <v>1825</v>
      </c>
      <c r="I888" s="1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80"/>
        <v>40416.208333333336</v>
      </c>
      <c r="O888" s="7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3">
        <f t="shared" si="84"/>
        <v>29.346153846153843</v>
      </c>
      <c r="G889" t="s">
        <v>14</v>
      </c>
      <c r="H889">
        <v>31</v>
      </c>
      <c r="I889" s="1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80"/>
        <v>42202.208333333328</v>
      </c>
      <c r="O889" s="7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3">
        <f t="shared" si="84"/>
        <v>209.89655172413794</v>
      </c>
      <c r="G890" t="s">
        <v>20</v>
      </c>
      <c r="H890">
        <v>290</v>
      </c>
      <c r="I890" s="1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80"/>
        <v>42836.208333333328</v>
      </c>
      <c r="O890" s="7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3">
        <f t="shared" si="84"/>
        <v>169.78571428571431</v>
      </c>
      <c r="G891" t="s">
        <v>20</v>
      </c>
      <c r="H891">
        <v>122</v>
      </c>
      <c r="I891" s="1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80"/>
        <v>41710.208333333336</v>
      </c>
      <c r="O891" s="7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3">
        <f t="shared" si="84"/>
        <v>115.95907738095239</v>
      </c>
      <c r="G892" t="s">
        <v>20</v>
      </c>
      <c r="H892">
        <v>1470</v>
      </c>
      <c r="I892" s="1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80"/>
        <v>43640.208333333328</v>
      </c>
      <c r="O892" s="7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3">
        <f t="shared" si="84"/>
        <v>258.59999999999997</v>
      </c>
      <c r="G893" t="s">
        <v>20</v>
      </c>
      <c r="H893">
        <v>165</v>
      </c>
      <c r="I893" s="1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80"/>
        <v>40880.25</v>
      </c>
      <c r="O893" s="7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3">
        <f t="shared" si="84"/>
        <v>230.58333333333331</v>
      </c>
      <c r="G894" t="s">
        <v>20</v>
      </c>
      <c r="H894">
        <v>182</v>
      </c>
      <c r="I894" s="1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80"/>
        <v>40319.208333333336</v>
      </c>
      <c r="O894" s="7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3">
        <f t="shared" si="84"/>
        <v>128.21428571428572</v>
      </c>
      <c r="G895" t="s">
        <v>20</v>
      </c>
      <c r="H895">
        <v>199</v>
      </c>
      <c r="I895" s="1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80"/>
        <v>42170.208333333328</v>
      </c>
      <c r="O895" s="7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3">
        <f t="shared" si="84"/>
        <v>188.70588235294116</v>
      </c>
      <c r="G896" t="s">
        <v>20</v>
      </c>
      <c r="H896">
        <v>56</v>
      </c>
      <c r="I896" s="1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80"/>
        <v>41466.208333333336</v>
      </c>
      <c r="O896" s="7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3">
        <f t="shared" si="84"/>
        <v>6.9511889862327907</v>
      </c>
      <c r="G897" t="s">
        <v>14</v>
      </c>
      <c r="H897">
        <v>107</v>
      </c>
      <c r="I897" s="1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80"/>
        <v>43134.25</v>
      </c>
      <c r="O897" s="7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3">
        <f t="shared" si="84"/>
        <v>774.43434343434342</v>
      </c>
      <c r="G898" t="s">
        <v>20</v>
      </c>
      <c r="H898">
        <v>1460</v>
      </c>
      <c r="I898" s="1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80"/>
        <v>40738.208333333336</v>
      </c>
      <c r="O898" s="7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3">
        <f t="shared" si="84"/>
        <v>27.693181818181817</v>
      </c>
      <c r="G899" t="s">
        <v>14</v>
      </c>
      <c r="H899">
        <v>27</v>
      </c>
      <c r="I899" s="15">
        <f t="shared" ref="I899:I962" si="85">IF($E899=0, 0, $E899/$H899)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86">((($L899/60)/60)/24)+DATE(1970,1,1)</f>
        <v>43583.208333333328</v>
      </c>
      <c r="O899" s="7">
        <f t="shared" ref="O899:O962" si="87">((($M899/60)/60)/24)+DATE(1970,1,1)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LEFT($R899, FIND("/",$R899)-1)</f>
        <v>theater</v>
      </c>
      <c r="T899" t="str">
        <f t="shared" ref="T899:T962" si="89">RIGHT($R899,LEN($R899)-FIND("/",$R899))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3">
        <f t="shared" si="84"/>
        <v>52.479620323841424</v>
      </c>
      <c r="G900" t="s">
        <v>14</v>
      </c>
      <c r="H900">
        <v>1221</v>
      </c>
      <c r="I900" s="1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6"/>
        <v>43815.25</v>
      </c>
      <c r="O900" s="7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3">
        <f t="shared" ref="F901:F964" si="90">($E901/$D901)*100</f>
        <v>407.09677419354841</v>
      </c>
      <c r="G901" t="s">
        <v>20</v>
      </c>
      <c r="H901">
        <v>123</v>
      </c>
      <c r="I901" s="1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6"/>
        <v>41554.208333333336</v>
      </c>
      <c r="O901" s="7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3">
        <f t="shared" si="90"/>
        <v>2</v>
      </c>
      <c r="G902" t="s">
        <v>14</v>
      </c>
      <c r="H902">
        <v>1</v>
      </c>
      <c r="I902" s="1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6"/>
        <v>41901.208333333336</v>
      </c>
      <c r="O902" s="7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3">
        <f t="shared" si="90"/>
        <v>156.17857142857144</v>
      </c>
      <c r="G903" t="s">
        <v>20</v>
      </c>
      <c r="H903">
        <v>159</v>
      </c>
      <c r="I903" s="1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6"/>
        <v>43298.208333333328</v>
      </c>
      <c r="O903" s="7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3">
        <f t="shared" si="90"/>
        <v>252.42857142857144</v>
      </c>
      <c r="G904" t="s">
        <v>20</v>
      </c>
      <c r="H904">
        <v>110</v>
      </c>
      <c r="I904" s="1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6"/>
        <v>42399.25</v>
      </c>
      <c r="O904" s="7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3">
        <f t="shared" si="90"/>
        <v>1.729268292682927</v>
      </c>
      <c r="G905" t="s">
        <v>47</v>
      </c>
      <c r="H905">
        <v>14</v>
      </c>
      <c r="I905" s="1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6"/>
        <v>41034.208333333336</v>
      </c>
      <c r="O905" s="7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3">
        <f t="shared" si="90"/>
        <v>12.230769230769232</v>
      </c>
      <c r="G906" t="s">
        <v>14</v>
      </c>
      <c r="H906">
        <v>16</v>
      </c>
      <c r="I906" s="1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6"/>
        <v>41186.208333333336</v>
      </c>
      <c r="O906" s="7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3">
        <f t="shared" si="90"/>
        <v>163.98734177215189</v>
      </c>
      <c r="G907" t="s">
        <v>20</v>
      </c>
      <c r="H907">
        <v>236</v>
      </c>
      <c r="I907" s="1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6"/>
        <v>41536.208333333336</v>
      </c>
      <c r="O907" s="7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3">
        <f t="shared" si="90"/>
        <v>162.98181818181817</v>
      </c>
      <c r="G908" t="s">
        <v>20</v>
      </c>
      <c r="H908">
        <v>191</v>
      </c>
      <c r="I908" s="1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6"/>
        <v>42868.208333333328</v>
      </c>
      <c r="O908" s="7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3">
        <f t="shared" si="90"/>
        <v>20.252747252747252</v>
      </c>
      <c r="G909" t="s">
        <v>14</v>
      </c>
      <c r="H909">
        <v>41</v>
      </c>
      <c r="I909" s="1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6"/>
        <v>40660.208333333336</v>
      </c>
      <c r="O909" s="7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3">
        <f t="shared" si="90"/>
        <v>319.24083769633506</v>
      </c>
      <c r="G910" t="s">
        <v>20</v>
      </c>
      <c r="H910">
        <v>3934</v>
      </c>
      <c r="I910" s="1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6"/>
        <v>41031.208333333336</v>
      </c>
      <c r="O910" s="7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3">
        <f t="shared" si="90"/>
        <v>478.94444444444446</v>
      </c>
      <c r="G911" t="s">
        <v>20</v>
      </c>
      <c r="H911">
        <v>80</v>
      </c>
      <c r="I911" s="1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6"/>
        <v>43255.208333333328</v>
      </c>
      <c r="O911" s="7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3">
        <f t="shared" si="90"/>
        <v>19.556634304207122</v>
      </c>
      <c r="G912" t="s">
        <v>74</v>
      </c>
      <c r="H912">
        <v>296</v>
      </c>
      <c r="I912" s="1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6"/>
        <v>42026.25</v>
      </c>
      <c r="O912" s="7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3">
        <f t="shared" si="90"/>
        <v>198.94827586206895</v>
      </c>
      <c r="G913" t="s">
        <v>20</v>
      </c>
      <c r="H913">
        <v>462</v>
      </c>
      <c r="I913" s="1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6"/>
        <v>43717.208333333328</v>
      </c>
      <c r="O913" s="7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3">
        <f t="shared" si="90"/>
        <v>795</v>
      </c>
      <c r="G914" t="s">
        <v>20</v>
      </c>
      <c r="H914">
        <v>179</v>
      </c>
      <c r="I914" s="1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6"/>
        <v>41157.208333333336</v>
      </c>
      <c r="O914" s="7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3">
        <f t="shared" si="90"/>
        <v>50.621082621082621</v>
      </c>
      <c r="G915" t="s">
        <v>14</v>
      </c>
      <c r="H915">
        <v>523</v>
      </c>
      <c r="I915" s="1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6"/>
        <v>43597.208333333328</v>
      </c>
      <c r="O915" s="7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3">
        <f t="shared" si="90"/>
        <v>57.4375</v>
      </c>
      <c r="G916" t="s">
        <v>14</v>
      </c>
      <c r="H916">
        <v>141</v>
      </c>
      <c r="I916" s="1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6"/>
        <v>41490.208333333336</v>
      </c>
      <c r="O916" s="7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3">
        <f t="shared" si="90"/>
        <v>155.62827640984909</v>
      </c>
      <c r="G917" t="s">
        <v>20</v>
      </c>
      <c r="H917">
        <v>1866</v>
      </c>
      <c r="I917" s="1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6"/>
        <v>42976.208333333328</v>
      </c>
      <c r="O917" s="7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3">
        <f t="shared" si="90"/>
        <v>36.297297297297298</v>
      </c>
      <c r="G918" t="s">
        <v>14</v>
      </c>
      <c r="H918">
        <v>52</v>
      </c>
      <c r="I918" s="1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6"/>
        <v>41991.25</v>
      </c>
      <c r="O918" s="7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3">
        <f t="shared" si="90"/>
        <v>58.25</v>
      </c>
      <c r="G919" t="s">
        <v>47</v>
      </c>
      <c r="H919">
        <v>27</v>
      </c>
      <c r="I919" s="1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6"/>
        <v>40722.208333333336</v>
      </c>
      <c r="O919" s="7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3">
        <f t="shared" si="90"/>
        <v>237.39473684210526</v>
      </c>
      <c r="G920" t="s">
        <v>20</v>
      </c>
      <c r="H920">
        <v>156</v>
      </c>
      <c r="I920" s="1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6"/>
        <v>41117.208333333336</v>
      </c>
      <c r="O920" s="7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3">
        <f t="shared" si="90"/>
        <v>58.75</v>
      </c>
      <c r="G921" t="s">
        <v>14</v>
      </c>
      <c r="H921">
        <v>225</v>
      </c>
      <c r="I921" s="1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6"/>
        <v>43022.208333333328</v>
      </c>
      <c r="O921" s="7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3">
        <f t="shared" si="90"/>
        <v>182.56603773584905</v>
      </c>
      <c r="G922" t="s">
        <v>20</v>
      </c>
      <c r="H922">
        <v>255</v>
      </c>
      <c r="I922" s="1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6"/>
        <v>43503.25</v>
      </c>
      <c r="O922" s="7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3">
        <f t="shared" si="90"/>
        <v>0.75436408977556113</v>
      </c>
      <c r="G923" t="s">
        <v>14</v>
      </c>
      <c r="H923">
        <v>38</v>
      </c>
      <c r="I923" s="1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6"/>
        <v>40951.25</v>
      </c>
      <c r="O923" s="7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3">
        <f t="shared" si="90"/>
        <v>175.95330739299609</v>
      </c>
      <c r="G924" t="s">
        <v>20</v>
      </c>
      <c r="H924">
        <v>2261</v>
      </c>
      <c r="I924" s="1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6"/>
        <v>43443.25</v>
      </c>
      <c r="O924" s="7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3">
        <f t="shared" si="90"/>
        <v>237.88235294117646</v>
      </c>
      <c r="G925" t="s">
        <v>20</v>
      </c>
      <c r="H925">
        <v>40</v>
      </c>
      <c r="I925" s="1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6"/>
        <v>40373.208333333336</v>
      </c>
      <c r="O925" s="7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3">
        <f t="shared" si="90"/>
        <v>488.05076142131981</v>
      </c>
      <c r="G926" t="s">
        <v>20</v>
      </c>
      <c r="H926">
        <v>2289</v>
      </c>
      <c r="I926" s="1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6"/>
        <v>43769.208333333328</v>
      </c>
      <c r="O926" s="7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3">
        <f t="shared" si="90"/>
        <v>224.06666666666669</v>
      </c>
      <c r="G927" t="s">
        <v>20</v>
      </c>
      <c r="H927">
        <v>65</v>
      </c>
      <c r="I927" s="1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6"/>
        <v>43000.208333333328</v>
      </c>
      <c r="O927" s="7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3">
        <f t="shared" si="90"/>
        <v>18.126436781609197</v>
      </c>
      <c r="G928" t="s">
        <v>14</v>
      </c>
      <c r="H928">
        <v>15</v>
      </c>
      <c r="I928" s="1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6"/>
        <v>42502.208333333328</v>
      </c>
      <c r="O928" s="7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3">
        <f t="shared" si="90"/>
        <v>45.847222222222221</v>
      </c>
      <c r="G929" t="s">
        <v>14</v>
      </c>
      <c r="H929">
        <v>37</v>
      </c>
      <c r="I929" s="1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6"/>
        <v>41102.208333333336</v>
      </c>
      <c r="O929" s="7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3">
        <f t="shared" si="90"/>
        <v>117.31541218637993</v>
      </c>
      <c r="G930" t="s">
        <v>20</v>
      </c>
      <c r="H930">
        <v>3777</v>
      </c>
      <c r="I930" s="1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6"/>
        <v>41637.25</v>
      </c>
      <c r="O930" s="7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3">
        <f t="shared" si="90"/>
        <v>217.30909090909088</v>
      </c>
      <c r="G931" t="s">
        <v>20</v>
      </c>
      <c r="H931">
        <v>184</v>
      </c>
      <c r="I931" s="1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6"/>
        <v>42858.208333333328</v>
      </c>
      <c r="O931" s="7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3">
        <f t="shared" si="90"/>
        <v>112.28571428571428</v>
      </c>
      <c r="G932" t="s">
        <v>20</v>
      </c>
      <c r="H932">
        <v>85</v>
      </c>
      <c r="I932" s="1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6"/>
        <v>42060.25</v>
      </c>
      <c r="O932" s="7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3">
        <f t="shared" si="90"/>
        <v>72.51898734177216</v>
      </c>
      <c r="G933" t="s">
        <v>14</v>
      </c>
      <c r="H933">
        <v>112</v>
      </c>
      <c r="I933" s="1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6"/>
        <v>41818.208333333336</v>
      </c>
      <c r="O933" s="7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3">
        <f t="shared" si="90"/>
        <v>212.30434782608697</v>
      </c>
      <c r="G934" t="s">
        <v>20</v>
      </c>
      <c r="H934">
        <v>144</v>
      </c>
      <c r="I934" s="1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6"/>
        <v>41709.208333333336</v>
      </c>
      <c r="O934" s="7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3">
        <f t="shared" si="90"/>
        <v>239.74657534246577</v>
      </c>
      <c r="G935" t="s">
        <v>20</v>
      </c>
      <c r="H935">
        <v>1902</v>
      </c>
      <c r="I935" s="1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6"/>
        <v>41372.208333333336</v>
      </c>
      <c r="O935" s="7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3">
        <f t="shared" si="90"/>
        <v>181.93548387096774</v>
      </c>
      <c r="G936" t="s">
        <v>20</v>
      </c>
      <c r="H936">
        <v>105</v>
      </c>
      <c r="I936" s="1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6"/>
        <v>42422.25</v>
      </c>
      <c r="O936" s="7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3">
        <f t="shared" si="90"/>
        <v>164.13114754098362</v>
      </c>
      <c r="G937" t="s">
        <v>20</v>
      </c>
      <c r="H937">
        <v>132</v>
      </c>
      <c r="I937" s="1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6"/>
        <v>42209.208333333328</v>
      </c>
      <c r="O937" s="7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3">
        <f t="shared" si="90"/>
        <v>1.6375968992248062</v>
      </c>
      <c r="G938" t="s">
        <v>14</v>
      </c>
      <c r="H938">
        <v>21</v>
      </c>
      <c r="I938" s="1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6"/>
        <v>43668.208333333328</v>
      </c>
      <c r="O938" s="7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3">
        <f t="shared" si="90"/>
        <v>49.64385964912281</v>
      </c>
      <c r="G939" t="s">
        <v>74</v>
      </c>
      <c r="H939">
        <v>976</v>
      </c>
      <c r="I939" s="1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6"/>
        <v>42334.25</v>
      </c>
      <c r="O939" s="7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3">
        <f t="shared" si="90"/>
        <v>109.70652173913042</v>
      </c>
      <c r="G940" t="s">
        <v>20</v>
      </c>
      <c r="H940">
        <v>96</v>
      </c>
      <c r="I940" s="1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6"/>
        <v>43263.208333333328</v>
      </c>
      <c r="O940" s="7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3">
        <f t="shared" si="90"/>
        <v>49.217948717948715</v>
      </c>
      <c r="G941" t="s">
        <v>14</v>
      </c>
      <c r="H941">
        <v>67</v>
      </c>
      <c r="I941" s="1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6"/>
        <v>40670.208333333336</v>
      </c>
      <c r="O941" s="7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3">
        <f t="shared" si="90"/>
        <v>62.232323232323225</v>
      </c>
      <c r="G942" t="s">
        <v>47</v>
      </c>
      <c r="H942">
        <v>66</v>
      </c>
      <c r="I942" s="1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6"/>
        <v>41244.25</v>
      </c>
      <c r="O942" s="7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3">
        <f t="shared" si="90"/>
        <v>13.05813953488372</v>
      </c>
      <c r="G943" t="s">
        <v>14</v>
      </c>
      <c r="H943">
        <v>78</v>
      </c>
      <c r="I943" s="1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6"/>
        <v>40552.25</v>
      </c>
      <c r="O943" s="7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3">
        <f t="shared" si="90"/>
        <v>64.635416666666671</v>
      </c>
      <c r="G944" t="s">
        <v>14</v>
      </c>
      <c r="H944">
        <v>67</v>
      </c>
      <c r="I944" s="1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6"/>
        <v>40568.25</v>
      </c>
      <c r="O944" s="7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3">
        <f t="shared" si="90"/>
        <v>159.58666666666667</v>
      </c>
      <c r="G945" t="s">
        <v>20</v>
      </c>
      <c r="H945">
        <v>114</v>
      </c>
      <c r="I945" s="1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6"/>
        <v>41906.208333333336</v>
      </c>
      <c r="O945" s="7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3">
        <f t="shared" si="90"/>
        <v>81.42</v>
      </c>
      <c r="G946" t="s">
        <v>14</v>
      </c>
      <c r="H946">
        <v>263</v>
      </c>
      <c r="I946" s="1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6"/>
        <v>42776.25</v>
      </c>
      <c r="O946" s="7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3">
        <f t="shared" si="90"/>
        <v>32.444767441860463</v>
      </c>
      <c r="G947" t="s">
        <v>14</v>
      </c>
      <c r="H947">
        <v>1691</v>
      </c>
      <c r="I947" s="1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6"/>
        <v>41004.208333333336</v>
      </c>
      <c r="O947" s="7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3">
        <f t="shared" si="90"/>
        <v>9.9141184124918666</v>
      </c>
      <c r="G948" t="s">
        <v>14</v>
      </c>
      <c r="H948">
        <v>181</v>
      </c>
      <c r="I948" s="1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6"/>
        <v>40710.208333333336</v>
      </c>
      <c r="O948" s="7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3">
        <f t="shared" si="90"/>
        <v>26.694444444444443</v>
      </c>
      <c r="G949" t="s">
        <v>14</v>
      </c>
      <c r="H949">
        <v>13</v>
      </c>
      <c r="I949" s="1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6"/>
        <v>41908.208333333336</v>
      </c>
      <c r="O949" s="7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3">
        <f t="shared" si="90"/>
        <v>62.957446808510639</v>
      </c>
      <c r="G950" t="s">
        <v>74</v>
      </c>
      <c r="H950">
        <v>160</v>
      </c>
      <c r="I950" s="1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6"/>
        <v>41985.25</v>
      </c>
      <c r="O950" s="7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3">
        <f t="shared" si="90"/>
        <v>161.35593220338984</v>
      </c>
      <c r="G951" t="s">
        <v>20</v>
      </c>
      <c r="H951">
        <v>203</v>
      </c>
      <c r="I951" s="1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6"/>
        <v>42112.208333333328</v>
      </c>
      <c r="O951" s="7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3">
        <f t="shared" si="90"/>
        <v>5</v>
      </c>
      <c r="G952" t="s">
        <v>14</v>
      </c>
      <c r="H952">
        <v>1</v>
      </c>
      <c r="I952" s="1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6"/>
        <v>43571.208333333328</v>
      </c>
      <c r="O952" s="7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3">
        <f t="shared" si="90"/>
        <v>1096.9379310344827</v>
      </c>
      <c r="G953" t="s">
        <v>20</v>
      </c>
      <c r="H953">
        <v>1559</v>
      </c>
      <c r="I953" s="1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6"/>
        <v>42730.25</v>
      </c>
      <c r="O953" s="7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3">
        <f t="shared" si="90"/>
        <v>70.094158075601371</v>
      </c>
      <c r="G954" t="s">
        <v>74</v>
      </c>
      <c r="H954">
        <v>2266</v>
      </c>
      <c r="I954" s="1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6"/>
        <v>42591.208333333328</v>
      </c>
      <c r="O954" s="7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3">
        <f t="shared" si="90"/>
        <v>60</v>
      </c>
      <c r="G955" t="s">
        <v>14</v>
      </c>
      <c r="H955">
        <v>21</v>
      </c>
      <c r="I955" s="1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6"/>
        <v>42358.25</v>
      </c>
      <c r="O955" s="7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3">
        <f t="shared" si="90"/>
        <v>367.0985915492958</v>
      </c>
      <c r="G956" t="s">
        <v>20</v>
      </c>
      <c r="H956">
        <v>1548</v>
      </c>
      <c r="I956" s="1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6"/>
        <v>41174.208333333336</v>
      </c>
      <c r="O956" s="7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3">
        <f t="shared" si="90"/>
        <v>1109</v>
      </c>
      <c r="G957" t="s">
        <v>20</v>
      </c>
      <c r="H957">
        <v>80</v>
      </c>
      <c r="I957" s="1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6"/>
        <v>41238.25</v>
      </c>
      <c r="O957" s="7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3">
        <f t="shared" si="90"/>
        <v>19.028784648187631</v>
      </c>
      <c r="G958" t="s">
        <v>14</v>
      </c>
      <c r="H958">
        <v>830</v>
      </c>
      <c r="I958" s="1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6"/>
        <v>42360.25</v>
      </c>
      <c r="O958" s="7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3">
        <f t="shared" si="90"/>
        <v>126.87755102040816</v>
      </c>
      <c r="G959" t="s">
        <v>20</v>
      </c>
      <c r="H959">
        <v>131</v>
      </c>
      <c r="I959" s="1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6"/>
        <v>40955.25</v>
      </c>
      <c r="O959" s="7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3">
        <f t="shared" si="90"/>
        <v>734.63636363636363</v>
      </c>
      <c r="G960" t="s">
        <v>20</v>
      </c>
      <c r="H960">
        <v>112</v>
      </c>
      <c r="I960" s="1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6"/>
        <v>40350.208333333336</v>
      </c>
      <c r="O960" s="7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3">
        <f t="shared" si="90"/>
        <v>4.5731034482758623</v>
      </c>
      <c r="G961" t="s">
        <v>14</v>
      </c>
      <c r="H961">
        <v>130</v>
      </c>
      <c r="I961" s="1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6"/>
        <v>40357.208333333336</v>
      </c>
      <c r="O961" s="7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3">
        <f t="shared" si="90"/>
        <v>85.054545454545448</v>
      </c>
      <c r="G962" t="s">
        <v>14</v>
      </c>
      <c r="H962">
        <v>55</v>
      </c>
      <c r="I962" s="1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6"/>
        <v>42408.25</v>
      </c>
      <c r="O962" s="7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3">
        <f t="shared" si="90"/>
        <v>119.29824561403508</v>
      </c>
      <c r="G963" t="s">
        <v>20</v>
      </c>
      <c r="H963">
        <v>155</v>
      </c>
      <c r="I963" s="15">
        <f t="shared" ref="I963:I1001" si="91">IF($E963=0, 0, $E963/$H963)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92">((($L963/60)/60)/24)+DATE(1970,1,1)</f>
        <v>40591.25</v>
      </c>
      <c r="O963" s="7">
        <f t="shared" ref="O963:O1001" si="93">((($M963/60)/60)/24)+DATE(1970,1,1)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LEFT($R963, FIND("/",$R963)-1)</f>
        <v>publishing</v>
      </c>
      <c r="T963" t="str">
        <f t="shared" ref="T963:T1001" si="95">RIGHT($R963,LEN($R963)-FIND("/",$R963))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3">
        <f t="shared" si="90"/>
        <v>296.02777777777777</v>
      </c>
      <c r="G964" t="s">
        <v>20</v>
      </c>
      <c r="H964">
        <v>266</v>
      </c>
      <c r="I964" s="1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2"/>
        <v>41592.25</v>
      </c>
      <c r="O964" s="7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3">
        <f t="shared" ref="F965:F1001" si="96">($E965/$D965)*100</f>
        <v>84.694915254237287</v>
      </c>
      <c r="G965" t="s">
        <v>14</v>
      </c>
      <c r="H965">
        <v>114</v>
      </c>
      <c r="I965" s="1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2"/>
        <v>40607.25</v>
      </c>
      <c r="O965" s="7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3">
        <f t="shared" si="96"/>
        <v>355.7837837837838</v>
      </c>
      <c r="G966" t="s">
        <v>20</v>
      </c>
      <c r="H966">
        <v>155</v>
      </c>
      <c r="I966" s="1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2"/>
        <v>42135.208333333328</v>
      </c>
      <c r="O966" s="7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3">
        <f t="shared" si="96"/>
        <v>386.40909090909093</v>
      </c>
      <c r="G967" t="s">
        <v>20</v>
      </c>
      <c r="H967">
        <v>207</v>
      </c>
      <c r="I967" s="1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2"/>
        <v>40203.25</v>
      </c>
      <c r="O967" s="7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3">
        <f t="shared" si="96"/>
        <v>792.23529411764707</v>
      </c>
      <c r="G968" t="s">
        <v>20</v>
      </c>
      <c r="H968">
        <v>245</v>
      </c>
      <c r="I968" s="1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2"/>
        <v>42901.208333333328</v>
      </c>
      <c r="O968" s="7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3">
        <f t="shared" si="96"/>
        <v>137.03393665158373</v>
      </c>
      <c r="G969" t="s">
        <v>20</v>
      </c>
      <c r="H969">
        <v>1573</v>
      </c>
      <c r="I969" s="1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2"/>
        <v>41005.208333333336</v>
      </c>
      <c r="O969" s="7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3">
        <f t="shared" si="96"/>
        <v>338.20833333333337</v>
      </c>
      <c r="G970" t="s">
        <v>20</v>
      </c>
      <c r="H970">
        <v>114</v>
      </c>
      <c r="I970" s="1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2"/>
        <v>40544.25</v>
      </c>
      <c r="O970" s="7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3">
        <f t="shared" si="96"/>
        <v>108.22784810126582</v>
      </c>
      <c r="G971" t="s">
        <v>20</v>
      </c>
      <c r="H971">
        <v>93</v>
      </c>
      <c r="I971" s="1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2"/>
        <v>43821.25</v>
      </c>
      <c r="O971" s="7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3">
        <f t="shared" si="96"/>
        <v>60.757639620653315</v>
      </c>
      <c r="G972" t="s">
        <v>14</v>
      </c>
      <c r="H972">
        <v>594</v>
      </c>
      <c r="I972" s="1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2"/>
        <v>40672.208333333336</v>
      </c>
      <c r="O972" s="7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3">
        <f t="shared" si="96"/>
        <v>27.725490196078432</v>
      </c>
      <c r="G973" t="s">
        <v>14</v>
      </c>
      <c r="H973">
        <v>24</v>
      </c>
      <c r="I973" s="1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2"/>
        <v>41555.208333333336</v>
      </c>
      <c r="O973" s="7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3">
        <f t="shared" si="96"/>
        <v>228.3934426229508</v>
      </c>
      <c r="G974" t="s">
        <v>20</v>
      </c>
      <c r="H974">
        <v>1681</v>
      </c>
      <c r="I974" s="1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2"/>
        <v>41792.208333333336</v>
      </c>
      <c r="O974" s="7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3">
        <f t="shared" si="96"/>
        <v>21.615194054500414</v>
      </c>
      <c r="G975" t="s">
        <v>14</v>
      </c>
      <c r="H975">
        <v>252</v>
      </c>
      <c r="I975" s="1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2"/>
        <v>40522.25</v>
      </c>
      <c r="O975" s="7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3">
        <f t="shared" si="96"/>
        <v>373.875</v>
      </c>
      <c r="G976" t="s">
        <v>20</v>
      </c>
      <c r="H976">
        <v>32</v>
      </c>
      <c r="I976" s="1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2"/>
        <v>41412.208333333336</v>
      </c>
      <c r="O976" s="7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3">
        <f t="shared" si="96"/>
        <v>154.92592592592592</v>
      </c>
      <c r="G977" t="s">
        <v>20</v>
      </c>
      <c r="H977">
        <v>135</v>
      </c>
      <c r="I977" s="1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2"/>
        <v>42337.25</v>
      </c>
      <c r="O977" s="7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3">
        <f t="shared" si="96"/>
        <v>322.14999999999998</v>
      </c>
      <c r="G978" t="s">
        <v>20</v>
      </c>
      <c r="H978">
        <v>140</v>
      </c>
      <c r="I978" s="1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2"/>
        <v>40571.25</v>
      </c>
      <c r="O978" s="7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3">
        <f t="shared" si="96"/>
        <v>73.957142857142856</v>
      </c>
      <c r="G979" t="s">
        <v>14</v>
      </c>
      <c r="H979">
        <v>67</v>
      </c>
      <c r="I979" s="1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2"/>
        <v>43138.25</v>
      </c>
      <c r="O979" s="7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3">
        <f t="shared" si="96"/>
        <v>864.1</v>
      </c>
      <c r="G980" t="s">
        <v>20</v>
      </c>
      <c r="H980">
        <v>92</v>
      </c>
      <c r="I980" s="1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2"/>
        <v>42686.25</v>
      </c>
      <c r="O980" s="7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3">
        <f t="shared" si="96"/>
        <v>143.26245847176079</v>
      </c>
      <c r="G981" t="s">
        <v>20</v>
      </c>
      <c r="H981">
        <v>1015</v>
      </c>
      <c r="I981" s="1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2"/>
        <v>42078.208333333328</v>
      </c>
      <c r="O981" s="7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3">
        <f t="shared" si="96"/>
        <v>40.281762295081968</v>
      </c>
      <c r="G982" t="s">
        <v>14</v>
      </c>
      <c r="H982">
        <v>742</v>
      </c>
      <c r="I982" s="1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2"/>
        <v>42307.208333333328</v>
      </c>
      <c r="O982" s="7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3">
        <f t="shared" si="96"/>
        <v>178.22388059701493</v>
      </c>
      <c r="G983" t="s">
        <v>20</v>
      </c>
      <c r="H983">
        <v>323</v>
      </c>
      <c r="I983" s="1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2"/>
        <v>43094.25</v>
      </c>
      <c r="O983" s="7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3">
        <f t="shared" si="96"/>
        <v>84.930555555555557</v>
      </c>
      <c r="G984" t="s">
        <v>14</v>
      </c>
      <c r="H984">
        <v>75</v>
      </c>
      <c r="I984" s="1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2"/>
        <v>40743.208333333336</v>
      </c>
      <c r="O984" s="7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3">
        <f t="shared" si="96"/>
        <v>145.93648334624322</v>
      </c>
      <c r="G985" t="s">
        <v>20</v>
      </c>
      <c r="H985">
        <v>2326</v>
      </c>
      <c r="I985" s="1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2"/>
        <v>43681.208333333328</v>
      </c>
      <c r="O985" s="7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3">
        <f t="shared" si="96"/>
        <v>152.46153846153848</v>
      </c>
      <c r="G986" t="s">
        <v>20</v>
      </c>
      <c r="H986">
        <v>381</v>
      </c>
      <c r="I986" s="1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2"/>
        <v>43716.208333333328</v>
      </c>
      <c r="O986" s="7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3">
        <f t="shared" si="96"/>
        <v>67.129542790152414</v>
      </c>
      <c r="G987" t="s">
        <v>14</v>
      </c>
      <c r="H987">
        <v>4405</v>
      </c>
      <c r="I987" s="1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2"/>
        <v>41614.25</v>
      </c>
      <c r="O987" s="7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3">
        <f t="shared" si="96"/>
        <v>40.307692307692307</v>
      </c>
      <c r="G988" t="s">
        <v>14</v>
      </c>
      <c r="H988">
        <v>92</v>
      </c>
      <c r="I988" s="1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2"/>
        <v>40638.208333333336</v>
      </c>
      <c r="O988" s="7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3">
        <f t="shared" si="96"/>
        <v>216.79032258064518</v>
      </c>
      <c r="G989" t="s">
        <v>20</v>
      </c>
      <c r="H989">
        <v>480</v>
      </c>
      <c r="I989" s="1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2"/>
        <v>42852.208333333328</v>
      </c>
      <c r="O989" s="7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3">
        <f t="shared" si="96"/>
        <v>52.117021276595743</v>
      </c>
      <c r="G990" t="s">
        <v>14</v>
      </c>
      <c r="H990">
        <v>64</v>
      </c>
      <c r="I990" s="1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2"/>
        <v>42686.25</v>
      </c>
      <c r="O990" s="7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3">
        <f t="shared" si="96"/>
        <v>499.58333333333337</v>
      </c>
      <c r="G991" t="s">
        <v>20</v>
      </c>
      <c r="H991">
        <v>226</v>
      </c>
      <c r="I991" s="1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2"/>
        <v>43571.208333333328</v>
      </c>
      <c r="O991" s="7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3">
        <f t="shared" si="96"/>
        <v>87.679487179487182</v>
      </c>
      <c r="G992" t="s">
        <v>14</v>
      </c>
      <c r="H992">
        <v>64</v>
      </c>
      <c r="I992" s="1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2"/>
        <v>42432.25</v>
      </c>
      <c r="O992" s="7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3">
        <f t="shared" si="96"/>
        <v>113.17346938775511</v>
      </c>
      <c r="G993" t="s">
        <v>20</v>
      </c>
      <c r="H993">
        <v>241</v>
      </c>
      <c r="I993" s="1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2"/>
        <v>41907.208333333336</v>
      </c>
      <c r="O993" s="7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3">
        <f t="shared" si="96"/>
        <v>426.54838709677421</v>
      </c>
      <c r="G994" t="s">
        <v>20</v>
      </c>
      <c r="H994">
        <v>132</v>
      </c>
      <c r="I994" s="1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2"/>
        <v>43227.208333333328</v>
      </c>
      <c r="O994" s="7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3">
        <f t="shared" si="96"/>
        <v>77.632653061224488</v>
      </c>
      <c r="G995" t="s">
        <v>74</v>
      </c>
      <c r="H995">
        <v>75</v>
      </c>
      <c r="I995" s="1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2"/>
        <v>42362.25</v>
      </c>
      <c r="O995" s="7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3">
        <f t="shared" si="96"/>
        <v>52.496810772501767</v>
      </c>
      <c r="G996" t="s">
        <v>14</v>
      </c>
      <c r="H996">
        <v>842</v>
      </c>
      <c r="I996" s="1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2"/>
        <v>41929.208333333336</v>
      </c>
      <c r="O996" s="7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3">
        <f t="shared" si="96"/>
        <v>157.46762589928059</v>
      </c>
      <c r="G997" t="s">
        <v>20</v>
      </c>
      <c r="H997">
        <v>2043</v>
      </c>
      <c r="I997" s="1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2"/>
        <v>43408.208333333328</v>
      </c>
      <c r="O997" s="7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3">
        <f t="shared" si="96"/>
        <v>72.939393939393938</v>
      </c>
      <c r="G998" t="s">
        <v>14</v>
      </c>
      <c r="H998">
        <v>112</v>
      </c>
      <c r="I998" s="1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2"/>
        <v>41276.25</v>
      </c>
      <c r="O998" s="7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3">
        <f t="shared" si="96"/>
        <v>60.565789473684205</v>
      </c>
      <c r="G999" t="s">
        <v>74</v>
      </c>
      <c r="H999">
        <v>139</v>
      </c>
      <c r="I999" s="1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2"/>
        <v>41659.25</v>
      </c>
      <c r="O999" s="7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3">
        <f t="shared" si="96"/>
        <v>56.791291291291287</v>
      </c>
      <c r="G1000" t="s">
        <v>14</v>
      </c>
      <c r="H1000">
        <v>374</v>
      </c>
      <c r="I1000" s="1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2"/>
        <v>40220.25</v>
      </c>
      <c r="O1000" s="7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3">
        <f t="shared" si="96"/>
        <v>56.542754275427541</v>
      </c>
      <c r="G1001" t="s">
        <v>74</v>
      </c>
      <c r="H1001">
        <v>1122</v>
      </c>
      <c r="I1001" s="1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2"/>
        <v>42550.208333333328</v>
      </c>
      <c r="O1001" s="7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ellIs" dxfId="11" priority="10" operator="equal">
      <formula>"live"</formula>
    </cfRule>
    <cfRule type="cellIs" dxfId="10" priority="11" operator="equal">
      <formula>"canceled"</formula>
    </cfRule>
    <cfRule type="cellIs" dxfId="9" priority="12" operator="equal">
      <formula>"successful"</formula>
    </cfRule>
    <cfRule type="cellIs" dxfId="8" priority="13" operator="equal">
      <formula>"failed"</formula>
    </cfRule>
  </conditionalFormatting>
  <conditionalFormatting sqref="F2:F1048576">
    <cfRule type="colorScale" priority="1">
      <colorScale>
        <cfvo type="num" val="0"/>
        <cfvo type="num" val="100"/>
        <cfvo type="num" val="200"/>
        <color rgb="FFFF0000"/>
        <color rgb="FF92D050"/>
        <color theme="4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F1D8-26B0-42F7-BBA8-15D741424698}">
  <dimension ref="A1:W566"/>
  <sheetViews>
    <sheetView zoomScale="70" zoomScaleNormal="70" workbookViewId="0"/>
  </sheetViews>
  <sheetFormatPr defaultRowHeight="15.75" x14ac:dyDescent="0.25"/>
  <cols>
    <col min="1" max="1" width="10" bestFit="1" customWidth="1"/>
    <col min="2" max="2" width="13.5" bestFit="1" customWidth="1"/>
    <col min="3" max="3" width="10.875" bestFit="1" customWidth="1"/>
    <col min="4" max="4" width="14.125" bestFit="1" customWidth="1"/>
    <col min="5" max="5" width="16.25" bestFit="1" customWidth="1"/>
    <col min="6" max="6" width="8.75" bestFit="1" customWidth="1"/>
    <col min="7" max="7" width="13.5" bestFit="1" customWidth="1"/>
    <col min="8" max="8" width="10.875" bestFit="1" customWidth="1"/>
    <col min="9" max="9" width="14.125" bestFit="1" customWidth="1"/>
    <col min="10" max="10" width="16.25" bestFit="1" customWidth="1"/>
    <col min="12" max="12" width="26.75" bestFit="1" customWidth="1"/>
    <col min="13" max="13" width="8.75" bestFit="1" customWidth="1"/>
    <col min="15" max="15" width="26.75" bestFit="1" customWidth="1"/>
    <col min="16" max="16" width="7.625" bestFit="1" customWidth="1"/>
  </cols>
  <sheetData>
    <row r="1" spans="1:23" x14ac:dyDescent="0.25">
      <c r="A1" s="21" t="s">
        <v>4</v>
      </c>
      <c r="B1" s="21" t="s">
        <v>5</v>
      </c>
      <c r="C1" s="21" t="s">
        <v>2114</v>
      </c>
      <c r="D1" s="21" t="s">
        <v>2116</v>
      </c>
      <c r="E1" s="21" t="s">
        <v>2115</v>
      </c>
      <c r="F1" s="21" t="s">
        <v>4</v>
      </c>
      <c r="G1" s="21" t="s">
        <v>5</v>
      </c>
      <c r="H1" s="21" t="s">
        <v>2114</v>
      </c>
      <c r="I1" s="21" t="s">
        <v>2116</v>
      </c>
      <c r="J1" s="21" t="s">
        <v>2115</v>
      </c>
      <c r="L1" s="21" t="s">
        <v>2106</v>
      </c>
      <c r="M1" s="21"/>
      <c r="N1" s="21"/>
      <c r="O1" s="21" t="s">
        <v>2107</v>
      </c>
      <c r="P1" s="21"/>
      <c r="V1" s="21"/>
      <c r="W1" s="21"/>
    </row>
    <row r="2" spans="1:23" x14ac:dyDescent="0.25">
      <c r="A2" t="s">
        <v>20</v>
      </c>
      <c r="B2">
        <v>158</v>
      </c>
      <c r="C2" s="23">
        <f t="shared" ref="C2:C65" si="0">$M$2</f>
        <v>851.14690265486729</v>
      </c>
      <c r="D2">
        <f t="shared" ref="D2:D65" si="1">$M$2+($M$7*3)</f>
        <v>4649.8787425742366</v>
      </c>
      <c r="E2">
        <f t="shared" ref="E2:E65" si="2">$M$2-($M$7*3)</f>
        <v>-2947.5849372645016</v>
      </c>
      <c r="F2" t="s">
        <v>14</v>
      </c>
      <c r="G2">
        <v>0</v>
      </c>
      <c r="H2" s="23">
        <f t="shared" ref="H2:H65" si="3">$P$2</f>
        <v>585.61538461538464</v>
      </c>
      <c r="I2">
        <f t="shared" ref="I2:I65" si="4">$P$2+($P$7*3)</f>
        <v>3465.5758245645206</v>
      </c>
      <c r="J2">
        <f t="shared" ref="J2:J65" si="5">$P$2-($P$7*3)</f>
        <v>-2294.3450553337511</v>
      </c>
      <c r="L2" t="s">
        <v>2108</v>
      </c>
      <c r="M2" s="23">
        <f>AVERAGE(B2:B566)</f>
        <v>851.14690265486729</v>
      </c>
      <c r="O2" t="s">
        <v>2108</v>
      </c>
      <c r="P2" s="23">
        <f>AVERAGE(G2:G365)</f>
        <v>585.61538461538464</v>
      </c>
    </row>
    <row r="3" spans="1:23" x14ac:dyDescent="0.25">
      <c r="A3" t="s">
        <v>20</v>
      </c>
      <c r="B3">
        <v>1425</v>
      </c>
      <c r="C3" s="23">
        <f t="shared" si="0"/>
        <v>851.14690265486729</v>
      </c>
      <c r="D3">
        <f t="shared" si="1"/>
        <v>4649.8787425742366</v>
      </c>
      <c r="E3">
        <f t="shared" si="2"/>
        <v>-2947.5849372645016</v>
      </c>
      <c r="F3" t="s">
        <v>14</v>
      </c>
      <c r="G3">
        <v>24</v>
      </c>
      <c r="H3" s="23">
        <f t="shared" si="3"/>
        <v>585.61538461538464</v>
      </c>
      <c r="I3">
        <f t="shared" si="4"/>
        <v>3465.5758245645206</v>
      </c>
      <c r="J3">
        <f t="shared" si="5"/>
        <v>-2294.3450553337511</v>
      </c>
      <c r="L3" t="s">
        <v>2109</v>
      </c>
      <c r="M3" s="23">
        <f>MEDIAN(B2:B566)</f>
        <v>201</v>
      </c>
      <c r="O3" t="s">
        <v>2109</v>
      </c>
      <c r="P3" s="23">
        <f>MEDIAN(G2:G365)</f>
        <v>114.5</v>
      </c>
    </row>
    <row r="4" spans="1:23" x14ac:dyDescent="0.25">
      <c r="A4" t="s">
        <v>20</v>
      </c>
      <c r="B4">
        <v>174</v>
      </c>
      <c r="C4" s="23">
        <f t="shared" si="0"/>
        <v>851.14690265486729</v>
      </c>
      <c r="D4">
        <f t="shared" si="1"/>
        <v>4649.8787425742366</v>
      </c>
      <c r="E4">
        <f t="shared" si="2"/>
        <v>-2947.5849372645016</v>
      </c>
      <c r="F4" t="s">
        <v>14</v>
      </c>
      <c r="G4">
        <v>53</v>
      </c>
      <c r="H4" s="23">
        <f t="shared" si="3"/>
        <v>585.61538461538464</v>
      </c>
      <c r="I4">
        <f t="shared" si="4"/>
        <v>3465.5758245645206</v>
      </c>
      <c r="J4">
        <f t="shared" si="5"/>
        <v>-2294.3450553337511</v>
      </c>
      <c r="L4" t="s">
        <v>2110</v>
      </c>
      <c r="M4" s="23">
        <f>MIN(B2:B566)</f>
        <v>16</v>
      </c>
      <c r="O4" t="s">
        <v>2110</v>
      </c>
      <c r="P4" s="23">
        <f>MIN(G2:G365)</f>
        <v>0</v>
      </c>
    </row>
    <row r="5" spans="1:23" x14ac:dyDescent="0.25">
      <c r="A5" t="s">
        <v>20</v>
      </c>
      <c r="B5">
        <v>227</v>
      </c>
      <c r="C5" s="23">
        <f t="shared" si="0"/>
        <v>851.14690265486729</v>
      </c>
      <c r="D5">
        <f t="shared" si="1"/>
        <v>4649.8787425742366</v>
      </c>
      <c r="E5">
        <f t="shared" si="2"/>
        <v>-2947.5849372645016</v>
      </c>
      <c r="F5" t="s">
        <v>14</v>
      </c>
      <c r="G5">
        <v>18</v>
      </c>
      <c r="H5" s="23">
        <f t="shared" si="3"/>
        <v>585.61538461538464</v>
      </c>
      <c r="I5">
        <f t="shared" si="4"/>
        <v>3465.5758245645206</v>
      </c>
      <c r="J5">
        <f t="shared" si="5"/>
        <v>-2294.3450553337511</v>
      </c>
      <c r="L5" t="s">
        <v>2111</v>
      </c>
      <c r="M5" s="23">
        <f>MAX(B2:B566)</f>
        <v>7295</v>
      </c>
      <c r="O5" t="s">
        <v>2111</v>
      </c>
      <c r="P5" s="23">
        <f>MAX(G2:G365)</f>
        <v>6080</v>
      </c>
    </row>
    <row r="6" spans="1:23" x14ac:dyDescent="0.25">
      <c r="A6" t="s">
        <v>20</v>
      </c>
      <c r="B6">
        <v>220</v>
      </c>
      <c r="C6" s="23">
        <f t="shared" si="0"/>
        <v>851.14690265486729</v>
      </c>
      <c r="D6">
        <f t="shared" si="1"/>
        <v>4649.8787425742366</v>
      </c>
      <c r="E6">
        <f t="shared" si="2"/>
        <v>-2947.5849372645016</v>
      </c>
      <c r="F6" t="s">
        <v>14</v>
      </c>
      <c r="G6">
        <v>44</v>
      </c>
      <c r="H6" s="23">
        <f t="shared" si="3"/>
        <v>585.61538461538464</v>
      </c>
      <c r="I6">
        <f t="shared" si="4"/>
        <v>3465.5758245645206</v>
      </c>
      <c r="J6">
        <f t="shared" si="5"/>
        <v>-2294.3450553337511</v>
      </c>
      <c r="L6" t="s">
        <v>2112</v>
      </c>
      <c r="M6" s="23">
        <f>_xlfn.VAR.P(B2:B566)</f>
        <v>1603373.7324019109</v>
      </c>
      <c r="O6" t="s">
        <v>2112</v>
      </c>
      <c r="P6" s="23">
        <f>_xlfn.VAR.P(G2:G365)</f>
        <v>921574.68174133555</v>
      </c>
    </row>
    <row r="7" spans="1:23" x14ac:dyDescent="0.25">
      <c r="A7" t="s">
        <v>20</v>
      </c>
      <c r="B7">
        <v>98</v>
      </c>
      <c r="C7" s="23">
        <f t="shared" si="0"/>
        <v>851.14690265486729</v>
      </c>
      <c r="D7">
        <f t="shared" si="1"/>
        <v>4649.8787425742366</v>
      </c>
      <c r="E7">
        <f t="shared" si="2"/>
        <v>-2947.5849372645016</v>
      </c>
      <c r="F7" t="s">
        <v>14</v>
      </c>
      <c r="G7">
        <v>27</v>
      </c>
      <c r="H7" s="23">
        <f t="shared" si="3"/>
        <v>585.61538461538464</v>
      </c>
      <c r="I7">
        <f t="shared" si="4"/>
        <v>3465.5758245645206</v>
      </c>
      <c r="J7">
        <f t="shared" si="5"/>
        <v>-2294.3450553337511</v>
      </c>
      <c r="L7" t="s">
        <v>2113</v>
      </c>
      <c r="M7" s="23">
        <f>_xlfn.STDEV.P(B2:B566)</f>
        <v>1266.2439466397898</v>
      </c>
      <c r="O7" t="s">
        <v>2113</v>
      </c>
      <c r="P7" s="23">
        <f>_xlfn.STDEV.P(G2:G365)</f>
        <v>959.98681331637863</v>
      </c>
    </row>
    <row r="8" spans="1:23" x14ac:dyDescent="0.25">
      <c r="A8" t="s">
        <v>20</v>
      </c>
      <c r="B8">
        <v>100</v>
      </c>
      <c r="C8" s="23">
        <f t="shared" si="0"/>
        <v>851.14690265486729</v>
      </c>
      <c r="D8">
        <f t="shared" si="1"/>
        <v>4649.8787425742366</v>
      </c>
      <c r="E8">
        <f t="shared" si="2"/>
        <v>-2947.5849372645016</v>
      </c>
      <c r="F8" t="s">
        <v>14</v>
      </c>
      <c r="G8">
        <v>55</v>
      </c>
      <c r="H8" s="23">
        <f t="shared" si="3"/>
        <v>585.61538461538464</v>
      </c>
      <c r="I8">
        <f t="shared" si="4"/>
        <v>3465.5758245645206</v>
      </c>
      <c r="J8">
        <f t="shared" si="5"/>
        <v>-2294.3450553337511</v>
      </c>
      <c r="M8" s="23"/>
      <c r="N8" s="12"/>
    </row>
    <row r="9" spans="1:23" x14ac:dyDescent="0.25">
      <c r="A9" t="s">
        <v>20</v>
      </c>
      <c r="B9">
        <v>1249</v>
      </c>
      <c r="C9" s="23">
        <f t="shared" si="0"/>
        <v>851.14690265486729</v>
      </c>
      <c r="D9">
        <f t="shared" si="1"/>
        <v>4649.8787425742366</v>
      </c>
      <c r="E9">
        <f t="shared" si="2"/>
        <v>-2947.5849372645016</v>
      </c>
      <c r="F9" t="s">
        <v>14</v>
      </c>
      <c r="G9">
        <v>200</v>
      </c>
      <c r="H9" s="23">
        <f t="shared" si="3"/>
        <v>585.61538461538464</v>
      </c>
      <c r="I9">
        <f t="shared" si="4"/>
        <v>3465.5758245645206</v>
      </c>
      <c r="J9">
        <f t="shared" si="5"/>
        <v>-2294.3450553337511</v>
      </c>
      <c r="M9" s="23"/>
    </row>
    <row r="10" spans="1:23" ht="21.75" x14ac:dyDescent="0.3">
      <c r="A10" t="s">
        <v>20</v>
      </c>
      <c r="B10">
        <v>1396</v>
      </c>
      <c r="C10" s="23">
        <f t="shared" si="0"/>
        <v>851.14690265486729</v>
      </c>
      <c r="D10">
        <f t="shared" si="1"/>
        <v>4649.8787425742366</v>
      </c>
      <c r="E10">
        <f t="shared" si="2"/>
        <v>-2947.5849372645016</v>
      </c>
      <c r="F10" t="s">
        <v>14</v>
      </c>
      <c r="G10">
        <v>452</v>
      </c>
      <c r="H10" s="23">
        <f t="shared" si="3"/>
        <v>585.61538461538464</v>
      </c>
      <c r="I10">
        <f t="shared" si="4"/>
        <v>3465.5758245645206</v>
      </c>
      <c r="J10">
        <f t="shared" si="5"/>
        <v>-2294.3450553337511</v>
      </c>
      <c r="M10" s="22"/>
      <c r="P10" s="24"/>
    </row>
    <row r="11" spans="1:23" ht="21.75" x14ac:dyDescent="0.3">
      <c r="A11" t="s">
        <v>20</v>
      </c>
      <c r="B11">
        <v>890</v>
      </c>
      <c r="C11" s="23">
        <f t="shared" si="0"/>
        <v>851.14690265486729</v>
      </c>
      <c r="D11">
        <f t="shared" si="1"/>
        <v>4649.8787425742366</v>
      </c>
      <c r="E11">
        <f t="shared" si="2"/>
        <v>-2947.5849372645016</v>
      </c>
      <c r="F11" t="s">
        <v>14</v>
      </c>
      <c r="G11">
        <v>674</v>
      </c>
      <c r="H11" s="23">
        <f t="shared" si="3"/>
        <v>585.61538461538464</v>
      </c>
      <c r="I11">
        <f t="shared" si="4"/>
        <v>3465.5758245645206</v>
      </c>
      <c r="J11">
        <f t="shared" si="5"/>
        <v>-2294.3450553337511</v>
      </c>
      <c r="M11" s="22"/>
      <c r="P11" s="24"/>
    </row>
    <row r="12" spans="1:23" x14ac:dyDescent="0.25">
      <c r="A12" t="s">
        <v>20</v>
      </c>
      <c r="B12">
        <v>142</v>
      </c>
      <c r="C12" s="23">
        <f t="shared" si="0"/>
        <v>851.14690265486729</v>
      </c>
      <c r="D12">
        <f t="shared" si="1"/>
        <v>4649.8787425742366</v>
      </c>
      <c r="E12">
        <f t="shared" si="2"/>
        <v>-2947.5849372645016</v>
      </c>
      <c r="F12" t="s">
        <v>14</v>
      </c>
      <c r="G12">
        <v>558</v>
      </c>
      <c r="H12" s="23">
        <f t="shared" si="3"/>
        <v>585.61538461538464</v>
      </c>
      <c r="I12">
        <f t="shared" si="4"/>
        <v>3465.5758245645206</v>
      </c>
      <c r="J12">
        <f t="shared" si="5"/>
        <v>-2294.3450553337511</v>
      </c>
      <c r="M12" s="22"/>
    </row>
    <row r="13" spans="1:23" x14ac:dyDescent="0.25">
      <c r="A13" t="s">
        <v>20</v>
      </c>
      <c r="B13">
        <v>2673</v>
      </c>
      <c r="C13" s="23">
        <f t="shared" si="0"/>
        <v>851.14690265486729</v>
      </c>
      <c r="D13">
        <f t="shared" si="1"/>
        <v>4649.8787425742366</v>
      </c>
      <c r="E13">
        <f t="shared" si="2"/>
        <v>-2947.5849372645016</v>
      </c>
      <c r="F13" t="s">
        <v>14</v>
      </c>
      <c r="G13">
        <v>15</v>
      </c>
      <c r="H13" s="23">
        <f t="shared" si="3"/>
        <v>585.61538461538464</v>
      </c>
      <c r="I13">
        <f t="shared" si="4"/>
        <v>3465.5758245645206</v>
      </c>
      <c r="J13">
        <f t="shared" si="5"/>
        <v>-2294.3450553337511</v>
      </c>
      <c r="L13" s="26"/>
      <c r="M13" s="22"/>
    </row>
    <row r="14" spans="1:23" x14ac:dyDescent="0.25">
      <c r="A14" t="s">
        <v>20</v>
      </c>
      <c r="B14">
        <v>163</v>
      </c>
      <c r="C14" s="23">
        <f t="shared" si="0"/>
        <v>851.14690265486729</v>
      </c>
      <c r="D14">
        <f t="shared" si="1"/>
        <v>4649.8787425742366</v>
      </c>
      <c r="E14">
        <f t="shared" si="2"/>
        <v>-2947.5849372645016</v>
      </c>
      <c r="F14" t="s">
        <v>14</v>
      </c>
      <c r="G14">
        <v>2307</v>
      </c>
      <c r="H14" s="23">
        <f t="shared" si="3"/>
        <v>585.61538461538464</v>
      </c>
      <c r="I14">
        <f t="shared" si="4"/>
        <v>3465.5758245645206</v>
      </c>
      <c r="J14">
        <f t="shared" si="5"/>
        <v>-2294.3450553337511</v>
      </c>
    </row>
    <row r="15" spans="1:23" ht="18.75" x14ac:dyDescent="0.25">
      <c r="A15" t="s">
        <v>20</v>
      </c>
      <c r="B15">
        <v>2220</v>
      </c>
      <c r="C15" s="23">
        <f t="shared" si="0"/>
        <v>851.14690265486729</v>
      </c>
      <c r="D15">
        <f t="shared" si="1"/>
        <v>4649.8787425742366</v>
      </c>
      <c r="E15">
        <f t="shared" si="2"/>
        <v>-2947.5849372645016</v>
      </c>
      <c r="F15" t="s">
        <v>14</v>
      </c>
      <c r="G15">
        <v>88</v>
      </c>
      <c r="H15" s="23">
        <f t="shared" si="3"/>
        <v>585.61538461538464</v>
      </c>
      <c r="I15">
        <f t="shared" si="4"/>
        <v>3465.5758245645206</v>
      </c>
      <c r="J15">
        <f t="shared" si="5"/>
        <v>-2294.3450553337511</v>
      </c>
      <c r="L15" s="25"/>
    </row>
    <row r="16" spans="1:23" x14ac:dyDescent="0.25">
      <c r="A16" t="s">
        <v>20</v>
      </c>
      <c r="B16">
        <v>1606</v>
      </c>
      <c r="C16" s="23">
        <f t="shared" si="0"/>
        <v>851.14690265486729</v>
      </c>
      <c r="D16">
        <f t="shared" si="1"/>
        <v>4649.8787425742366</v>
      </c>
      <c r="E16">
        <f t="shared" si="2"/>
        <v>-2947.5849372645016</v>
      </c>
      <c r="F16" t="s">
        <v>14</v>
      </c>
      <c r="G16">
        <v>48</v>
      </c>
      <c r="H16" s="23">
        <f t="shared" si="3"/>
        <v>585.61538461538464</v>
      </c>
      <c r="I16">
        <f t="shared" si="4"/>
        <v>3465.5758245645206</v>
      </c>
      <c r="J16">
        <f t="shared" si="5"/>
        <v>-2294.3450553337511</v>
      </c>
    </row>
    <row r="17" spans="1:13" x14ac:dyDescent="0.25">
      <c r="A17" t="s">
        <v>20</v>
      </c>
      <c r="B17">
        <v>129</v>
      </c>
      <c r="C17" s="23">
        <f t="shared" si="0"/>
        <v>851.14690265486729</v>
      </c>
      <c r="D17">
        <f t="shared" si="1"/>
        <v>4649.8787425742366</v>
      </c>
      <c r="E17">
        <f t="shared" si="2"/>
        <v>-2947.5849372645016</v>
      </c>
      <c r="F17" t="s">
        <v>14</v>
      </c>
      <c r="G17">
        <v>1</v>
      </c>
      <c r="H17" s="23">
        <f t="shared" si="3"/>
        <v>585.61538461538464</v>
      </c>
      <c r="I17">
        <f t="shared" si="4"/>
        <v>3465.5758245645206</v>
      </c>
      <c r="J17">
        <f t="shared" si="5"/>
        <v>-2294.3450553337511</v>
      </c>
    </row>
    <row r="18" spans="1:13" x14ac:dyDescent="0.25">
      <c r="A18" t="s">
        <v>20</v>
      </c>
      <c r="B18">
        <v>226</v>
      </c>
      <c r="C18" s="23">
        <f t="shared" si="0"/>
        <v>851.14690265486729</v>
      </c>
      <c r="D18">
        <f t="shared" si="1"/>
        <v>4649.8787425742366</v>
      </c>
      <c r="E18">
        <f t="shared" si="2"/>
        <v>-2947.5849372645016</v>
      </c>
      <c r="F18" t="s">
        <v>14</v>
      </c>
      <c r="G18">
        <v>1467</v>
      </c>
      <c r="H18" s="23">
        <f t="shared" si="3"/>
        <v>585.61538461538464</v>
      </c>
      <c r="I18">
        <f t="shared" si="4"/>
        <v>3465.5758245645206</v>
      </c>
      <c r="J18">
        <f t="shared" si="5"/>
        <v>-2294.3450553337511</v>
      </c>
    </row>
    <row r="19" spans="1:13" x14ac:dyDescent="0.25">
      <c r="A19" t="s">
        <v>20</v>
      </c>
      <c r="B19">
        <v>5419</v>
      </c>
      <c r="C19" s="23">
        <f t="shared" si="0"/>
        <v>851.14690265486729</v>
      </c>
      <c r="D19">
        <f t="shared" si="1"/>
        <v>4649.8787425742366</v>
      </c>
      <c r="E19">
        <f t="shared" si="2"/>
        <v>-2947.5849372645016</v>
      </c>
      <c r="F19" t="s">
        <v>14</v>
      </c>
      <c r="G19">
        <v>75</v>
      </c>
      <c r="H19" s="23">
        <f t="shared" si="3"/>
        <v>585.61538461538464</v>
      </c>
      <c r="I19">
        <f t="shared" si="4"/>
        <v>3465.5758245645206</v>
      </c>
      <c r="J19">
        <f t="shared" si="5"/>
        <v>-2294.3450553337511</v>
      </c>
    </row>
    <row r="20" spans="1:13" x14ac:dyDescent="0.25">
      <c r="A20" t="s">
        <v>20</v>
      </c>
      <c r="B20">
        <v>165</v>
      </c>
      <c r="C20" s="23">
        <f t="shared" si="0"/>
        <v>851.14690265486729</v>
      </c>
      <c r="D20">
        <f t="shared" si="1"/>
        <v>4649.8787425742366</v>
      </c>
      <c r="E20">
        <f t="shared" si="2"/>
        <v>-2947.5849372645016</v>
      </c>
      <c r="F20" t="s">
        <v>14</v>
      </c>
      <c r="G20">
        <v>120</v>
      </c>
      <c r="H20" s="23">
        <f t="shared" si="3"/>
        <v>585.61538461538464</v>
      </c>
      <c r="I20">
        <f t="shared" si="4"/>
        <v>3465.5758245645206</v>
      </c>
      <c r="J20">
        <f t="shared" si="5"/>
        <v>-2294.3450553337511</v>
      </c>
      <c r="M20" s="23"/>
    </row>
    <row r="21" spans="1:13" x14ac:dyDescent="0.25">
      <c r="A21" t="s">
        <v>20</v>
      </c>
      <c r="B21">
        <v>1965</v>
      </c>
      <c r="C21" s="23">
        <f t="shared" si="0"/>
        <v>851.14690265486729</v>
      </c>
      <c r="D21">
        <f t="shared" si="1"/>
        <v>4649.8787425742366</v>
      </c>
      <c r="E21">
        <f t="shared" si="2"/>
        <v>-2947.5849372645016</v>
      </c>
      <c r="F21" t="s">
        <v>14</v>
      </c>
      <c r="G21">
        <v>2253</v>
      </c>
      <c r="H21" s="23">
        <f t="shared" si="3"/>
        <v>585.61538461538464</v>
      </c>
      <c r="I21">
        <f t="shared" si="4"/>
        <v>3465.5758245645206</v>
      </c>
      <c r="J21">
        <f t="shared" si="5"/>
        <v>-2294.3450553337511</v>
      </c>
      <c r="M21" s="23"/>
    </row>
    <row r="22" spans="1:13" x14ac:dyDescent="0.25">
      <c r="A22" t="s">
        <v>20</v>
      </c>
      <c r="B22">
        <v>16</v>
      </c>
      <c r="C22" s="23">
        <f t="shared" si="0"/>
        <v>851.14690265486729</v>
      </c>
      <c r="D22">
        <f t="shared" si="1"/>
        <v>4649.8787425742366</v>
      </c>
      <c r="E22">
        <f t="shared" si="2"/>
        <v>-2947.5849372645016</v>
      </c>
      <c r="F22" t="s">
        <v>14</v>
      </c>
      <c r="G22">
        <v>5</v>
      </c>
      <c r="H22" s="23">
        <f t="shared" si="3"/>
        <v>585.61538461538464</v>
      </c>
      <c r="I22">
        <f t="shared" si="4"/>
        <v>3465.5758245645206</v>
      </c>
      <c r="J22">
        <f t="shared" si="5"/>
        <v>-2294.3450553337511</v>
      </c>
      <c r="M22" s="23"/>
    </row>
    <row r="23" spans="1:13" x14ac:dyDescent="0.25">
      <c r="A23" t="s">
        <v>20</v>
      </c>
      <c r="B23">
        <v>107</v>
      </c>
      <c r="C23" s="23">
        <f t="shared" si="0"/>
        <v>851.14690265486729</v>
      </c>
      <c r="D23">
        <f t="shared" si="1"/>
        <v>4649.8787425742366</v>
      </c>
      <c r="E23">
        <f t="shared" si="2"/>
        <v>-2947.5849372645016</v>
      </c>
      <c r="F23" t="s">
        <v>14</v>
      </c>
      <c r="G23">
        <v>38</v>
      </c>
      <c r="H23" s="23">
        <f t="shared" si="3"/>
        <v>585.61538461538464</v>
      </c>
      <c r="I23">
        <f t="shared" si="4"/>
        <v>3465.5758245645206</v>
      </c>
      <c r="J23">
        <f t="shared" si="5"/>
        <v>-2294.3450553337511</v>
      </c>
      <c r="M23" s="23"/>
    </row>
    <row r="24" spans="1:13" x14ac:dyDescent="0.25">
      <c r="A24" t="s">
        <v>20</v>
      </c>
      <c r="B24">
        <v>134</v>
      </c>
      <c r="C24" s="23">
        <f t="shared" si="0"/>
        <v>851.14690265486729</v>
      </c>
      <c r="D24">
        <f t="shared" si="1"/>
        <v>4649.8787425742366</v>
      </c>
      <c r="E24">
        <f t="shared" si="2"/>
        <v>-2947.5849372645016</v>
      </c>
      <c r="F24" t="s">
        <v>14</v>
      </c>
      <c r="G24">
        <v>12</v>
      </c>
      <c r="H24" s="23">
        <f t="shared" si="3"/>
        <v>585.61538461538464</v>
      </c>
      <c r="I24">
        <f t="shared" si="4"/>
        <v>3465.5758245645206</v>
      </c>
      <c r="J24">
        <f t="shared" si="5"/>
        <v>-2294.3450553337511</v>
      </c>
      <c r="M24" s="23"/>
    </row>
    <row r="25" spans="1:13" x14ac:dyDescent="0.25">
      <c r="A25" t="s">
        <v>20</v>
      </c>
      <c r="B25">
        <v>198</v>
      </c>
      <c r="C25" s="23">
        <f t="shared" si="0"/>
        <v>851.14690265486729</v>
      </c>
      <c r="D25">
        <f t="shared" si="1"/>
        <v>4649.8787425742366</v>
      </c>
      <c r="E25">
        <f t="shared" si="2"/>
        <v>-2947.5849372645016</v>
      </c>
      <c r="F25" t="s">
        <v>14</v>
      </c>
      <c r="G25">
        <v>1684</v>
      </c>
      <c r="H25" s="23">
        <f t="shared" si="3"/>
        <v>585.61538461538464</v>
      </c>
      <c r="I25">
        <f t="shared" si="4"/>
        <v>3465.5758245645206</v>
      </c>
      <c r="J25">
        <f t="shared" si="5"/>
        <v>-2294.3450553337511</v>
      </c>
    </row>
    <row r="26" spans="1:13" x14ac:dyDescent="0.25">
      <c r="A26" t="s">
        <v>20</v>
      </c>
      <c r="B26">
        <v>111</v>
      </c>
      <c r="C26" s="23">
        <f t="shared" si="0"/>
        <v>851.14690265486729</v>
      </c>
      <c r="D26">
        <f t="shared" si="1"/>
        <v>4649.8787425742366</v>
      </c>
      <c r="E26">
        <f t="shared" si="2"/>
        <v>-2947.5849372645016</v>
      </c>
      <c r="F26" t="s">
        <v>14</v>
      </c>
      <c r="G26">
        <v>56</v>
      </c>
      <c r="H26" s="23">
        <f t="shared" si="3"/>
        <v>585.61538461538464</v>
      </c>
      <c r="I26">
        <f t="shared" si="4"/>
        <v>3465.5758245645206</v>
      </c>
      <c r="J26">
        <f t="shared" si="5"/>
        <v>-2294.3450553337511</v>
      </c>
      <c r="M26" s="23"/>
    </row>
    <row r="27" spans="1:13" x14ac:dyDescent="0.25">
      <c r="A27" t="s">
        <v>20</v>
      </c>
      <c r="B27">
        <v>222</v>
      </c>
      <c r="C27" s="23">
        <f t="shared" si="0"/>
        <v>851.14690265486729</v>
      </c>
      <c r="D27">
        <f t="shared" si="1"/>
        <v>4649.8787425742366</v>
      </c>
      <c r="E27">
        <f t="shared" si="2"/>
        <v>-2947.5849372645016</v>
      </c>
      <c r="F27" t="s">
        <v>14</v>
      </c>
      <c r="G27">
        <v>838</v>
      </c>
      <c r="H27" s="23">
        <f t="shared" si="3"/>
        <v>585.61538461538464</v>
      </c>
      <c r="I27">
        <f t="shared" si="4"/>
        <v>3465.5758245645206</v>
      </c>
      <c r="J27">
        <f t="shared" si="5"/>
        <v>-2294.3450553337511</v>
      </c>
      <c r="M27" s="22"/>
    </row>
    <row r="28" spans="1:13" x14ac:dyDescent="0.25">
      <c r="A28" t="s">
        <v>20</v>
      </c>
      <c r="B28">
        <v>6212</v>
      </c>
      <c r="C28" s="23">
        <f t="shared" si="0"/>
        <v>851.14690265486729</v>
      </c>
      <c r="D28">
        <f t="shared" si="1"/>
        <v>4649.8787425742366</v>
      </c>
      <c r="E28">
        <f t="shared" si="2"/>
        <v>-2947.5849372645016</v>
      </c>
      <c r="F28" t="s">
        <v>14</v>
      </c>
      <c r="G28">
        <v>1000</v>
      </c>
      <c r="H28" s="23">
        <f t="shared" si="3"/>
        <v>585.61538461538464</v>
      </c>
      <c r="I28">
        <f t="shared" si="4"/>
        <v>3465.5758245645206</v>
      </c>
      <c r="J28">
        <f t="shared" si="5"/>
        <v>-2294.3450553337511</v>
      </c>
      <c r="M28" s="22"/>
    </row>
    <row r="29" spans="1:13" x14ac:dyDescent="0.25">
      <c r="A29" t="s">
        <v>20</v>
      </c>
      <c r="B29">
        <v>98</v>
      </c>
      <c r="C29" s="23">
        <f t="shared" si="0"/>
        <v>851.14690265486729</v>
      </c>
      <c r="D29">
        <f t="shared" si="1"/>
        <v>4649.8787425742366</v>
      </c>
      <c r="E29">
        <f t="shared" si="2"/>
        <v>-2947.5849372645016</v>
      </c>
      <c r="F29" t="s">
        <v>14</v>
      </c>
      <c r="G29">
        <v>1482</v>
      </c>
      <c r="H29" s="23">
        <f t="shared" si="3"/>
        <v>585.61538461538464</v>
      </c>
      <c r="I29">
        <f t="shared" si="4"/>
        <v>3465.5758245645206</v>
      </c>
      <c r="J29">
        <f t="shared" si="5"/>
        <v>-2294.3450553337511</v>
      </c>
    </row>
    <row r="30" spans="1:13" x14ac:dyDescent="0.25">
      <c r="A30" t="s">
        <v>20</v>
      </c>
      <c r="B30">
        <v>92</v>
      </c>
      <c r="C30" s="23">
        <f t="shared" si="0"/>
        <v>851.14690265486729</v>
      </c>
      <c r="D30">
        <f t="shared" si="1"/>
        <v>4649.8787425742366</v>
      </c>
      <c r="E30">
        <f t="shared" si="2"/>
        <v>-2947.5849372645016</v>
      </c>
      <c r="F30" t="s">
        <v>14</v>
      </c>
      <c r="G30">
        <v>106</v>
      </c>
      <c r="H30" s="23">
        <f t="shared" si="3"/>
        <v>585.61538461538464</v>
      </c>
      <c r="I30">
        <f t="shared" si="4"/>
        <v>3465.5758245645206</v>
      </c>
      <c r="J30">
        <f t="shared" si="5"/>
        <v>-2294.3450553337511</v>
      </c>
    </row>
    <row r="31" spans="1:13" x14ac:dyDescent="0.25">
      <c r="A31" t="s">
        <v>20</v>
      </c>
      <c r="B31">
        <v>149</v>
      </c>
      <c r="C31" s="23">
        <f t="shared" si="0"/>
        <v>851.14690265486729</v>
      </c>
      <c r="D31">
        <f t="shared" si="1"/>
        <v>4649.8787425742366</v>
      </c>
      <c r="E31">
        <f t="shared" si="2"/>
        <v>-2947.5849372645016</v>
      </c>
      <c r="F31" t="s">
        <v>14</v>
      </c>
      <c r="G31">
        <v>679</v>
      </c>
      <c r="H31" s="23">
        <f t="shared" si="3"/>
        <v>585.61538461538464</v>
      </c>
      <c r="I31">
        <f t="shared" si="4"/>
        <v>3465.5758245645206</v>
      </c>
      <c r="J31">
        <f t="shared" si="5"/>
        <v>-2294.3450553337511</v>
      </c>
    </row>
    <row r="32" spans="1:13" x14ac:dyDescent="0.25">
      <c r="A32" t="s">
        <v>20</v>
      </c>
      <c r="B32">
        <v>2431</v>
      </c>
      <c r="C32" s="23">
        <f t="shared" si="0"/>
        <v>851.14690265486729</v>
      </c>
      <c r="D32">
        <f t="shared" si="1"/>
        <v>4649.8787425742366</v>
      </c>
      <c r="E32">
        <f t="shared" si="2"/>
        <v>-2947.5849372645016</v>
      </c>
      <c r="F32" t="s">
        <v>14</v>
      </c>
      <c r="G32">
        <v>1220</v>
      </c>
      <c r="H32" s="23">
        <f t="shared" si="3"/>
        <v>585.61538461538464</v>
      </c>
      <c r="I32">
        <f t="shared" si="4"/>
        <v>3465.5758245645206</v>
      </c>
      <c r="J32">
        <f t="shared" si="5"/>
        <v>-2294.3450553337511</v>
      </c>
    </row>
    <row r="33" spans="1:10" x14ac:dyDescent="0.25">
      <c r="A33" t="s">
        <v>20</v>
      </c>
      <c r="B33">
        <v>303</v>
      </c>
      <c r="C33" s="23">
        <f t="shared" si="0"/>
        <v>851.14690265486729</v>
      </c>
      <c r="D33">
        <f t="shared" si="1"/>
        <v>4649.8787425742366</v>
      </c>
      <c r="E33">
        <f t="shared" si="2"/>
        <v>-2947.5849372645016</v>
      </c>
      <c r="F33" t="s">
        <v>14</v>
      </c>
      <c r="G33">
        <v>1</v>
      </c>
      <c r="H33" s="23">
        <f t="shared" si="3"/>
        <v>585.61538461538464</v>
      </c>
      <c r="I33">
        <f t="shared" si="4"/>
        <v>3465.5758245645206</v>
      </c>
      <c r="J33">
        <f t="shared" si="5"/>
        <v>-2294.3450553337511</v>
      </c>
    </row>
    <row r="34" spans="1:10" x14ac:dyDescent="0.25">
      <c r="A34" t="s">
        <v>20</v>
      </c>
      <c r="B34">
        <v>209</v>
      </c>
      <c r="C34" s="23">
        <f t="shared" si="0"/>
        <v>851.14690265486729</v>
      </c>
      <c r="D34">
        <f t="shared" si="1"/>
        <v>4649.8787425742366</v>
      </c>
      <c r="E34">
        <f t="shared" si="2"/>
        <v>-2947.5849372645016</v>
      </c>
      <c r="F34" t="s">
        <v>14</v>
      </c>
      <c r="G34">
        <v>37</v>
      </c>
      <c r="H34" s="23">
        <f t="shared" si="3"/>
        <v>585.61538461538464</v>
      </c>
      <c r="I34">
        <f t="shared" si="4"/>
        <v>3465.5758245645206</v>
      </c>
      <c r="J34">
        <f t="shared" si="5"/>
        <v>-2294.3450553337511</v>
      </c>
    </row>
    <row r="35" spans="1:10" x14ac:dyDescent="0.25">
      <c r="A35" t="s">
        <v>20</v>
      </c>
      <c r="B35">
        <v>131</v>
      </c>
      <c r="C35" s="23">
        <f t="shared" si="0"/>
        <v>851.14690265486729</v>
      </c>
      <c r="D35">
        <f t="shared" si="1"/>
        <v>4649.8787425742366</v>
      </c>
      <c r="E35">
        <f t="shared" si="2"/>
        <v>-2947.5849372645016</v>
      </c>
      <c r="F35" t="s">
        <v>14</v>
      </c>
      <c r="G35">
        <v>60</v>
      </c>
      <c r="H35" s="23">
        <f t="shared" si="3"/>
        <v>585.61538461538464</v>
      </c>
      <c r="I35">
        <f t="shared" si="4"/>
        <v>3465.5758245645206</v>
      </c>
      <c r="J35">
        <f t="shared" si="5"/>
        <v>-2294.3450553337511</v>
      </c>
    </row>
    <row r="36" spans="1:10" x14ac:dyDescent="0.25">
      <c r="A36" t="s">
        <v>20</v>
      </c>
      <c r="B36">
        <v>164</v>
      </c>
      <c r="C36" s="23">
        <f t="shared" si="0"/>
        <v>851.14690265486729</v>
      </c>
      <c r="D36">
        <f t="shared" si="1"/>
        <v>4649.8787425742366</v>
      </c>
      <c r="E36">
        <f t="shared" si="2"/>
        <v>-2947.5849372645016</v>
      </c>
      <c r="F36" t="s">
        <v>14</v>
      </c>
      <c r="G36">
        <v>296</v>
      </c>
      <c r="H36" s="23">
        <f t="shared" si="3"/>
        <v>585.61538461538464</v>
      </c>
      <c r="I36">
        <f t="shared" si="4"/>
        <v>3465.5758245645206</v>
      </c>
      <c r="J36">
        <f t="shared" si="5"/>
        <v>-2294.3450553337511</v>
      </c>
    </row>
    <row r="37" spans="1:10" x14ac:dyDescent="0.25">
      <c r="A37" t="s">
        <v>20</v>
      </c>
      <c r="B37">
        <v>201</v>
      </c>
      <c r="C37" s="23">
        <f t="shared" si="0"/>
        <v>851.14690265486729</v>
      </c>
      <c r="D37">
        <f t="shared" si="1"/>
        <v>4649.8787425742366</v>
      </c>
      <c r="E37">
        <f t="shared" si="2"/>
        <v>-2947.5849372645016</v>
      </c>
      <c r="F37" t="s">
        <v>14</v>
      </c>
      <c r="G37">
        <v>3304</v>
      </c>
      <c r="H37" s="23">
        <f t="shared" si="3"/>
        <v>585.61538461538464</v>
      </c>
      <c r="I37">
        <f t="shared" si="4"/>
        <v>3465.5758245645206</v>
      </c>
      <c r="J37">
        <f t="shared" si="5"/>
        <v>-2294.3450553337511</v>
      </c>
    </row>
    <row r="38" spans="1:10" x14ac:dyDescent="0.25">
      <c r="A38" t="s">
        <v>20</v>
      </c>
      <c r="B38">
        <v>211</v>
      </c>
      <c r="C38" s="23">
        <f t="shared" si="0"/>
        <v>851.14690265486729</v>
      </c>
      <c r="D38">
        <f t="shared" si="1"/>
        <v>4649.8787425742366</v>
      </c>
      <c r="E38">
        <f t="shared" si="2"/>
        <v>-2947.5849372645016</v>
      </c>
      <c r="F38" t="s">
        <v>14</v>
      </c>
      <c r="G38">
        <v>73</v>
      </c>
      <c r="H38" s="23">
        <f t="shared" si="3"/>
        <v>585.61538461538464</v>
      </c>
      <c r="I38">
        <f t="shared" si="4"/>
        <v>3465.5758245645206</v>
      </c>
      <c r="J38">
        <f t="shared" si="5"/>
        <v>-2294.3450553337511</v>
      </c>
    </row>
    <row r="39" spans="1:10" x14ac:dyDescent="0.25">
      <c r="A39" t="s">
        <v>20</v>
      </c>
      <c r="B39">
        <v>128</v>
      </c>
      <c r="C39" s="23">
        <f t="shared" si="0"/>
        <v>851.14690265486729</v>
      </c>
      <c r="D39">
        <f t="shared" si="1"/>
        <v>4649.8787425742366</v>
      </c>
      <c r="E39">
        <f t="shared" si="2"/>
        <v>-2947.5849372645016</v>
      </c>
      <c r="F39" t="s">
        <v>14</v>
      </c>
      <c r="G39">
        <v>3387</v>
      </c>
      <c r="H39" s="23">
        <f t="shared" si="3"/>
        <v>585.61538461538464</v>
      </c>
      <c r="I39">
        <f t="shared" si="4"/>
        <v>3465.5758245645206</v>
      </c>
      <c r="J39">
        <f t="shared" si="5"/>
        <v>-2294.3450553337511</v>
      </c>
    </row>
    <row r="40" spans="1:10" x14ac:dyDescent="0.25">
      <c r="A40" t="s">
        <v>20</v>
      </c>
      <c r="B40">
        <v>1600</v>
      </c>
      <c r="C40" s="23">
        <f t="shared" si="0"/>
        <v>851.14690265486729</v>
      </c>
      <c r="D40">
        <f t="shared" si="1"/>
        <v>4649.8787425742366</v>
      </c>
      <c r="E40">
        <f t="shared" si="2"/>
        <v>-2947.5849372645016</v>
      </c>
      <c r="F40" t="s">
        <v>14</v>
      </c>
      <c r="G40">
        <v>662</v>
      </c>
      <c r="H40" s="23">
        <f t="shared" si="3"/>
        <v>585.61538461538464</v>
      </c>
      <c r="I40">
        <f t="shared" si="4"/>
        <v>3465.5758245645206</v>
      </c>
      <c r="J40">
        <f t="shared" si="5"/>
        <v>-2294.3450553337511</v>
      </c>
    </row>
    <row r="41" spans="1:10" x14ac:dyDescent="0.25">
      <c r="A41" t="s">
        <v>20</v>
      </c>
      <c r="B41">
        <v>249</v>
      </c>
      <c r="C41" s="23">
        <f t="shared" si="0"/>
        <v>851.14690265486729</v>
      </c>
      <c r="D41">
        <f t="shared" si="1"/>
        <v>4649.8787425742366</v>
      </c>
      <c r="E41">
        <f t="shared" si="2"/>
        <v>-2947.5849372645016</v>
      </c>
      <c r="F41" t="s">
        <v>14</v>
      </c>
      <c r="G41">
        <v>774</v>
      </c>
      <c r="H41" s="23">
        <f t="shared" si="3"/>
        <v>585.61538461538464</v>
      </c>
      <c r="I41">
        <f t="shared" si="4"/>
        <v>3465.5758245645206</v>
      </c>
      <c r="J41">
        <f t="shared" si="5"/>
        <v>-2294.3450553337511</v>
      </c>
    </row>
    <row r="42" spans="1:10" x14ac:dyDescent="0.25">
      <c r="A42" t="s">
        <v>20</v>
      </c>
      <c r="B42">
        <v>236</v>
      </c>
      <c r="C42" s="23">
        <f t="shared" si="0"/>
        <v>851.14690265486729</v>
      </c>
      <c r="D42">
        <f t="shared" si="1"/>
        <v>4649.8787425742366</v>
      </c>
      <c r="E42">
        <f t="shared" si="2"/>
        <v>-2947.5849372645016</v>
      </c>
      <c r="F42" t="s">
        <v>14</v>
      </c>
      <c r="G42">
        <v>672</v>
      </c>
      <c r="H42" s="23">
        <f t="shared" si="3"/>
        <v>585.61538461538464</v>
      </c>
      <c r="I42">
        <f t="shared" si="4"/>
        <v>3465.5758245645206</v>
      </c>
      <c r="J42">
        <f t="shared" si="5"/>
        <v>-2294.3450553337511</v>
      </c>
    </row>
    <row r="43" spans="1:10" x14ac:dyDescent="0.25">
      <c r="A43" t="s">
        <v>20</v>
      </c>
      <c r="B43">
        <v>4065</v>
      </c>
      <c r="C43" s="23">
        <f t="shared" si="0"/>
        <v>851.14690265486729</v>
      </c>
      <c r="D43">
        <f t="shared" si="1"/>
        <v>4649.8787425742366</v>
      </c>
      <c r="E43">
        <f t="shared" si="2"/>
        <v>-2947.5849372645016</v>
      </c>
      <c r="F43" t="s">
        <v>14</v>
      </c>
      <c r="G43">
        <v>940</v>
      </c>
      <c r="H43" s="23">
        <f t="shared" si="3"/>
        <v>585.61538461538464</v>
      </c>
      <c r="I43">
        <f t="shared" si="4"/>
        <v>3465.5758245645206</v>
      </c>
      <c r="J43">
        <f t="shared" si="5"/>
        <v>-2294.3450553337511</v>
      </c>
    </row>
    <row r="44" spans="1:10" x14ac:dyDescent="0.25">
      <c r="A44" t="s">
        <v>20</v>
      </c>
      <c r="B44">
        <v>246</v>
      </c>
      <c r="C44" s="23">
        <f t="shared" si="0"/>
        <v>851.14690265486729</v>
      </c>
      <c r="D44">
        <f t="shared" si="1"/>
        <v>4649.8787425742366</v>
      </c>
      <c r="E44">
        <f t="shared" si="2"/>
        <v>-2947.5849372645016</v>
      </c>
      <c r="F44" t="s">
        <v>14</v>
      </c>
      <c r="G44">
        <v>117</v>
      </c>
      <c r="H44" s="23">
        <f t="shared" si="3"/>
        <v>585.61538461538464</v>
      </c>
      <c r="I44">
        <f t="shared" si="4"/>
        <v>3465.5758245645206</v>
      </c>
      <c r="J44">
        <f t="shared" si="5"/>
        <v>-2294.3450553337511</v>
      </c>
    </row>
    <row r="45" spans="1:10" x14ac:dyDescent="0.25">
      <c r="A45" t="s">
        <v>20</v>
      </c>
      <c r="B45">
        <v>2475</v>
      </c>
      <c r="C45" s="23">
        <f t="shared" si="0"/>
        <v>851.14690265486729</v>
      </c>
      <c r="D45">
        <f t="shared" si="1"/>
        <v>4649.8787425742366</v>
      </c>
      <c r="E45">
        <f t="shared" si="2"/>
        <v>-2947.5849372645016</v>
      </c>
      <c r="F45" t="s">
        <v>14</v>
      </c>
      <c r="G45">
        <v>115</v>
      </c>
      <c r="H45" s="23">
        <f t="shared" si="3"/>
        <v>585.61538461538464</v>
      </c>
      <c r="I45">
        <f t="shared" si="4"/>
        <v>3465.5758245645206</v>
      </c>
      <c r="J45">
        <f t="shared" si="5"/>
        <v>-2294.3450553337511</v>
      </c>
    </row>
    <row r="46" spans="1:10" x14ac:dyDescent="0.25">
      <c r="A46" t="s">
        <v>20</v>
      </c>
      <c r="B46">
        <v>76</v>
      </c>
      <c r="C46" s="23">
        <f t="shared" si="0"/>
        <v>851.14690265486729</v>
      </c>
      <c r="D46">
        <f t="shared" si="1"/>
        <v>4649.8787425742366</v>
      </c>
      <c r="E46">
        <f t="shared" si="2"/>
        <v>-2947.5849372645016</v>
      </c>
      <c r="F46" t="s">
        <v>14</v>
      </c>
      <c r="G46">
        <v>326</v>
      </c>
      <c r="H46" s="23">
        <f t="shared" si="3"/>
        <v>585.61538461538464</v>
      </c>
      <c r="I46">
        <f t="shared" si="4"/>
        <v>3465.5758245645206</v>
      </c>
      <c r="J46">
        <f t="shared" si="5"/>
        <v>-2294.3450553337511</v>
      </c>
    </row>
    <row r="47" spans="1:10" x14ac:dyDescent="0.25">
      <c r="A47" t="s">
        <v>20</v>
      </c>
      <c r="B47">
        <v>54</v>
      </c>
      <c r="C47" s="23">
        <f t="shared" si="0"/>
        <v>851.14690265486729</v>
      </c>
      <c r="D47">
        <f t="shared" si="1"/>
        <v>4649.8787425742366</v>
      </c>
      <c r="E47">
        <f t="shared" si="2"/>
        <v>-2947.5849372645016</v>
      </c>
      <c r="F47" t="s">
        <v>14</v>
      </c>
      <c r="G47">
        <v>1</v>
      </c>
      <c r="H47" s="23">
        <f t="shared" si="3"/>
        <v>585.61538461538464</v>
      </c>
      <c r="I47">
        <f t="shared" si="4"/>
        <v>3465.5758245645206</v>
      </c>
      <c r="J47">
        <f t="shared" si="5"/>
        <v>-2294.3450553337511</v>
      </c>
    </row>
    <row r="48" spans="1:10" x14ac:dyDescent="0.25">
      <c r="A48" t="s">
        <v>20</v>
      </c>
      <c r="B48">
        <v>88</v>
      </c>
      <c r="C48" s="23">
        <f t="shared" si="0"/>
        <v>851.14690265486729</v>
      </c>
      <c r="D48">
        <f t="shared" si="1"/>
        <v>4649.8787425742366</v>
      </c>
      <c r="E48">
        <f t="shared" si="2"/>
        <v>-2947.5849372645016</v>
      </c>
      <c r="F48" t="s">
        <v>14</v>
      </c>
      <c r="G48">
        <v>1467</v>
      </c>
      <c r="H48" s="23">
        <f t="shared" si="3"/>
        <v>585.61538461538464</v>
      </c>
      <c r="I48">
        <f t="shared" si="4"/>
        <v>3465.5758245645206</v>
      </c>
      <c r="J48">
        <f t="shared" si="5"/>
        <v>-2294.3450553337511</v>
      </c>
    </row>
    <row r="49" spans="1:10" x14ac:dyDescent="0.25">
      <c r="A49" t="s">
        <v>20</v>
      </c>
      <c r="B49">
        <v>85</v>
      </c>
      <c r="C49" s="23">
        <f t="shared" si="0"/>
        <v>851.14690265486729</v>
      </c>
      <c r="D49">
        <f t="shared" si="1"/>
        <v>4649.8787425742366</v>
      </c>
      <c r="E49">
        <f t="shared" si="2"/>
        <v>-2947.5849372645016</v>
      </c>
      <c r="F49" t="s">
        <v>14</v>
      </c>
      <c r="G49">
        <v>5681</v>
      </c>
      <c r="H49" s="23">
        <f t="shared" si="3"/>
        <v>585.61538461538464</v>
      </c>
      <c r="I49">
        <f t="shared" si="4"/>
        <v>3465.5758245645206</v>
      </c>
      <c r="J49">
        <f t="shared" si="5"/>
        <v>-2294.3450553337511</v>
      </c>
    </row>
    <row r="50" spans="1:10" x14ac:dyDescent="0.25">
      <c r="A50" t="s">
        <v>20</v>
      </c>
      <c r="B50">
        <v>170</v>
      </c>
      <c r="C50" s="23">
        <f t="shared" si="0"/>
        <v>851.14690265486729</v>
      </c>
      <c r="D50">
        <f t="shared" si="1"/>
        <v>4649.8787425742366</v>
      </c>
      <c r="E50">
        <f t="shared" si="2"/>
        <v>-2947.5849372645016</v>
      </c>
      <c r="F50" t="s">
        <v>14</v>
      </c>
      <c r="G50">
        <v>1059</v>
      </c>
      <c r="H50" s="23">
        <f t="shared" si="3"/>
        <v>585.61538461538464</v>
      </c>
      <c r="I50">
        <f t="shared" si="4"/>
        <v>3465.5758245645206</v>
      </c>
      <c r="J50">
        <f t="shared" si="5"/>
        <v>-2294.3450553337511</v>
      </c>
    </row>
    <row r="51" spans="1:10" x14ac:dyDescent="0.25">
      <c r="A51" t="s">
        <v>20</v>
      </c>
      <c r="B51">
        <v>330</v>
      </c>
      <c r="C51" s="23">
        <f t="shared" si="0"/>
        <v>851.14690265486729</v>
      </c>
      <c r="D51">
        <f t="shared" si="1"/>
        <v>4649.8787425742366</v>
      </c>
      <c r="E51">
        <f t="shared" si="2"/>
        <v>-2947.5849372645016</v>
      </c>
      <c r="F51" t="s">
        <v>14</v>
      </c>
      <c r="G51">
        <v>1194</v>
      </c>
      <c r="H51" s="23">
        <f t="shared" si="3"/>
        <v>585.61538461538464</v>
      </c>
      <c r="I51">
        <f t="shared" si="4"/>
        <v>3465.5758245645206</v>
      </c>
      <c r="J51">
        <f t="shared" si="5"/>
        <v>-2294.3450553337511</v>
      </c>
    </row>
    <row r="52" spans="1:10" x14ac:dyDescent="0.25">
      <c r="A52" t="s">
        <v>20</v>
      </c>
      <c r="B52">
        <v>127</v>
      </c>
      <c r="C52" s="23">
        <f t="shared" si="0"/>
        <v>851.14690265486729</v>
      </c>
      <c r="D52">
        <f t="shared" si="1"/>
        <v>4649.8787425742366</v>
      </c>
      <c r="E52">
        <f t="shared" si="2"/>
        <v>-2947.5849372645016</v>
      </c>
      <c r="F52" t="s">
        <v>14</v>
      </c>
      <c r="G52">
        <v>30</v>
      </c>
      <c r="H52" s="23">
        <f t="shared" si="3"/>
        <v>585.61538461538464</v>
      </c>
      <c r="I52">
        <f t="shared" si="4"/>
        <v>3465.5758245645206</v>
      </c>
      <c r="J52">
        <f t="shared" si="5"/>
        <v>-2294.3450553337511</v>
      </c>
    </row>
    <row r="53" spans="1:10" x14ac:dyDescent="0.25">
      <c r="A53" t="s">
        <v>20</v>
      </c>
      <c r="B53">
        <v>411</v>
      </c>
      <c r="C53" s="23">
        <f t="shared" si="0"/>
        <v>851.14690265486729</v>
      </c>
      <c r="D53">
        <f t="shared" si="1"/>
        <v>4649.8787425742366</v>
      </c>
      <c r="E53">
        <f t="shared" si="2"/>
        <v>-2947.5849372645016</v>
      </c>
      <c r="F53" t="s">
        <v>14</v>
      </c>
      <c r="G53">
        <v>75</v>
      </c>
      <c r="H53" s="23">
        <f t="shared" si="3"/>
        <v>585.61538461538464</v>
      </c>
      <c r="I53">
        <f t="shared" si="4"/>
        <v>3465.5758245645206</v>
      </c>
      <c r="J53">
        <f t="shared" si="5"/>
        <v>-2294.3450553337511</v>
      </c>
    </row>
    <row r="54" spans="1:10" x14ac:dyDescent="0.25">
      <c r="A54" t="s">
        <v>20</v>
      </c>
      <c r="B54">
        <v>180</v>
      </c>
      <c r="C54" s="23">
        <f t="shared" si="0"/>
        <v>851.14690265486729</v>
      </c>
      <c r="D54">
        <f t="shared" si="1"/>
        <v>4649.8787425742366</v>
      </c>
      <c r="E54">
        <f t="shared" si="2"/>
        <v>-2947.5849372645016</v>
      </c>
      <c r="F54" t="s">
        <v>14</v>
      </c>
      <c r="G54">
        <v>955</v>
      </c>
      <c r="H54" s="23">
        <f t="shared" si="3"/>
        <v>585.61538461538464</v>
      </c>
      <c r="I54">
        <f t="shared" si="4"/>
        <v>3465.5758245645206</v>
      </c>
      <c r="J54">
        <f t="shared" si="5"/>
        <v>-2294.3450553337511</v>
      </c>
    </row>
    <row r="55" spans="1:10" x14ac:dyDescent="0.25">
      <c r="A55" t="s">
        <v>20</v>
      </c>
      <c r="B55">
        <v>374</v>
      </c>
      <c r="C55" s="23">
        <f t="shared" si="0"/>
        <v>851.14690265486729</v>
      </c>
      <c r="D55">
        <f t="shared" si="1"/>
        <v>4649.8787425742366</v>
      </c>
      <c r="E55">
        <f t="shared" si="2"/>
        <v>-2947.5849372645016</v>
      </c>
      <c r="F55" t="s">
        <v>14</v>
      </c>
      <c r="G55">
        <v>67</v>
      </c>
      <c r="H55" s="23">
        <f t="shared" si="3"/>
        <v>585.61538461538464</v>
      </c>
      <c r="I55">
        <f t="shared" si="4"/>
        <v>3465.5758245645206</v>
      </c>
      <c r="J55">
        <f t="shared" si="5"/>
        <v>-2294.3450553337511</v>
      </c>
    </row>
    <row r="56" spans="1:10" x14ac:dyDescent="0.25">
      <c r="A56" t="s">
        <v>20</v>
      </c>
      <c r="B56">
        <v>71</v>
      </c>
      <c r="C56" s="23">
        <f t="shared" si="0"/>
        <v>851.14690265486729</v>
      </c>
      <c r="D56">
        <f t="shared" si="1"/>
        <v>4649.8787425742366</v>
      </c>
      <c r="E56">
        <f t="shared" si="2"/>
        <v>-2947.5849372645016</v>
      </c>
      <c r="F56" t="s">
        <v>14</v>
      </c>
      <c r="G56">
        <v>5</v>
      </c>
      <c r="H56" s="23">
        <f t="shared" si="3"/>
        <v>585.61538461538464</v>
      </c>
      <c r="I56">
        <f t="shared" si="4"/>
        <v>3465.5758245645206</v>
      </c>
      <c r="J56">
        <f t="shared" si="5"/>
        <v>-2294.3450553337511</v>
      </c>
    </row>
    <row r="57" spans="1:10" x14ac:dyDescent="0.25">
      <c r="A57" t="s">
        <v>20</v>
      </c>
      <c r="B57">
        <v>203</v>
      </c>
      <c r="C57" s="23">
        <f t="shared" si="0"/>
        <v>851.14690265486729</v>
      </c>
      <c r="D57">
        <f t="shared" si="1"/>
        <v>4649.8787425742366</v>
      </c>
      <c r="E57">
        <f t="shared" si="2"/>
        <v>-2947.5849372645016</v>
      </c>
      <c r="F57" t="s">
        <v>14</v>
      </c>
      <c r="G57">
        <v>26</v>
      </c>
      <c r="H57" s="23">
        <f t="shared" si="3"/>
        <v>585.61538461538464</v>
      </c>
      <c r="I57">
        <f t="shared" si="4"/>
        <v>3465.5758245645206</v>
      </c>
      <c r="J57">
        <f t="shared" si="5"/>
        <v>-2294.3450553337511</v>
      </c>
    </row>
    <row r="58" spans="1:10" x14ac:dyDescent="0.25">
      <c r="A58" t="s">
        <v>20</v>
      </c>
      <c r="B58">
        <v>113</v>
      </c>
      <c r="C58" s="23">
        <f t="shared" si="0"/>
        <v>851.14690265486729</v>
      </c>
      <c r="D58">
        <f t="shared" si="1"/>
        <v>4649.8787425742366</v>
      </c>
      <c r="E58">
        <f t="shared" si="2"/>
        <v>-2947.5849372645016</v>
      </c>
      <c r="F58" t="s">
        <v>14</v>
      </c>
      <c r="G58">
        <v>1130</v>
      </c>
      <c r="H58" s="23">
        <f t="shared" si="3"/>
        <v>585.61538461538464</v>
      </c>
      <c r="I58">
        <f t="shared" si="4"/>
        <v>3465.5758245645206</v>
      </c>
      <c r="J58">
        <f t="shared" si="5"/>
        <v>-2294.3450553337511</v>
      </c>
    </row>
    <row r="59" spans="1:10" x14ac:dyDescent="0.25">
      <c r="A59" t="s">
        <v>20</v>
      </c>
      <c r="B59">
        <v>96</v>
      </c>
      <c r="C59" s="23">
        <f t="shared" si="0"/>
        <v>851.14690265486729</v>
      </c>
      <c r="D59">
        <f t="shared" si="1"/>
        <v>4649.8787425742366</v>
      </c>
      <c r="E59">
        <f t="shared" si="2"/>
        <v>-2947.5849372645016</v>
      </c>
      <c r="F59" t="s">
        <v>14</v>
      </c>
      <c r="G59">
        <v>782</v>
      </c>
      <c r="H59" s="23">
        <f t="shared" si="3"/>
        <v>585.61538461538464</v>
      </c>
      <c r="I59">
        <f t="shared" si="4"/>
        <v>3465.5758245645206</v>
      </c>
      <c r="J59">
        <f t="shared" si="5"/>
        <v>-2294.3450553337511</v>
      </c>
    </row>
    <row r="60" spans="1:10" x14ac:dyDescent="0.25">
      <c r="A60" t="s">
        <v>20</v>
      </c>
      <c r="B60">
        <v>498</v>
      </c>
      <c r="C60" s="23">
        <f t="shared" si="0"/>
        <v>851.14690265486729</v>
      </c>
      <c r="D60">
        <f t="shared" si="1"/>
        <v>4649.8787425742366</v>
      </c>
      <c r="E60">
        <f t="shared" si="2"/>
        <v>-2947.5849372645016</v>
      </c>
      <c r="F60" t="s">
        <v>14</v>
      </c>
      <c r="G60">
        <v>210</v>
      </c>
      <c r="H60" s="23">
        <f t="shared" si="3"/>
        <v>585.61538461538464</v>
      </c>
      <c r="I60">
        <f t="shared" si="4"/>
        <v>3465.5758245645206</v>
      </c>
      <c r="J60">
        <f t="shared" si="5"/>
        <v>-2294.3450553337511</v>
      </c>
    </row>
    <row r="61" spans="1:10" x14ac:dyDescent="0.25">
      <c r="A61" t="s">
        <v>20</v>
      </c>
      <c r="B61">
        <v>180</v>
      </c>
      <c r="C61" s="23">
        <f t="shared" si="0"/>
        <v>851.14690265486729</v>
      </c>
      <c r="D61">
        <f t="shared" si="1"/>
        <v>4649.8787425742366</v>
      </c>
      <c r="E61">
        <f t="shared" si="2"/>
        <v>-2947.5849372645016</v>
      </c>
      <c r="F61" t="s">
        <v>14</v>
      </c>
      <c r="G61">
        <v>136</v>
      </c>
      <c r="H61" s="23">
        <f t="shared" si="3"/>
        <v>585.61538461538464</v>
      </c>
      <c r="I61">
        <f t="shared" si="4"/>
        <v>3465.5758245645206</v>
      </c>
      <c r="J61">
        <f t="shared" si="5"/>
        <v>-2294.3450553337511</v>
      </c>
    </row>
    <row r="62" spans="1:10" x14ac:dyDescent="0.25">
      <c r="A62" t="s">
        <v>20</v>
      </c>
      <c r="B62">
        <v>27</v>
      </c>
      <c r="C62" s="23">
        <f t="shared" si="0"/>
        <v>851.14690265486729</v>
      </c>
      <c r="D62">
        <f t="shared" si="1"/>
        <v>4649.8787425742366</v>
      </c>
      <c r="E62">
        <f t="shared" si="2"/>
        <v>-2947.5849372645016</v>
      </c>
      <c r="F62" t="s">
        <v>14</v>
      </c>
      <c r="G62">
        <v>86</v>
      </c>
      <c r="H62" s="23">
        <f t="shared" si="3"/>
        <v>585.61538461538464</v>
      </c>
      <c r="I62">
        <f t="shared" si="4"/>
        <v>3465.5758245645206</v>
      </c>
      <c r="J62">
        <f t="shared" si="5"/>
        <v>-2294.3450553337511</v>
      </c>
    </row>
    <row r="63" spans="1:10" x14ac:dyDescent="0.25">
      <c r="A63" t="s">
        <v>20</v>
      </c>
      <c r="B63">
        <v>2331</v>
      </c>
      <c r="C63" s="23">
        <f t="shared" si="0"/>
        <v>851.14690265486729</v>
      </c>
      <c r="D63">
        <f t="shared" si="1"/>
        <v>4649.8787425742366</v>
      </c>
      <c r="E63">
        <f t="shared" si="2"/>
        <v>-2947.5849372645016</v>
      </c>
      <c r="F63" t="s">
        <v>14</v>
      </c>
      <c r="G63">
        <v>19</v>
      </c>
      <c r="H63" s="23">
        <f t="shared" si="3"/>
        <v>585.61538461538464</v>
      </c>
      <c r="I63">
        <f t="shared" si="4"/>
        <v>3465.5758245645206</v>
      </c>
      <c r="J63">
        <f t="shared" si="5"/>
        <v>-2294.3450553337511</v>
      </c>
    </row>
    <row r="64" spans="1:10" x14ac:dyDescent="0.25">
      <c r="A64" t="s">
        <v>20</v>
      </c>
      <c r="B64">
        <v>113</v>
      </c>
      <c r="C64" s="23">
        <f t="shared" si="0"/>
        <v>851.14690265486729</v>
      </c>
      <c r="D64">
        <f t="shared" si="1"/>
        <v>4649.8787425742366</v>
      </c>
      <c r="E64">
        <f t="shared" si="2"/>
        <v>-2947.5849372645016</v>
      </c>
      <c r="F64" t="s">
        <v>14</v>
      </c>
      <c r="G64">
        <v>886</v>
      </c>
      <c r="H64" s="23">
        <f t="shared" si="3"/>
        <v>585.61538461538464</v>
      </c>
      <c r="I64">
        <f t="shared" si="4"/>
        <v>3465.5758245645206</v>
      </c>
      <c r="J64">
        <f t="shared" si="5"/>
        <v>-2294.3450553337511</v>
      </c>
    </row>
    <row r="65" spans="1:10" x14ac:dyDescent="0.25">
      <c r="A65" t="s">
        <v>20</v>
      </c>
      <c r="B65">
        <v>164</v>
      </c>
      <c r="C65" s="23">
        <f t="shared" si="0"/>
        <v>851.14690265486729</v>
      </c>
      <c r="D65">
        <f t="shared" si="1"/>
        <v>4649.8787425742366</v>
      </c>
      <c r="E65">
        <f t="shared" si="2"/>
        <v>-2947.5849372645016</v>
      </c>
      <c r="F65" t="s">
        <v>14</v>
      </c>
      <c r="G65">
        <v>35</v>
      </c>
      <c r="H65" s="23">
        <f t="shared" si="3"/>
        <v>585.61538461538464</v>
      </c>
      <c r="I65">
        <f t="shared" si="4"/>
        <v>3465.5758245645206</v>
      </c>
      <c r="J65">
        <f t="shared" si="5"/>
        <v>-2294.3450553337511</v>
      </c>
    </row>
    <row r="66" spans="1:10" x14ac:dyDescent="0.25">
      <c r="A66" t="s">
        <v>20</v>
      </c>
      <c r="B66">
        <v>164</v>
      </c>
      <c r="C66" s="23">
        <f t="shared" ref="C66:C129" si="6">$M$2</f>
        <v>851.14690265486729</v>
      </c>
      <c r="D66">
        <f t="shared" ref="D66:D129" si="7">$M$2+($M$7*3)</f>
        <v>4649.8787425742366</v>
      </c>
      <c r="E66">
        <f t="shared" ref="E66:E129" si="8">$M$2-($M$7*3)</f>
        <v>-2947.5849372645016</v>
      </c>
      <c r="F66" t="s">
        <v>14</v>
      </c>
      <c r="G66">
        <v>24</v>
      </c>
      <c r="H66" s="23">
        <f t="shared" ref="H66:H129" si="9">$P$2</f>
        <v>585.61538461538464</v>
      </c>
      <c r="I66">
        <f t="shared" ref="I66:I129" si="10">$P$2+($P$7*3)</f>
        <v>3465.5758245645206</v>
      </c>
      <c r="J66">
        <f t="shared" ref="J66:J129" si="11">$P$2-($P$7*3)</f>
        <v>-2294.3450553337511</v>
      </c>
    </row>
    <row r="67" spans="1:10" x14ac:dyDescent="0.25">
      <c r="A67" t="s">
        <v>20</v>
      </c>
      <c r="B67">
        <v>336</v>
      </c>
      <c r="C67" s="23">
        <f t="shared" si="6"/>
        <v>851.14690265486729</v>
      </c>
      <c r="D67">
        <f t="shared" si="7"/>
        <v>4649.8787425742366</v>
      </c>
      <c r="E67">
        <f t="shared" si="8"/>
        <v>-2947.5849372645016</v>
      </c>
      <c r="F67" t="s">
        <v>14</v>
      </c>
      <c r="G67">
        <v>86</v>
      </c>
      <c r="H67" s="23">
        <f t="shared" si="9"/>
        <v>585.61538461538464</v>
      </c>
      <c r="I67">
        <f t="shared" si="10"/>
        <v>3465.5758245645206</v>
      </c>
      <c r="J67">
        <f t="shared" si="11"/>
        <v>-2294.3450553337511</v>
      </c>
    </row>
    <row r="68" spans="1:10" x14ac:dyDescent="0.25">
      <c r="A68" t="s">
        <v>20</v>
      </c>
      <c r="B68">
        <v>1917</v>
      </c>
      <c r="C68" s="23">
        <f t="shared" si="6"/>
        <v>851.14690265486729</v>
      </c>
      <c r="D68">
        <f t="shared" si="7"/>
        <v>4649.8787425742366</v>
      </c>
      <c r="E68">
        <f t="shared" si="8"/>
        <v>-2947.5849372645016</v>
      </c>
      <c r="F68" t="s">
        <v>14</v>
      </c>
      <c r="G68">
        <v>243</v>
      </c>
      <c r="H68" s="23">
        <f t="shared" si="9"/>
        <v>585.61538461538464</v>
      </c>
      <c r="I68">
        <f t="shared" si="10"/>
        <v>3465.5758245645206</v>
      </c>
      <c r="J68">
        <f t="shared" si="11"/>
        <v>-2294.3450553337511</v>
      </c>
    </row>
    <row r="69" spans="1:10" x14ac:dyDescent="0.25">
      <c r="A69" t="s">
        <v>20</v>
      </c>
      <c r="B69">
        <v>95</v>
      </c>
      <c r="C69" s="23">
        <f t="shared" si="6"/>
        <v>851.14690265486729</v>
      </c>
      <c r="D69">
        <f t="shared" si="7"/>
        <v>4649.8787425742366</v>
      </c>
      <c r="E69">
        <f t="shared" si="8"/>
        <v>-2947.5849372645016</v>
      </c>
      <c r="F69" t="s">
        <v>14</v>
      </c>
      <c r="G69">
        <v>65</v>
      </c>
      <c r="H69" s="23">
        <f t="shared" si="9"/>
        <v>585.61538461538464</v>
      </c>
      <c r="I69">
        <f t="shared" si="10"/>
        <v>3465.5758245645206</v>
      </c>
      <c r="J69">
        <f t="shared" si="11"/>
        <v>-2294.3450553337511</v>
      </c>
    </row>
    <row r="70" spans="1:10" x14ac:dyDescent="0.25">
      <c r="A70" t="s">
        <v>20</v>
      </c>
      <c r="B70">
        <v>147</v>
      </c>
      <c r="C70" s="23">
        <f t="shared" si="6"/>
        <v>851.14690265486729</v>
      </c>
      <c r="D70">
        <f t="shared" si="7"/>
        <v>4649.8787425742366</v>
      </c>
      <c r="E70">
        <f t="shared" si="8"/>
        <v>-2947.5849372645016</v>
      </c>
      <c r="F70" t="s">
        <v>14</v>
      </c>
      <c r="G70">
        <v>100</v>
      </c>
      <c r="H70" s="23">
        <f t="shared" si="9"/>
        <v>585.61538461538464</v>
      </c>
      <c r="I70">
        <f t="shared" si="10"/>
        <v>3465.5758245645206</v>
      </c>
      <c r="J70">
        <f t="shared" si="11"/>
        <v>-2294.3450553337511</v>
      </c>
    </row>
    <row r="71" spans="1:10" x14ac:dyDescent="0.25">
      <c r="A71" t="s">
        <v>20</v>
      </c>
      <c r="B71">
        <v>86</v>
      </c>
      <c r="C71" s="23">
        <f t="shared" si="6"/>
        <v>851.14690265486729</v>
      </c>
      <c r="D71">
        <f t="shared" si="7"/>
        <v>4649.8787425742366</v>
      </c>
      <c r="E71">
        <f t="shared" si="8"/>
        <v>-2947.5849372645016</v>
      </c>
      <c r="F71" t="s">
        <v>14</v>
      </c>
      <c r="G71">
        <v>168</v>
      </c>
      <c r="H71" s="23">
        <f t="shared" si="9"/>
        <v>585.61538461538464</v>
      </c>
      <c r="I71">
        <f t="shared" si="10"/>
        <v>3465.5758245645206</v>
      </c>
      <c r="J71">
        <f t="shared" si="11"/>
        <v>-2294.3450553337511</v>
      </c>
    </row>
    <row r="72" spans="1:10" x14ac:dyDescent="0.25">
      <c r="A72" t="s">
        <v>20</v>
      </c>
      <c r="B72">
        <v>83</v>
      </c>
      <c r="C72" s="23">
        <f t="shared" si="6"/>
        <v>851.14690265486729</v>
      </c>
      <c r="D72">
        <f t="shared" si="7"/>
        <v>4649.8787425742366</v>
      </c>
      <c r="E72">
        <f t="shared" si="8"/>
        <v>-2947.5849372645016</v>
      </c>
      <c r="F72" t="s">
        <v>14</v>
      </c>
      <c r="G72">
        <v>13</v>
      </c>
      <c r="H72" s="23">
        <f t="shared" si="9"/>
        <v>585.61538461538464</v>
      </c>
      <c r="I72">
        <f t="shared" si="10"/>
        <v>3465.5758245645206</v>
      </c>
      <c r="J72">
        <f t="shared" si="11"/>
        <v>-2294.3450553337511</v>
      </c>
    </row>
    <row r="73" spans="1:10" x14ac:dyDescent="0.25">
      <c r="A73" t="s">
        <v>20</v>
      </c>
      <c r="B73">
        <v>676</v>
      </c>
      <c r="C73" s="23">
        <f t="shared" si="6"/>
        <v>851.14690265486729</v>
      </c>
      <c r="D73">
        <f t="shared" si="7"/>
        <v>4649.8787425742366</v>
      </c>
      <c r="E73">
        <f t="shared" si="8"/>
        <v>-2947.5849372645016</v>
      </c>
      <c r="F73" t="s">
        <v>14</v>
      </c>
      <c r="G73">
        <v>1</v>
      </c>
      <c r="H73" s="23">
        <f t="shared" si="9"/>
        <v>585.61538461538464</v>
      </c>
      <c r="I73">
        <f t="shared" si="10"/>
        <v>3465.5758245645206</v>
      </c>
      <c r="J73">
        <f t="shared" si="11"/>
        <v>-2294.3450553337511</v>
      </c>
    </row>
    <row r="74" spans="1:10" x14ac:dyDescent="0.25">
      <c r="A74" t="s">
        <v>20</v>
      </c>
      <c r="B74">
        <v>361</v>
      </c>
      <c r="C74" s="23">
        <f t="shared" si="6"/>
        <v>851.14690265486729</v>
      </c>
      <c r="D74">
        <f t="shared" si="7"/>
        <v>4649.8787425742366</v>
      </c>
      <c r="E74">
        <f t="shared" si="8"/>
        <v>-2947.5849372645016</v>
      </c>
      <c r="F74" t="s">
        <v>14</v>
      </c>
      <c r="G74">
        <v>40</v>
      </c>
      <c r="H74" s="23">
        <f t="shared" si="9"/>
        <v>585.61538461538464</v>
      </c>
      <c r="I74">
        <f t="shared" si="10"/>
        <v>3465.5758245645206</v>
      </c>
      <c r="J74">
        <f t="shared" si="11"/>
        <v>-2294.3450553337511</v>
      </c>
    </row>
    <row r="75" spans="1:10" x14ac:dyDescent="0.25">
      <c r="A75" t="s">
        <v>20</v>
      </c>
      <c r="B75">
        <v>131</v>
      </c>
      <c r="C75" s="23">
        <f t="shared" si="6"/>
        <v>851.14690265486729</v>
      </c>
      <c r="D75">
        <f t="shared" si="7"/>
        <v>4649.8787425742366</v>
      </c>
      <c r="E75">
        <f t="shared" si="8"/>
        <v>-2947.5849372645016</v>
      </c>
      <c r="F75" t="s">
        <v>14</v>
      </c>
      <c r="G75">
        <v>226</v>
      </c>
      <c r="H75" s="23">
        <f t="shared" si="9"/>
        <v>585.61538461538464</v>
      </c>
      <c r="I75">
        <f t="shared" si="10"/>
        <v>3465.5758245645206</v>
      </c>
      <c r="J75">
        <f t="shared" si="11"/>
        <v>-2294.3450553337511</v>
      </c>
    </row>
    <row r="76" spans="1:10" x14ac:dyDescent="0.25">
      <c r="A76" t="s">
        <v>20</v>
      </c>
      <c r="B76">
        <v>126</v>
      </c>
      <c r="C76" s="23">
        <f t="shared" si="6"/>
        <v>851.14690265486729</v>
      </c>
      <c r="D76">
        <f t="shared" si="7"/>
        <v>4649.8787425742366</v>
      </c>
      <c r="E76">
        <f t="shared" si="8"/>
        <v>-2947.5849372645016</v>
      </c>
      <c r="F76" t="s">
        <v>14</v>
      </c>
      <c r="G76">
        <v>1625</v>
      </c>
      <c r="H76" s="23">
        <f t="shared" si="9"/>
        <v>585.61538461538464</v>
      </c>
      <c r="I76">
        <f t="shared" si="10"/>
        <v>3465.5758245645206</v>
      </c>
      <c r="J76">
        <f t="shared" si="11"/>
        <v>-2294.3450553337511</v>
      </c>
    </row>
    <row r="77" spans="1:10" x14ac:dyDescent="0.25">
      <c r="A77" t="s">
        <v>20</v>
      </c>
      <c r="B77">
        <v>275</v>
      </c>
      <c r="C77" s="23">
        <f t="shared" si="6"/>
        <v>851.14690265486729</v>
      </c>
      <c r="D77">
        <f t="shared" si="7"/>
        <v>4649.8787425742366</v>
      </c>
      <c r="E77">
        <f t="shared" si="8"/>
        <v>-2947.5849372645016</v>
      </c>
      <c r="F77" t="s">
        <v>14</v>
      </c>
      <c r="G77">
        <v>143</v>
      </c>
      <c r="H77" s="23">
        <f t="shared" si="9"/>
        <v>585.61538461538464</v>
      </c>
      <c r="I77">
        <f t="shared" si="10"/>
        <v>3465.5758245645206</v>
      </c>
      <c r="J77">
        <f t="shared" si="11"/>
        <v>-2294.3450553337511</v>
      </c>
    </row>
    <row r="78" spans="1:10" x14ac:dyDescent="0.25">
      <c r="A78" t="s">
        <v>20</v>
      </c>
      <c r="B78">
        <v>67</v>
      </c>
      <c r="C78" s="23">
        <f t="shared" si="6"/>
        <v>851.14690265486729</v>
      </c>
      <c r="D78">
        <f t="shared" si="7"/>
        <v>4649.8787425742366</v>
      </c>
      <c r="E78">
        <f t="shared" si="8"/>
        <v>-2947.5849372645016</v>
      </c>
      <c r="F78" t="s">
        <v>14</v>
      </c>
      <c r="G78">
        <v>934</v>
      </c>
      <c r="H78" s="23">
        <f t="shared" si="9"/>
        <v>585.61538461538464</v>
      </c>
      <c r="I78">
        <f t="shared" si="10"/>
        <v>3465.5758245645206</v>
      </c>
      <c r="J78">
        <f t="shared" si="11"/>
        <v>-2294.3450553337511</v>
      </c>
    </row>
    <row r="79" spans="1:10" x14ac:dyDescent="0.25">
      <c r="A79" t="s">
        <v>20</v>
      </c>
      <c r="B79">
        <v>154</v>
      </c>
      <c r="C79" s="23">
        <f t="shared" si="6"/>
        <v>851.14690265486729</v>
      </c>
      <c r="D79">
        <f t="shared" si="7"/>
        <v>4649.8787425742366</v>
      </c>
      <c r="E79">
        <f t="shared" si="8"/>
        <v>-2947.5849372645016</v>
      </c>
      <c r="F79" t="s">
        <v>14</v>
      </c>
      <c r="G79">
        <v>17</v>
      </c>
      <c r="H79" s="23">
        <f t="shared" si="9"/>
        <v>585.61538461538464</v>
      </c>
      <c r="I79">
        <f t="shared" si="10"/>
        <v>3465.5758245645206</v>
      </c>
      <c r="J79">
        <f t="shared" si="11"/>
        <v>-2294.3450553337511</v>
      </c>
    </row>
    <row r="80" spans="1:10" x14ac:dyDescent="0.25">
      <c r="A80" t="s">
        <v>20</v>
      </c>
      <c r="B80">
        <v>1782</v>
      </c>
      <c r="C80" s="23">
        <f t="shared" si="6"/>
        <v>851.14690265486729</v>
      </c>
      <c r="D80">
        <f t="shared" si="7"/>
        <v>4649.8787425742366</v>
      </c>
      <c r="E80">
        <f t="shared" si="8"/>
        <v>-2947.5849372645016</v>
      </c>
      <c r="F80" t="s">
        <v>14</v>
      </c>
      <c r="G80">
        <v>2179</v>
      </c>
      <c r="H80" s="23">
        <f t="shared" si="9"/>
        <v>585.61538461538464</v>
      </c>
      <c r="I80">
        <f t="shared" si="10"/>
        <v>3465.5758245645206</v>
      </c>
      <c r="J80">
        <f t="shared" si="11"/>
        <v>-2294.3450553337511</v>
      </c>
    </row>
    <row r="81" spans="1:10" x14ac:dyDescent="0.25">
      <c r="A81" t="s">
        <v>20</v>
      </c>
      <c r="B81">
        <v>903</v>
      </c>
      <c r="C81" s="23">
        <f t="shared" si="6"/>
        <v>851.14690265486729</v>
      </c>
      <c r="D81">
        <f t="shared" si="7"/>
        <v>4649.8787425742366</v>
      </c>
      <c r="E81">
        <f t="shared" si="8"/>
        <v>-2947.5849372645016</v>
      </c>
      <c r="F81" t="s">
        <v>14</v>
      </c>
      <c r="G81">
        <v>931</v>
      </c>
      <c r="H81" s="23">
        <f t="shared" si="9"/>
        <v>585.61538461538464</v>
      </c>
      <c r="I81">
        <f t="shared" si="10"/>
        <v>3465.5758245645206</v>
      </c>
      <c r="J81">
        <f t="shared" si="11"/>
        <v>-2294.3450553337511</v>
      </c>
    </row>
    <row r="82" spans="1:10" x14ac:dyDescent="0.25">
      <c r="A82" t="s">
        <v>20</v>
      </c>
      <c r="B82">
        <v>94</v>
      </c>
      <c r="C82" s="23">
        <f t="shared" si="6"/>
        <v>851.14690265486729</v>
      </c>
      <c r="D82">
        <f t="shared" si="7"/>
        <v>4649.8787425742366</v>
      </c>
      <c r="E82">
        <f t="shared" si="8"/>
        <v>-2947.5849372645016</v>
      </c>
      <c r="F82" t="s">
        <v>14</v>
      </c>
      <c r="G82">
        <v>92</v>
      </c>
      <c r="H82" s="23">
        <f t="shared" si="9"/>
        <v>585.61538461538464</v>
      </c>
      <c r="I82">
        <f t="shared" si="10"/>
        <v>3465.5758245645206</v>
      </c>
      <c r="J82">
        <f t="shared" si="11"/>
        <v>-2294.3450553337511</v>
      </c>
    </row>
    <row r="83" spans="1:10" x14ac:dyDescent="0.25">
      <c r="A83" t="s">
        <v>20</v>
      </c>
      <c r="B83">
        <v>180</v>
      </c>
      <c r="C83" s="23">
        <f t="shared" si="6"/>
        <v>851.14690265486729</v>
      </c>
      <c r="D83">
        <f t="shared" si="7"/>
        <v>4649.8787425742366</v>
      </c>
      <c r="E83">
        <f t="shared" si="8"/>
        <v>-2947.5849372645016</v>
      </c>
      <c r="F83" t="s">
        <v>14</v>
      </c>
      <c r="G83">
        <v>57</v>
      </c>
      <c r="H83" s="23">
        <f t="shared" si="9"/>
        <v>585.61538461538464</v>
      </c>
      <c r="I83">
        <f t="shared" si="10"/>
        <v>3465.5758245645206</v>
      </c>
      <c r="J83">
        <f t="shared" si="11"/>
        <v>-2294.3450553337511</v>
      </c>
    </row>
    <row r="84" spans="1:10" x14ac:dyDescent="0.25">
      <c r="A84" t="s">
        <v>20</v>
      </c>
      <c r="B84">
        <v>533</v>
      </c>
      <c r="C84" s="23">
        <f t="shared" si="6"/>
        <v>851.14690265486729</v>
      </c>
      <c r="D84">
        <f t="shared" si="7"/>
        <v>4649.8787425742366</v>
      </c>
      <c r="E84">
        <f t="shared" si="8"/>
        <v>-2947.5849372645016</v>
      </c>
      <c r="F84" t="s">
        <v>14</v>
      </c>
      <c r="G84">
        <v>41</v>
      </c>
      <c r="H84" s="23">
        <f t="shared" si="9"/>
        <v>585.61538461538464</v>
      </c>
      <c r="I84">
        <f t="shared" si="10"/>
        <v>3465.5758245645206</v>
      </c>
      <c r="J84">
        <f t="shared" si="11"/>
        <v>-2294.3450553337511</v>
      </c>
    </row>
    <row r="85" spans="1:10" x14ac:dyDescent="0.25">
      <c r="A85" t="s">
        <v>20</v>
      </c>
      <c r="B85">
        <v>2443</v>
      </c>
      <c r="C85" s="23">
        <f t="shared" si="6"/>
        <v>851.14690265486729</v>
      </c>
      <c r="D85">
        <f t="shared" si="7"/>
        <v>4649.8787425742366</v>
      </c>
      <c r="E85">
        <f t="shared" si="8"/>
        <v>-2947.5849372645016</v>
      </c>
      <c r="F85" t="s">
        <v>14</v>
      </c>
      <c r="G85">
        <v>1</v>
      </c>
      <c r="H85" s="23">
        <f t="shared" si="9"/>
        <v>585.61538461538464</v>
      </c>
      <c r="I85">
        <f t="shared" si="10"/>
        <v>3465.5758245645206</v>
      </c>
      <c r="J85">
        <f t="shared" si="11"/>
        <v>-2294.3450553337511</v>
      </c>
    </row>
    <row r="86" spans="1:10" x14ac:dyDescent="0.25">
      <c r="A86" t="s">
        <v>20</v>
      </c>
      <c r="B86">
        <v>89</v>
      </c>
      <c r="C86" s="23">
        <f t="shared" si="6"/>
        <v>851.14690265486729</v>
      </c>
      <c r="D86">
        <f t="shared" si="7"/>
        <v>4649.8787425742366</v>
      </c>
      <c r="E86">
        <f t="shared" si="8"/>
        <v>-2947.5849372645016</v>
      </c>
      <c r="F86" t="s">
        <v>14</v>
      </c>
      <c r="G86">
        <v>101</v>
      </c>
      <c r="H86" s="23">
        <f t="shared" si="9"/>
        <v>585.61538461538464</v>
      </c>
      <c r="I86">
        <f t="shared" si="10"/>
        <v>3465.5758245645206</v>
      </c>
      <c r="J86">
        <f t="shared" si="11"/>
        <v>-2294.3450553337511</v>
      </c>
    </row>
    <row r="87" spans="1:10" x14ac:dyDescent="0.25">
      <c r="A87" t="s">
        <v>20</v>
      </c>
      <c r="B87">
        <v>159</v>
      </c>
      <c r="C87" s="23">
        <f t="shared" si="6"/>
        <v>851.14690265486729</v>
      </c>
      <c r="D87">
        <f t="shared" si="7"/>
        <v>4649.8787425742366</v>
      </c>
      <c r="E87">
        <f t="shared" si="8"/>
        <v>-2947.5849372645016</v>
      </c>
      <c r="F87" t="s">
        <v>14</v>
      </c>
      <c r="G87">
        <v>1335</v>
      </c>
      <c r="H87" s="23">
        <f t="shared" si="9"/>
        <v>585.61538461538464</v>
      </c>
      <c r="I87">
        <f t="shared" si="10"/>
        <v>3465.5758245645206</v>
      </c>
      <c r="J87">
        <f t="shared" si="11"/>
        <v>-2294.3450553337511</v>
      </c>
    </row>
    <row r="88" spans="1:10" x14ac:dyDescent="0.25">
      <c r="A88" t="s">
        <v>20</v>
      </c>
      <c r="B88">
        <v>50</v>
      </c>
      <c r="C88" s="23">
        <f t="shared" si="6"/>
        <v>851.14690265486729</v>
      </c>
      <c r="D88">
        <f t="shared" si="7"/>
        <v>4649.8787425742366</v>
      </c>
      <c r="E88">
        <f t="shared" si="8"/>
        <v>-2947.5849372645016</v>
      </c>
      <c r="F88" t="s">
        <v>14</v>
      </c>
      <c r="G88">
        <v>15</v>
      </c>
      <c r="H88" s="23">
        <f t="shared" si="9"/>
        <v>585.61538461538464</v>
      </c>
      <c r="I88">
        <f t="shared" si="10"/>
        <v>3465.5758245645206</v>
      </c>
      <c r="J88">
        <f t="shared" si="11"/>
        <v>-2294.3450553337511</v>
      </c>
    </row>
    <row r="89" spans="1:10" x14ac:dyDescent="0.25">
      <c r="A89" t="s">
        <v>20</v>
      </c>
      <c r="B89">
        <v>186</v>
      </c>
      <c r="C89" s="23">
        <f t="shared" si="6"/>
        <v>851.14690265486729</v>
      </c>
      <c r="D89">
        <f t="shared" si="7"/>
        <v>4649.8787425742366</v>
      </c>
      <c r="E89">
        <f t="shared" si="8"/>
        <v>-2947.5849372645016</v>
      </c>
      <c r="F89" t="s">
        <v>14</v>
      </c>
      <c r="G89">
        <v>454</v>
      </c>
      <c r="H89" s="23">
        <f t="shared" si="9"/>
        <v>585.61538461538464</v>
      </c>
      <c r="I89">
        <f t="shared" si="10"/>
        <v>3465.5758245645206</v>
      </c>
      <c r="J89">
        <f t="shared" si="11"/>
        <v>-2294.3450553337511</v>
      </c>
    </row>
    <row r="90" spans="1:10" x14ac:dyDescent="0.25">
      <c r="A90" t="s">
        <v>20</v>
      </c>
      <c r="B90">
        <v>1071</v>
      </c>
      <c r="C90" s="23">
        <f t="shared" si="6"/>
        <v>851.14690265486729</v>
      </c>
      <c r="D90">
        <f t="shared" si="7"/>
        <v>4649.8787425742366</v>
      </c>
      <c r="E90">
        <f t="shared" si="8"/>
        <v>-2947.5849372645016</v>
      </c>
      <c r="F90" t="s">
        <v>14</v>
      </c>
      <c r="G90">
        <v>3182</v>
      </c>
      <c r="H90" s="23">
        <f t="shared" si="9"/>
        <v>585.61538461538464</v>
      </c>
      <c r="I90">
        <f t="shared" si="10"/>
        <v>3465.5758245645206</v>
      </c>
      <c r="J90">
        <f t="shared" si="11"/>
        <v>-2294.3450553337511</v>
      </c>
    </row>
    <row r="91" spans="1:10" x14ac:dyDescent="0.25">
      <c r="A91" t="s">
        <v>20</v>
      </c>
      <c r="B91">
        <v>117</v>
      </c>
      <c r="C91" s="23">
        <f t="shared" si="6"/>
        <v>851.14690265486729</v>
      </c>
      <c r="D91">
        <f t="shared" si="7"/>
        <v>4649.8787425742366</v>
      </c>
      <c r="E91">
        <f t="shared" si="8"/>
        <v>-2947.5849372645016</v>
      </c>
      <c r="F91" t="s">
        <v>14</v>
      </c>
      <c r="G91">
        <v>15</v>
      </c>
      <c r="H91" s="23">
        <f t="shared" si="9"/>
        <v>585.61538461538464</v>
      </c>
      <c r="I91">
        <f t="shared" si="10"/>
        <v>3465.5758245645206</v>
      </c>
      <c r="J91">
        <f t="shared" si="11"/>
        <v>-2294.3450553337511</v>
      </c>
    </row>
    <row r="92" spans="1:10" x14ac:dyDescent="0.25">
      <c r="A92" t="s">
        <v>20</v>
      </c>
      <c r="B92">
        <v>70</v>
      </c>
      <c r="C92" s="23">
        <f t="shared" si="6"/>
        <v>851.14690265486729</v>
      </c>
      <c r="D92">
        <f t="shared" si="7"/>
        <v>4649.8787425742366</v>
      </c>
      <c r="E92">
        <f t="shared" si="8"/>
        <v>-2947.5849372645016</v>
      </c>
      <c r="F92" t="s">
        <v>14</v>
      </c>
      <c r="G92">
        <v>133</v>
      </c>
      <c r="H92" s="23">
        <f t="shared" si="9"/>
        <v>585.61538461538464</v>
      </c>
      <c r="I92">
        <f t="shared" si="10"/>
        <v>3465.5758245645206</v>
      </c>
      <c r="J92">
        <f t="shared" si="11"/>
        <v>-2294.3450553337511</v>
      </c>
    </row>
    <row r="93" spans="1:10" x14ac:dyDescent="0.25">
      <c r="A93" t="s">
        <v>20</v>
      </c>
      <c r="B93">
        <v>135</v>
      </c>
      <c r="C93" s="23">
        <f t="shared" si="6"/>
        <v>851.14690265486729</v>
      </c>
      <c r="D93">
        <f t="shared" si="7"/>
        <v>4649.8787425742366</v>
      </c>
      <c r="E93">
        <f t="shared" si="8"/>
        <v>-2947.5849372645016</v>
      </c>
      <c r="F93" t="s">
        <v>14</v>
      </c>
      <c r="G93">
        <v>2062</v>
      </c>
      <c r="H93" s="23">
        <f t="shared" si="9"/>
        <v>585.61538461538464</v>
      </c>
      <c r="I93">
        <f t="shared" si="10"/>
        <v>3465.5758245645206</v>
      </c>
      <c r="J93">
        <f t="shared" si="11"/>
        <v>-2294.3450553337511</v>
      </c>
    </row>
    <row r="94" spans="1:10" x14ac:dyDescent="0.25">
      <c r="A94" t="s">
        <v>20</v>
      </c>
      <c r="B94">
        <v>768</v>
      </c>
      <c r="C94" s="23">
        <f t="shared" si="6"/>
        <v>851.14690265486729</v>
      </c>
      <c r="D94">
        <f t="shared" si="7"/>
        <v>4649.8787425742366</v>
      </c>
      <c r="E94">
        <f t="shared" si="8"/>
        <v>-2947.5849372645016</v>
      </c>
      <c r="F94" t="s">
        <v>14</v>
      </c>
      <c r="G94">
        <v>29</v>
      </c>
      <c r="H94" s="23">
        <f t="shared" si="9"/>
        <v>585.61538461538464</v>
      </c>
      <c r="I94">
        <f t="shared" si="10"/>
        <v>3465.5758245645206</v>
      </c>
      <c r="J94">
        <f t="shared" si="11"/>
        <v>-2294.3450553337511</v>
      </c>
    </row>
    <row r="95" spans="1:10" x14ac:dyDescent="0.25">
      <c r="A95" t="s">
        <v>20</v>
      </c>
      <c r="B95">
        <v>199</v>
      </c>
      <c r="C95" s="23">
        <f t="shared" si="6"/>
        <v>851.14690265486729</v>
      </c>
      <c r="D95">
        <f t="shared" si="7"/>
        <v>4649.8787425742366</v>
      </c>
      <c r="E95">
        <f t="shared" si="8"/>
        <v>-2947.5849372645016</v>
      </c>
      <c r="F95" t="s">
        <v>14</v>
      </c>
      <c r="G95">
        <v>132</v>
      </c>
      <c r="H95" s="23">
        <f t="shared" si="9"/>
        <v>585.61538461538464</v>
      </c>
      <c r="I95">
        <f t="shared" si="10"/>
        <v>3465.5758245645206</v>
      </c>
      <c r="J95">
        <f t="shared" si="11"/>
        <v>-2294.3450553337511</v>
      </c>
    </row>
    <row r="96" spans="1:10" x14ac:dyDescent="0.25">
      <c r="A96" t="s">
        <v>20</v>
      </c>
      <c r="B96">
        <v>107</v>
      </c>
      <c r="C96" s="23">
        <f t="shared" si="6"/>
        <v>851.14690265486729</v>
      </c>
      <c r="D96">
        <f t="shared" si="7"/>
        <v>4649.8787425742366</v>
      </c>
      <c r="E96">
        <f t="shared" si="8"/>
        <v>-2947.5849372645016</v>
      </c>
      <c r="F96" t="s">
        <v>14</v>
      </c>
      <c r="G96">
        <v>137</v>
      </c>
      <c r="H96" s="23">
        <f t="shared" si="9"/>
        <v>585.61538461538464</v>
      </c>
      <c r="I96">
        <f t="shared" si="10"/>
        <v>3465.5758245645206</v>
      </c>
      <c r="J96">
        <f t="shared" si="11"/>
        <v>-2294.3450553337511</v>
      </c>
    </row>
    <row r="97" spans="1:10" x14ac:dyDescent="0.25">
      <c r="A97" t="s">
        <v>20</v>
      </c>
      <c r="B97">
        <v>195</v>
      </c>
      <c r="C97" s="23">
        <f t="shared" si="6"/>
        <v>851.14690265486729</v>
      </c>
      <c r="D97">
        <f t="shared" si="7"/>
        <v>4649.8787425742366</v>
      </c>
      <c r="E97">
        <f t="shared" si="8"/>
        <v>-2947.5849372645016</v>
      </c>
      <c r="F97" t="s">
        <v>14</v>
      </c>
      <c r="G97">
        <v>908</v>
      </c>
      <c r="H97" s="23">
        <f t="shared" si="9"/>
        <v>585.61538461538464</v>
      </c>
      <c r="I97">
        <f t="shared" si="10"/>
        <v>3465.5758245645206</v>
      </c>
      <c r="J97">
        <f t="shared" si="11"/>
        <v>-2294.3450553337511</v>
      </c>
    </row>
    <row r="98" spans="1:10" x14ac:dyDescent="0.25">
      <c r="A98" t="s">
        <v>20</v>
      </c>
      <c r="B98">
        <v>3376</v>
      </c>
      <c r="C98" s="23">
        <f t="shared" si="6"/>
        <v>851.14690265486729</v>
      </c>
      <c r="D98">
        <f t="shared" si="7"/>
        <v>4649.8787425742366</v>
      </c>
      <c r="E98">
        <f t="shared" si="8"/>
        <v>-2947.5849372645016</v>
      </c>
      <c r="F98" t="s">
        <v>14</v>
      </c>
      <c r="G98">
        <v>10</v>
      </c>
      <c r="H98" s="23">
        <f t="shared" si="9"/>
        <v>585.61538461538464</v>
      </c>
      <c r="I98">
        <f t="shared" si="10"/>
        <v>3465.5758245645206</v>
      </c>
      <c r="J98">
        <f t="shared" si="11"/>
        <v>-2294.3450553337511</v>
      </c>
    </row>
    <row r="99" spans="1:10" x14ac:dyDescent="0.25">
      <c r="A99" t="s">
        <v>20</v>
      </c>
      <c r="B99">
        <v>41</v>
      </c>
      <c r="C99" s="23">
        <f t="shared" si="6"/>
        <v>851.14690265486729</v>
      </c>
      <c r="D99">
        <f t="shared" si="7"/>
        <v>4649.8787425742366</v>
      </c>
      <c r="E99">
        <f t="shared" si="8"/>
        <v>-2947.5849372645016</v>
      </c>
      <c r="F99" t="s">
        <v>14</v>
      </c>
      <c r="G99">
        <v>1910</v>
      </c>
      <c r="H99" s="23">
        <f t="shared" si="9"/>
        <v>585.61538461538464</v>
      </c>
      <c r="I99">
        <f t="shared" si="10"/>
        <v>3465.5758245645206</v>
      </c>
      <c r="J99">
        <f t="shared" si="11"/>
        <v>-2294.3450553337511</v>
      </c>
    </row>
    <row r="100" spans="1:10" x14ac:dyDescent="0.25">
      <c r="A100" t="s">
        <v>20</v>
      </c>
      <c r="B100">
        <v>1821</v>
      </c>
      <c r="C100" s="23">
        <f t="shared" si="6"/>
        <v>851.14690265486729</v>
      </c>
      <c r="D100">
        <f t="shared" si="7"/>
        <v>4649.8787425742366</v>
      </c>
      <c r="E100">
        <f t="shared" si="8"/>
        <v>-2947.5849372645016</v>
      </c>
      <c r="F100" t="s">
        <v>14</v>
      </c>
      <c r="G100">
        <v>38</v>
      </c>
      <c r="H100" s="23">
        <f t="shared" si="9"/>
        <v>585.61538461538464</v>
      </c>
      <c r="I100">
        <f t="shared" si="10"/>
        <v>3465.5758245645206</v>
      </c>
      <c r="J100">
        <f t="shared" si="11"/>
        <v>-2294.3450553337511</v>
      </c>
    </row>
    <row r="101" spans="1:10" x14ac:dyDescent="0.25">
      <c r="A101" t="s">
        <v>20</v>
      </c>
      <c r="B101">
        <v>164</v>
      </c>
      <c r="C101" s="23">
        <f t="shared" si="6"/>
        <v>851.14690265486729</v>
      </c>
      <c r="D101">
        <f t="shared" si="7"/>
        <v>4649.8787425742366</v>
      </c>
      <c r="E101">
        <f t="shared" si="8"/>
        <v>-2947.5849372645016</v>
      </c>
      <c r="F101" t="s">
        <v>14</v>
      </c>
      <c r="G101">
        <v>104</v>
      </c>
      <c r="H101" s="23">
        <f t="shared" si="9"/>
        <v>585.61538461538464</v>
      </c>
      <c r="I101">
        <f t="shared" si="10"/>
        <v>3465.5758245645206</v>
      </c>
      <c r="J101">
        <f t="shared" si="11"/>
        <v>-2294.3450553337511</v>
      </c>
    </row>
    <row r="102" spans="1:10" x14ac:dyDescent="0.25">
      <c r="A102" t="s">
        <v>20</v>
      </c>
      <c r="B102">
        <v>157</v>
      </c>
      <c r="C102" s="23">
        <f t="shared" si="6"/>
        <v>851.14690265486729</v>
      </c>
      <c r="D102">
        <f t="shared" si="7"/>
        <v>4649.8787425742366</v>
      </c>
      <c r="E102">
        <f t="shared" si="8"/>
        <v>-2947.5849372645016</v>
      </c>
      <c r="F102" t="s">
        <v>14</v>
      </c>
      <c r="G102">
        <v>49</v>
      </c>
      <c r="H102" s="23">
        <f t="shared" si="9"/>
        <v>585.61538461538464</v>
      </c>
      <c r="I102">
        <f t="shared" si="10"/>
        <v>3465.5758245645206</v>
      </c>
      <c r="J102">
        <f t="shared" si="11"/>
        <v>-2294.3450553337511</v>
      </c>
    </row>
    <row r="103" spans="1:10" x14ac:dyDescent="0.25">
      <c r="A103" t="s">
        <v>20</v>
      </c>
      <c r="B103">
        <v>246</v>
      </c>
      <c r="C103" s="23">
        <f t="shared" si="6"/>
        <v>851.14690265486729</v>
      </c>
      <c r="D103">
        <f t="shared" si="7"/>
        <v>4649.8787425742366</v>
      </c>
      <c r="E103">
        <f t="shared" si="8"/>
        <v>-2947.5849372645016</v>
      </c>
      <c r="F103" t="s">
        <v>14</v>
      </c>
      <c r="G103">
        <v>1</v>
      </c>
      <c r="H103" s="23">
        <f t="shared" si="9"/>
        <v>585.61538461538464</v>
      </c>
      <c r="I103">
        <f t="shared" si="10"/>
        <v>3465.5758245645206</v>
      </c>
      <c r="J103">
        <f t="shared" si="11"/>
        <v>-2294.3450553337511</v>
      </c>
    </row>
    <row r="104" spans="1:10" x14ac:dyDescent="0.25">
      <c r="A104" t="s">
        <v>20</v>
      </c>
      <c r="B104">
        <v>1396</v>
      </c>
      <c r="C104" s="23">
        <f t="shared" si="6"/>
        <v>851.14690265486729</v>
      </c>
      <c r="D104">
        <f t="shared" si="7"/>
        <v>4649.8787425742366</v>
      </c>
      <c r="E104">
        <f t="shared" si="8"/>
        <v>-2947.5849372645016</v>
      </c>
      <c r="F104" t="s">
        <v>14</v>
      </c>
      <c r="G104">
        <v>245</v>
      </c>
      <c r="H104" s="23">
        <f t="shared" si="9"/>
        <v>585.61538461538464</v>
      </c>
      <c r="I104">
        <f t="shared" si="10"/>
        <v>3465.5758245645206</v>
      </c>
      <c r="J104">
        <f t="shared" si="11"/>
        <v>-2294.3450553337511</v>
      </c>
    </row>
    <row r="105" spans="1:10" x14ac:dyDescent="0.25">
      <c r="A105" t="s">
        <v>20</v>
      </c>
      <c r="B105">
        <v>2506</v>
      </c>
      <c r="C105" s="23">
        <f t="shared" si="6"/>
        <v>851.14690265486729</v>
      </c>
      <c r="D105">
        <f t="shared" si="7"/>
        <v>4649.8787425742366</v>
      </c>
      <c r="E105">
        <f t="shared" si="8"/>
        <v>-2947.5849372645016</v>
      </c>
      <c r="F105" t="s">
        <v>14</v>
      </c>
      <c r="G105">
        <v>32</v>
      </c>
      <c r="H105" s="23">
        <f t="shared" si="9"/>
        <v>585.61538461538464</v>
      </c>
      <c r="I105">
        <f t="shared" si="10"/>
        <v>3465.5758245645206</v>
      </c>
      <c r="J105">
        <f t="shared" si="11"/>
        <v>-2294.3450553337511</v>
      </c>
    </row>
    <row r="106" spans="1:10" x14ac:dyDescent="0.25">
      <c r="A106" t="s">
        <v>20</v>
      </c>
      <c r="B106">
        <v>244</v>
      </c>
      <c r="C106" s="23">
        <f t="shared" si="6"/>
        <v>851.14690265486729</v>
      </c>
      <c r="D106">
        <f t="shared" si="7"/>
        <v>4649.8787425742366</v>
      </c>
      <c r="E106">
        <f t="shared" si="8"/>
        <v>-2947.5849372645016</v>
      </c>
      <c r="F106" t="s">
        <v>14</v>
      </c>
      <c r="G106">
        <v>7</v>
      </c>
      <c r="H106" s="23">
        <f t="shared" si="9"/>
        <v>585.61538461538464</v>
      </c>
      <c r="I106">
        <f t="shared" si="10"/>
        <v>3465.5758245645206</v>
      </c>
      <c r="J106">
        <f t="shared" si="11"/>
        <v>-2294.3450553337511</v>
      </c>
    </row>
    <row r="107" spans="1:10" x14ac:dyDescent="0.25">
      <c r="A107" t="s">
        <v>20</v>
      </c>
      <c r="B107">
        <v>146</v>
      </c>
      <c r="C107" s="23">
        <f t="shared" si="6"/>
        <v>851.14690265486729</v>
      </c>
      <c r="D107">
        <f t="shared" si="7"/>
        <v>4649.8787425742366</v>
      </c>
      <c r="E107">
        <f t="shared" si="8"/>
        <v>-2947.5849372645016</v>
      </c>
      <c r="F107" t="s">
        <v>14</v>
      </c>
      <c r="G107">
        <v>803</v>
      </c>
      <c r="H107" s="23">
        <f t="shared" si="9"/>
        <v>585.61538461538464</v>
      </c>
      <c r="I107">
        <f t="shared" si="10"/>
        <v>3465.5758245645206</v>
      </c>
      <c r="J107">
        <f t="shared" si="11"/>
        <v>-2294.3450553337511</v>
      </c>
    </row>
    <row r="108" spans="1:10" x14ac:dyDescent="0.25">
      <c r="A108" t="s">
        <v>20</v>
      </c>
      <c r="B108">
        <v>1267</v>
      </c>
      <c r="C108" s="23">
        <f t="shared" si="6"/>
        <v>851.14690265486729</v>
      </c>
      <c r="D108">
        <f t="shared" si="7"/>
        <v>4649.8787425742366</v>
      </c>
      <c r="E108">
        <f t="shared" si="8"/>
        <v>-2947.5849372645016</v>
      </c>
      <c r="F108" t="s">
        <v>14</v>
      </c>
      <c r="G108">
        <v>16</v>
      </c>
      <c r="H108" s="23">
        <f t="shared" si="9"/>
        <v>585.61538461538464</v>
      </c>
      <c r="I108">
        <f t="shared" si="10"/>
        <v>3465.5758245645206</v>
      </c>
      <c r="J108">
        <f t="shared" si="11"/>
        <v>-2294.3450553337511</v>
      </c>
    </row>
    <row r="109" spans="1:10" x14ac:dyDescent="0.25">
      <c r="A109" t="s">
        <v>20</v>
      </c>
      <c r="B109">
        <v>1561</v>
      </c>
      <c r="C109" s="23">
        <f t="shared" si="6"/>
        <v>851.14690265486729</v>
      </c>
      <c r="D109">
        <f t="shared" si="7"/>
        <v>4649.8787425742366</v>
      </c>
      <c r="E109">
        <f t="shared" si="8"/>
        <v>-2947.5849372645016</v>
      </c>
      <c r="F109" t="s">
        <v>14</v>
      </c>
      <c r="G109">
        <v>31</v>
      </c>
      <c r="H109" s="23">
        <f t="shared" si="9"/>
        <v>585.61538461538464</v>
      </c>
      <c r="I109">
        <f t="shared" si="10"/>
        <v>3465.5758245645206</v>
      </c>
      <c r="J109">
        <f t="shared" si="11"/>
        <v>-2294.3450553337511</v>
      </c>
    </row>
    <row r="110" spans="1:10" x14ac:dyDescent="0.25">
      <c r="A110" t="s">
        <v>20</v>
      </c>
      <c r="B110">
        <v>48</v>
      </c>
      <c r="C110" s="23">
        <f t="shared" si="6"/>
        <v>851.14690265486729</v>
      </c>
      <c r="D110">
        <f t="shared" si="7"/>
        <v>4649.8787425742366</v>
      </c>
      <c r="E110">
        <f t="shared" si="8"/>
        <v>-2947.5849372645016</v>
      </c>
      <c r="F110" t="s">
        <v>14</v>
      </c>
      <c r="G110">
        <v>108</v>
      </c>
      <c r="H110" s="23">
        <f t="shared" si="9"/>
        <v>585.61538461538464</v>
      </c>
      <c r="I110">
        <f t="shared" si="10"/>
        <v>3465.5758245645206</v>
      </c>
      <c r="J110">
        <f t="shared" si="11"/>
        <v>-2294.3450553337511</v>
      </c>
    </row>
    <row r="111" spans="1:10" x14ac:dyDescent="0.25">
      <c r="A111" t="s">
        <v>20</v>
      </c>
      <c r="B111">
        <v>2739</v>
      </c>
      <c r="C111" s="23">
        <f t="shared" si="6"/>
        <v>851.14690265486729</v>
      </c>
      <c r="D111">
        <f t="shared" si="7"/>
        <v>4649.8787425742366</v>
      </c>
      <c r="E111">
        <f t="shared" si="8"/>
        <v>-2947.5849372645016</v>
      </c>
      <c r="F111" t="s">
        <v>14</v>
      </c>
      <c r="G111">
        <v>30</v>
      </c>
      <c r="H111" s="23">
        <f t="shared" si="9"/>
        <v>585.61538461538464</v>
      </c>
      <c r="I111">
        <f t="shared" si="10"/>
        <v>3465.5758245645206</v>
      </c>
      <c r="J111">
        <f t="shared" si="11"/>
        <v>-2294.3450553337511</v>
      </c>
    </row>
    <row r="112" spans="1:10" x14ac:dyDescent="0.25">
      <c r="A112" t="s">
        <v>20</v>
      </c>
      <c r="B112">
        <v>3537</v>
      </c>
      <c r="C112" s="23">
        <f t="shared" si="6"/>
        <v>851.14690265486729</v>
      </c>
      <c r="D112">
        <f t="shared" si="7"/>
        <v>4649.8787425742366</v>
      </c>
      <c r="E112">
        <f t="shared" si="8"/>
        <v>-2947.5849372645016</v>
      </c>
      <c r="F112" t="s">
        <v>14</v>
      </c>
      <c r="G112">
        <v>17</v>
      </c>
      <c r="H112" s="23">
        <f t="shared" si="9"/>
        <v>585.61538461538464</v>
      </c>
      <c r="I112">
        <f t="shared" si="10"/>
        <v>3465.5758245645206</v>
      </c>
      <c r="J112">
        <f t="shared" si="11"/>
        <v>-2294.3450553337511</v>
      </c>
    </row>
    <row r="113" spans="1:10" x14ac:dyDescent="0.25">
      <c r="A113" t="s">
        <v>20</v>
      </c>
      <c r="B113">
        <v>2107</v>
      </c>
      <c r="C113" s="23">
        <f t="shared" si="6"/>
        <v>851.14690265486729</v>
      </c>
      <c r="D113">
        <f t="shared" si="7"/>
        <v>4649.8787425742366</v>
      </c>
      <c r="E113">
        <f t="shared" si="8"/>
        <v>-2947.5849372645016</v>
      </c>
      <c r="F113" t="s">
        <v>14</v>
      </c>
      <c r="G113">
        <v>80</v>
      </c>
      <c r="H113" s="23">
        <f t="shared" si="9"/>
        <v>585.61538461538464</v>
      </c>
      <c r="I113">
        <f t="shared" si="10"/>
        <v>3465.5758245645206</v>
      </c>
      <c r="J113">
        <f t="shared" si="11"/>
        <v>-2294.3450553337511</v>
      </c>
    </row>
    <row r="114" spans="1:10" x14ac:dyDescent="0.25">
      <c r="A114" t="s">
        <v>20</v>
      </c>
      <c r="B114">
        <v>3318</v>
      </c>
      <c r="C114" s="23">
        <f t="shared" si="6"/>
        <v>851.14690265486729</v>
      </c>
      <c r="D114">
        <f t="shared" si="7"/>
        <v>4649.8787425742366</v>
      </c>
      <c r="E114">
        <f t="shared" si="8"/>
        <v>-2947.5849372645016</v>
      </c>
      <c r="F114" t="s">
        <v>14</v>
      </c>
      <c r="G114">
        <v>2468</v>
      </c>
      <c r="H114" s="23">
        <f t="shared" si="9"/>
        <v>585.61538461538464</v>
      </c>
      <c r="I114">
        <f t="shared" si="10"/>
        <v>3465.5758245645206</v>
      </c>
      <c r="J114">
        <f t="shared" si="11"/>
        <v>-2294.3450553337511</v>
      </c>
    </row>
    <row r="115" spans="1:10" x14ac:dyDescent="0.25">
      <c r="A115" t="s">
        <v>20</v>
      </c>
      <c r="B115">
        <v>340</v>
      </c>
      <c r="C115" s="23">
        <f t="shared" si="6"/>
        <v>851.14690265486729</v>
      </c>
      <c r="D115">
        <f t="shared" si="7"/>
        <v>4649.8787425742366</v>
      </c>
      <c r="E115">
        <f t="shared" si="8"/>
        <v>-2947.5849372645016</v>
      </c>
      <c r="F115" t="s">
        <v>14</v>
      </c>
      <c r="G115">
        <v>26</v>
      </c>
      <c r="H115" s="23">
        <f t="shared" si="9"/>
        <v>585.61538461538464</v>
      </c>
      <c r="I115">
        <f t="shared" si="10"/>
        <v>3465.5758245645206</v>
      </c>
      <c r="J115">
        <f t="shared" si="11"/>
        <v>-2294.3450553337511</v>
      </c>
    </row>
    <row r="116" spans="1:10" x14ac:dyDescent="0.25">
      <c r="A116" t="s">
        <v>20</v>
      </c>
      <c r="B116">
        <v>1442</v>
      </c>
      <c r="C116" s="23">
        <f t="shared" si="6"/>
        <v>851.14690265486729</v>
      </c>
      <c r="D116">
        <f t="shared" si="7"/>
        <v>4649.8787425742366</v>
      </c>
      <c r="E116">
        <f t="shared" si="8"/>
        <v>-2947.5849372645016</v>
      </c>
      <c r="F116" t="s">
        <v>14</v>
      </c>
      <c r="G116">
        <v>73</v>
      </c>
      <c r="H116" s="23">
        <f t="shared" si="9"/>
        <v>585.61538461538464</v>
      </c>
      <c r="I116">
        <f t="shared" si="10"/>
        <v>3465.5758245645206</v>
      </c>
      <c r="J116">
        <f t="shared" si="11"/>
        <v>-2294.3450553337511</v>
      </c>
    </row>
    <row r="117" spans="1:10" x14ac:dyDescent="0.25">
      <c r="A117" t="s">
        <v>20</v>
      </c>
      <c r="B117">
        <v>126</v>
      </c>
      <c r="C117" s="23">
        <f t="shared" si="6"/>
        <v>851.14690265486729</v>
      </c>
      <c r="D117">
        <f t="shared" si="7"/>
        <v>4649.8787425742366</v>
      </c>
      <c r="E117">
        <f t="shared" si="8"/>
        <v>-2947.5849372645016</v>
      </c>
      <c r="F117" t="s">
        <v>14</v>
      </c>
      <c r="G117">
        <v>128</v>
      </c>
      <c r="H117" s="23">
        <f t="shared" si="9"/>
        <v>585.61538461538464</v>
      </c>
      <c r="I117">
        <f t="shared" si="10"/>
        <v>3465.5758245645206</v>
      </c>
      <c r="J117">
        <f t="shared" si="11"/>
        <v>-2294.3450553337511</v>
      </c>
    </row>
    <row r="118" spans="1:10" x14ac:dyDescent="0.25">
      <c r="A118" t="s">
        <v>20</v>
      </c>
      <c r="B118">
        <v>524</v>
      </c>
      <c r="C118" s="23">
        <f t="shared" si="6"/>
        <v>851.14690265486729</v>
      </c>
      <c r="D118">
        <f t="shared" si="7"/>
        <v>4649.8787425742366</v>
      </c>
      <c r="E118">
        <f t="shared" si="8"/>
        <v>-2947.5849372645016</v>
      </c>
      <c r="F118" t="s">
        <v>14</v>
      </c>
      <c r="G118">
        <v>33</v>
      </c>
      <c r="H118" s="23">
        <f t="shared" si="9"/>
        <v>585.61538461538464</v>
      </c>
      <c r="I118">
        <f t="shared" si="10"/>
        <v>3465.5758245645206</v>
      </c>
      <c r="J118">
        <f t="shared" si="11"/>
        <v>-2294.3450553337511</v>
      </c>
    </row>
    <row r="119" spans="1:10" x14ac:dyDescent="0.25">
      <c r="A119" t="s">
        <v>20</v>
      </c>
      <c r="B119">
        <v>1989</v>
      </c>
      <c r="C119" s="23">
        <f t="shared" si="6"/>
        <v>851.14690265486729</v>
      </c>
      <c r="D119">
        <f t="shared" si="7"/>
        <v>4649.8787425742366</v>
      </c>
      <c r="E119">
        <f t="shared" si="8"/>
        <v>-2947.5849372645016</v>
      </c>
      <c r="F119" t="s">
        <v>14</v>
      </c>
      <c r="G119">
        <v>1072</v>
      </c>
      <c r="H119" s="23">
        <f t="shared" si="9"/>
        <v>585.61538461538464</v>
      </c>
      <c r="I119">
        <f t="shared" si="10"/>
        <v>3465.5758245645206</v>
      </c>
      <c r="J119">
        <f t="shared" si="11"/>
        <v>-2294.3450553337511</v>
      </c>
    </row>
    <row r="120" spans="1:10" x14ac:dyDescent="0.25">
      <c r="A120" t="s">
        <v>20</v>
      </c>
      <c r="B120">
        <v>157</v>
      </c>
      <c r="C120" s="23">
        <f t="shared" si="6"/>
        <v>851.14690265486729</v>
      </c>
      <c r="D120">
        <f t="shared" si="7"/>
        <v>4649.8787425742366</v>
      </c>
      <c r="E120">
        <f t="shared" si="8"/>
        <v>-2947.5849372645016</v>
      </c>
      <c r="F120" t="s">
        <v>14</v>
      </c>
      <c r="G120">
        <v>393</v>
      </c>
      <c r="H120" s="23">
        <f t="shared" si="9"/>
        <v>585.61538461538464</v>
      </c>
      <c r="I120">
        <f t="shared" si="10"/>
        <v>3465.5758245645206</v>
      </c>
      <c r="J120">
        <f t="shared" si="11"/>
        <v>-2294.3450553337511</v>
      </c>
    </row>
    <row r="121" spans="1:10" x14ac:dyDescent="0.25">
      <c r="A121" t="s">
        <v>20</v>
      </c>
      <c r="B121">
        <v>4498</v>
      </c>
      <c r="C121" s="23">
        <f t="shared" si="6"/>
        <v>851.14690265486729</v>
      </c>
      <c r="D121">
        <f t="shared" si="7"/>
        <v>4649.8787425742366</v>
      </c>
      <c r="E121">
        <f t="shared" si="8"/>
        <v>-2947.5849372645016</v>
      </c>
      <c r="F121" t="s">
        <v>14</v>
      </c>
      <c r="G121">
        <v>1257</v>
      </c>
      <c r="H121" s="23">
        <f t="shared" si="9"/>
        <v>585.61538461538464</v>
      </c>
      <c r="I121">
        <f t="shared" si="10"/>
        <v>3465.5758245645206</v>
      </c>
      <c r="J121">
        <f t="shared" si="11"/>
        <v>-2294.3450553337511</v>
      </c>
    </row>
    <row r="122" spans="1:10" x14ac:dyDescent="0.25">
      <c r="A122" t="s">
        <v>20</v>
      </c>
      <c r="B122">
        <v>80</v>
      </c>
      <c r="C122" s="23">
        <f t="shared" si="6"/>
        <v>851.14690265486729</v>
      </c>
      <c r="D122">
        <f t="shared" si="7"/>
        <v>4649.8787425742366</v>
      </c>
      <c r="E122">
        <f t="shared" si="8"/>
        <v>-2947.5849372645016</v>
      </c>
      <c r="F122" t="s">
        <v>14</v>
      </c>
      <c r="G122">
        <v>328</v>
      </c>
      <c r="H122" s="23">
        <f t="shared" si="9"/>
        <v>585.61538461538464</v>
      </c>
      <c r="I122">
        <f t="shared" si="10"/>
        <v>3465.5758245645206</v>
      </c>
      <c r="J122">
        <f t="shared" si="11"/>
        <v>-2294.3450553337511</v>
      </c>
    </row>
    <row r="123" spans="1:10" x14ac:dyDescent="0.25">
      <c r="A123" t="s">
        <v>20</v>
      </c>
      <c r="B123">
        <v>43</v>
      </c>
      <c r="C123" s="23">
        <f t="shared" si="6"/>
        <v>851.14690265486729</v>
      </c>
      <c r="D123">
        <f t="shared" si="7"/>
        <v>4649.8787425742366</v>
      </c>
      <c r="E123">
        <f t="shared" si="8"/>
        <v>-2947.5849372645016</v>
      </c>
      <c r="F123" t="s">
        <v>14</v>
      </c>
      <c r="G123">
        <v>147</v>
      </c>
      <c r="H123" s="23">
        <f t="shared" si="9"/>
        <v>585.61538461538464</v>
      </c>
      <c r="I123">
        <f t="shared" si="10"/>
        <v>3465.5758245645206</v>
      </c>
      <c r="J123">
        <f t="shared" si="11"/>
        <v>-2294.3450553337511</v>
      </c>
    </row>
    <row r="124" spans="1:10" x14ac:dyDescent="0.25">
      <c r="A124" t="s">
        <v>20</v>
      </c>
      <c r="B124">
        <v>2053</v>
      </c>
      <c r="C124" s="23">
        <f t="shared" si="6"/>
        <v>851.14690265486729</v>
      </c>
      <c r="D124">
        <f t="shared" si="7"/>
        <v>4649.8787425742366</v>
      </c>
      <c r="E124">
        <f t="shared" si="8"/>
        <v>-2947.5849372645016</v>
      </c>
      <c r="F124" t="s">
        <v>14</v>
      </c>
      <c r="G124">
        <v>830</v>
      </c>
      <c r="H124" s="23">
        <f t="shared" si="9"/>
        <v>585.61538461538464</v>
      </c>
      <c r="I124">
        <f t="shared" si="10"/>
        <v>3465.5758245645206</v>
      </c>
      <c r="J124">
        <f t="shared" si="11"/>
        <v>-2294.3450553337511</v>
      </c>
    </row>
    <row r="125" spans="1:10" x14ac:dyDescent="0.25">
      <c r="A125" t="s">
        <v>20</v>
      </c>
      <c r="B125">
        <v>168</v>
      </c>
      <c r="C125" s="23">
        <f t="shared" si="6"/>
        <v>851.14690265486729</v>
      </c>
      <c r="D125">
        <f t="shared" si="7"/>
        <v>4649.8787425742366</v>
      </c>
      <c r="E125">
        <f t="shared" si="8"/>
        <v>-2947.5849372645016</v>
      </c>
      <c r="F125" t="s">
        <v>14</v>
      </c>
      <c r="G125">
        <v>331</v>
      </c>
      <c r="H125" s="23">
        <f t="shared" si="9"/>
        <v>585.61538461538464</v>
      </c>
      <c r="I125">
        <f t="shared" si="10"/>
        <v>3465.5758245645206</v>
      </c>
      <c r="J125">
        <f t="shared" si="11"/>
        <v>-2294.3450553337511</v>
      </c>
    </row>
    <row r="126" spans="1:10" x14ac:dyDescent="0.25">
      <c r="A126" t="s">
        <v>20</v>
      </c>
      <c r="B126">
        <v>4289</v>
      </c>
      <c r="C126" s="23">
        <f t="shared" si="6"/>
        <v>851.14690265486729</v>
      </c>
      <c r="D126">
        <f t="shared" si="7"/>
        <v>4649.8787425742366</v>
      </c>
      <c r="E126">
        <f t="shared" si="8"/>
        <v>-2947.5849372645016</v>
      </c>
      <c r="F126" t="s">
        <v>14</v>
      </c>
      <c r="G126">
        <v>25</v>
      </c>
      <c r="H126" s="23">
        <f t="shared" si="9"/>
        <v>585.61538461538464</v>
      </c>
      <c r="I126">
        <f t="shared" si="10"/>
        <v>3465.5758245645206</v>
      </c>
      <c r="J126">
        <f t="shared" si="11"/>
        <v>-2294.3450553337511</v>
      </c>
    </row>
    <row r="127" spans="1:10" x14ac:dyDescent="0.25">
      <c r="A127" t="s">
        <v>20</v>
      </c>
      <c r="B127">
        <v>165</v>
      </c>
      <c r="C127" s="23">
        <f t="shared" si="6"/>
        <v>851.14690265486729</v>
      </c>
      <c r="D127">
        <f t="shared" si="7"/>
        <v>4649.8787425742366</v>
      </c>
      <c r="E127">
        <f t="shared" si="8"/>
        <v>-2947.5849372645016</v>
      </c>
      <c r="F127" t="s">
        <v>14</v>
      </c>
      <c r="G127">
        <v>3483</v>
      </c>
      <c r="H127" s="23">
        <f t="shared" si="9"/>
        <v>585.61538461538464</v>
      </c>
      <c r="I127">
        <f t="shared" si="10"/>
        <v>3465.5758245645206</v>
      </c>
      <c r="J127">
        <f t="shared" si="11"/>
        <v>-2294.3450553337511</v>
      </c>
    </row>
    <row r="128" spans="1:10" x14ac:dyDescent="0.25">
      <c r="A128" t="s">
        <v>20</v>
      </c>
      <c r="B128">
        <v>1815</v>
      </c>
      <c r="C128" s="23">
        <f t="shared" si="6"/>
        <v>851.14690265486729</v>
      </c>
      <c r="D128">
        <f t="shared" si="7"/>
        <v>4649.8787425742366</v>
      </c>
      <c r="E128">
        <f t="shared" si="8"/>
        <v>-2947.5849372645016</v>
      </c>
      <c r="F128" t="s">
        <v>14</v>
      </c>
      <c r="G128">
        <v>923</v>
      </c>
      <c r="H128" s="23">
        <f t="shared" si="9"/>
        <v>585.61538461538464</v>
      </c>
      <c r="I128">
        <f t="shared" si="10"/>
        <v>3465.5758245645206</v>
      </c>
      <c r="J128">
        <f t="shared" si="11"/>
        <v>-2294.3450553337511</v>
      </c>
    </row>
    <row r="129" spans="1:10" x14ac:dyDescent="0.25">
      <c r="A129" t="s">
        <v>20</v>
      </c>
      <c r="B129">
        <v>397</v>
      </c>
      <c r="C129" s="23">
        <f t="shared" si="6"/>
        <v>851.14690265486729</v>
      </c>
      <c r="D129">
        <f t="shared" si="7"/>
        <v>4649.8787425742366</v>
      </c>
      <c r="E129">
        <f t="shared" si="8"/>
        <v>-2947.5849372645016</v>
      </c>
      <c r="F129" t="s">
        <v>14</v>
      </c>
      <c r="G129">
        <v>1</v>
      </c>
      <c r="H129" s="23">
        <f t="shared" si="9"/>
        <v>585.61538461538464</v>
      </c>
      <c r="I129">
        <f t="shared" si="10"/>
        <v>3465.5758245645206</v>
      </c>
      <c r="J129">
        <f t="shared" si="11"/>
        <v>-2294.3450553337511</v>
      </c>
    </row>
    <row r="130" spans="1:10" x14ac:dyDescent="0.25">
      <c r="A130" t="s">
        <v>20</v>
      </c>
      <c r="B130">
        <v>1539</v>
      </c>
      <c r="C130" s="23">
        <f t="shared" ref="C130:C193" si="12">$M$2</f>
        <v>851.14690265486729</v>
      </c>
      <c r="D130">
        <f t="shared" ref="D130:D193" si="13">$M$2+($M$7*3)</f>
        <v>4649.8787425742366</v>
      </c>
      <c r="E130">
        <f t="shared" ref="E130:E193" si="14">$M$2-($M$7*3)</f>
        <v>-2947.5849372645016</v>
      </c>
      <c r="F130" t="s">
        <v>14</v>
      </c>
      <c r="G130">
        <v>33</v>
      </c>
      <c r="H130" s="23">
        <f t="shared" ref="H130:H193" si="15">$P$2</f>
        <v>585.61538461538464</v>
      </c>
      <c r="I130">
        <f t="shared" ref="I130:I193" si="16">$P$2+($P$7*3)</f>
        <v>3465.5758245645206</v>
      </c>
      <c r="J130">
        <f t="shared" ref="J130:J193" si="17">$P$2-($P$7*3)</f>
        <v>-2294.3450553337511</v>
      </c>
    </row>
    <row r="131" spans="1:10" x14ac:dyDescent="0.25">
      <c r="A131" t="s">
        <v>20</v>
      </c>
      <c r="B131">
        <v>138</v>
      </c>
      <c r="C131" s="23">
        <f t="shared" si="12"/>
        <v>851.14690265486729</v>
      </c>
      <c r="D131">
        <f t="shared" si="13"/>
        <v>4649.8787425742366</v>
      </c>
      <c r="E131">
        <f t="shared" si="14"/>
        <v>-2947.5849372645016</v>
      </c>
      <c r="F131" t="s">
        <v>14</v>
      </c>
      <c r="G131">
        <v>40</v>
      </c>
      <c r="H131" s="23">
        <f t="shared" si="15"/>
        <v>585.61538461538464</v>
      </c>
      <c r="I131">
        <f t="shared" si="16"/>
        <v>3465.5758245645206</v>
      </c>
      <c r="J131">
        <f t="shared" si="17"/>
        <v>-2294.3450553337511</v>
      </c>
    </row>
    <row r="132" spans="1:10" x14ac:dyDescent="0.25">
      <c r="A132" t="s">
        <v>20</v>
      </c>
      <c r="B132">
        <v>3594</v>
      </c>
      <c r="C132" s="23">
        <f t="shared" si="12"/>
        <v>851.14690265486729</v>
      </c>
      <c r="D132">
        <f t="shared" si="13"/>
        <v>4649.8787425742366</v>
      </c>
      <c r="E132">
        <f t="shared" si="14"/>
        <v>-2947.5849372645016</v>
      </c>
      <c r="F132" t="s">
        <v>14</v>
      </c>
      <c r="G132">
        <v>23</v>
      </c>
      <c r="H132" s="23">
        <f t="shared" si="15"/>
        <v>585.61538461538464</v>
      </c>
      <c r="I132">
        <f t="shared" si="16"/>
        <v>3465.5758245645206</v>
      </c>
      <c r="J132">
        <f t="shared" si="17"/>
        <v>-2294.3450553337511</v>
      </c>
    </row>
    <row r="133" spans="1:10" x14ac:dyDescent="0.25">
      <c r="A133" t="s">
        <v>20</v>
      </c>
      <c r="B133">
        <v>5880</v>
      </c>
      <c r="C133" s="23">
        <f t="shared" si="12"/>
        <v>851.14690265486729</v>
      </c>
      <c r="D133">
        <f t="shared" si="13"/>
        <v>4649.8787425742366</v>
      </c>
      <c r="E133">
        <f t="shared" si="14"/>
        <v>-2947.5849372645016</v>
      </c>
      <c r="F133" t="s">
        <v>14</v>
      </c>
      <c r="G133">
        <v>75</v>
      </c>
      <c r="H133" s="23">
        <f t="shared" si="15"/>
        <v>585.61538461538464</v>
      </c>
      <c r="I133">
        <f t="shared" si="16"/>
        <v>3465.5758245645206</v>
      </c>
      <c r="J133">
        <f t="shared" si="17"/>
        <v>-2294.3450553337511</v>
      </c>
    </row>
    <row r="134" spans="1:10" x14ac:dyDescent="0.25">
      <c r="A134" t="s">
        <v>20</v>
      </c>
      <c r="B134">
        <v>112</v>
      </c>
      <c r="C134" s="23">
        <f t="shared" si="12"/>
        <v>851.14690265486729</v>
      </c>
      <c r="D134">
        <f t="shared" si="13"/>
        <v>4649.8787425742366</v>
      </c>
      <c r="E134">
        <f t="shared" si="14"/>
        <v>-2947.5849372645016</v>
      </c>
      <c r="F134" t="s">
        <v>14</v>
      </c>
      <c r="G134">
        <v>2176</v>
      </c>
      <c r="H134" s="23">
        <f t="shared" si="15"/>
        <v>585.61538461538464</v>
      </c>
      <c r="I134">
        <f t="shared" si="16"/>
        <v>3465.5758245645206</v>
      </c>
      <c r="J134">
        <f t="shared" si="17"/>
        <v>-2294.3450553337511</v>
      </c>
    </row>
    <row r="135" spans="1:10" x14ac:dyDescent="0.25">
      <c r="A135" t="s">
        <v>20</v>
      </c>
      <c r="B135">
        <v>943</v>
      </c>
      <c r="C135" s="23">
        <f t="shared" si="12"/>
        <v>851.14690265486729</v>
      </c>
      <c r="D135">
        <f t="shared" si="13"/>
        <v>4649.8787425742366</v>
      </c>
      <c r="E135">
        <f t="shared" si="14"/>
        <v>-2947.5849372645016</v>
      </c>
      <c r="F135" t="s">
        <v>14</v>
      </c>
      <c r="G135">
        <v>441</v>
      </c>
      <c r="H135" s="23">
        <f t="shared" si="15"/>
        <v>585.61538461538464</v>
      </c>
      <c r="I135">
        <f t="shared" si="16"/>
        <v>3465.5758245645206</v>
      </c>
      <c r="J135">
        <f t="shared" si="17"/>
        <v>-2294.3450553337511</v>
      </c>
    </row>
    <row r="136" spans="1:10" x14ac:dyDescent="0.25">
      <c r="A136" t="s">
        <v>20</v>
      </c>
      <c r="B136">
        <v>2468</v>
      </c>
      <c r="C136" s="23">
        <f t="shared" si="12"/>
        <v>851.14690265486729</v>
      </c>
      <c r="D136">
        <f t="shared" si="13"/>
        <v>4649.8787425742366</v>
      </c>
      <c r="E136">
        <f t="shared" si="14"/>
        <v>-2947.5849372645016</v>
      </c>
      <c r="F136" t="s">
        <v>14</v>
      </c>
      <c r="G136">
        <v>25</v>
      </c>
      <c r="H136" s="23">
        <f t="shared" si="15"/>
        <v>585.61538461538464</v>
      </c>
      <c r="I136">
        <f t="shared" si="16"/>
        <v>3465.5758245645206</v>
      </c>
      <c r="J136">
        <f t="shared" si="17"/>
        <v>-2294.3450553337511</v>
      </c>
    </row>
    <row r="137" spans="1:10" x14ac:dyDescent="0.25">
      <c r="A137" t="s">
        <v>20</v>
      </c>
      <c r="B137">
        <v>2551</v>
      </c>
      <c r="C137" s="23">
        <f t="shared" si="12"/>
        <v>851.14690265486729</v>
      </c>
      <c r="D137">
        <f t="shared" si="13"/>
        <v>4649.8787425742366</v>
      </c>
      <c r="E137">
        <f t="shared" si="14"/>
        <v>-2947.5849372645016</v>
      </c>
      <c r="F137" t="s">
        <v>14</v>
      </c>
      <c r="G137">
        <v>127</v>
      </c>
      <c r="H137" s="23">
        <f t="shared" si="15"/>
        <v>585.61538461538464</v>
      </c>
      <c r="I137">
        <f t="shared" si="16"/>
        <v>3465.5758245645206</v>
      </c>
      <c r="J137">
        <f t="shared" si="17"/>
        <v>-2294.3450553337511</v>
      </c>
    </row>
    <row r="138" spans="1:10" x14ac:dyDescent="0.25">
      <c r="A138" t="s">
        <v>20</v>
      </c>
      <c r="B138">
        <v>101</v>
      </c>
      <c r="C138" s="23">
        <f t="shared" si="12"/>
        <v>851.14690265486729</v>
      </c>
      <c r="D138">
        <f t="shared" si="13"/>
        <v>4649.8787425742366</v>
      </c>
      <c r="E138">
        <f t="shared" si="14"/>
        <v>-2947.5849372645016</v>
      </c>
      <c r="F138" t="s">
        <v>14</v>
      </c>
      <c r="G138">
        <v>355</v>
      </c>
      <c r="H138" s="23">
        <f t="shared" si="15"/>
        <v>585.61538461538464</v>
      </c>
      <c r="I138">
        <f t="shared" si="16"/>
        <v>3465.5758245645206</v>
      </c>
      <c r="J138">
        <f t="shared" si="17"/>
        <v>-2294.3450553337511</v>
      </c>
    </row>
    <row r="139" spans="1:10" x14ac:dyDescent="0.25">
      <c r="A139" t="s">
        <v>20</v>
      </c>
      <c r="B139">
        <v>92</v>
      </c>
      <c r="C139" s="23">
        <f t="shared" si="12"/>
        <v>851.14690265486729</v>
      </c>
      <c r="D139">
        <f t="shared" si="13"/>
        <v>4649.8787425742366</v>
      </c>
      <c r="E139">
        <f t="shared" si="14"/>
        <v>-2947.5849372645016</v>
      </c>
      <c r="F139" t="s">
        <v>14</v>
      </c>
      <c r="G139">
        <v>44</v>
      </c>
      <c r="H139" s="23">
        <f t="shared" si="15"/>
        <v>585.61538461538464</v>
      </c>
      <c r="I139">
        <f t="shared" si="16"/>
        <v>3465.5758245645206</v>
      </c>
      <c r="J139">
        <f t="shared" si="17"/>
        <v>-2294.3450553337511</v>
      </c>
    </row>
    <row r="140" spans="1:10" x14ac:dyDescent="0.25">
      <c r="A140" t="s">
        <v>20</v>
      </c>
      <c r="B140">
        <v>62</v>
      </c>
      <c r="C140" s="23">
        <f t="shared" si="12"/>
        <v>851.14690265486729</v>
      </c>
      <c r="D140">
        <f t="shared" si="13"/>
        <v>4649.8787425742366</v>
      </c>
      <c r="E140">
        <f t="shared" si="14"/>
        <v>-2947.5849372645016</v>
      </c>
      <c r="F140" t="s">
        <v>14</v>
      </c>
      <c r="G140">
        <v>67</v>
      </c>
      <c r="H140" s="23">
        <f t="shared" si="15"/>
        <v>585.61538461538464</v>
      </c>
      <c r="I140">
        <f t="shared" si="16"/>
        <v>3465.5758245645206</v>
      </c>
      <c r="J140">
        <f t="shared" si="17"/>
        <v>-2294.3450553337511</v>
      </c>
    </row>
    <row r="141" spans="1:10" x14ac:dyDescent="0.25">
      <c r="A141" t="s">
        <v>20</v>
      </c>
      <c r="B141">
        <v>149</v>
      </c>
      <c r="C141" s="23">
        <f t="shared" si="12"/>
        <v>851.14690265486729</v>
      </c>
      <c r="D141">
        <f t="shared" si="13"/>
        <v>4649.8787425742366</v>
      </c>
      <c r="E141">
        <f t="shared" si="14"/>
        <v>-2947.5849372645016</v>
      </c>
      <c r="F141" t="s">
        <v>14</v>
      </c>
      <c r="G141">
        <v>1068</v>
      </c>
      <c r="H141" s="23">
        <f t="shared" si="15"/>
        <v>585.61538461538464</v>
      </c>
      <c r="I141">
        <f t="shared" si="16"/>
        <v>3465.5758245645206</v>
      </c>
      <c r="J141">
        <f t="shared" si="17"/>
        <v>-2294.3450553337511</v>
      </c>
    </row>
    <row r="142" spans="1:10" x14ac:dyDescent="0.25">
      <c r="A142" t="s">
        <v>20</v>
      </c>
      <c r="B142">
        <v>329</v>
      </c>
      <c r="C142" s="23">
        <f t="shared" si="12"/>
        <v>851.14690265486729</v>
      </c>
      <c r="D142">
        <f t="shared" si="13"/>
        <v>4649.8787425742366</v>
      </c>
      <c r="E142">
        <f t="shared" si="14"/>
        <v>-2947.5849372645016</v>
      </c>
      <c r="F142" t="s">
        <v>14</v>
      </c>
      <c r="G142">
        <v>424</v>
      </c>
      <c r="H142" s="23">
        <f t="shared" si="15"/>
        <v>585.61538461538464</v>
      </c>
      <c r="I142">
        <f t="shared" si="16"/>
        <v>3465.5758245645206</v>
      </c>
      <c r="J142">
        <f t="shared" si="17"/>
        <v>-2294.3450553337511</v>
      </c>
    </row>
    <row r="143" spans="1:10" x14ac:dyDescent="0.25">
      <c r="A143" t="s">
        <v>20</v>
      </c>
      <c r="B143">
        <v>97</v>
      </c>
      <c r="C143" s="23">
        <f t="shared" si="12"/>
        <v>851.14690265486729</v>
      </c>
      <c r="D143">
        <f t="shared" si="13"/>
        <v>4649.8787425742366</v>
      </c>
      <c r="E143">
        <f t="shared" si="14"/>
        <v>-2947.5849372645016</v>
      </c>
      <c r="F143" t="s">
        <v>14</v>
      </c>
      <c r="G143">
        <v>151</v>
      </c>
      <c r="H143" s="23">
        <f t="shared" si="15"/>
        <v>585.61538461538464</v>
      </c>
      <c r="I143">
        <f t="shared" si="16"/>
        <v>3465.5758245645206</v>
      </c>
      <c r="J143">
        <f t="shared" si="17"/>
        <v>-2294.3450553337511</v>
      </c>
    </row>
    <row r="144" spans="1:10" x14ac:dyDescent="0.25">
      <c r="A144" t="s">
        <v>20</v>
      </c>
      <c r="B144">
        <v>1784</v>
      </c>
      <c r="C144" s="23">
        <f t="shared" si="12"/>
        <v>851.14690265486729</v>
      </c>
      <c r="D144">
        <f t="shared" si="13"/>
        <v>4649.8787425742366</v>
      </c>
      <c r="E144">
        <f t="shared" si="14"/>
        <v>-2947.5849372645016</v>
      </c>
      <c r="F144" t="s">
        <v>14</v>
      </c>
      <c r="G144">
        <v>1608</v>
      </c>
      <c r="H144" s="23">
        <f t="shared" si="15"/>
        <v>585.61538461538464</v>
      </c>
      <c r="I144">
        <f t="shared" si="16"/>
        <v>3465.5758245645206</v>
      </c>
      <c r="J144">
        <f t="shared" si="17"/>
        <v>-2294.3450553337511</v>
      </c>
    </row>
    <row r="145" spans="1:10" x14ac:dyDescent="0.25">
      <c r="A145" t="s">
        <v>20</v>
      </c>
      <c r="B145">
        <v>1684</v>
      </c>
      <c r="C145" s="23">
        <f t="shared" si="12"/>
        <v>851.14690265486729</v>
      </c>
      <c r="D145">
        <f t="shared" si="13"/>
        <v>4649.8787425742366</v>
      </c>
      <c r="E145">
        <f t="shared" si="14"/>
        <v>-2947.5849372645016</v>
      </c>
      <c r="F145" t="s">
        <v>14</v>
      </c>
      <c r="G145">
        <v>941</v>
      </c>
      <c r="H145" s="23">
        <f t="shared" si="15"/>
        <v>585.61538461538464</v>
      </c>
      <c r="I145">
        <f t="shared" si="16"/>
        <v>3465.5758245645206</v>
      </c>
      <c r="J145">
        <f t="shared" si="17"/>
        <v>-2294.3450553337511</v>
      </c>
    </row>
    <row r="146" spans="1:10" x14ac:dyDescent="0.25">
      <c r="A146" t="s">
        <v>20</v>
      </c>
      <c r="B146">
        <v>250</v>
      </c>
      <c r="C146" s="23">
        <f t="shared" si="12"/>
        <v>851.14690265486729</v>
      </c>
      <c r="D146">
        <f t="shared" si="13"/>
        <v>4649.8787425742366</v>
      </c>
      <c r="E146">
        <f t="shared" si="14"/>
        <v>-2947.5849372645016</v>
      </c>
      <c r="F146" t="s">
        <v>14</v>
      </c>
      <c r="G146">
        <v>1</v>
      </c>
      <c r="H146" s="23">
        <f t="shared" si="15"/>
        <v>585.61538461538464</v>
      </c>
      <c r="I146">
        <f t="shared" si="16"/>
        <v>3465.5758245645206</v>
      </c>
      <c r="J146">
        <f t="shared" si="17"/>
        <v>-2294.3450553337511</v>
      </c>
    </row>
    <row r="147" spans="1:10" x14ac:dyDescent="0.25">
      <c r="A147" t="s">
        <v>20</v>
      </c>
      <c r="B147">
        <v>238</v>
      </c>
      <c r="C147" s="23">
        <f t="shared" si="12"/>
        <v>851.14690265486729</v>
      </c>
      <c r="D147">
        <f t="shared" si="13"/>
        <v>4649.8787425742366</v>
      </c>
      <c r="E147">
        <f t="shared" si="14"/>
        <v>-2947.5849372645016</v>
      </c>
      <c r="F147" t="s">
        <v>14</v>
      </c>
      <c r="G147">
        <v>40</v>
      </c>
      <c r="H147" s="23">
        <f t="shared" si="15"/>
        <v>585.61538461538464</v>
      </c>
      <c r="I147">
        <f t="shared" si="16"/>
        <v>3465.5758245645206</v>
      </c>
      <c r="J147">
        <f t="shared" si="17"/>
        <v>-2294.3450553337511</v>
      </c>
    </row>
    <row r="148" spans="1:10" x14ac:dyDescent="0.25">
      <c r="A148" t="s">
        <v>20</v>
      </c>
      <c r="B148">
        <v>53</v>
      </c>
      <c r="C148" s="23">
        <f t="shared" si="12"/>
        <v>851.14690265486729</v>
      </c>
      <c r="D148">
        <f t="shared" si="13"/>
        <v>4649.8787425742366</v>
      </c>
      <c r="E148">
        <f t="shared" si="14"/>
        <v>-2947.5849372645016</v>
      </c>
      <c r="F148" t="s">
        <v>14</v>
      </c>
      <c r="G148">
        <v>3015</v>
      </c>
      <c r="H148" s="23">
        <f t="shared" si="15"/>
        <v>585.61538461538464</v>
      </c>
      <c r="I148">
        <f t="shared" si="16"/>
        <v>3465.5758245645206</v>
      </c>
      <c r="J148">
        <f t="shared" si="17"/>
        <v>-2294.3450553337511</v>
      </c>
    </row>
    <row r="149" spans="1:10" x14ac:dyDescent="0.25">
      <c r="A149" t="s">
        <v>20</v>
      </c>
      <c r="B149">
        <v>214</v>
      </c>
      <c r="C149" s="23">
        <f t="shared" si="12"/>
        <v>851.14690265486729</v>
      </c>
      <c r="D149">
        <f t="shared" si="13"/>
        <v>4649.8787425742366</v>
      </c>
      <c r="E149">
        <f t="shared" si="14"/>
        <v>-2947.5849372645016</v>
      </c>
      <c r="F149" t="s">
        <v>14</v>
      </c>
      <c r="G149">
        <v>435</v>
      </c>
      <c r="H149" s="23">
        <f t="shared" si="15"/>
        <v>585.61538461538464</v>
      </c>
      <c r="I149">
        <f t="shared" si="16"/>
        <v>3465.5758245645206</v>
      </c>
      <c r="J149">
        <f t="shared" si="17"/>
        <v>-2294.3450553337511</v>
      </c>
    </row>
    <row r="150" spans="1:10" x14ac:dyDescent="0.25">
      <c r="A150" t="s">
        <v>20</v>
      </c>
      <c r="B150">
        <v>222</v>
      </c>
      <c r="C150" s="23">
        <f t="shared" si="12"/>
        <v>851.14690265486729</v>
      </c>
      <c r="D150">
        <f t="shared" si="13"/>
        <v>4649.8787425742366</v>
      </c>
      <c r="E150">
        <f t="shared" si="14"/>
        <v>-2947.5849372645016</v>
      </c>
      <c r="F150" t="s">
        <v>14</v>
      </c>
      <c r="G150">
        <v>714</v>
      </c>
      <c r="H150" s="23">
        <f t="shared" si="15"/>
        <v>585.61538461538464</v>
      </c>
      <c r="I150">
        <f t="shared" si="16"/>
        <v>3465.5758245645206</v>
      </c>
      <c r="J150">
        <f t="shared" si="17"/>
        <v>-2294.3450553337511</v>
      </c>
    </row>
    <row r="151" spans="1:10" x14ac:dyDescent="0.25">
      <c r="A151" t="s">
        <v>20</v>
      </c>
      <c r="B151">
        <v>1884</v>
      </c>
      <c r="C151" s="23">
        <f t="shared" si="12"/>
        <v>851.14690265486729</v>
      </c>
      <c r="D151">
        <f t="shared" si="13"/>
        <v>4649.8787425742366</v>
      </c>
      <c r="E151">
        <f t="shared" si="14"/>
        <v>-2947.5849372645016</v>
      </c>
      <c r="F151" t="s">
        <v>14</v>
      </c>
      <c r="G151">
        <v>5497</v>
      </c>
      <c r="H151" s="23">
        <f t="shared" si="15"/>
        <v>585.61538461538464</v>
      </c>
      <c r="I151">
        <f t="shared" si="16"/>
        <v>3465.5758245645206</v>
      </c>
      <c r="J151">
        <f t="shared" si="17"/>
        <v>-2294.3450553337511</v>
      </c>
    </row>
    <row r="152" spans="1:10" x14ac:dyDescent="0.25">
      <c r="A152" t="s">
        <v>20</v>
      </c>
      <c r="B152">
        <v>218</v>
      </c>
      <c r="C152" s="23">
        <f t="shared" si="12"/>
        <v>851.14690265486729</v>
      </c>
      <c r="D152">
        <f t="shared" si="13"/>
        <v>4649.8787425742366</v>
      </c>
      <c r="E152">
        <f t="shared" si="14"/>
        <v>-2947.5849372645016</v>
      </c>
      <c r="F152" t="s">
        <v>14</v>
      </c>
      <c r="G152">
        <v>418</v>
      </c>
      <c r="H152" s="23">
        <f t="shared" si="15"/>
        <v>585.61538461538464</v>
      </c>
      <c r="I152">
        <f t="shared" si="16"/>
        <v>3465.5758245645206</v>
      </c>
      <c r="J152">
        <f t="shared" si="17"/>
        <v>-2294.3450553337511</v>
      </c>
    </row>
    <row r="153" spans="1:10" x14ac:dyDescent="0.25">
      <c r="A153" t="s">
        <v>20</v>
      </c>
      <c r="B153">
        <v>6465</v>
      </c>
      <c r="C153" s="23">
        <f t="shared" si="12"/>
        <v>851.14690265486729</v>
      </c>
      <c r="D153">
        <f t="shared" si="13"/>
        <v>4649.8787425742366</v>
      </c>
      <c r="E153">
        <f t="shared" si="14"/>
        <v>-2947.5849372645016</v>
      </c>
      <c r="F153" t="s">
        <v>14</v>
      </c>
      <c r="G153">
        <v>1439</v>
      </c>
      <c r="H153" s="23">
        <f t="shared" si="15"/>
        <v>585.61538461538464</v>
      </c>
      <c r="I153">
        <f t="shared" si="16"/>
        <v>3465.5758245645206</v>
      </c>
      <c r="J153">
        <f t="shared" si="17"/>
        <v>-2294.3450553337511</v>
      </c>
    </row>
    <row r="154" spans="1:10" x14ac:dyDescent="0.25">
      <c r="A154" t="s">
        <v>20</v>
      </c>
      <c r="B154">
        <v>59</v>
      </c>
      <c r="C154" s="23">
        <f t="shared" si="12"/>
        <v>851.14690265486729</v>
      </c>
      <c r="D154">
        <f t="shared" si="13"/>
        <v>4649.8787425742366</v>
      </c>
      <c r="E154">
        <f t="shared" si="14"/>
        <v>-2947.5849372645016</v>
      </c>
      <c r="F154" t="s">
        <v>14</v>
      </c>
      <c r="G154">
        <v>15</v>
      </c>
      <c r="H154" s="23">
        <f t="shared" si="15"/>
        <v>585.61538461538464</v>
      </c>
      <c r="I154">
        <f t="shared" si="16"/>
        <v>3465.5758245645206</v>
      </c>
      <c r="J154">
        <f t="shared" si="17"/>
        <v>-2294.3450553337511</v>
      </c>
    </row>
    <row r="155" spans="1:10" x14ac:dyDescent="0.25">
      <c r="A155" t="s">
        <v>20</v>
      </c>
      <c r="B155">
        <v>88</v>
      </c>
      <c r="C155" s="23">
        <f t="shared" si="12"/>
        <v>851.14690265486729</v>
      </c>
      <c r="D155">
        <f t="shared" si="13"/>
        <v>4649.8787425742366</v>
      </c>
      <c r="E155">
        <f t="shared" si="14"/>
        <v>-2947.5849372645016</v>
      </c>
      <c r="F155" t="s">
        <v>14</v>
      </c>
      <c r="G155">
        <v>1999</v>
      </c>
      <c r="H155" s="23">
        <f t="shared" si="15"/>
        <v>585.61538461538464</v>
      </c>
      <c r="I155">
        <f t="shared" si="16"/>
        <v>3465.5758245645206</v>
      </c>
      <c r="J155">
        <f t="shared" si="17"/>
        <v>-2294.3450553337511</v>
      </c>
    </row>
    <row r="156" spans="1:10" x14ac:dyDescent="0.25">
      <c r="A156" t="s">
        <v>20</v>
      </c>
      <c r="B156">
        <v>1697</v>
      </c>
      <c r="C156" s="23">
        <f t="shared" si="12"/>
        <v>851.14690265486729</v>
      </c>
      <c r="D156">
        <f t="shared" si="13"/>
        <v>4649.8787425742366</v>
      </c>
      <c r="E156">
        <f t="shared" si="14"/>
        <v>-2947.5849372645016</v>
      </c>
      <c r="F156" t="s">
        <v>14</v>
      </c>
      <c r="G156">
        <v>118</v>
      </c>
      <c r="H156" s="23">
        <f t="shared" si="15"/>
        <v>585.61538461538464</v>
      </c>
      <c r="I156">
        <f t="shared" si="16"/>
        <v>3465.5758245645206</v>
      </c>
      <c r="J156">
        <f t="shared" si="17"/>
        <v>-2294.3450553337511</v>
      </c>
    </row>
    <row r="157" spans="1:10" x14ac:dyDescent="0.25">
      <c r="A157" t="s">
        <v>20</v>
      </c>
      <c r="B157">
        <v>92</v>
      </c>
      <c r="C157" s="23">
        <f t="shared" si="12"/>
        <v>851.14690265486729</v>
      </c>
      <c r="D157">
        <f t="shared" si="13"/>
        <v>4649.8787425742366</v>
      </c>
      <c r="E157">
        <f t="shared" si="14"/>
        <v>-2947.5849372645016</v>
      </c>
      <c r="F157" t="s">
        <v>14</v>
      </c>
      <c r="G157">
        <v>162</v>
      </c>
      <c r="H157" s="23">
        <f t="shared" si="15"/>
        <v>585.61538461538464</v>
      </c>
      <c r="I157">
        <f t="shared" si="16"/>
        <v>3465.5758245645206</v>
      </c>
      <c r="J157">
        <f t="shared" si="17"/>
        <v>-2294.3450553337511</v>
      </c>
    </row>
    <row r="158" spans="1:10" x14ac:dyDescent="0.25">
      <c r="A158" t="s">
        <v>20</v>
      </c>
      <c r="B158">
        <v>186</v>
      </c>
      <c r="C158" s="23">
        <f t="shared" si="12"/>
        <v>851.14690265486729</v>
      </c>
      <c r="D158">
        <f t="shared" si="13"/>
        <v>4649.8787425742366</v>
      </c>
      <c r="E158">
        <f t="shared" si="14"/>
        <v>-2947.5849372645016</v>
      </c>
      <c r="F158" t="s">
        <v>14</v>
      </c>
      <c r="G158">
        <v>83</v>
      </c>
      <c r="H158" s="23">
        <f t="shared" si="15"/>
        <v>585.61538461538464</v>
      </c>
      <c r="I158">
        <f t="shared" si="16"/>
        <v>3465.5758245645206</v>
      </c>
      <c r="J158">
        <f t="shared" si="17"/>
        <v>-2294.3450553337511</v>
      </c>
    </row>
    <row r="159" spans="1:10" x14ac:dyDescent="0.25">
      <c r="A159" t="s">
        <v>20</v>
      </c>
      <c r="B159">
        <v>138</v>
      </c>
      <c r="C159" s="23">
        <f t="shared" si="12"/>
        <v>851.14690265486729</v>
      </c>
      <c r="D159">
        <f t="shared" si="13"/>
        <v>4649.8787425742366</v>
      </c>
      <c r="E159">
        <f t="shared" si="14"/>
        <v>-2947.5849372645016</v>
      </c>
      <c r="F159" t="s">
        <v>14</v>
      </c>
      <c r="G159">
        <v>747</v>
      </c>
      <c r="H159" s="23">
        <f t="shared" si="15"/>
        <v>585.61538461538464</v>
      </c>
      <c r="I159">
        <f t="shared" si="16"/>
        <v>3465.5758245645206</v>
      </c>
      <c r="J159">
        <f t="shared" si="17"/>
        <v>-2294.3450553337511</v>
      </c>
    </row>
    <row r="160" spans="1:10" x14ac:dyDescent="0.25">
      <c r="A160" t="s">
        <v>20</v>
      </c>
      <c r="B160">
        <v>261</v>
      </c>
      <c r="C160" s="23">
        <f t="shared" si="12"/>
        <v>851.14690265486729</v>
      </c>
      <c r="D160">
        <f t="shared" si="13"/>
        <v>4649.8787425742366</v>
      </c>
      <c r="E160">
        <f t="shared" si="14"/>
        <v>-2947.5849372645016</v>
      </c>
      <c r="F160" t="s">
        <v>14</v>
      </c>
      <c r="G160">
        <v>84</v>
      </c>
      <c r="H160" s="23">
        <f t="shared" si="15"/>
        <v>585.61538461538464</v>
      </c>
      <c r="I160">
        <f t="shared" si="16"/>
        <v>3465.5758245645206</v>
      </c>
      <c r="J160">
        <f t="shared" si="17"/>
        <v>-2294.3450553337511</v>
      </c>
    </row>
    <row r="161" spans="1:10" x14ac:dyDescent="0.25">
      <c r="A161" t="s">
        <v>20</v>
      </c>
      <c r="B161">
        <v>107</v>
      </c>
      <c r="C161" s="23">
        <f t="shared" si="12"/>
        <v>851.14690265486729</v>
      </c>
      <c r="D161">
        <f t="shared" si="13"/>
        <v>4649.8787425742366</v>
      </c>
      <c r="E161">
        <f t="shared" si="14"/>
        <v>-2947.5849372645016</v>
      </c>
      <c r="F161" t="s">
        <v>14</v>
      </c>
      <c r="G161">
        <v>91</v>
      </c>
      <c r="H161" s="23">
        <f t="shared" si="15"/>
        <v>585.61538461538464</v>
      </c>
      <c r="I161">
        <f t="shared" si="16"/>
        <v>3465.5758245645206</v>
      </c>
      <c r="J161">
        <f t="shared" si="17"/>
        <v>-2294.3450553337511</v>
      </c>
    </row>
    <row r="162" spans="1:10" x14ac:dyDescent="0.25">
      <c r="A162" t="s">
        <v>20</v>
      </c>
      <c r="B162">
        <v>199</v>
      </c>
      <c r="C162" s="23">
        <f t="shared" si="12"/>
        <v>851.14690265486729</v>
      </c>
      <c r="D162">
        <f t="shared" si="13"/>
        <v>4649.8787425742366</v>
      </c>
      <c r="E162">
        <f t="shared" si="14"/>
        <v>-2947.5849372645016</v>
      </c>
      <c r="F162" t="s">
        <v>14</v>
      </c>
      <c r="G162">
        <v>792</v>
      </c>
      <c r="H162" s="23">
        <f t="shared" si="15"/>
        <v>585.61538461538464</v>
      </c>
      <c r="I162">
        <f t="shared" si="16"/>
        <v>3465.5758245645206</v>
      </c>
      <c r="J162">
        <f t="shared" si="17"/>
        <v>-2294.3450553337511</v>
      </c>
    </row>
    <row r="163" spans="1:10" x14ac:dyDescent="0.25">
      <c r="A163" t="s">
        <v>20</v>
      </c>
      <c r="B163">
        <v>5512</v>
      </c>
      <c r="C163" s="23">
        <f t="shared" si="12"/>
        <v>851.14690265486729</v>
      </c>
      <c r="D163">
        <f t="shared" si="13"/>
        <v>4649.8787425742366</v>
      </c>
      <c r="E163">
        <f t="shared" si="14"/>
        <v>-2947.5849372645016</v>
      </c>
      <c r="F163" t="s">
        <v>14</v>
      </c>
      <c r="G163">
        <v>32</v>
      </c>
      <c r="H163" s="23">
        <f t="shared" si="15"/>
        <v>585.61538461538464</v>
      </c>
      <c r="I163">
        <f t="shared" si="16"/>
        <v>3465.5758245645206</v>
      </c>
      <c r="J163">
        <f t="shared" si="17"/>
        <v>-2294.3450553337511</v>
      </c>
    </row>
    <row r="164" spans="1:10" x14ac:dyDescent="0.25">
      <c r="A164" t="s">
        <v>20</v>
      </c>
      <c r="B164">
        <v>86</v>
      </c>
      <c r="C164" s="23">
        <f t="shared" si="12"/>
        <v>851.14690265486729</v>
      </c>
      <c r="D164">
        <f t="shared" si="13"/>
        <v>4649.8787425742366</v>
      </c>
      <c r="E164">
        <f t="shared" si="14"/>
        <v>-2947.5849372645016</v>
      </c>
      <c r="F164" t="s">
        <v>14</v>
      </c>
      <c r="G164">
        <v>186</v>
      </c>
      <c r="H164" s="23">
        <f t="shared" si="15"/>
        <v>585.61538461538464</v>
      </c>
      <c r="I164">
        <f t="shared" si="16"/>
        <v>3465.5758245645206</v>
      </c>
      <c r="J164">
        <f t="shared" si="17"/>
        <v>-2294.3450553337511</v>
      </c>
    </row>
    <row r="165" spans="1:10" x14ac:dyDescent="0.25">
      <c r="A165" t="s">
        <v>20</v>
      </c>
      <c r="B165">
        <v>2768</v>
      </c>
      <c r="C165" s="23">
        <f t="shared" si="12"/>
        <v>851.14690265486729</v>
      </c>
      <c r="D165">
        <f t="shared" si="13"/>
        <v>4649.8787425742366</v>
      </c>
      <c r="E165">
        <f t="shared" si="14"/>
        <v>-2947.5849372645016</v>
      </c>
      <c r="F165" t="s">
        <v>14</v>
      </c>
      <c r="G165">
        <v>605</v>
      </c>
      <c r="H165" s="23">
        <f t="shared" si="15"/>
        <v>585.61538461538464</v>
      </c>
      <c r="I165">
        <f t="shared" si="16"/>
        <v>3465.5758245645206</v>
      </c>
      <c r="J165">
        <f t="shared" si="17"/>
        <v>-2294.3450553337511</v>
      </c>
    </row>
    <row r="166" spans="1:10" x14ac:dyDescent="0.25">
      <c r="A166" t="s">
        <v>20</v>
      </c>
      <c r="B166">
        <v>48</v>
      </c>
      <c r="C166" s="23">
        <f t="shared" si="12"/>
        <v>851.14690265486729</v>
      </c>
      <c r="D166">
        <f t="shared" si="13"/>
        <v>4649.8787425742366</v>
      </c>
      <c r="E166">
        <f t="shared" si="14"/>
        <v>-2947.5849372645016</v>
      </c>
      <c r="F166" t="s">
        <v>14</v>
      </c>
      <c r="G166">
        <v>1</v>
      </c>
      <c r="H166" s="23">
        <f t="shared" si="15"/>
        <v>585.61538461538464</v>
      </c>
      <c r="I166">
        <f t="shared" si="16"/>
        <v>3465.5758245645206</v>
      </c>
      <c r="J166">
        <f t="shared" si="17"/>
        <v>-2294.3450553337511</v>
      </c>
    </row>
    <row r="167" spans="1:10" x14ac:dyDescent="0.25">
      <c r="A167" t="s">
        <v>20</v>
      </c>
      <c r="B167">
        <v>87</v>
      </c>
      <c r="C167" s="23">
        <f t="shared" si="12"/>
        <v>851.14690265486729</v>
      </c>
      <c r="D167">
        <f t="shared" si="13"/>
        <v>4649.8787425742366</v>
      </c>
      <c r="E167">
        <f t="shared" si="14"/>
        <v>-2947.5849372645016</v>
      </c>
      <c r="F167" t="s">
        <v>14</v>
      </c>
      <c r="G167">
        <v>31</v>
      </c>
      <c r="H167" s="23">
        <f t="shared" si="15"/>
        <v>585.61538461538464</v>
      </c>
      <c r="I167">
        <f t="shared" si="16"/>
        <v>3465.5758245645206</v>
      </c>
      <c r="J167">
        <f t="shared" si="17"/>
        <v>-2294.3450553337511</v>
      </c>
    </row>
    <row r="168" spans="1:10" x14ac:dyDescent="0.25">
      <c r="A168" t="s">
        <v>20</v>
      </c>
      <c r="B168">
        <v>1894</v>
      </c>
      <c r="C168" s="23">
        <f t="shared" si="12"/>
        <v>851.14690265486729</v>
      </c>
      <c r="D168">
        <f t="shared" si="13"/>
        <v>4649.8787425742366</v>
      </c>
      <c r="E168">
        <f t="shared" si="14"/>
        <v>-2947.5849372645016</v>
      </c>
      <c r="F168" t="s">
        <v>14</v>
      </c>
      <c r="G168">
        <v>1181</v>
      </c>
      <c r="H168" s="23">
        <f t="shared" si="15"/>
        <v>585.61538461538464</v>
      </c>
      <c r="I168">
        <f t="shared" si="16"/>
        <v>3465.5758245645206</v>
      </c>
      <c r="J168">
        <f t="shared" si="17"/>
        <v>-2294.3450553337511</v>
      </c>
    </row>
    <row r="169" spans="1:10" x14ac:dyDescent="0.25">
      <c r="A169" t="s">
        <v>20</v>
      </c>
      <c r="B169">
        <v>282</v>
      </c>
      <c r="C169" s="23">
        <f t="shared" si="12"/>
        <v>851.14690265486729</v>
      </c>
      <c r="D169">
        <f t="shared" si="13"/>
        <v>4649.8787425742366</v>
      </c>
      <c r="E169">
        <f t="shared" si="14"/>
        <v>-2947.5849372645016</v>
      </c>
      <c r="F169" t="s">
        <v>14</v>
      </c>
      <c r="G169">
        <v>39</v>
      </c>
      <c r="H169" s="23">
        <f t="shared" si="15"/>
        <v>585.61538461538464</v>
      </c>
      <c r="I169">
        <f t="shared" si="16"/>
        <v>3465.5758245645206</v>
      </c>
      <c r="J169">
        <f t="shared" si="17"/>
        <v>-2294.3450553337511</v>
      </c>
    </row>
    <row r="170" spans="1:10" x14ac:dyDescent="0.25">
      <c r="A170" t="s">
        <v>20</v>
      </c>
      <c r="B170">
        <v>116</v>
      </c>
      <c r="C170" s="23">
        <f t="shared" si="12"/>
        <v>851.14690265486729</v>
      </c>
      <c r="D170">
        <f t="shared" si="13"/>
        <v>4649.8787425742366</v>
      </c>
      <c r="E170">
        <f t="shared" si="14"/>
        <v>-2947.5849372645016</v>
      </c>
      <c r="F170" t="s">
        <v>14</v>
      </c>
      <c r="G170">
        <v>46</v>
      </c>
      <c r="H170" s="23">
        <f t="shared" si="15"/>
        <v>585.61538461538464</v>
      </c>
      <c r="I170">
        <f t="shared" si="16"/>
        <v>3465.5758245645206</v>
      </c>
      <c r="J170">
        <f t="shared" si="17"/>
        <v>-2294.3450553337511</v>
      </c>
    </row>
    <row r="171" spans="1:10" x14ac:dyDescent="0.25">
      <c r="A171" t="s">
        <v>20</v>
      </c>
      <c r="B171">
        <v>83</v>
      </c>
      <c r="C171" s="23">
        <f t="shared" si="12"/>
        <v>851.14690265486729</v>
      </c>
      <c r="D171">
        <f t="shared" si="13"/>
        <v>4649.8787425742366</v>
      </c>
      <c r="E171">
        <f t="shared" si="14"/>
        <v>-2947.5849372645016</v>
      </c>
      <c r="F171" t="s">
        <v>14</v>
      </c>
      <c r="G171">
        <v>105</v>
      </c>
      <c r="H171" s="23">
        <f t="shared" si="15"/>
        <v>585.61538461538464</v>
      </c>
      <c r="I171">
        <f t="shared" si="16"/>
        <v>3465.5758245645206</v>
      </c>
      <c r="J171">
        <f t="shared" si="17"/>
        <v>-2294.3450553337511</v>
      </c>
    </row>
    <row r="172" spans="1:10" x14ac:dyDescent="0.25">
      <c r="A172" t="s">
        <v>20</v>
      </c>
      <c r="B172">
        <v>91</v>
      </c>
      <c r="C172" s="23">
        <f t="shared" si="12"/>
        <v>851.14690265486729</v>
      </c>
      <c r="D172">
        <f t="shared" si="13"/>
        <v>4649.8787425742366</v>
      </c>
      <c r="E172">
        <f t="shared" si="14"/>
        <v>-2947.5849372645016</v>
      </c>
      <c r="F172" t="s">
        <v>14</v>
      </c>
      <c r="G172">
        <v>535</v>
      </c>
      <c r="H172" s="23">
        <f t="shared" si="15"/>
        <v>585.61538461538464</v>
      </c>
      <c r="I172">
        <f t="shared" si="16"/>
        <v>3465.5758245645206</v>
      </c>
      <c r="J172">
        <f t="shared" si="17"/>
        <v>-2294.3450553337511</v>
      </c>
    </row>
    <row r="173" spans="1:10" x14ac:dyDescent="0.25">
      <c r="A173" t="s">
        <v>20</v>
      </c>
      <c r="B173">
        <v>546</v>
      </c>
      <c r="C173" s="23">
        <f t="shared" si="12"/>
        <v>851.14690265486729</v>
      </c>
      <c r="D173">
        <f t="shared" si="13"/>
        <v>4649.8787425742366</v>
      </c>
      <c r="E173">
        <f t="shared" si="14"/>
        <v>-2947.5849372645016</v>
      </c>
      <c r="F173" t="s">
        <v>14</v>
      </c>
      <c r="G173">
        <v>16</v>
      </c>
      <c r="H173" s="23">
        <f t="shared" si="15"/>
        <v>585.61538461538464</v>
      </c>
      <c r="I173">
        <f t="shared" si="16"/>
        <v>3465.5758245645206</v>
      </c>
      <c r="J173">
        <f t="shared" si="17"/>
        <v>-2294.3450553337511</v>
      </c>
    </row>
    <row r="174" spans="1:10" x14ac:dyDescent="0.25">
      <c r="A174" t="s">
        <v>20</v>
      </c>
      <c r="B174">
        <v>393</v>
      </c>
      <c r="C174" s="23">
        <f t="shared" si="12"/>
        <v>851.14690265486729</v>
      </c>
      <c r="D174">
        <f t="shared" si="13"/>
        <v>4649.8787425742366</v>
      </c>
      <c r="E174">
        <f t="shared" si="14"/>
        <v>-2947.5849372645016</v>
      </c>
      <c r="F174" t="s">
        <v>14</v>
      </c>
      <c r="G174">
        <v>575</v>
      </c>
      <c r="H174" s="23">
        <f t="shared" si="15"/>
        <v>585.61538461538464</v>
      </c>
      <c r="I174">
        <f t="shared" si="16"/>
        <v>3465.5758245645206</v>
      </c>
      <c r="J174">
        <f t="shared" si="17"/>
        <v>-2294.3450553337511</v>
      </c>
    </row>
    <row r="175" spans="1:10" x14ac:dyDescent="0.25">
      <c r="A175" t="s">
        <v>20</v>
      </c>
      <c r="B175">
        <v>133</v>
      </c>
      <c r="C175" s="23">
        <f t="shared" si="12"/>
        <v>851.14690265486729</v>
      </c>
      <c r="D175">
        <f t="shared" si="13"/>
        <v>4649.8787425742366</v>
      </c>
      <c r="E175">
        <f t="shared" si="14"/>
        <v>-2947.5849372645016</v>
      </c>
      <c r="F175" t="s">
        <v>14</v>
      </c>
      <c r="G175">
        <v>1120</v>
      </c>
      <c r="H175" s="23">
        <f t="shared" si="15"/>
        <v>585.61538461538464</v>
      </c>
      <c r="I175">
        <f t="shared" si="16"/>
        <v>3465.5758245645206</v>
      </c>
      <c r="J175">
        <f t="shared" si="17"/>
        <v>-2294.3450553337511</v>
      </c>
    </row>
    <row r="176" spans="1:10" x14ac:dyDescent="0.25">
      <c r="A176" t="s">
        <v>20</v>
      </c>
      <c r="B176">
        <v>254</v>
      </c>
      <c r="C176" s="23">
        <f t="shared" si="12"/>
        <v>851.14690265486729</v>
      </c>
      <c r="D176">
        <f t="shared" si="13"/>
        <v>4649.8787425742366</v>
      </c>
      <c r="E176">
        <f t="shared" si="14"/>
        <v>-2947.5849372645016</v>
      </c>
      <c r="F176" t="s">
        <v>14</v>
      </c>
      <c r="G176">
        <v>113</v>
      </c>
      <c r="H176" s="23">
        <f t="shared" si="15"/>
        <v>585.61538461538464</v>
      </c>
      <c r="I176">
        <f t="shared" si="16"/>
        <v>3465.5758245645206</v>
      </c>
      <c r="J176">
        <f t="shared" si="17"/>
        <v>-2294.3450553337511</v>
      </c>
    </row>
    <row r="177" spans="1:10" x14ac:dyDescent="0.25">
      <c r="A177" t="s">
        <v>20</v>
      </c>
      <c r="B177">
        <v>176</v>
      </c>
      <c r="C177" s="23">
        <f t="shared" si="12"/>
        <v>851.14690265486729</v>
      </c>
      <c r="D177">
        <f t="shared" si="13"/>
        <v>4649.8787425742366</v>
      </c>
      <c r="E177">
        <f t="shared" si="14"/>
        <v>-2947.5849372645016</v>
      </c>
      <c r="F177" t="s">
        <v>14</v>
      </c>
      <c r="G177">
        <v>1538</v>
      </c>
      <c r="H177" s="23">
        <f t="shared" si="15"/>
        <v>585.61538461538464</v>
      </c>
      <c r="I177">
        <f t="shared" si="16"/>
        <v>3465.5758245645206</v>
      </c>
      <c r="J177">
        <f t="shared" si="17"/>
        <v>-2294.3450553337511</v>
      </c>
    </row>
    <row r="178" spans="1:10" x14ac:dyDescent="0.25">
      <c r="A178" t="s">
        <v>20</v>
      </c>
      <c r="B178">
        <v>337</v>
      </c>
      <c r="C178" s="23">
        <f t="shared" si="12"/>
        <v>851.14690265486729</v>
      </c>
      <c r="D178">
        <f t="shared" si="13"/>
        <v>4649.8787425742366</v>
      </c>
      <c r="E178">
        <f t="shared" si="14"/>
        <v>-2947.5849372645016</v>
      </c>
      <c r="F178" t="s">
        <v>14</v>
      </c>
      <c r="G178">
        <v>9</v>
      </c>
      <c r="H178" s="23">
        <f t="shared" si="15"/>
        <v>585.61538461538464</v>
      </c>
      <c r="I178">
        <f t="shared" si="16"/>
        <v>3465.5758245645206</v>
      </c>
      <c r="J178">
        <f t="shared" si="17"/>
        <v>-2294.3450553337511</v>
      </c>
    </row>
    <row r="179" spans="1:10" x14ac:dyDescent="0.25">
      <c r="A179" t="s">
        <v>20</v>
      </c>
      <c r="B179">
        <v>107</v>
      </c>
      <c r="C179" s="23">
        <f t="shared" si="12"/>
        <v>851.14690265486729</v>
      </c>
      <c r="D179">
        <f t="shared" si="13"/>
        <v>4649.8787425742366</v>
      </c>
      <c r="E179">
        <f t="shared" si="14"/>
        <v>-2947.5849372645016</v>
      </c>
      <c r="F179" t="s">
        <v>14</v>
      </c>
      <c r="G179">
        <v>554</v>
      </c>
      <c r="H179" s="23">
        <f t="shared" si="15"/>
        <v>585.61538461538464</v>
      </c>
      <c r="I179">
        <f t="shared" si="16"/>
        <v>3465.5758245645206</v>
      </c>
      <c r="J179">
        <f t="shared" si="17"/>
        <v>-2294.3450553337511</v>
      </c>
    </row>
    <row r="180" spans="1:10" x14ac:dyDescent="0.25">
      <c r="A180" t="s">
        <v>20</v>
      </c>
      <c r="B180">
        <v>183</v>
      </c>
      <c r="C180" s="23">
        <f t="shared" si="12"/>
        <v>851.14690265486729</v>
      </c>
      <c r="D180">
        <f t="shared" si="13"/>
        <v>4649.8787425742366</v>
      </c>
      <c r="E180">
        <f t="shared" si="14"/>
        <v>-2947.5849372645016</v>
      </c>
      <c r="F180" t="s">
        <v>14</v>
      </c>
      <c r="G180">
        <v>648</v>
      </c>
      <c r="H180" s="23">
        <f t="shared" si="15"/>
        <v>585.61538461538464</v>
      </c>
      <c r="I180">
        <f t="shared" si="16"/>
        <v>3465.5758245645206</v>
      </c>
      <c r="J180">
        <f t="shared" si="17"/>
        <v>-2294.3450553337511</v>
      </c>
    </row>
    <row r="181" spans="1:10" x14ac:dyDescent="0.25">
      <c r="A181" t="s">
        <v>20</v>
      </c>
      <c r="B181">
        <v>72</v>
      </c>
      <c r="C181" s="23">
        <f t="shared" si="12"/>
        <v>851.14690265486729</v>
      </c>
      <c r="D181">
        <f t="shared" si="13"/>
        <v>4649.8787425742366</v>
      </c>
      <c r="E181">
        <f t="shared" si="14"/>
        <v>-2947.5849372645016</v>
      </c>
      <c r="F181" t="s">
        <v>14</v>
      </c>
      <c r="G181">
        <v>21</v>
      </c>
      <c r="H181" s="23">
        <f t="shared" si="15"/>
        <v>585.61538461538464</v>
      </c>
      <c r="I181">
        <f t="shared" si="16"/>
        <v>3465.5758245645206</v>
      </c>
      <c r="J181">
        <f t="shared" si="17"/>
        <v>-2294.3450553337511</v>
      </c>
    </row>
    <row r="182" spans="1:10" x14ac:dyDescent="0.25">
      <c r="A182" t="s">
        <v>20</v>
      </c>
      <c r="B182">
        <v>295</v>
      </c>
      <c r="C182" s="23">
        <f t="shared" si="12"/>
        <v>851.14690265486729</v>
      </c>
      <c r="D182">
        <f t="shared" si="13"/>
        <v>4649.8787425742366</v>
      </c>
      <c r="E182">
        <f t="shared" si="14"/>
        <v>-2947.5849372645016</v>
      </c>
      <c r="F182" t="s">
        <v>14</v>
      </c>
      <c r="G182">
        <v>54</v>
      </c>
      <c r="H182" s="23">
        <f t="shared" si="15"/>
        <v>585.61538461538464</v>
      </c>
      <c r="I182">
        <f t="shared" si="16"/>
        <v>3465.5758245645206</v>
      </c>
      <c r="J182">
        <f t="shared" si="17"/>
        <v>-2294.3450553337511</v>
      </c>
    </row>
    <row r="183" spans="1:10" x14ac:dyDescent="0.25">
      <c r="A183" t="s">
        <v>20</v>
      </c>
      <c r="B183">
        <v>142</v>
      </c>
      <c r="C183" s="23">
        <f t="shared" si="12"/>
        <v>851.14690265486729</v>
      </c>
      <c r="D183">
        <f t="shared" si="13"/>
        <v>4649.8787425742366</v>
      </c>
      <c r="E183">
        <f t="shared" si="14"/>
        <v>-2947.5849372645016</v>
      </c>
      <c r="F183" t="s">
        <v>14</v>
      </c>
      <c r="G183">
        <v>120</v>
      </c>
      <c r="H183" s="23">
        <f t="shared" si="15"/>
        <v>585.61538461538464</v>
      </c>
      <c r="I183">
        <f t="shared" si="16"/>
        <v>3465.5758245645206</v>
      </c>
      <c r="J183">
        <f t="shared" si="17"/>
        <v>-2294.3450553337511</v>
      </c>
    </row>
    <row r="184" spans="1:10" x14ac:dyDescent="0.25">
      <c r="A184" t="s">
        <v>20</v>
      </c>
      <c r="B184">
        <v>85</v>
      </c>
      <c r="C184" s="23">
        <f t="shared" si="12"/>
        <v>851.14690265486729</v>
      </c>
      <c r="D184">
        <f t="shared" si="13"/>
        <v>4649.8787425742366</v>
      </c>
      <c r="E184">
        <f t="shared" si="14"/>
        <v>-2947.5849372645016</v>
      </c>
      <c r="F184" t="s">
        <v>14</v>
      </c>
      <c r="G184">
        <v>579</v>
      </c>
      <c r="H184" s="23">
        <f t="shared" si="15"/>
        <v>585.61538461538464</v>
      </c>
      <c r="I184">
        <f t="shared" si="16"/>
        <v>3465.5758245645206</v>
      </c>
      <c r="J184">
        <f t="shared" si="17"/>
        <v>-2294.3450553337511</v>
      </c>
    </row>
    <row r="185" spans="1:10" x14ac:dyDescent="0.25">
      <c r="A185" t="s">
        <v>20</v>
      </c>
      <c r="B185">
        <v>659</v>
      </c>
      <c r="C185" s="23">
        <f t="shared" si="12"/>
        <v>851.14690265486729</v>
      </c>
      <c r="D185">
        <f t="shared" si="13"/>
        <v>4649.8787425742366</v>
      </c>
      <c r="E185">
        <f t="shared" si="14"/>
        <v>-2947.5849372645016</v>
      </c>
      <c r="F185" t="s">
        <v>14</v>
      </c>
      <c r="G185">
        <v>2072</v>
      </c>
      <c r="H185" s="23">
        <f t="shared" si="15"/>
        <v>585.61538461538464</v>
      </c>
      <c r="I185">
        <f t="shared" si="16"/>
        <v>3465.5758245645206</v>
      </c>
      <c r="J185">
        <f t="shared" si="17"/>
        <v>-2294.3450553337511</v>
      </c>
    </row>
    <row r="186" spans="1:10" x14ac:dyDescent="0.25">
      <c r="A186" t="s">
        <v>20</v>
      </c>
      <c r="B186">
        <v>121</v>
      </c>
      <c r="C186" s="23">
        <f t="shared" si="12"/>
        <v>851.14690265486729</v>
      </c>
      <c r="D186">
        <f t="shared" si="13"/>
        <v>4649.8787425742366</v>
      </c>
      <c r="E186">
        <f t="shared" si="14"/>
        <v>-2947.5849372645016</v>
      </c>
      <c r="F186" t="s">
        <v>14</v>
      </c>
      <c r="G186">
        <v>0</v>
      </c>
      <c r="H186" s="23">
        <f t="shared" si="15"/>
        <v>585.61538461538464</v>
      </c>
      <c r="I186">
        <f t="shared" si="16"/>
        <v>3465.5758245645206</v>
      </c>
      <c r="J186">
        <f t="shared" si="17"/>
        <v>-2294.3450553337511</v>
      </c>
    </row>
    <row r="187" spans="1:10" x14ac:dyDescent="0.25">
      <c r="A187" t="s">
        <v>20</v>
      </c>
      <c r="B187">
        <v>3742</v>
      </c>
      <c r="C187" s="23">
        <f t="shared" si="12"/>
        <v>851.14690265486729</v>
      </c>
      <c r="D187">
        <f t="shared" si="13"/>
        <v>4649.8787425742366</v>
      </c>
      <c r="E187">
        <f t="shared" si="14"/>
        <v>-2947.5849372645016</v>
      </c>
      <c r="F187" t="s">
        <v>14</v>
      </c>
      <c r="G187">
        <v>1796</v>
      </c>
      <c r="H187" s="23">
        <f t="shared" si="15"/>
        <v>585.61538461538464</v>
      </c>
      <c r="I187">
        <f t="shared" si="16"/>
        <v>3465.5758245645206</v>
      </c>
      <c r="J187">
        <f t="shared" si="17"/>
        <v>-2294.3450553337511</v>
      </c>
    </row>
    <row r="188" spans="1:10" x14ac:dyDescent="0.25">
      <c r="A188" t="s">
        <v>20</v>
      </c>
      <c r="B188">
        <v>223</v>
      </c>
      <c r="C188" s="23">
        <f t="shared" si="12"/>
        <v>851.14690265486729</v>
      </c>
      <c r="D188">
        <f t="shared" si="13"/>
        <v>4649.8787425742366</v>
      </c>
      <c r="E188">
        <f t="shared" si="14"/>
        <v>-2947.5849372645016</v>
      </c>
      <c r="F188" t="s">
        <v>14</v>
      </c>
      <c r="G188">
        <v>62</v>
      </c>
      <c r="H188" s="23">
        <f t="shared" si="15"/>
        <v>585.61538461538464</v>
      </c>
      <c r="I188">
        <f t="shared" si="16"/>
        <v>3465.5758245645206</v>
      </c>
      <c r="J188">
        <f t="shared" si="17"/>
        <v>-2294.3450553337511</v>
      </c>
    </row>
    <row r="189" spans="1:10" x14ac:dyDescent="0.25">
      <c r="A189" t="s">
        <v>20</v>
      </c>
      <c r="B189">
        <v>133</v>
      </c>
      <c r="C189" s="23">
        <f t="shared" si="12"/>
        <v>851.14690265486729</v>
      </c>
      <c r="D189">
        <f t="shared" si="13"/>
        <v>4649.8787425742366</v>
      </c>
      <c r="E189">
        <f t="shared" si="14"/>
        <v>-2947.5849372645016</v>
      </c>
      <c r="F189" t="s">
        <v>14</v>
      </c>
      <c r="G189">
        <v>347</v>
      </c>
      <c r="H189" s="23">
        <f t="shared" si="15"/>
        <v>585.61538461538464</v>
      </c>
      <c r="I189">
        <f t="shared" si="16"/>
        <v>3465.5758245645206</v>
      </c>
      <c r="J189">
        <f t="shared" si="17"/>
        <v>-2294.3450553337511</v>
      </c>
    </row>
    <row r="190" spans="1:10" x14ac:dyDescent="0.25">
      <c r="A190" t="s">
        <v>20</v>
      </c>
      <c r="B190">
        <v>5168</v>
      </c>
      <c r="C190" s="23">
        <f t="shared" si="12"/>
        <v>851.14690265486729</v>
      </c>
      <c r="D190">
        <f t="shared" si="13"/>
        <v>4649.8787425742366</v>
      </c>
      <c r="E190">
        <f t="shared" si="14"/>
        <v>-2947.5849372645016</v>
      </c>
      <c r="F190" t="s">
        <v>14</v>
      </c>
      <c r="G190">
        <v>19</v>
      </c>
      <c r="H190" s="23">
        <f t="shared" si="15"/>
        <v>585.61538461538464</v>
      </c>
      <c r="I190">
        <f t="shared" si="16"/>
        <v>3465.5758245645206</v>
      </c>
      <c r="J190">
        <f t="shared" si="17"/>
        <v>-2294.3450553337511</v>
      </c>
    </row>
    <row r="191" spans="1:10" x14ac:dyDescent="0.25">
      <c r="A191" t="s">
        <v>20</v>
      </c>
      <c r="B191">
        <v>307</v>
      </c>
      <c r="C191" s="23">
        <f t="shared" si="12"/>
        <v>851.14690265486729</v>
      </c>
      <c r="D191">
        <f t="shared" si="13"/>
        <v>4649.8787425742366</v>
      </c>
      <c r="E191">
        <f t="shared" si="14"/>
        <v>-2947.5849372645016</v>
      </c>
      <c r="F191" t="s">
        <v>14</v>
      </c>
      <c r="G191">
        <v>1258</v>
      </c>
      <c r="H191" s="23">
        <f t="shared" si="15"/>
        <v>585.61538461538464</v>
      </c>
      <c r="I191">
        <f t="shared" si="16"/>
        <v>3465.5758245645206</v>
      </c>
      <c r="J191">
        <f t="shared" si="17"/>
        <v>-2294.3450553337511</v>
      </c>
    </row>
    <row r="192" spans="1:10" x14ac:dyDescent="0.25">
      <c r="A192" t="s">
        <v>20</v>
      </c>
      <c r="B192">
        <v>2441</v>
      </c>
      <c r="C192" s="23">
        <f t="shared" si="12"/>
        <v>851.14690265486729</v>
      </c>
      <c r="D192">
        <f t="shared" si="13"/>
        <v>4649.8787425742366</v>
      </c>
      <c r="E192">
        <f t="shared" si="14"/>
        <v>-2947.5849372645016</v>
      </c>
      <c r="F192" t="s">
        <v>14</v>
      </c>
      <c r="G192">
        <v>362</v>
      </c>
      <c r="H192" s="23">
        <f t="shared" si="15"/>
        <v>585.61538461538464</v>
      </c>
      <c r="I192">
        <f t="shared" si="16"/>
        <v>3465.5758245645206</v>
      </c>
      <c r="J192">
        <f t="shared" si="17"/>
        <v>-2294.3450553337511</v>
      </c>
    </row>
    <row r="193" spans="1:10" x14ac:dyDescent="0.25">
      <c r="A193" t="s">
        <v>20</v>
      </c>
      <c r="B193">
        <v>1385</v>
      </c>
      <c r="C193" s="23">
        <f t="shared" si="12"/>
        <v>851.14690265486729</v>
      </c>
      <c r="D193">
        <f t="shared" si="13"/>
        <v>4649.8787425742366</v>
      </c>
      <c r="E193">
        <f t="shared" si="14"/>
        <v>-2947.5849372645016</v>
      </c>
      <c r="F193" t="s">
        <v>14</v>
      </c>
      <c r="G193">
        <v>133</v>
      </c>
      <c r="H193" s="23">
        <f t="shared" si="15"/>
        <v>585.61538461538464</v>
      </c>
      <c r="I193">
        <f t="shared" si="16"/>
        <v>3465.5758245645206</v>
      </c>
      <c r="J193">
        <f t="shared" si="17"/>
        <v>-2294.3450553337511</v>
      </c>
    </row>
    <row r="194" spans="1:10" x14ac:dyDescent="0.25">
      <c r="A194" t="s">
        <v>20</v>
      </c>
      <c r="B194">
        <v>190</v>
      </c>
      <c r="C194" s="23">
        <f t="shared" ref="C194:C257" si="18">$M$2</f>
        <v>851.14690265486729</v>
      </c>
      <c r="D194">
        <f t="shared" ref="D194:D257" si="19">$M$2+($M$7*3)</f>
        <v>4649.8787425742366</v>
      </c>
      <c r="E194">
        <f t="shared" ref="E194:E257" si="20">$M$2-($M$7*3)</f>
        <v>-2947.5849372645016</v>
      </c>
      <c r="F194" t="s">
        <v>14</v>
      </c>
      <c r="G194">
        <v>846</v>
      </c>
      <c r="H194" s="23">
        <f t="shared" ref="H194:H257" si="21">$P$2</f>
        <v>585.61538461538464</v>
      </c>
      <c r="I194">
        <f t="shared" ref="I194:I257" si="22">$P$2+($P$7*3)</f>
        <v>3465.5758245645206</v>
      </c>
      <c r="J194">
        <f t="shared" ref="J194:J257" si="23">$P$2-($P$7*3)</f>
        <v>-2294.3450553337511</v>
      </c>
    </row>
    <row r="195" spans="1:10" x14ac:dyDescent="0.25">
      <c r="A195" t="s">
        <v>20</v>
      </c>
      <c r="B195">
        <v>470</v>
      </c>
      <c r="C195" s="23">
        <f t="shared" si="18"/>
        <v>851.14690265486729</v>
      </c>
      <c r="D195">
        <f t="shared" si="19"/>
        <v>4649.8787425742366</v>
      </c>
      <c r="E195">
        <f t="shared" si="20"/>
        <v>-2947.5849372645016</v>
      </c>
      <c r="F195" t="s">
        <v>14</v>
      </c>
      <c r="G195">
        <v>10</v>
      </c>
      <c r="H195" s="23">
        <f t="shared" si="21"/>
        <v>585.61538461538464</v>
      </c>
      <c r="I195">
        <f t="shared" si="22"/>
        <v>3465.5758245645206</v>
      </c>
      <c r="J195">
        <f t="shared" si="23"/>
        <v>-2294.3450553337511</v>
      </c>
    </row>
    <row r="196" spans="1:10" x14ac:dyDescent="0.25">
      <c r="A196" t="s">
        <v>20</v>
      </c>
      <c r="B196">
        <v>253</v>
      </c>
      <c r="C196" s="23">
        <f t="shared" si="18"/>
        <v>851.14690265486729</v>
      </c>
      <c r="D196">
        <f t="shared" si="19"/>
        <v>4649.8787425742366</v>
      </c>
      <c r="E196">
        <f t="shared" si="20"/>
        <v>-2947.5849372645016</v>
      </c>
      <c r="F196" t="s">
        <v>14</v>
      </c>
      <c r="G196">
        <v>191</v>
      </c>
      <c r="H196" s="23">
        <f t="shared" si="21"/>
        <v>585.61538461538464</v>
      </c>
      <c r="I196">
        <f t="shared" si="22"/>
        <v>3465.5758245645206</v>
      </c>
      <c r="J196">
        <f t="shared" si="23"/>
        <v>-2294.3450553337511</v>
      </c>
    </row>
    <row r="197" spans="1:10" x14ac:dyDescent="0.25">
      <c r="A197" t="s">
        <v>20</v>
      </c>
      <c r="B197">
        <v>1113</v>
      </c>
      <c r="C197" s="23">
        <f t="shared" si="18"/>
        <v>851.14690265486729</v>
      </c>
      <c r="D197">
        <f t="shared" si="19"/>
        <v>4649.8787425742366</v>
      </c>
      <c r="E197">
        <f t="shared" si="20"/>
        <v>-2947.5849372645016</v>
      </c>
      <c r="F197" t="s">
        <v>14</v>
      </c>
      <c r="G197">
        <v>1979</v>
      </c>
      <c r="H197" s="23">
        <f t="shared" si="21"/>
        <v>585.61538461538464</v>
      </c>
      <c r="I197">
        <f t="shared" si="22"/>
        <v>3465.5758245645206</v>
      </c>
      <c r="J197">
        <f t="shared" si="23"/>
        <v>-2294.3450553337511</v>
      </c>
    </row>
    <row r="198" spans="1:10" x14ac:dyDescent="0.25">
      <c r="A198" t="s">
        <v>20</v>
      </c>
      <c r="B198">
        <v>2283</v>
      </c>
      <c r="C198" s="23">
        <f t="shared" si="18"/>
        <v>851.14690265486729</v>
      </c>
      <c r="D198">
        <f t="shared" si="19"/>
        <v>4649.8787425742366</v>
      </c>
      <c r="E198">
        <f t="shared" si="20"/>
        <v>-2947.5849372645016</v>
      </c>
      <c r="F198" t="s">
        <v>14</v>
      </c>
      <c r="G198">
        <v>63</v>
      </c>
      <c r="H198" s="23">
        <f t="shared" si="21"/>
        <v>585.61538461538464</v>
      </c>
      <c r="I198">
        <f t="shared" si="22"/>
        <v>3465.5758245645206</v>
      </c>
      <c r="J198">
        <f t="shared" si="23"/>
        <v>-2294.3450553337511</v>
      </c>
    </row>
    <row r="199" spans="1:10" x14ac:dyDescent="0.25">
      <c r="A199" t="s">
        <v>20</v>
      </c>
      <c r="B199">
        <v>1095</v>
      </c>
      <c r="C199" s="23">
        <f t="shared" si="18"/>
        <v>851.14690265486729</v>
      </c>
      <c r="D199">
        <f t="shared" si="19"/>
        <v>4649.8787425742366</v>
      </c>
      <c r="E199">
        <f t="shared" si="20"/>
        <v>-2947.5849372645016</v>
      </c>
      <c r="F199" t="s">
        <v>14</v>
      </c>
      <c r="G199">
        <v>6080</v>
      </c>
      <c r="H199" s="23">
        <f t="shared" si="21"/>
        <v>585.61538461538464</v>
      </c>
      <c r="I199">
        <f t="shared" si="22"/>
        <v>3465.5758245645206</v>
      </c>
      <c r="J199">
        <f t="shared" si="23"/>
        <v>-2294.3450553337511</v>
      </c>
    </row>
    <row r="200" spans="1:10" x14ac:dyDescent="0.25">
      <c r="A200" t="s">
        <v>20</v>
      </c>
      <c r="B200">
        <v>1690</v>
      </c>
      <c r="C200" s="23">
        <f t="shared" si="18"/>
        <v>851.14690265486729</v>
      </c>
      <c r="D200">
        <f t="shared" si="19"/>
        <v>4649.8787425742366</v>
      </c>
      <c r="E200">
        <f t="shared" si="20"/>
        <v>-2947.5849372645016</v>
      </c>
      <c r="F200" t="s">
        <v>14</v>
      </c>
      <c r="G200">
        <v>80</v>
      </c>
      <c r="H200" s="23">
        <f t="shared" si="21"/>
        <v>585.61538461538464</v>
      </c>
      <c r="I200">
        <f t="shared" si="22"/>
        <v>3465.5758245645206</v>
      </c>
      <c r="J200">
        <f t="shared" si="23"/>
        <v>-2294.3450553337511</v>
      </c>
    </row>
    <row r="201" spans="1:10" x14ac:dyDescent="0.25">
      <c r="A201" t="s">
        <v>20</v>
      </c>
      <c r="B201">
        <v>191</v>
      </c>
      <c r="C201" s="23">
        <f t="shared" si="18"/>
        <v>851.14690265486729</v>
      </c>
      <c r="D201">
        <f t="shared" si="19"/>
        <v>4649.8787425742366</v>
      </c>
      <c r="E201">
        <f t="shared" si="20"/>
        <v>-2947.5849372645016</v>
      </c>
      <c r="F201" t="s">
        <v>14</v>
      </c>
      <c r="G201">
        <v>9</v>
      </c>
      <c r="H201" s="23">
        <f t="shared" si="21"/>
        <v>585.61538461538464</v>
      </c>
      <c r="I201">
        <f t="shared" si="22"/>
        <v>3465.5758245645206</v>
      </c>
      <c r="J201">
        <f t="shared" si="23"/>
        <v>-2294.3450553337511</v>
      </c>
    </row>
    <row r="202" spans="1:10" x14ac:dyDescent="0.25">
      <c r="A202" t="s">
        <v>20</v>
      </c>
      <c r="B202">
        <v>2013</v>
      </c>
      <c r="C202" s="23">
        <f t="shared" si="18"/>
        <v>851.14690265486729</v>
      </c>
      <c r="D202">
        <f t="shared" si="19"/>
        <v>4649.8787425742366</v>
      </c>
      <c r="E202">
        <f t="shared" si="20"/>
        <v>-2947.5849372645016</v>
      </c>
      <c r="F202" t="s">
        <v>14</v>
      </c>
      <c r="G202">
        <v>1784</v>
      </c>
      <c r="H202" s="23">
        <f t="shared" si="21"/>
        <v>585.61538461538464</v>
      </c>
      <c r="I202">
        <f t="shared" si="22"/>
        <v>3465.5758245645206</v>
      </c>
      <c r="J202">
        <f t="shared" si="23"/>
        <v>-2294.3450553337511</v>
      </c>
    </row>
    <row r="203" spans="1:10" x14ac:dyDescent="0.25">
      <c r="A203" t="s">
        <v>20</v>
      </c>
      <c r="B203">
        <v>1703</v>
      </c>
      <c r="C203" s="23">
        <f t="shared" si="18"/>
        <v>851.14690265486729</v>
      </c>
      <c r="D203">
        <f t="shared" si="19"/>
        <v>4649.8787425742366</v>
      </c>
      <c r="E203">
        <f t="shared" si="20"/>
        <v>-2947.5849372645016</v>
      </c>
      <c r="F203" t="s">
        <v>14</v>
      </c>
      <c r="G203">
        <v>243</v>
      </c>
      <c r="H203" s="23">
        <f t="shared" si="21"/>
        <v>585.61538461538464</v>
      </c>
      <c r="I203">
        <f t="shared" si="22"/>
        <v>3465.5758245645206</v>
      </c>
      <c r="J203">
        <f t="shared" si="23"/>
        <v>-2294.3450553337511</v>
      </c>
    </row>
    <row r="204" spans="1:10" x14ac:dyDescent="0.25">
      <c r="A204" t="s">
        <v>20</v>
      </c>
      <c r="B204">
        <v>80</v>
      </c>
      <c r="C204" s="23">
        <f t="shared" si="18"/>
        <v>851.14690265486729</v>
      </c>
      <c r="D204">
        <f t="shared" si="19"/>
        <v>4649.8787425742366</v>
      </c>
      <c r="E204">
        <f t="shared" si="20"/>
        <v>-2947.5849372645016</v>
      </c>
      <c r="F204" t="s">
        <v>14</v>
      </c>
      <c r="G204">
        <v>1296</v>
      </c>
      <c r="H204" s="23">
        <f t="shared" si="21"/>
        <v>585.61538461538464</v>
      </c>
      <c r="I204">
        <f t="shared" si="22"/>
        <v>3465.5758245645206</v>
      </c>
      <c r="J204">
        <f t="shared" si="23"/>
        <v>-2294.3450553337511</v>
      </c>
    </row>
    <row r="205" spans="1:10" x14ac:dyDescent="0.25">
      <c r="A205" t="s">
        <v>20</v>
      </c>
      <c r="B205">
        <v>41</v>
      </c>
      <c r="C205" s="23">
        <f t="shared" si="18"/>
        <v>851.14690265486729</v>
      </c>
      <c r="D205">
        <f t="shared" si="19"/>
        <v>4649.8787425742366</v>
      </c>
      <c r="E205">
        <f t="shared" si="20"/>
        <v>-2947.5849372645016</v>
      </c>
      <c r="F205" t="s">
        <v>14</v>
      </c>
      <c r="G205">
        <v>77</v>
      </c>
      <c r="H205" s="23">
        <f t="shared" si="21"/>
        <v>585.61538461538464</v>
      </c>
      <c r="I205">
        <f t="shared" si="22"/>
        <v>3465.5758245645206</v>
      </c>
      <c r="J205">
        <f t="shared" si="23"/>
        <v>-2294.3450553337511</v>
      </c>
    </row>
    <row r="206" spans="1:10" x14ac:dyDescent="0.25">
      <c r="A206" t="s">
        <v>20</v>
      </c>
      <c r="B206">
        <v>187</v>
      </c>
      <c r="C206" s="23">
        <f t="shared" si="18"/>
        <v>851.14690265486729</v>
      </c>
      <c r="D206">
        <f t="shared" si="19"/>
        <v>4649.8787425742366</v>
      </c>
      <c r="E206">
        <f t="shared" si="20"/>
        <v>-2947.5849372645016</v>
      </c>
      <c r="F206" t="s">
        <v>14</v>
      </c>
      <c r="G206">
        <v>395</v>
      </c>
      <c r="H206" s="23">
        <f t="shared" si="21"/>
        <v>585.61538461538464</v>
      </c>
      <c r="I206">
        <f t="shared" si="22"/>
        <v>3465.5758245645206</v>
      </c>
      <c r="J206">
        <f t="shared" si="23"/>
        <v>-2294.3450553337511</v>
      </c>
    </row>
    <row r="207" spans="1:10" x14ac:dyDescent="0.25">
      <c r="A207" t="s">
        <v>20</v>
      </c>
      <c r="B207">
        <v>2875</v>
      </c>
      <c r="C207" s="23">
        <f t="shared" si="18"/>
        <v>851.14690265486729</v>
      </c>
      <c r="D207">
        <f t="shared" si="19"/>
        <v>4649.8787425742366</v>
      </c>
      <c r="E207">
        <f t="shared" si="20"/>
        <v>-2947.5849372645016</v>
      </c>
      <c r="F207" t="s">
        <v>14</v>
      </c>
      <c r="G207">
        <v>49</v>
      </c>
      <c r="H207" s="23">
        <f t="shared" si="21"/>
        <v>585.61538461538464</v>
      </c>
      <c r="I207">
        <f t="shared" si="22"/>
        <v>3465.5758245645206</v>
      </c>
      <c r="J207">
        <f t="shared" si="23"/>
        <v>-2294.3450553337511</v>
      </c>
    </row>
    <row r="208" spans="1:10" x14ac:dyDescent="0.25">
      <c r="A208" t="s">
        <v>20</v>
      </c>
      <c r="B208">
        <v>88</v>
      </c>
      <c r="C208" s="23">
        <f t="shared" si="18"/>
        <v>851.14690265486729</v>
      </c>
      <c r="D208">
        <f t="shared" si="19"/>
        <v>4649.8787425742366</v>
      </c>
      <c r="E208">
        <f t="shared" si="20"/>
        <v>-2947.5849372645016</v>
      </c>
      <c r="F208" t="s">
        <v>14</v>
      </c>
      <c r="G208">
        <v>180</v>
      </c>
      <c r="H208" s="23">
        <f t="shared" si="21"/>
        <v>585.61538461538464</v>
      </c>
      <c r="I208">
        <f t="shared" si="22"/>
        <v>3465.5758245645206</v>
      </c>
      <c r="J208">
        <f t="shared" si="23"/>
        <v>-2294.3450553337511</v>
      </c>
    </row>
    <row r="209" spans="1:10" x14ac:dyDescent="0.25">
      <c r="A209" t="s">
        <v>20</v>
      </c>
      <c r="B209">
        <v>191</v>
      </c>
      <c r="C209" s="23">
        <f t="shared" si="18"/>
        <v>851.14690265486729</v>
      </c>
      <c r="D209">
        <f t="shared" si="19"/>
        <v>4649.8787425742366</v>
      </c>
      <c r="E209">
        <f t="shared" si="20"/>
        <v>-2947.5849372645016</v>
      </c>
      <c r="F209" t="s">
        <v>14</v>
      </c>
      <c r="G209">
        <v>2690</v>
      </c>
      <c r="H209" s="23">
        <f t="shared" si="21"/>
        <v>585.61538461538464</v>
      </c>
      <c r="I209">
        <f t="shared" si="22"/>
        <v>3465.5758245645206</v>
      </c>
      <c r="J209">
        <f t="shared" si="23"/>
        <v>-2294.3450553337511</v>
      </c>
    </row>
    <row r="210" spans="1:10" x14ac:dyDescent="0.25">
      <c r="A210" t="s">
        <v>20</v>
      </c>
      <c r="B210">
        <v>139</v>
      </c>
      <c r="C210" s="23">
        <f t="shared" si="18"/>
        <v>851.14690265486729</v>
      </c>
      <c r="D210">
        <f t="shared" si="19"/>
        <v>4649.8787425742366</v>
      </c>
      <c r="E210">
        <f t="shared" si="20"/>
        <v>-2947.5849372645016</v>
      </c>
      <c r="F210" t="s">
        <v>14</v>
      </c>
      <c r="G210">
        <v>2779</v>
      </c>
      <c r="H210" s="23">
        <f t="shared" si="21"/>
        <v>585.61538461538464</v>
      </c>
      <c r="I210">
        <f t="shared" si="22"/>
        <v>3465.5758245645206</v>
      </c>
      <c r="J210">
        <f t="shared" si="23"/>
        <v>-2294.3450553337511</v>
      </c>
    </row>
    <row r="211" spans="1:10" x14ac:dyDescent="0.25">
      <c r="A211" t="s">
        <v>20</v>
      </c>
      <c r="B211">
        <v>186</v>
      </c>
      <c r="C211" s="23">
        <f t="shared" si="18"/>
        <v>851.14690265486729</v>
      </c>
      <c r="D211">
        <f t="shared" si="19"/>
        <v>4649.8787425742366</v>
      </c>
      <c r="E211">
        <f t="shared" si="20"/>
        <v>-2947.5849372645016</v>
      </c>
      <c r="F211" t="s">
        <v>14</v>
      </c>
      <c r="G211">
        <v>92</v>
      </c>
      <c r="H211" s="23">
        <f t="shared" si="21"/>
        <v>585.61538461538464</v>
      </c>
      <c r="I211">
        <f t="shared" si="22"/>
        <v>3465.5758245645206</v>
      </c>
      <c r="J211">
        <f t="shared" si="23"/>
        <v>-2294.3450553337511</v>
      </c>
    </row>
    <row r="212" spans="1:10" x14ac:dyDescent="0.25">
      <c r="A212" t="s">
        <v>20</v>
      </c>
      <c r="B212">
        <v>112</v>
      </c>
      <c r="C212" s="23">
        <f t="shared" si="18"/>
        <v>851.14690265486729</v>
      </c>
      <c r="D212">
        <f t="shared" si="19"/>
        <v>4649.8787425742366</v>
      </c>
      <c r="E212">
        <f t="shared" si="20"/>
        <v>-2947.5849372645016</v>
      </c>
      <c r="F212" t="s">
        <v>14</v>
      </c>
      <c r="G212">
        <v>1028</v>
      </c>
      <c r="H212" s="23">
        <f t="shared" si="21"/>
        <v>585.61538461538464</v>
      </c>
      <c r="I212">
        <f t="shared" si="22"/>
        <v>3465.5758245645206</v>
      </c>
      <c r="J212">
        <f t="shared" si="23"/>
        <v>-2294.3450553337511</v>
      </c>
    </row>
    <row r="213" spans="1:10" x14ac:dyDescent="0.25">
      <c r="A213" t="s">
        <v>20</v>
      </c>
      <c r="B213">
        <v>101</v>
      </c>
      <c r="C213" s="23">
        <f t="shared" si="18"/>
        <v>851.14690265486729</v>
      </c>
      <c r="D213">
        <f t="shared" si="19"/>
        <v>4649.8787425742366</v>
      </c>
      <c r="E213">
        <f t="shared" si="20"/>
        <v>-2947.5849372645016</v>
      </c>
      <c r="F213" t="s">
        <v>14</v>
      </c>
      <c r="G213">
        <v>26</v>
      </c>
      <c r="H213" s="23">
        <f t="shared" si="21"/>
        <v>585.61538461538464</v>
      </c>
      <c r="I213">
        <f t="shared" si="22"/>
        <v>3465.5758245645206</v>
      </c>
      <c r="J213">
        <f t="shared" si="23"/>
        <v>-2294.3450553337511</v>
      </c>
    </row>
    <row r="214" spans="1:10" x14ac:dyDescent="0.25">
      <c r="A214" t="s">
        <v>20</v>
      </c>
      <c r="B214">
        <v>206</v>
      </c>
      <c r="C214" s="23">
        <f t="shared" si="18"/>
        <v>851.14690265486729</v>
      </c>
      <c r="D214">
        <f t="shared" si="19"/>
        <v>4649.8787425742366</v>
      </c>
      <c r="E214">
        <f t="shared" si="20"/>
        <v>-2947.5849372645016</v>
      </c>
      <c r="F214" t="s">
        <v>14</v>
      </c>
      <c r="G214">
        <v>1790</v>
      </c>
      <c r="H214" s="23">
        <f t="shared" si="21"/>
        <v>585.61538461538464</v>
      </c>
      <c r="I214">
        <f t="shared" si="22"/>
        <v>3465.5758245645206</v>
      </c>
      <c r="J214">
        <f t="shared" si="23"/>
        <v>-2294.3450553337511</v>
      </c>
    </row>
    <row r="215" spans="1:10" x14ac:dyDescent="0.25">
      <c r="A215" t="s">
        <v>20</v>
      </c>
      <c r="B215">
        <v>154</v>
      </c>
      <c r="C215" s="23">
        <f t="shared" si="18"/>
        <v>851.14690265486729</v>
      </c>
      <c r="D215">
        <f t="shared" si="19"/>
        <v>4649.8787425742366</v>
      </c>
      <c r="E215">
        <f t="shared" si="20"/>
        <v>-2947.5849372645016</v>
      </c>
      <c r="F215" t="s">
        <v>14</v>
      </c>
      <c r="G215">
        <v>37</v>
      </c>
      <c r="H215" s="23">
        <f t="shared" si="21"/>
        <v>585.61538461538464</v>
      </c>
      <c r="I215">
        <f t="shared" si="22"/>
        <v>3465.5758245645206</v>
      </c>
      <c r="J215">
        <f t="shared" si="23"/>
        <v>-2294.3450553337511</v>
      </c>
    </row>
    <row r="216" spans="1:10" x14ac:dyDescent="0.25">
      <c r="A216" t="s">
        <v>20</v>
      </c>
      <c r="B216">
        <v>5966</v>
      </c>
      <c r="C216" s="23">
        <f t="shared" si="18"/>
        <v>851.14690265486729</v>
      </c>
      <c r="D216">
        <f t="shared" si="19"/>
        <v>4649.8787425742366</v>
      </c>
      <c r="E216">
        <f t="shared" si="20"/>
        <v>-2947.5849372645016</v>
      </c>
      <c r="F216" t="s">
        <v>14</v>
      </c>
      <c r="G216">
        <v>35</v>
      </c>
      <c r="H216" s="23">
        <f t="shared" si="21"/>
        <v>585.61538461538464</v>
      </c>
      <c r="I216">
        <f t="shared" si="22"/>
        <v>3465.5758245645206</v>
      </c>
      <c r="J216">
        <f t="shared" si="23"/>
        <v>-2294.3450553337511</v>
      </c>
    </row>
    <row r="217" spans="1:10" x14ac:dyDescent="0.25">
      <c r="A217" t="s">
        <v>20</v>
      </c>
      <c r="B217">
        <v>169</v>
      </c>
      <c r="C217" s="23">
        <f t="shared" si="18"/>
        <v>851.14690265486729</v>
      </c>
      <c r="D217">
        <f t="shared" si="19"/>
        <v>4649.8787425742366</v>
      </c>
      <c r="E217">
        <f t="shared" si="20"/>
        <v>-2947.5849372645016</v>
      </c>
      <c r="F217" t="s">
        <v>14</v>
      </c>
      <c r="G217">
        <v>558</v>
      </c>
      <c r="H217" s="23">
        <f t="shared" si="21"/>
        <v>585.61538461538464</v>
      </c>
      <c r="I217">
        <f t="shared" si="22"/>
        <v>3465.5758245645206</v>
      </c>
      <c r="J217">
        <f t="shared" si="23"/>
        <v>-2294.3450553337511</v>
      </c>
    </row>
    <row r="218" spans="1:10" x14ac:dyDescent="0.25">
      <c r="A218" t="s">
        <v>20</v>
      </c>
      <c r="B218">
        <v>2106</v>
      </c>
      <c r="C218" s="23">
        <f t="shared" si="18"/>
        <v>851.14690265486729</v>
      </c>
      <c r="D218">
        <f t="shared" si="19"/>
        <v>4649.8787425742366</v>
      </c>
      <c r="E218">
        <f t="shared" si="20"/>
        <v>-2947.5849372645016</v>
      </c>
      <c r="F218" t="s">
        <v>14</v>
      </c>
      <c r="G218">
        <v>64</v>
      </c>
      <c r="H218" s="23">
        <f t="shared" si="21"/>
        <v>585.61538461538464</v>
      </c>
      <c r="I218">
        <f t="shared" si="22"/>
        <v>3465.5758245645206</v>
      </c>
      <c r="J218">
        <f t="shared" si="23"/>
        <v>-2294.3450553337511</v>
      </c>
    </row>
    <row r="219" spans="1:10" x14ac:dyDescent="0.25">
      <c r="A219" t="s">
        <v>20</v>
      </c>
      <c r="B219">
        <v>131</v>
      </c>
      <c r="C219" s="23">
        <f t="shared" si="18"/>
        <v>851.14690265486729</v>
      </c>
      <c r="D219">
        <f t="shared" si="19"/>
        <v>4649.8787425742366</v>
      </c>
      <c r="E219">
        <f t="shared" si="20"/>
        <v>-2947.5849372645016</v>
      </c>
      <c r="F219" t="s">
        <v>14</v>
      </c>
      <c r="G219">
        <v>245</v>
      </c>
      <c r="H219" s="23">
        <f t="shared" si="21"/>
        <v>585.61538461538464</v>
      </c>
      <c r="I219">
        <f t="shared" si="22"/>
        <v>3465.5758245645206</v>
      </c>
      <c r="J219">
        <f t="shared" si="23"/>
        <v>-2294.3450553337511</v>
      </c>
    </row>
    <row r="220" spans="1:10" x14ac:dyDescent="0.25">
      <c r="A220" t="s">
        <v>20</v>
      </c>
      <c r="B220">
        <v>84</v>
      </c>
      <c r="C220" s="23">
        <f t="shared" si="18"/>
        <v>851.14690265486729</v>
      </c>
      <c r="D220">
        <f t="shared" si="19"/>
        <v>4649.8787425742366</v>
      </c>
      <c r="E220">
        <f t="shared" si="20"/>
        <v>-2947.5849372645016</v>
      </c>
      <c r="F220" t="s">
        <v>14</v>
      </c>
      <c r="G220">
        <v>71</v>
      </c>
      <c r="H220" s="23">
        <f t="shared" si="21"/>
        <v>585.61538461538464</v>
      </c>
      <c r="I220">
        <f t="shared" si="22"/>
        <v>3465.5758245645206</v>
      </c>
      <c r="J220">
        <f t="shared" si="23"/>
        <v>-2294.3450553337511</v>
      </c>
    </row>
    <row r="221" spans="1:10" x14ac:dyDescent="0.25">
      <c r="A221" t="s">
        <v>20</v>
      </c>
      <c r="B221">
        <v>155</v>
      </c>
      <c r="C221" s="23">
        <f t="shared" si="18"/>
        <v>851.14690265486729</v>
      </c>
      <c r="D221">
        <f t="shared" si="19"/>
        <v>4649.8787425742366</v>
      </c>
      <c r="E221">
        <f t="shared" si="20"/>
        <v>-2947.5849372645016</v>
      </c>
      <c r="F221" t="s">
        <v>14</v>
      </c>
      <c r="G221">
        <v>42</v>
      </c>
      <c r="H221" s="23">
        <f t="shared" si="21"/>
        <v>585.61538461538464</v>
      </c>
      <c r="I221">
        <f t="shared" si="22"/>
        <v>3465.5758245645206</v>
      </c>
      <c r="J221">
        <f t="shared" si="23"/>
        <v>-2294.3450553337511</v>
      </c>
    </row>
    <row r="222" spans="1:10" x14ac:dyDescent="0.25">
      <c r="A222" t="s">
        <v>20</v>
      </c>
      <c r="B222">
        <v>189</v>
      </c>
      <c r="C222" s="23">
        <f t="shared" si="18"/>
        <v>851.14690265486729</v>
      </c>
      <c r="D222">
        <f t="shared" si="19"/>
        <v>4649.8787425742366</v>
      </c>
      <c r="E222">
        <f t="shared" si="20"/>
        <v>-2947.5849372645016</v>
      </c>
      <c r="F222" t="s">
        <v>14</v>
      </c>
      <c r="G222">
        <v>156</v>
      </c>
      <c r="H222" s="23">
        <f t="shared" si="21"/>
        <v>585.61538461538464</v>
      </c>
      <c r="I222">
        <f t="shared" si="22"/>
        <v>3465.5758245645206</v>
      </c>
      <c r="J222">
        <f t="shared" si="23"/>
        <v>-2294.3450553337511</v>
      </c>
    </row>
    <row r="223" spans="1:10" x14ac:dyDescent="0.25">
      <c r="A223" t="s">
        <v>20</v>
      </c>
      <c r="B223">
        <v>4799</v>
      </c>
      <c r="C223" s="23">
        <f t="shared" si="18"/>
        <v>851.14690265486729</v>
      </c>
      <c r="D223">
        <f t="shared" si="19"/>
        <v>4649.8787425742366</v>
      </c>
      <c r="E223">
        <f t="shared" si="20"/>
        <v>-2947.5849372645016</v>
      </c>
      <c r="F223" t="s">
        <v>14</v>
      </c>
      <c r="G223">
        <v>1368</v>
      </c>
      <c r="H223" s="23">
        <f t="shared" si="21"/>
        <v>585.61538461538464</v>
      </c>
      <c r="I223">
        <f t="shared" si="22"/>
        <v>3465.5758245645206</v>
      </c>
      <c r="J223">
        <f t="shared" si="23"/>
        <v>-2294.3450553337511</v>
      </c>
    </row>
    <row r="224" spans="1:10" x14ac:dyDescent="0.25">
      <c r="A224" t="s">
        <v>20</v>
      </c>
      <c r="B224">
        <v>1137</v>
      </c>
      <c r="C224" s="23">
        <f t="shared" si="18"/>
        <v>851.14690265486729</v>
      </c>
      <c r="D224">
        <f t="shared" si="19"/>
        <v>4649.8787425742366</v>
      </c>
      <c r="E224">
        <f t="shared" si="20"/>
        <v>-2947.5849372645016</v>
      </c>
      <c r="F224" t="s">
        <v>14</v>
      </c>
      <c r="G224">
        <v>102</v>
      </c>
      <c r="H224" s="23">
        <f t="shared" si="21"/>
        <v>585.61538461538464</v>
      </c>
      <c r="I224">
        <f t="shared" si="22"/>
        <v>3465.5758245645206</v>
      </c>
      <c r="J224">
        <f t="shared" si="23"/>
        <v>-2294.3450553337511</v>
      </c>
    </row>
    <row r="225" spans="1:10" x14ac:dyDescent="0.25">
      <c r="A225" t="s">
        <v>20</v>
      </c>
      <c r="B225">
        <v>1152</v>
      </c>
      <c r="C225" s="23">
        <f t="shared" si="18"/>
        <v>851.14690265486729</v>
      </c>
      <c r="D225">
        <f t="shared" si="19"/>
        <v>4649.8787425742366</v>
      </c>
      <c r="E225">
        <f t="shared" si="20"/>
        <v>-2947.5849372645016</v>
      </c>
      <c r="F225" t="s">
        <v>14</v>
      </c>
      <c r="G225">
        <v>86</v>
      </c>
      <c r="H225" s="23">
        <f t="shared" si="21"/>
        <v>585.61538461538464</v>
      </c>
      <c r="I225">
        <f t="shared" si="22"/>
        <v>3465.5758245645206</v>
      </c>
      <c r="J225">
        <f t="shared" si="23"/>
        <v>-2294.3450553337511</v>
      </c>
    </row>
    <row r="226" spans="1:10" x14ac:dyDescent="0.25">
      <c r="A226" t="s">
        <v>20</v>
      </c>
      <c r="B226">
        <v>50</v>
      </c>
      <c r="C226" s="23">
        <f t="shared" si="18"/>
        <v>851.14690265486729</v>
      </c>
      <c r="D226">
        <f t="shared" si="19"/>
        <v>4649.8787425742366</v>
      </c>
      <c r="E226">
        <f t="shared" si="20"/>
        <v>-2947.5849372645016</v>
      </c>
      <c r="F226" t="s">
        <v>14</v>
      </c>
      <c r="G226">
        <v>253</v>
      </c>
      <c r="H226" s="23">
        <f t="shared" si="21"/>
        <v>585.61538461538464</v>
      </c>
      <c r="I226">
        <f t="shared" si="22"/>
        <v>3465.5758245645206</v>
      </c>
      <c r="J226">
        <f t="shared" si="23"/>
        <v>-2294.3450553337511</v>
      </c>
    </row>
    <row r="227" spans="1:10" x14ac:dyDescent="0.25">
      <c r="A227" t="s">
        <v>20</v>
      </c>
      <c r="B227">
        <v>3059</v>
      </c>
      <c r="C227" s="23">
        <f t="shared" si="18"/>
        <v>851.14690265486729</v>
      </c>
      <c r="D227">
        <f t="shared" si="19"/>
        <v>4649.8787425742366</v>
      </c>
      <c r="E227">
        <f t="shared" si="20"/>
        <v>-2947.5849372645016</v>
      </c>
      <c r="F227" t="s">
        <v>14</v>
      </c>
      <c r="G227">
        <v>157</v>
      </c>
      <c r="H227" s="23">
        <f t="shared" si="21"/>
        <v>585.61538461538464</v>
      </c>
      <c r="I227">
        <f t="shared" si="22"/>
        <v>3465.5758245645206</v>
      </c>
      <c r="J227">
        <f t="shared" si="23"/>
        <v>-2294.3450553337511</v>
      </c>
    </row>
    <row r="228" spans="1:10" x14ac:dyDescent="0.25">
      <c r="A228" t="s">
        <v>20</v>
      </c>
      <c r="B228">
        <v>34</v>
      </c>
      <c r="C228" s="23">
        <f t="shared" si="18"/>
        <v>851.14690265486729</v>
      </c>
      <c r="D228">
        <f t="shared" si="19"/>
        <v>4649.8787425742366</v>
      </c>
      <c r="E228">
        <f t="shared" si="20"/>
        <v>-2947.5849372645016</v>
      </c>
      <c r="F228" t="s">
        <v>14</v>
      </c>
      <c r="G228">
        <v>183</v>
      </c>
      <c r="H228" s="23">
        <f t="shared" si="21"/>
        <v>585.61538461538464</v>
      </c>
      <c r="I228">
        <f t="shared" si="22"/>
        <v>3465.5758245645206</v>
      </c>
      <c r="J228">
        <f t="shared" si="23"/>
        <v>-2294.3450553337511</v>
      </c>
    </row>
    <row r="229" spans="1:10" x14ac:dyDescent="0.25">
      <c r="A229" t="s">
        <v>20</v>
      </c>
      <c r="B229">
        <v>220</v>
      </c>
      <c r="C229" s="23">
        <f t="shared" si="18"/>
        <v>851.14690265486729</v>
      </c>
      <c r="D229">
        <f t="shared" si="19"/>
        <v>4649.8787425742366</v>
      </c>
      <c r="E229">
        <f t="shared" si="20"/>
        <v>-2947.5849372645016</v>
      </c>
      <c r="F229" t="s">
        <v>14</v>
      </c>
      <c r="G229">
        <v>82</v>
      </c>
      <c r="H229" s="23">
        <f t="shared" si="21"/>
        <v>585.61538461538464</v>
      </c>
      <c r="I229">
        <f t="shared" si="22"/>
        <v>3465.5758245645206</v>
      </c>
      <c r="J229">
        <f t="shared" si="23"/>
        <v>-2294.3450553337511</v>
      </c>
    </row>
    <row r="230" spans="1:10" x14ac:dyDescent="0.25">
      <c r="A230" t="s">
        <v>20</v>
      </c>
      <c r="B230">
        <v>1604</v>
      </c>
      <c r="C230" s="23">
        <f t="shared" si="18"/>
        <v>851.14690265486729</v>
      </c>
      <c r="D230">
        <f t="shared" si="19"/>
        <v>4649.8787425742366</v>
      </c>
      <c r="E230">
        <f t="shared" si="20"/>
        <v>-2947.5849372645016</v>
      </c>
      <c r="F230" t="s">
        <v>14</v>
      </c>
      <c r="G230">
        <v>1</v>
      </c>
      <c r="H230" s="23">
        <f t="shared" si="21"/>
        <v>585.61538461538464</v>
      </c>
      <c r="I230">
        <f t="shared" si="22"/>
        <v>3465.5758245645206</v>
      </c>
      <c r="J230">
        <f t="shared" si="23"/>
        <v>-2294.3450553337511</v>
      </c>
    </row>
    <row r="231" spans="1:10" x14ac:dyDescent="0.25">
      <c r="A231" t="s">
        <v>20</v>
      </c>
      <c r="B231">
        <v>454</v>
      </c>
      <c r="C231" s="23">
        <f t="shared" si="18"/>
        <v>851.14690265486729</v>
      </c>
      <c r="D231">
        <f t="shared" si="19"/>
        <v>4649.8787425742366</v>
      </c>
      <c r="E231">
        <f t="shared" si="20"/>
        <v>-2947.5849372645016</v>
      </c>
      <c r="F231" t="s">
        <v>14</v>
      </c>
      <c r="G231">
        <v>1198</v>
      </c>
      <c r="H231" s="23">
        <f t="shared" si="21"/>
        <v>585.61538461538464</v>
      </c>
      <c r="I231">
        <f t="shared" si="22"/>
        <v>3465.5758245645206</v>
      </c>
      <c r="J231">
        <f t="shared" si="23"/>
        <v>-2294.3450553337511</v>
      </c>
    </row>
    <row r="232" spans="1:10" x14ac:dyDescent="0.25">
      <c r="A232" t="s">
        <v>20</v>
      </c>
      <c r="B232">
        <v>123</v>
      </c>
      <c r="C232" s="23">
        <f t="shared" si="18"/>
        <v>851.14690265486729</v>
      </c>
      <c r="D232">
        <f t="shared" si="19"/>
        <v>4649.8787425742366</v>
      </c>
      <c r="E232">
        <f t="shared" si="20"/>
        <v>-2947.5849372645016</v>
      </c>
      <c r="F232" t="s">
        <v>14</v>
      </c>
      <c r="G232">
        <v>648</v>
      </c>
      <c r="H232" s="23">
        <f t="shared" si="21"/>
        <v>585.61538461538464</v>
      </c>
      <c r="I232">
        <f t="shared" si="22"/>
        <v>3465.5758245645206</v>
      </c>
      <c r="J232">
        <f t="shared" si="23"/>
        <v>-2294.3450553337511</v>
      </c>
    </row>
    <row r="233" spans="1:10" x14ac:dyDescent="0.25">
      <c r="A233" t="s">
        <v>20</v>
      </c>
      <c r="B233">
        <v>299</v>
      </c>
      <c r="C233" s="23">
        <f t="shared" si="18"/>
        <v>851.14690265486729</v>
      </c>
      <c r="D233">
        <f t="shared" si="19"/>
        <v>4649.8787425742366</v>
      </c>
      <c r="E233">
        <f t="shared" si="20"/>
        <v>-2947.5849372645016</v>
      </c>
      <c r="F233" t="s">
        <v>14</v>
      </c>
      <c r="G233">
        <v>64</v>
      </c>
      <c r="H233" s="23">
        <f t="shared" si="21"/>
        <v>585.61538461538464</v>
      </c>
      <c r="I233">
        <f t="shared" si="22"/>
        <v>3465.5758245645206</v>
      </c>
      <c r="J233">
        <f t="shared" si="23"/>
        <v>-2294.3450553337511</v>
      </c>
    </row>
    <row r="234" spans="1:10" x14ac:dyDescent="0.25">
      <c r="A234" t="s">
        <v>20</v>
      </c>
      <c r="B234">
        <v>2237</v>
      </c>
      <c r="C234" s="23">
        <f t="shared" si="18"/>
        <v>851.14690265486729</v>
      </c>
      <c r="D234">
        <f t="shared" si="19"/>
        <v>4649.8787425742366</v>
      </c>
      <c r="E234">
        <f t="shared" si="20"/>
        <v>-2947.5849372645016</v>
      </c>
      <c r="F234" t="s">
        <v>14</v>
      </c>
      <c r="G234">
        <v>62</v>
      </c>
      <c r="H234" s="23">
        <f t="shared" si="21"/>
        <v>585.61538461538464</v>
      </c>
      <c r="I234">
        <f t="shared" si="22"/>
        <v>3465.5758245645206</v>
      </c>
      <c r="J234">
        <f t="shared" si="23"/>
        <v>-2294.3450553337511</v>
      </c>
    </row>
    <row r="235" spans="1:10" x14ac:dyDescent="0.25">
      <c r="A235" t="s">
        <v>20</v>
      </c>
      <c r="B235">
        <v>645</v>
      </c>
      <c r="C235" s="23">
        <f t="shared" si="18"/>
        <v>851.14690265486729</v>
      </c>
      <c r="D235">
        <f t="shared" si="19"/>
        <v>4649.8787425742366</v>
      </c>
      <c r="E235">
        <f t="shared" si="20"/>
        <v>-2947.5849372645016</v>
      </c>
      <c r="F235" t="s">
        <v>14</v>
      </c>
      <c r="G235">
        <v>750</v>
      </c>
      <c r="H235" s="23">
        <f t="shared" si="21"/>
        <v>585.61538461538464</v>
      </c>
      <c r="I235">
        <f t="shared" si="22"/>
        <v>3465.5758245645206</v>
      </c>
      <c r="J235">
        <f t="shared" si="23"/>
        <v>-2294.3450553337511</v>
      </c>
    </row>
    <row r="236" spans="1:10" x14ac:dyDescent="0.25">
      <c r="A236" t="s">
        <v>20</v>
      </c>
      <c r="B236">
        <v>484</v>
      </c>
      <c r="C236" s="23">
        <f t="shared" si="18"/>
        <v>851.14690265486729</v>
      </c>
      <c r="D236">
        <f t="shared" si="19"/>
        <v>4649.8787425742366</v>
      </c>
      <c r="E236">
        <f t="shared" si="20"/>
        <v>-2947.5849372645016</v>
      </c>
      <c r="F236" t="s">
        <v>14</v>
      </c>
      <c r="G236">
        <v>105</v>
      </c>
      <c r="H236" s="23">
        <f t="shared" si="21"/>
        <v>585.61538461538464</v>
      </c>
      <c r="I236">
        <f t="shared" si="22"/>
        <v>3465.5758245645206</v>
      </c>
      <c r="J236">
        <f t="shared" si="23"/>
        <v>-2294.3450553337511</v>
      </c>
    </row>
    <row r="237" spans="1:10" x14ac:dyDescent="0.25">
      <c r="A237" t="s">
        <v>20</v>
      </c>
      <c r="B237">
        <v>154</v>
      </c>
      <c r="C237" s="23">
        <f t="shared" si="18"/>
        <v>851.14690265486729</v>
      </c>
      <c r="D237">
        <f t="shared" si="19"/>
        <v>4649.8787425742366</v>
      </c>
      <c r="E237">
        <f t="shared" si="20"/>
        <v>-2947.5849372645016</v>
      </c>
      <c r="F237" t="s">
        <v>14</v>
      </c>
      <c r="G237">
        <v>2604</v>
      </c>
      <c r="H237" s="23">
        <f t="shared" si="21"/>
        <v>585.61538461538464</v>
      </c>
      <c r="I237">
        <f t="shared" si="22"/>
        <v>3465.5758245645206</v>
      </c>
      <c r="J237">
        <f t="shared" si="23"/>
        <v>-2294.3450553337511</v>
      </c>
    </row>
    <row r="238" spans="1:10" x14ac:dyDescent="0.25">
      <c r="A238" t="s">
        <v>20</v>
      </c>
      <c r="B238">
        <v>82</v>
      </c>
      <c r="C238" s="23">
        <f t="shared" si="18"/>
        <v>851.14690265486729</v>
      </c>
      <c r="D238">
        <f t="shared" si="19"/>
        <v>4649.8787425742366</v>
      </c>
      <c r="E238">
        <f t="shared" si="20"/>
        <v>-2947.5849372645016</v>
      </c>
      <c r="F238" t="s">
        <v>14</v>
      </c>
      <c r="G238">
        <v>65</v>
      </c>
      <c r="H238" s="23">
        <f t="shared" si="21"/>
        <v>585.61538461538464</v>
      </c>
      <c r="I238">
        <f t="shared" si="22"/>
        <v>3465.5758245645206</v>
      </c>
      <c r="J238">
        <f t="shared" si="23"/>
        <v>-2294.3450553337511</v>
      </c>
    </row>
    <row r="239" spans="1:10" x14ac:dyDescent="0.25">
      <c r="A239" t="s">
        <v>20</v>
      </c>
      <c r="B239">
        <v>134</v>
      </c>
      <c r="C239" s="23">
        <f t="shared" si="18"/>
        <v>851.14690265486729</v>
      </c>
      <c r="D239">
        <f t="shared" si="19"/>
        <v>4649.8787425742366</v>
      </c>
      <c r="E239">
        <f t="shared" si="20"/>
        <v>-2947.5849372645016</v>
      </c>
      <c r="F239" t="s">
        <v>14</v>
      </c>
      <c r="G239">
        <v>94</v>
      </c>
      <c r="H239" s="23">
        <f t="shared" si="21"/>
        <v>585.61538461538464</v>
      </c>
      <c r="I239">
        <f t="shared" si="22"/>
        <v>3465.5758245645206</v>
      </c>
      <c r="J239">
        <f t="shared" si="23"/>
        <v>-2294.3450553337511</v>
      </c>
    </row>
    <row r="240" spans="1:10" x14ac:dyDescent="0.25">
      <c r="A240" t="s">
        <v>20</v>
      </c>
      <c r="B240">
        <v>5203</v>
      </c>
      <c r="C240" s="23">
        <f t="shared" si="18"/>
        <v>851.14690265486729</v>
      </c>
      <c r="D240">
        <f t="shared" si="19"/>
        <v>4649.8787425742366</v>
      </c>
      <c r="E240">
        <f t="shared" si="20"/>
        <v>-2947.5849372645016</v>
      </c>
      <c r="F240" t="s">
        <v>14</v>
      </c>
      <c r="G240">
        <v>257</v>
      </c>
      <c r="H240" s="23">
        <f t="shared" si="21"/>
        <v>585.61538461538464</v>
      </c>
      <c r="I240">
        <f t="shared" si="22"/>
        <v>3465.5758245645206</v>
      </c>
      <c r="J240">
        <f t="shared" si="23"/>
        <v>-2294.3450553337511</v>
      </c>
    </row>
    <row r="241" spans="1:10" x14ac:dyDescent="0.25">
      <c r="A241" t="s">
        <v>20</v>
      </c>
      <c r="B241">
        <v>94</v>
      </c>
      <c r="C241" s="23">
        <f t="shared" si="18"/>
        <v>851.14690265486729</v>
      </c>
      <c r="D241">
        <f t="shared" si="19"/>
        <v>4649.8787425742366</v>
      </c>
      <c r="E241">
        <f t="shared" si="20"/>
        <v>-2947.5849372645016</v>
      </c>
      <c r="F241" t="s">
        <v>14</v>
      </c>
      <c r="G241">
        <v>2928</v>
      </c>
      <c r="H241" s="23">
        <f t="shared" si="21"/>
        <v>585.61538461538464</v>
      </c>
      <c r="I241">
        <f t="shared" si="22"/>
        <v>3465.5758245645206</v>
      </c>
      <c r="J241">
        <f t="shared" si="23"/>
        <v>-2294.3450553337511</v>
      </c>
    </row>
    <row r="242" spans="1:10" x14ac:dyDescent="0.25">
      <c r="A242" t="s">
        <v>20</v>
      </c>
      <c r="B242">
        <v>205</v>
      </c>
      <c r="C242" s="23">
        <f t="shared" si="18"/>
        <v>851.14690265486729</v>
      </c>
      <c r="D242">
        <f t="shared" si="19"/>
        <v>4649.8787425742366</v>
      </c>
      <c r="E242">
        <f t="shared" si="20"/>
        <v>-2947.5849372645016</v>
      </c>
      <c r="F242" t="s">
        <v>14</v>
      </c>
      <c r="G242">
        <v>4697</v>
      </c>
      <c r="H242" s="23">
        <f t="shared" si="21"/>
        <v>585.61538461538464</v>
      </c>
      <c r="I242">
        <f t="shared" si="22"/>
        <v>3465.5758245645206</v>
      </c>
      <c r="J242">
        <f t="shared" si="23"/>
        <v>-2294.3450553337511</v>
      </c>
    </row>
    <row r="243" spans="1:10" x14ac:dyDescent="0.25">
      <c r="A243" t="s">
        <v>20</v>
      </c>
      <c r="B243">
        <v>92</v>
      </c>
      <c r="C243" s="23">
        <f t="shared" si="18"/>
        <v>851.14690265486729</v>
      </c>
      <c r="D243">
        <f t="shared" si="19"/>
        <v>4649.8787425742366</v>
      </c>
      <c r="E243">
        <f t="shared" si="20"/>
        <v>-2947.5849372645016</v>
      </c>
      <c r="F243" t="s">
        <v>14</v>
      </c>
      <c r="G243">
        <v>2915</v>
      </c>
      <c r="H243" s="23">
        <f t="shared" si="21"/>
        <v>585.61538461538464</v>
      </c>
      <c r="I243">
        <f t="shared" si="22"/>
        <v>3465.5758245645206</v>
      </c>
      <c r="J243">
        <f t="shared" si="23"/>
        <v>-2294.3450553337511</v>
      </c>
    </row>
    <row r="244" spans="1:10" x14ac:dyDescent="0.25">
      <c r="A244" t="s">
        <v>20</v>
      </c>
      <c r="B244">
        <v>219</v>
      </c>
      <c r="C244" s="23">
        <f t="shared" si="18"/>
        <v>851.14690265486729</v>
      </c>
      <c r="D244">
        <f t="shared" si="19"/>
        <v>4649.8787425742366</v>
      </c>
      <c r="E244">
        <f t="shared" si="20"/>
        <v>-2947.5849372645016</v>
      </c>
      <c r="F244" t="s">
        <v>14</v>
      </c>
      <c r="G244">
        <v>18</v>
      </c>
      <c r="H244" s="23">
        <f t="shared" si="21"/>
        <v>585.61538461538464</v>
      </c>
      <c r="I244">
        <f t="shared" si="22"/>
        <v>3465.5758245645206</v>
      </c>
      <c r="J244">
        <f t="shared" si="23"/>
        <v>-2294.3450553337511</v>
      </c>
    </row>
    <row r="245" spans="1:10" x14ac:dyDescent="0.25">
      <c r="A245" t="s">
        <v>20</v>
      </c>
      <c r="B245">
        <v>2526</v>
      </c>
      <c r="C245" s="23">
        <f t="shared" si="18"/>
        <v>851.14690265486729</v>
      </c>
      <c r="D245">
        <f t="shared" si="19"/>
        <v>4649.8787425742366</v>
      </c>
      <c r="E245">
        <f t="shared" si="20"/>
        <v>-2947.5849372645016</v>
      </c>
      <c r="F245" t="s">
        <v>14</v>
      </c>
      <c r="G245">
        <v>602</v>
      </c>
      <c r="H245" s="23">
        <f t="shared" si="21"/>
        <v>585.61538461538464</v>
      </c>
      <c r="I245">
        <f t="shared" si="22"/>
        <v>3465.5758245645206</v>
      </c>
      <c r="J245">
        <f t="shared" si="23"/>
        <v>-2294.3450553337511</v>
      </c>
    </row>
    <row r="246" spans="1:10" x14ac:dyDescent="0.25">
      <c r="A246" t="s">
        <v>20</v>
      </c>
      <c r="B246">
        <v>94</v>
      </c>
      <c r="C246" s="23">
        <f t="shared" si="18"/>
        <v>851.14690265486729</v>
      </c>
      <c r="D246">
        <f t="shared" si="19"/>
        <v>4649.8787425742366</v>
      </c>
      <c r="E246">
        <f t="shared" si="20"/>
        <v>-2947.5849372645016</v>
      </c>
      <c r="F246" t="s">
        <v>14</v>
      </c>
      <c r="G246">
        <v>1</v>
      </c>
      <c r="H246" s="23">
        <f t="shared" si="21"/>
        <v>585.61538461538464</v>
      </c>
      <c r="I246">
        <f t="shared" si="22"/>
        <v>3465.5758245645206</v>
      </c>
      <c r="J246">
        <f t="shared" si="23"/>
        <v>-2294.3450553337511</v>
      </c>
    </row>
    <row r="247" spans="1:10" x14ac:dyDescent="0.25">
      <c r="A247" t="s">
        <v>20</v>
      </c>
      <c r="B247">
        <v>1713</v>
      </c>
      <c r="C247" s="23">
        <f t="shared" si="18"/>
        <v>851.14690265486729</v>
      </c>
      <c r="D247">
        <f t="shared" si="19"/>
        <v>4649.8787425742366</v>
      </c>
      <c r="E247">
        <f t="shared" si="20"/>
        <v>-2947.5849372645016</v>
      </c>
      <c r="F247" t="s">
        <v>14</v>
      </c>
      <c r="G247">
        <v>3868</v>
      </c>
      <c r="H247" s="23">
        <f t="shared" si="21"/>
        <v>585.61538461538464</v>
      </c>
      <c r="I247">
        <f t="shared" si="22"/>
        <v>3465.5758245645206</v>
      </c>
      <c r="J247">
        <f t="shared" si="23"/>
        <v>-2294.3450553337511</v>
      </c>
    </row>
    <row r="248" spans="1:10" x14ac:dyDescent="0.25">
      <c r="A248" t="s">
        <v>20</v>
      </c>
      <c r="B248">
        <v>249</v>
      </c>
      <c r="C248" s="23">
        <f t="shared" si="18"/>
        <v>851.14690265486729</v>
      </c>
      <c r="D248">
        <f t="shared" si="19"/>
        <v>4649.8787425742366</v>
      </c>
      <c r="E248">
        <f t="shared" si="20"/>
        <v>-2947.5849372645016</v>
      </c>
      <c r="F248" t="s">
        <v>14</v>
      </c>
      <c r="G248">
        <v>504</v>
      </c>
      <c r="H248" s="23">
        <f t="shared" si="21"/>
        <v>585.61538461538464</v>
      </c>
      <c r="I248">
        <f t="shared" si="22"/>
        <v>3465.5758245645206</v>
      </c>
      <c r="J248">
        <f t="shared" si="23"/>
        <v>-2294.3450553337511</v>
      </c>
    </row>
    <row r="249" spans="1:10" x14ac:dyDescent="0.25">
      <c r="A249" t="s">
        <v>20</v>
      </c>
      <c r="B249">
        <v>192</v>
      </c>
      <c r="C249" s="23">
        <f t="shared" si="18"/>
        <v>851.14690265486729</v>
      </c>
      <c r="D249">
        <f t="shared" si="19"/>
        <v>4649.8787425742366</v>
      </c>
      <c r="E249">
        <f t="shared" si="20"/>
        <v>-2947.5849372645016</v>
      </c>
      <c r="F249" t="s">
        <v>14</v>
      </c>
      <c r="G249">
        <v>14</v>
      </c>
      <c r="H249" s="23">
        <f t="shared" si="21"/>
        <v>585.61538461538464</v>
      </c>
      <c r="I249">
        <f t="shared" si="22"/>
        <v>3465.5758245645206</v>
      </c>
      <c r="J249">
        <f t="shared" si="23"/>
        <v>-2294.3450553337511</v>
      </c>
    </row>
    <row r="250" spans="1:10" x14ac:dyDescent="0.25">
      <c r="A250" t="s">
        <v>20</v>
      </c>
      <c r="B250">
        <v>247</v>
      </c>
      <c r="C250" s="23">
        <f t="shared" si="18"/>
        <v>851.14690265486729</v>
      </c>
      <c r="D250">
        <f t="shared" si="19"/>
        <v>4649.8787425742366</v>
      </c>
      <c r="E250">
        <f t="shared" si="20"/>
        <v>-2947.5849372645016</v>
      </c>
      <c r="F250" t="s">
        <v>14</v>
      </c>
      <c r="G250">
        <v>750</v>
      </c>
      <c r="H250" s="23">
        <f t="shared" si="21"/>
        <v>585.61538461538464</v>
      </c>
      <c r="I250">
        <f t="shared" si="22"/>
        <v>3465.5758245645206</v>
      </c>
      <c r="J250">
        <f t="shared" si="23"/>
        <v>-2294.3450553337511</v>
      </c>
    </row>
    <row r="251" spans="1:10" x14ac:dyDescent="0.25">
      <c r="A251" t="s">
        <v>20</v>
      </c>
      <c r="B251">
        <v>2293</v>
      </c>
      <c r="C251" s="23">
        <f t="shared" si="18"/>
        <v>851.14690265486729</v>
      </c>
      <c r="D251">
        <f t="shared" si="19"/>
        <v>4649.8787425742366</v>
      </c>
      <c r="E251">
        <f t="shared" si="20"/>
        <v>-2947.5849372645016</v>
      </c>
      <c r="F251" t="s">
        <v>14</v>
      </c>
      <c r="G251">
        <v>77</v>
      </c>
      <c r="H251" s="23">
        <f t="shared" si="21"/>
        <v>585.61538461538464</v>
      </c>
      <c r="I251">
        <f t="shared" si="22"/>
        <v>3465.5758245645206</v>
      </c>
      <c r="J251">
        <f t="shared" si="23"/>
        <v>-2294.3450553337511</v>
      </c>
    </row>
    <row r="252" spans="1:10" x14ac:dyDescent="0.25">
      <c r="A252" t="s">
        <v>20</v>
      </c>
      <c r="B252">
        <v>3131</v>
      </c>
      <c r="C252" s="23">
        <f t="shared" si="18"/>
        <v>851.14690265486729</v>
      </c>
      <c r="D252">
        <f t="shared" si="19"/>
        <v>4649.8787425742366</v>
      </c>
      <c r="E252">
        <f t="shared" si="20"/>
        <v>-2947.5849372645016</v>
      </c>
      <c r="F252" t="s">
        <v>14</v>
      </c>
      <c r="G252">
        <v>752</v>
      </c>
      <c r="H252" s="23">
        <f t="shared" si="21"/>
        <v>585.61538461538464</v>
      </c>
      <c r="I252">
        <f t="shared" si="22"/>
        <v>3465.5758245645206</v>
      </c>
      <c r="J252">
        <f t="shared" si="23"/>
        <v>-2294.3450553337511</v>
      </c>
    </row>
    <row r="253" spans="1:10" x14ac:dyDescent="0.25">
      <c r="A253" t="s">
        <v>20</v>
      </c>
      <c r="B253">
        <v>143</v>
      </c>
      <c r="C253" s="23">
        <f t="shared" si="18"/>
        <v>851.14690265486729</v>
      </c>
      <c r="D253">
        <f t="shared" si="19"/>
        <v>4649.8787425742366</v>
      </c>
      <c r="E253">
        <f t="shared" si="20"/>
        <v>-2947.5849372645016</v>
      </c>
      <c r="F253" t="s">
        <v>14</v>
      </c>
      <c r="G253">
        <v>131</v>
      </c>
      <c r="H253" s="23">
        <f t="shared" si="21"/>
        <v>585.61538461538464</v>
      </c>
      <c r="I253">
        <f t="shared" si="22"/>
        <v>3465.5758245645206</v>
      </c>
      <c r="J253">
        <f t="shared" si="23"/>
        <v>-2294.3450553337511</v>
      </c>
    </row>
    <row r="254" spans="1:10" x14ac:dyDescent="0.25">
      <c r="A254" t="s">
        <v>20</v>
      </c>
      <c r="B254">
        <v>296</v>
      </c>
      <c r="C254" s="23">
        <f t="shared" si="18"/>
        <v>851.14690265486729</v>
      </c>
      <c r="D254">
        <f t="shared" si="19"/>
        <v>4649.8787425742366</v>
      </c>
      <c r="E254">
        <f t="shared" si="20"/>
        <v>-2947.5849372645016</v>
      </c>
      <c r="F254" t="s">
        <v>14</v>
      </c>
      <c r="G254">
        <v>87</v>
      </c>
      <c r="H254" s="23">
        <f t="shared" si="21"/>
        <v>585.61538461538464</v>
      </c>
      <c r="I254">
        <f t="shared" si="22"/>
        <v>3465.5758245645206</v>
      </c>
      <c r="J254">
        <f t="shared" si="23"/>
        <v>-2294.3450553337511</v>
      </c>
    </row>
    <row r="255" spans="1:10" x14ac:dyDescent="0.25">
      <c r="A255" t="s">
        <v>20</v>
      </c>
      <c r="B255">
        <v>170</v>
      </c>
      <c r="C255" s="23">
        <f t="shared" si="18"/>
        <v>851.14690265486729</v>
      </c>
      <c r="D255">
        <f t="shared" si="19"/>
        <v>4649.8787425742366</v>
      </c>
      <c r="E255">
        <f t="shared" si="20"/>
        <v>-2947.5849372645016</v>
      </c>
      <c r="F255" t="s">
        <v>14</v>
      </c>
      <c r="G255">
        <v>1063</v>
      </c>
      <c r="H255" s="23">
        <f t="shared" si="21"/>
        <v>585.61538461538464</v>
      </c>
      <c r="I255">
        <f t="shared" si="22"/>
        <v>3465.5758245645206</v>
      </c>
      <c r="J255">
        <f t="shared" si="23"/>
        <v>-2294.3450553337511</v>
      </c>
    </row>
    <row r="256" spans="1:10" x14ac:dyDescent="0.25">
      <c r="A256" t="s">
        <v>20</v>
      </c>
      <c r="B256">
        <v>86</v>
      </c>
      <c r="C256" s="23">
        <f t="shared" si="18"/>
        <v>851.14690265486729</v>
      </c>
      <c r="D256">
        <f t="shared" si="19"/>
        <v>4649.8787425742366</v>
      </c>
      <c r="E256">
        <f t="shared" si="20"/>
        <v>-2947.5849372645016</v>
      </c>
      <c r="F256" t="s">
        <v>14</v>
      </c>
      <c r="G256">
        <v>76</v>
      </c>
      <c r="H256" s="23">
        <f t="shared" si="21"/>
        <v>585.61538461538464</v>
      </c>
      <c r="I256">
        <f t="shared" si="22"/>
        <v>3465.5758245645206</v>
      </c>
      <c r="J256">
        <f t="shared" si="23"/>
        <v>-2294.3450553337511</v>
      </c>
    </row>
    <row r="257" spans="1:10" x14ac:dyDescent="0.25">
      <c r="A257" t="s">
        <v>20</v>
      </c>
      <c r="B257">
        <v>6286</v>
      </c>
      <c r="C257" s="23">
        <f t="shared" si="18"/>
        <v>851.14690265486729</v>
      </c>
      <c r="D257">
        <f t="shared" si="19"/>
        <v>4649.8787425742366</v>
      </c>
      <c r="E257">
        <f t="shared" si="20"/>
        <v>-2947.5849372645016</v>
      </c>
      <c r="F257" t="s">
        <v>14</v>
      </c>
      <c r="G257">
        <v>4428</v>
      </c>
      <c r="H257" s="23">
        <f t="shared" si="21"/>
        <v>585.61538461538464</v>
      </c>
      <c r="I257">
        <f t="shared" si="22"/>
        <v>3465.5758245645206</v>
      </c>
      <c r="J257">
        <f t="shared" si="23"/>
        <v>-2294.3450553337511</v>
      </c>
    </row>
    <row r="258" spans="1:10" x14ac:dyDescent="0.25">
      <c r="A258" t="s">
        <v>20</v>
      </c>
      <c r="B258">
        <v>3727</v>
      </c>
      <c r="C258" s="23">
        <f t="shared" ref="C258:C321" si="24">$M$2</f>
        <v>851.14690265486729</v>
      </c>
      <c r="D258">
        <f t="shared" ref="D258:D321" si="25">$M$2+($M$7*3)</f>
        <v>4649.8787425742366</v>
      </c>
      <c r="E258">
        <f t="shared" ref="E258:E321" si="26">$M$2-($M$7*3)</f>
        <v>-2947.5849372645016</v>
      </c>
      <c r="F258" t="s">
        <v>14</v>
      </c>
      <c r="G258">
        <v>58</v>
      </c>
      <c r="H258" s="23">
        <f t="shared" ref="H258:H321" si="27">$P$2</f>
        <v>585.61538461538464</v>
      </c>
      <c r="I258">
        <f t="shared" ref="I258:I321" si="28">$P$2+($P$7*3)</f>
        <v>3465.5758245645206</v>
      </c>
      <c r="J258">
        <f t="shared" ref="J258:J321" si="29">$P$2-($P$7*3)</f>
        <v>-2294.3450553337511</v>
      </c>
    </row>
    <row r="259" spans="1:10" x14ac:dyDescent="0.25">
      <c r="A259" t="s">
        <v>20</v>
      </c>
      <c r="B259">
        <v>1605</v>
      </c>
      <c r="C259" s="23">
        <f t="shared" si="24"/>
        <v>851.14690265486729</v>
      </c>
      <c r="D259">
        <f t="shared" si="25"/>
        <v>4649.8787425742366</v>
      </c>
      <c r="E259">
        <f t="shared" si="26"/>
        <v>-2947.5849372645016</v>
      </c>
      <c r="F259" t="s">
        <v>14</v>
      </c>
      <c r="G259">
        <v>111</v>
      </c>
      <c r="H259" s="23">
        <f t="shared" si="27"/>
        <v>585.61538461538464</v>
      </c>
      <c r="I259">
        <f t="shared" si="28"/>
        <v>3465.5758245645206</v>
      </c>
      <c r="J259">
        <f t="shared" si="29"/>
        <v>-2294.3450553337511</v>
      </c>
    </row>
    <row r="260" spans="1:10" x14ac:dyDescent="0.25">
      <c r="A260" t="s">
        <v>20</v>
      </c>
      <c r="B260">
        <v>2120</v>
      </c>
      <c r="C260" s="23">
        <f t="shared" si="24"/>
        <v>851.14690265486729</v>
      </c>
      <c r="D260">
        <f t="shared" si="25"/>
        <v>4649.8787425742366</v>
      </c>
      <c r="E260">
        <f t="shared" si="26"/>
        <v>-2947.5849372645016</v>
      </c>
      <c r="F260" t="s">
        <v>14</v>
      </c>
      <c r="G260">
        <v>2955</v>
      </c>
      <c r="H260" s="23">
        <f t="shared" si="27"/>
        <v>585.61538461538464</v>
      </c>
      <c r="I260">
        <f t="shared" si="28"/>
        <v>3465.5758245645206</v>
      </c>
      <c r="J260">
        <f t="shared" si="29"/>
        <v>-2294.3450553337511</v>
      </c>
    </row>
    <row r="261" spans="1:10" x14ac:dyDescent="0.25">
      <c r="A261" t="s">
        <v>20</v>
      </c>
      <c r="B261">
        <v>50</v>
      </c>
      <c r="C261" s="23">
        <f t="shared" si="24"/>
        <v>851.14690265486729</v>
      </c>
      <c r="D261">
        <f t="shared" si="25"/>
        <v>4649.8787425742366</v>
      </c>
      <c r="E261">
        <f t="shared" si="26"/>
        <v>-2947.5849372645016</v>
      </c>
      <c r="F261" t="s">
        <v>14</v>
      </c>
      <c r="G261">
        <v>1657</v>
      </c>
      <c r="H261" s="23">
        <f t="shared" si="27"/>
        <v>585.61538461538464</v>
      </c>
      <c r="I261">
        <f t="shared" si="28"/>
        <v>3465.5758245645206</v>
      </c>
      <c r="J261">
        <f t="shared" si="29"/>
        <v>-2294.3450553337511</v>
      </c>
    </row>
    <row r="262" spans="1:10" x14ac:dyDescent="0.25">
      <c r="A262" t="s">
        <v>20</v>
      </c>
      <c r="B262">
        <v>2080</v>
      </c>
      <c r="C262" s="23">
        <f t="shared" si="24"/>
        <v>851.14690265486729</v>
      </c>
      <c r="D262">
        <f t="shared" si="25"/>
        <v>4649.8787425742366</v>
      </c>
      <c r="E262">
        <f t="shared" si="26"/>
        <v>-2947.5849372645016</v>
      </c>
      <c r="F262" t="s">
        <v>14</v>
      </c>
      <c r="G262">
        <v>926</v>
      </c>
      <c r="H262" s="23">
        <f t="shared" si="27"/>
        <v>585.61538461538464</v>
      </c>
      <c r="I262">
        <f t="shared" si="28"/>
        <v>3465.5758245645206</v>
      </c>
      <c r="J262">
        <f t="shared" si="29"/>
        <v>-2294.3450553337511</v>
      </c>
    </row>
    <row r="263" spans="1:10" x14ac:dyDescent="0.25">
      <c r="A263" t="s">
        <v>20</v>
      </c>
      <c r="B263">
        <v>2105</v>
      </c>
      <c r="C263" s="23">
        <f t="shared" si="24"/>
        <v>851.14690265486729</v>
      </c>
      <c r="D263">
        <f t="shared" si="25"/>
        <v>4649.8787425742366</v>
      </c>
      <c r="E263">
        <f t="shared" si="26"/>
        <v>-2947.5849372645016</v>
      </c>
      <c r="F263" t="s">
        <v>14</v>
      </c>
      <c r="G263">
        <v>77</v>
      </c>
      <c r="H263" s="23">
        <f t="shared" si="27"/>
        <v>585.61538461538464</v>
      </c>
      <c r="I263">
        <f t="shared" si="28"/>
        <v>3465.5758245645206</v>
      </c>
      <c r="J263">
        <f t="shared" si="29"/>
        <v>-2294.3450553337511</v>
      </c>
    </row>
    <row r="264" spans="1:10" x14ac:dyDescent="0.25">
      <c r="A264" t="s">
        <v>20</v>
      </c>
      <c r="B264">
        <v>2436</v>
      </c>
      <c r="C264" s="23">
        <f t="shared" si="24"/>
        <v>851.14690265486729</v>
      </c>
      <c r="D264">
        <f t="shared" si="25"/>
        <v>4649.8787425742366</v>
      </c>
      <c r="E264">
        <f t="shared" si="26"/>
        <v>-2947.5849372645016</v>
      </c>
      <c r="F264" t="s">
        <v>14</v>
      </c>
      <c r="G264">
        <v>1748</v>
      </c>
      <c r="H264" s="23">
        <f t="shared" si="27"/>
        <v>585.61538461538464</v>
      </c>
      <c r="I264">
        <f t="shared" si="28"/>
        <v>3465.5758245645206</v>
      </c>
      <c r="J264">
        <f t="shared" si="29"/>
        <v>-2294.3450553337511</v>
      </c>
    </row>
    <row r="265" spans="1:10" x14ac:dyDescent="0.25">
      <c r="A265" t="s">
        <v>20</v>
      </c>
      <c r="B265">
        <v>80</v>
      </c>
      <c r="C265" s="23">
        <f t="shared" si="24"/>
        <v>851.14690265486729</v>
      </c>
      <c r="D265">
        <f t="shared" si="25"/>
        <v>4649.8787425742366</v>
      </c>
      <c r="E265">
        <f t="shared" si="26"/>
        <v>-2947.5849372645016</v>
      </c>
      <c r="F265" t="s">
        <v>14</v>
      </c>
      <c r="G265">
        <v>79</v>
      </c>
      <c r="H265" s="23">
        <f t="shared" si="27"/>
        <v>585.61538461538464</v>
      </c>
      <c r="I265">
        <f t="shared" si="28"/>
        <v>3465.5758245645206</v>
      </c>
      <c r="J265">
        <f t="shared" si="29"/>
        <v>-2294.3450553337511</v>
      </c>
    </row>
    <row r="266" spans="1:10" x14ac:dyDescent="0.25">
      <c r="A266" t="s">
        <v>20</v>
      </c>
      <c r="B266">
        <v>42</v>
      </c>
      <c r="C266" s="23">
        <f t="shared" si="24"/>
        <v>851.14690265486729</v>
      </c>
      <c r="D266">
        <f t="shared" si="25"/>
        <v>4649.8787425742366</v>
      </c>
      <c r="E266">
        <f t="shared" si="26"/>
        <v>-2947.5849372645016</v>
      </c>
      <c r="F266" t="s">
        <v>14</v>
      </c>
      <c r="G266">
        <v>889</v>
      </c>
      <c r="H266" s="23">
        <f t="shared" si="27"/>
        <v>585.61538461538464</v>
      </c>
      <c r="I266">
        <f t="shared" si="28"/>
        <v>3465.5758245645206</v>
      </c>
      <c r="J266">
        <f t="shared" si="29"/>
        <v>-2294.3450553337511</v>
      </c>
    </row>
    <row r="267" spans="1:10" x14ac:dyDescent="0.25">
      <c r="A267" t="s">
        <v>20</v>
      </c>
      <c r="B267">
        <v>139</v>
      </c>
      <c r="C267" s="23">
        <f t="shared" si="24"/>
        <v>851.14690265486729</v>
      </c>
      <c r="D267">
        <f t="shared" si="25"/>
        <v>4649.8787425742366</v>
      </c>
      <c r="E267">
        <f t="shared" si="26"/>
        <v>-2947.5849372645016</v>
      </c>
      <c r="F267" t="s">
        <v>14</v>
      </c>
      <c r="G267">
        <v>56</v>
      </c>
      <c r="H267" s="23">
        <f t="shared" si="27"/>
        <v>585.61538461538464</v>
      </c>
      <c r="I267">
        <f t="shared" si="28"/>
        <v>3465.5758245645206</v>
      </c>
      <c r="J267">
        <f t="shared" si="29"/>
        <v>-2294.3450553337511</v>
      </c>
    </row>
    <row r="268" spans="1:10" x14ac:dyDescent="0.25">
      <c r="A268" t="s">
        <v>20</v>
      </c>
      <c r="B268">
        <v>159</v>
      </c>
      <c r="C268" s="23">
        <f t="shared" si="24"/>
        <v>851.14690265486729</v>
      </c>
      <c r="D268">
        <f t="shared" si="25"/>
        <v>4649.8787425742366</v>
      </c>
      <c r="E268">
        <f t="shared" si="26"/>
        <v>-2947.5849372645016</v>
      </c>
      <c r="F268" t="s">
        <v>14</v>
      </c>
      <c r="G268">
        <v>1</v>
      </c>
      <c r="H268" s="23">
        <f t="shared" si="27"/>
        <v>585.61538461538464</v>
      </c>
      <c r="I268">
        <f t="shared" si="28"/>
        <v>3465.5758245645206</v>
      </c>
      <c r="J268">
        <f t="shared" si="29"/>
        <v>-2294.3450553337511</v>
      </c>
    </row>
    <row r="269" spans="1:10" x14ac:dyDescent="0.25">
      <c r="A269" t="s">
        <v>20</v>
      </c>
      <c r="B269">
        <v>381</v>
      </c>
      <c r="C269" s="23">
        <f t="shared" si="24"/>
        <v>851.14690265486729</v>
      </c>
      <c r="D269">
        <f t="shared" si="25"/>
        <v>4649.8787425742366</v>
      </c>
      <c r="E269">
        <f t="shared" si="26"/>
        <v>-2947.5849372645016</v>
      </c>
      <c r="F269" t="s">
        <v>14</v>
      </c>
      <c r="G269">
        <v>83</v>
      </c>
      <c r="H269" s="23">
        <f t="shared" si="27"/>
        <v>585.61538461538464</v>
      </c>
      <c r="I269">
        <f t="shared" si="28"/>
        <v>3465.5758245645206</v>
      </c>
      <c r="J269">
        <f t="shared" si="29"/>
        <v>-2294.3450553337511</v>
      </c>
    </row>
    <row r="270" spans="1:10" x14ac:dyDescent="0.25">
      <c r="A270" t="s">
        <v>20</v>
      </c>
      <c r="B270">
        <v>194</v>
      </c>
      <c r="C270" s="23">
        <f t="shared" si="24"/>
        <v>851.14690265486729</v>
      </c>
      <c r="D270">
        <f t="shared" si="25"/>
        <v>4649.8787425742366</v>
      </c>
      <c r="E270">
        <f t="shared" si="26"/>
        <v>-2947.5849372645016</v>
      </c>
      <c r="F270" t="s">
        <v>14</v>
      </c>
      <c r="G270">
        <v>2025</v>
      </c>
      <c r="H270" s="23">
        <f t="shared" si="27"/>
        <v>585.61538461538464</v>
      </c>
      <c r="I270">
        <f t="shared" si="28"/>
        <v>3465.5758245645206</v>
      </c>
      <c r="J270">
        <f t="shared" si="29"/>
        <v>-2294.3450553337511</v>
      </c>
    </row>
    <row r="271" spans="1:10" x14ac:dyDescent="0.25">
      <c r="A271" t="s">
        <v>20</v>
      </c>
      <c r="B271">
        <v>106</v>
      </c>
      <c r="C271" s="23">
        <f t="shared" si="24"/>
        <v>851.14690265486729</v>
      </c>
      <c r="D271">
        <f t="shared" si="25"/>
        <v>4649.8787425742366</v>
      </c>
      <c r="E271">
        <f t="shared" si="26"/>
        <v>-2947.5849372645016</v>
      </c>
      <c r="F271" t="s">
        <v>14</v>
      </c>
      <c r="G271">
        <v>14</v>
      </c>
      <c r="H271" s="23">
        <f t="shared" si="27"/>
        <v>585.61538461538464</v>
      </c>
      <c r="I271">
        <f t="shared" si="28"/>
        <v>3465.5758245645206</v>
      </c>
      <c r="J271">
        <f t="shared" si="29"/>
        <v>-2294.3450553337511</v>
      </c>
    </row>
    <row r="272" spans="1:10" x14ac:dyDescent="0.25">
      <c r="A272" t="s">
        <v>20</v>
      </c>
      <c r="B272">
        <v>142</v>
      </c>
      <c r="C272" s="23">
        <f t="shared" si="24"/>
        <v>851.14690265486729</v>
      </c>
      <c r="D272">
        <f t="shared" si="25"/>
        <v>4649.8787425742366</v>
      </c>
      <c r="E272">
        <f t="shared" si="26"/>
        <v>-2947.5849372645016</v>
      </c>
      <c r="F272" t="s">
        <v>14</v>
      </c>
      <c r="G272">
        <v>656</v>
      </c>
      <c r="H272" s="23">
        <f t="shared" si="27"/>
        <v>585.61538461538464</v>
      </c>
      <c r="I272">
        <f t="shared" si="28"/>
        <v>3465.5758245645206</v>
      </c>
      <c r="J272">
        <f t="shared" si="29"/>
        <v>-2294.3450553337511</v>
      </c>
    </row>
    <row r="273" spans="1:10" x14ac:dyDescent="0.25">
      <c r="A273" t="s">
        <v>20</v>
      </c>
      <c r="B273">
        <v>211</v>
      </c>
      <c r="C273" s="23">
        <f t="shared" si="24"/>
        <v>851.14690265486729</v>
      </c>
      <c r="D273">
        <f t="shared" si="25"/>
        <v>4649.8787425742366</v>
      </c>
      <c r="E273">
        <f t="shared" si="26"/>
        <v>-2947.5849372645016</v>
      </c>
      <c r="F273" t="s">
        <v>14</v>
      </c>
      <c r="G273">
        <v>1596</v>
      </c>
      <c r="H273" s="23">
        <f t="shared" si="27"/>
        <v>585.61538461538464</v>
      </c>
      <c r="I273">
        <f t="shared" si="28"/>
        <v>3465.5758245645206</v>
      </c>
      <c r="J273">
        <f t="shared" si="29"/>
        <v>-2294.3450553337511</v>
      </c>
    </row>
    <row r="274" spans="1:10" x14ac:dyDescent="0.25">
      <c r="A274" t="s">
        <v>20</v>
      </c>
      <c r="B274">
        <v>2756</v>
      </c>
      <c r="C274" s="23">
        <f t="shared" si="24"/>
        <v>851.14690265486729</v>
      </c>
      <c r="D274">
        <f t="shared" si="25"/>
        <v>4649.8787425742366</v>
      </c>
      <c r="E274">
        <f t="shared" si="26"/>
        <v>-2947.5849372645016</v>
      </c>
      <c r="F274" t="s">
        <v>14</v>
      </c>
      <c r="G274">
        <v>10</v>
      </c>
      <c r="H274" s="23">
        <f t="shared" si="27"/>
        <v>585.61538461538464</v>
      </c>
      <c r="I274">
        <f t="shared" si="28"/>
        <v>3465.5758245645206</v>
      </c>
      <c r="J274">
        <f t="shared" si="29"/>
        <v>-2294.3450553337511</v>
      </c>
    </row>
    <row r="275" spans="1:10" x14ac:dyDescent="0.25">
      <c r="A275" t="s">
        <v>20</v>
      </c>
      <c r="B275">
        <v>173</v>
      </c>
      <c r="C275" s="23">
        <f t="shared" si="24"/>
        <v>851.14690265486729</v>
      </c>
      <c r="D275">
        <f t="shared" si="25"/>
        <v>4649.8787425742366</v>
      </c>
      <c r="E275">
        <f t="shared" si="26"/>
        <v>-2947.5849372645016</v>
      </c>
      <c r="F275" t="s">
        <v>14</v>
      </c>
      <c r="G275">
        <v>1121</v>
      </c>
      <c r="H275" s="23">
        <f t="shared" si="27"/>
        <v>585.61538461538464</v>
      </c>
      <c r="I275">
        <f t="shared" si="28"/>
        <v>3465.5758245645206</v>
      </c>
      <c r="J275">
        <f t="shared" si="29"/>
        <v>-2294.3450553337511</v>
      </c>
    </row>
    <row r="276" spans="1:10" x14ac:dyDescent="0.25">
      <c r="A276" t="s">
        <v>20</v>
      </c>
      <c r="B276">
        <v>87</v>
      </c>
      <c r="C276" s="23">
        <f t="shared" si="24"/>
        <v>851.14690265486729</v>
      </c>
      <c r="D276">
        <f t="shared" si="25"/>
        <v>4649.8787425742366</v>
      </c>
      <c r="E276">
        <f t="shared" si="26"/>
        <v>-2947.5849372645016</v>
      </c>
      <c r="F276" t="s">
        <v>14</v>
      </c>
      <c r="G276">
        <v>15</v>
      </c>
      <c r="H276" s="23">
        <f t="shared" si="27"/>
        <v>585.61538461538464</v>
      </c>
      <c r="I276">
        <f t="shared" si="28"/>
        <v>3465.5758245645206</v>
      </c>
      <c r="J276">
        <f t="shared" si="29"/>
        <v>-2294.3450553337511</v>
      </c>
    </row>
    <row r="277" spans="1:10" x14ac:dyDescent="0.25">
      <c r="A277" t="s">
        <v>20</v>
      </c>
      <c r="B277">
        <v>1572</v>
      </c>
      <c r="C277" s="23">
        <f t="shared" si="24"/>
        <v>851.14690265486729</v>
      </c>
      <c r="D277">
        <f t="shared" si="25"/>
        <v>4649.8787425742366</v>
      </c>
      <c r="E277">
        <f t="shared" si="26"/>
        <v>-2947.5849372645016</v>
      </c>
      <c r="F277" t="s">
        <v>14</v>
      </c>
      <c r="G277">
        <v>191</v>
      </c>
      <c r="H277" s="23">
        <f t="shared" si="27"/>
        <v>585.61538461538464</v>
      </c>
      <c r="I277">
        <f t="shared" si="28"/>
        <v>3465.5758245645206</v>
      </c>
      <c r="J277">
        <f t="shared" si="29"/>
        <v>-2294.3450553337511</v>
      </c>
    </row>
    <row r="278" spans="1:10" x14ac:dyDescent="0.25">
      <c r="A278" t="s">
        <v>20</v>
      </c>
      <c r="B278">
        <v>2346</v>
      </c>
      <c r="C278" s="23">
        <f t="shared" si="24"/>
        <v>851.14690265486729</v>
      </c>
      <c r="D278">
        <f t="shared" si="25"/>
        <v>4649.8787425742366</v>
      </c>
      <c r="E278">
        <f t="shared" si="26"/>
        <v>-2947.5849372645016</v>
      </c>
      <c r="F278" t="s">
        <v>14</v>
      </c>
      <c r="G278">
        <v>16</v>
      </c>
      <c r="H278" s="23">
        <f t="shared" si="27"/>
        <v>585.61538461538464</v>
      </c>
      <c r="I278">
        <f t="shared" si="28"/>
        <v>3465.5758245645206</v>
      </c>
      <c r="J278">
        <f t="shared" si="29"/>
        <v>-2294.3450553337511</v>
      </c>
    </row>
    <row r="279" spans="1:10" x14ac:dyDescent="0.25">
      <c r="A279" t="s">
        <v>20</v>
      </c>
      <c r="B279">
        <v>115</v>
      </c>
      <c r="C279" s="23">
        <f t="shared" si="24"/>
        <v>851.14690265486729</v>
      </c>
      <c r="D279">
        <f t="shared" si="25"/>
        <v>4649.8787425742366</v>
      </c>
      <c r="E279">
        <f t="shared" si="26"/>
        <v>-2947.5849372645016</v>
      </c>
      <c r="F279" t="s">
        <v>14</v>
      </c>
      <c r="G279">
        <v>17</v>
      </c>
      <c r="H279" s="23">
        <f t="shared" si="27"/>
        <v>585.61538461538464</v>
      </c>
      <c r="I279">
        <f t="shared" si="28"/>
        <v>3465.5758245645206</v>
      </c>
      <c r="J279">
        <f t="shared" si="29"/>
        <v>-2294.3450553337511</v>
      </c>
    </row>
    <row r="280" spans="1:10" x14ac:dyDescent="0.25">
      <c r="A280" t="s">
        <v>20</v>
      </c>
      <c r="B280">
        <v>85</v>
      </c>
      <c r="C280" s="23">
        <f t="shared" si="24"/>
        <v>851.14690265486729</v>
      </c>
      <c r="D280">
        <f t="shared" si="25"/>
        <v>4649.8787425742366</v>
      </c>
      <c r="E280">
        <f t="shared" si="26"/>
        <v>-2947.5849372645016</v>
      </c>
      <c r="F280" t="s">
        <v>14</v>
      </c>
      <c r="G280">
        <v>34</v>
      </c>
      <c r="H280" s="23">
        <f t="shared" si="27"/>
        <v>585.61538461538464</v>
      </c>
      <c r="I280">
        <f t="shared" si="28"/>
        <v>3465.5758245645206</v>
      </c>
      <c r="J280">
        <f t="shared" si="29"/>
        <v>-2294.3450553337511</v>
      </c>
    </row>
    <row r="281" spans="1:10" x14ac:dyDescent="0.25">
      <c r="A281" t="s">
        <v>20</v>
      </c>
      <c r="B281">
        <v>144</v>
      </c>
      <c r="C281" s="23">
        <f t="shared" si="24"/>
        <v>851.14690265486729</v>
      </c>
      <c r="D281">
        <f t="shared" si="25"/>
        <v>4649.8787425742366</v>
      </c>
      <c r="E281">
        <f t="shared" si="26"/>
        <v>-2947.5849372645016</v>
      </c>
      <c r="F281" t="s">
        <v>14</v>
      </c>
      <c r="G281">
        <v>1</v>
      </c>
      <c r="H281" s="23">
        <f t="shared" si="27"/>
        <v>585.61538461538464</v>
      </c>
      <c r="I281">
        <f t="shared" si="28"/>
        <v>3465.5758245645206</v>
      </c>
      <c r="J281">
        <f t="shared" si="29"/>
        <v>-2294.3450553337511</v>
      </c>
    </row>
    <row r="282" spans="1:10" x14ac:dyDescent="0.25">
      <c r="A282" t="s">
        <v>20</v>
      </c>
      <c r="B282">
        <v>2443</v>
      </c>
      <c r="C282" s="23">
        <f t="shared" si="24"/>
        <v>851.14690265486729</v>
      </c>
      <c r="D282">
        <f t="shared" si="25"/>
        <v>4649.8787425742366</v>
      </c>
      <c r="E282">
        <f t="shared" si="26"/>
        <v>-2947.5849372645016</v>
      </c>
      <c r="F282" t="s">
        <v>14</v>
      </c>
      <c r="G282">
        <v>1274</v>
      </c>
      <c r="H282" s="23">
        <f t="shared" si="27"/>
        <v>585.61538461538464</v>
      </c>
      <c r="I282">
        <f t="shared" si="28"/>
        <v>3465.5758245645206</v>
      </c>
      <c r="J282">
        <f t="shared" si="29"/>
        <v>-2294.3450553337511</v>
      </c>
    </row>
    <row r="283" spans="1:10" x14ac:dyDescent="0.25">
      <c r="A283" t="s">
        <v>20</v>
      </c>
      <c r="B283">
        <v>64</v>
      </c>
      <c r="C283" s="23">
        <f t="shared" si="24"/>
        <v>851.14690265486729</v>
      </c>
      <c r="D283">
        <f t="shared" si="25"/>
        <v>4649.8787425742366</v>
      </c>
      <c r="E283">
        <f t="shared" si="26"/>
        <v>-2947.5849372645016</v>
      </c>
      <c r="F283" t="s">
        <v>14</v>
      </c>
      <c r="G283">
        <v>210</v>
      </c>
      <c r="H283" s="23">
        <f t="shared" si="27"/>
        <v>585.61538461538464</v>
      </c>
      <c r="I283">
        <f t="shared" si="28"/>
        <v>3465.5758245645206</v>
      </c>
      <c r="J283">
        <f t="shared" si="29"/>
        <v>-2294.3450553337511</v>
      </c>
    </row>
    <row r="284" spans="1:10" x14ac:dyDescent="0.25">
      <c r="A284" t="s">
        <v>20</v>
      </c>
      <c r="B284">
        <v>268</v>
      </c>
      <c r="C284" s="23">
        <f t="shared" si="24"/>
        <v>851.14690265486729</v>
      </c>
      <c r="D284">
        <f t="shared" si="25"/>
        <v>4649.8787425742366</v>
      </c>
      <c r="E284">
        <f t="shared" si="26"/>
        <v>-2947.5849372645016</v>
      </c>
      <c r="F284" t="s">
        <v>14</v>
      </c>
      <c r="G284">
        <v>248</v>
      </c>
      <c r="H284" s="23">
        <f t="shared" si="27"/>
        <v>585.61538461538464</v>
      </c>
      <c r="I284">
        <f t="shared" si="28"/>
        <v>3465.5758245645206</v>
      </c>
      <c r="J284">
        <f t="shared" si="29"/>
        <v>-2294.3450553337511</v>
      </c>
    </row>
    <row r="285" spans="1:10" x14ac:dyDescent="0.25">
      <c r="A285" t="s">
        <v>20</v>
      </c>
      <c r="B285">
        <v>195</v>
      </c>
      <c r="C285" s="23">
        <f t="shared" si="24"/>
        <v>851.14690265486729</v>
      </c>
      <c r="D285">
        <f t="shared" si="25"/>
        <v>4649.8787425742366</v>
      </c>
      <c r="E285">
        <f t="shared" si="26"/>
        <v>-2947.5849372645016</v>
      </c>
      <c r="F285" t="s">
        <v>14</v>
      </c>
      <c r="G285">
        <v>513</v>
      </c>
      <c r="H285" s="23">
        <f t="shared" si="27"/>
        <v>585.61538461538464</v>
      </c>
      <c r="I285">
        <f t="shared" si="28"/>
        <v>3465.5758245645206</v>
      </c>
      <c r="J285">
        <f t="shared" si="29"/>
        <v>-2294.3450553337511</v>
      </c>
    </row>
    <row r="286" spans="1:10" x14ac:dyDescent="0.25">
      <c r="A286" t="s">
        <v>20</v>
      </c>
      <c r="B286">
        <v>186</v>
      </c>
      <c r="C286" s="23">
        <f t="shared" si="24"/>
        <v>851.14690265486729</v>
      </c>
      <c r="D286">
        <f t="shared" si="25"/>
        <v>4649.8787425742366</v>
      </c>
      <c r="E286">
        <f t="shared" si="26"/>
        <v>-2947.5849372645016</v>
      </c>
      <c r="F286" t="s">
        <v>14</v>
      </c>
      <c r="G286">
        <v>3410</v>
      </c>
      <c r="H286" s="23">
        <f t="shared" si="27"/>
        <v>585.61538461538464</v>
      </c>
      <c r="I286">
        <f t="shared" si="28"/>
        <v>3465.5758245645206</v>
      </c>
      <c r="J286">
        <f t="shared" si="29"/>
        <v>-2294.3450553337511</v>
      </c>
    </row>
    <row r="287" spans="1:10" x14ac:dyDescent="0.25">
      <c r="A287" t="s">
        <v>20</v>
      </c>
      <c r="B287">
        <v>460</v>
      </c>
      <c r="C287" s="23">
        <f t="shared" si="24"/>
        <v>851.14690265486729</v>
      </c>
      <c r="D287">
        <f t="shared" si="25"/>
        <v>4649.8787425742366</v>
      </c>
      <c r="E287">
        <f t="shared" si="26"/>
        <v>-2947.5849372645016</v>
      </c>
      <c r="F287" t="s">
        <v>14</v>
      </c>
      <c r="G287">
        <v>10</v>
      </c>
      <c r="H287" s="23">
        <f t="shared" si="27"/>
        <v>585.61538461538464</v>
      </c>
      <c r="I287">
        <f t="shared" si="28"/>
        <v>3465.5758245645206</v>
      </c>
      <c r="J287">
        <f t="shared" si="29"/>
        <v>-2294.3450553337511</v>
      </c>
    </row>
    <row r="288" spans="1:10" x14ac:dyDescent="0.25">
      <c r="A288" t="s">
        <v>20</v>
      </c>
      <c r="B288">
        <v>2528</v>
      </c>
      <c r="C288" s="23">
        <f t="shared" si="24"/>
        <v>851.14690265486729</v>
      </c>
      <c r="D288">
        <f t="shared" si="25"/>
        <v>4649.8787425742366</v>
      </c>
      <c r="E288">
        <f t="shared" si="26"/>
        <v>-2947.5849372645016</v>
      </c>
      <c r="F288" t="s">
        <v>14</v>
      </c>
      <c r="G288">
        <v>2201</v>
      </c>
      <c r="H288" s="23">
        <f t="shared" si="27"/>
        <v>585.61538461538464</v>
      </c>
      <c r="I288">
        <f t="shared" si="28"/>
        <v>3465.5758245645206</v>
      </c>
      <c r="J288">
        <f t="shared" si="29"/>
        <v>-2294.3450553337511</v>
      </c>
    </row>
    <row r="289" spans="1:10" x14ac:dyDescent="0.25">
      <c r="A289" t="s">
        <v>20</v>
      </c>
      <c r="B289">
        <v>3657</v>
      </c>
      <c r="C289" s="23">
        <f t="shared" si="24"/>
        <v>851.14690265486729</v>
      </c>
      <c r="D289">
        <f t="shared" si="25"/>
        <v>4649.8787425742366</v>
      </c>
      <c r="E289">
        <f t="shared" si="26"/>
        <v>-2947.5849372645016</v>
      </c>
      <c r="F289" t="s">
        <v>14</v>
      </c>
      <c r="G289">
        <v>676</v>
      </c>
      <c r="H289" s="23">
        <f t="shared" si="27"/>
        <v>585.61538461538464</v>
      </c>
      <c r="I289">
        <f t="shared" si="28"/>
        <v>3465.5758245645206</v>
      </c>
      <c r="J289">
        <f t="shared" si="29"/>
        <v>-2294.3450553337511</v>
      </c>
    </row>
    <row r="290" spans="1:10" x14ac:dyDescent="0.25">
      <c r="A290" t="s">
        <v>20</v>
      </c>
      <c r="B290">
        <v>131</v>
      </c>
      <c r="C290" s="23">
        <f t="shared" si="24"/>
        <v>851.14690265486729</v>
      </c>
      <c r="D290">
        <f t="shared" si="25"/>
        <v>4649.8787425742366</v>
      </c>
      <c r="E290">
        <f t="shared" si="26"/>
        <v>-2947.5849372645016</v>
      </c>
      <c r="F290" t="s">
        <v>14</v>
      </c>
      <c r="G290">
        <v>831</v>
      </c>
      <c r="H290" s="23">
        <f t="shared" si="27"/>
        <v>585.61538461538464</v>
      </c>
      <c r="I290">
        <f t="shared" si="28"/>
        <v>3465.5758245645206</v>
      </c>
      <c r="J290">
        <f t="shared" si="29"/>
        <v>-2294.3450553337511</v>
      </c>
    </row>
    <row r="291" spans="1:10" x14ac:dyDescent="0.25">
      <c r="A291" t="s">
        <v>20</v>
      </c>
      <c r="B291">
        <v>239</v>
      </c>
      <c r="C291" s="23">
        <f t="shared" si="24"/>
        <v>851.14690265486729</v>
      </c>
      <c r="D291">
        <f t="shared" si="25"/>
        <v>4649.8787425742366</v>
      </c>
      <c r="E291">
        <f t="shared" si="26"/>
        <v>-2947.5849372645016</v>
      </c>
      <c r="F291" t="s">
        <v>14</v>
      </c>
      <c r="G291">
        <v>859</v>
      </c>
      <c r="H291" s="23">
        <f t="shared" si="27"/>
        <v>585.61538461538464</v>
      </c>
      <c r="I291">
        <f t="shared" si="28"/>
        <v>3465.5758245645206</v>
      </c>
      <c r="J291">
        <f t="shared" si="29"/>
        <v>-2294.3450553337511</v>
      </c>
    </row>
    <row r="292" spans="1:10" x14ac:dyDescent="0.25">
      <c r="A292" t="s">
        <v>20</v>
      </c>
      <c r="B292">
        <v>78</v>
      </c>
      <c r="C292" s="23">
        <f t="shared" si="24"/>
        <v>851.14690265486729</v>
      </c>
      <c r="D292">
        <f t="shared" si="25"/>
        <v>4649.8787425742366</v>
      </c>
      <c r="E292">
        <f t="shared" si="26"/>
        <v>-2947.5849372645016</v>
      </c>
      <c r="F292" t="s">
        <v>14</v>
      </c>
      <c r="G292">
        <v>45</v>
      </c>
      <c r="H292" s="23">
        <f t="shared" si="27"/>
        <v>585.61538461538464</v>
      </c>
      <c r="I292">
        <f t="shared" si="28"/>
        <v>3465.5758245645206</v>
      </c>
      <c r="J292">
        <f t="shared" si="29"/>
        <v>-2294.3450553337511</v>
      </c>
    </row>
    <row r="293" spans="1:10" x14ac:dyDescent="0.25">
      <c r="A293" t="s">
        <v>20</v>
      </c>
      <c r="B293">
        <v>1773</v>
      </c>
      <c r="C293" s="23">
        <f t="shared" si="24"/>
        <v>851.14690265486729</v>
      </c>
      <c r="D293">
        <f t="shared" si="25"/>
        <v>4649.8787425742366</v>
      </c>
      <c r="E293">
        <f t="shared" si="26"/>
        <v>-2947.5849372645016</v>
      </c>
      <c r="F293" t="s">
        <v>14</v>
      </c>
      <c r="G293">
        <v>6</v>
      </c>
      <c r="H293" s="23">
        <f t="shared" si="27"/>
        <v>585.61538461538464</v>
      </c>
      <c r="I293">
        <f t="shared" si="28"/>
        <v>3465.5758245645206</v>
      </c>
      <c r="J293">
        <f t="shared" si="29"/>
        <v>-2294.3450553337511</v>
      </c>
    </row>
    <row r="294" spans="1:10" x14ac:dyDescent="0.25">
      <c r="A294" t="s">
        <v>20</v>
      </c>
      <c r="B294">
        <v>32</v>
      </c>
      <c r="C294" s="23">
        <f t="shared" si="24"/>
        <v>851.14690265486729</v>
      </c>
      <c r="D294">
        <f t="shared" si="25"/>
        <v>4649.8787425742366</v>
      </c>
      <c r="E294">
        <f t="shared" si="26"/>
        <v>-2947.5849372645016</v>
      </c>
      <c r="F294" t="s">
        <v>14</v>
      </c>
      <c r="G294">
        <v>7</v>
      </c>
      <c r="H294" s="23">
        <f t="shared" si="27"/>
        <v>585.61538461538464</v>
      </c>
      <c r="I294">
        <f t="shared" si="28"/>
        <v>3465.5758245645206</v>
      </c>
      <c r="J294">
        <f t="shared" si="29"/>
        <v>-2294.3450553337511</v>
      </c>
    </row>
    <row r="295" spans="1:10" x14ac:dyDescent="0.25">
      <c r="A295" t="s">
        <v>20</v>
      </c>
      <c r="B295">
        <v>369</v>
      </c>
      <c r="C295" s="23">
        <f t="shared" si="24"/>
        <v>851.14690265486729</v>
      </c>
      <c r="D295">
        <f t="shared" si="25"/>
        <v>4649.8787425742366</v>
      </c>
      <c r="E295">
        <f t="shared" si="26"/>
        <v>-2947.5849372645016</v>
      </c>
      <c r="F295" t="s">
        <v>14</v>
      </c>
      <c r="G295">
        <v>31</v>
      </c>
      <c r="H295" s="23">
        <f t="shared" si="27"/>
        <v>585.61538461538464</v>
      </c>
      <c r="I295">
        <f t="shared" si="28"/>
        <v>3465.5758245645206</v>
      </c>
      <c r="J295">
        <f t="shared" si="29"/>
        <v>-2294.3450553337511</v>
      </c>
    </row>
    <row r="296" spans="1:10" x14ac:dyDescent="0.25">
      <c r="A296" t="s">
        <v>20</v>
      </c>
      <c r="B296">
        <v>89</v>
      </c>
      <c r="C296" s="23">
        <f t="shared" si="24"/>
        <v>851.14690265486729</v>
      </c>
      <c r="D296">
        <f t="shared" si="25"/>
        <v>4649.8787425742366</v>
      </c>
      <c r="E296">
        <f t="shared" si="26"/>
        <v>-2947.5849372645016</v>
      </c>
      <c r="F296" t="s">
        <v>14</v>
      </c>
      <c r="G296">
        <v>78</v>
      </c>
      <c r="H296" s="23">
        <f t="shared" si="27"/>
        <v>585.61538461538464</v>
      </c>
      <c r="I296">
        <f t="shared" si="28"/>
        <v>3465.5758245645206</v>
      </c>
      <c r="J296">
        <f t="shared" si="29"/>
        <v>-2294.3450553337511</v>
      </c>
    </row>
    <row r="297" spans="1:10" x14ac:dyDescent="0.25">
      <c r="A297" t="s">
        <v>20</v>
      </c>
      <c r="B297">
        <v>147</v>
      </c>
      <c r="C297" s="23">
        <f t="shared" si="24"/>
        <v>851.14690265486729</v>
      </c>
      <c r="D297">
        <f t="shared" si="25"/>
        <v>4649.8787425742366</v>
      </c>
      <c r="E297">
        <f t="shared" si="26"/>
        <v>-2947.5849372645016</v>
      </c>
      <c r="F297" t="s">
        <v>14</v>
      </c>
      <c r="G297">
        <v>1225</v>
      </c>
      <c r="H297" s="23">
        <f t="shared" si="27"/>
        <v>585.61538461538464</v>
      </c>
      <c r="I297">
        <f t="shared" si="28"/>
        <v>3465.5758245645206</v>
      </c>
      <c r="J297">
        <f t="shared" si="29"/>
        <v>-2294.3450553337511</v>
      </c>
    </row>
    <row r="298" spans="1:10" x14ac:dyDescent="0.25">
      <c r="A298" t="s">
        <v>20</v>
      </c>
      <c r="B298">
        <v>126</v>
      </c>
      <c r="C298" s="23">
        <f t="shared" si="24"/>
        <v>851.14690265486729</v>
      </c>
      <c r="D298">
        <f t="shared" si="25"/>
        <v>4649.8787425742366</v>
      </c>
      <c r="E298">
        <f t="shared" si="26"/>
        <v>-2947.5849372645016</v>
      </c>
      <c r="F298" t="s">
        <v>14</v>
      </c>
      <c r="G298">
        <v>1</v>
      </c>
      <c r="H298" s="23">
        <f t="shared" si="27"/>
        <v>585.61538461538464</v>
      </c>
      <c r="I298">
        <f t="shared" si="28"/>
        <v>3465.5758245645206</v>
      </c>
      <c r="J298">
        <f t="shared" si="29"/>
        <v>-2294.3450553337511</v>
      </c>
    </row>
    <row r="299" spans="1:10" x14ac:dyDescent="0.25">
      <c r="A299" t="s">
        <v>20</v>
      </c>
      <c r="B299">
        <v>2218</v>
      </c>
      <c r="C299" s="23">
        <f t="shared" si="24"/>
        <v>851.14690265486729</v>
      </c>
      <c r="D299">
        <f t="shared" si="25"/>
        <v>4649.8787425742366</v>
      </c>
      <c r="E299">
        <f t="shared" si="26"/>
        <v>-2947.5849372645016</v>
      </c>
      <c r="F299" t="s">
        <v>14</v>
      </c>
      <c r="G299">
        <v>67</v>
      </c>
      <c r="H299" s="23">
        <f t="shared" si="27"/>
        <v>585.61538461538464</v>
      </c>
      <c r="I299">
        <f t="shared" si="28"/>
        <v>3465.5758245645206</v>
      </c>
      <c r="J299">
        <f t="shared" si="29"/>
        <v>-2294.3450553337511</v>
      </c>
    </row>
    <row r="300" spans="1:10" x14ac:dyDescent="0.25">
      <c r="A300" t="s">
        <v>20</v>
      </c>
      <c r="B300">
        <v>202</v>
      </c>
      <c r="C300" s="23">
        <f t="shared" si="24"/>
        <v>851.14690265486729</v>
      </c>
      <c r="D300">
        <f t="shared" si="25"/>
        <v>4649.8787425742366</v>
      </c>
      <c r="E300">
        <f t="shared" si="26"/>
        <v>-2947.5849372645016</v>
      </c>
      <c r="F300" t="s">
        <v>14</v>
      </c>
      <c r="G300">
        <v>19</v>
      </c>
      <c r="H300" s="23">
        <f t="shared" si="27"/>
        <v>585.61538461538464</v>
      </c>
      <c r="I300">
        <f t="shared" si="28"/>
        <v>3465.5758245645206</v>
      </c>
      <c r="J300">
        <f t="shared" si="29"/>
        <v>-2294.3450553337511</v>
      </c>
    </row>
    <row r="301" spans="1:10" x14ac:dyDescent="0.25">
      <c r="A301" t="s">
        <v>20</v>
      </c>
      <c r="B301">
        <v>140</v>
      </c>
      <c r="C301" s="23">
        <f t="shared" si="24"/>
        <v>851.14690265486729</v>
      </c>
      <c r="D301">
        <f t="shared" si="25"/>
        <v>4649.8787425742366</v>
      </c>
      <c r="E301">
        <f t="shared" si="26"/>
        <v>-2947.5849372645016</v>
      </c>
      <c r="F301" t="s">
        <v>14</v>
      </c>
      <c r="G301">
        <v>2108</v>
      </c>
      <c r="H301" s="23">
        <f t="shared" si="27"/>
        <v>585.61538461538464</v>
      </c>
      <c r="I301">
        <f t="shared" si="28"/>
        <v>3465.5758245645206</v>
      </c>
      <c r="J301">
        <f t="shared" si="29"/>
        <v>-2294.3450553337511</v>
      </c>
    </row>
    <row r="302" spans="1:10" x14ac:dyDescent="0.25">
      <c r="A302" t="s">
        <v>20</v>
      </c>
      <c r="B302">
        <v>1052</v>
      </c>
      <c r="C302" s="23">
        <f t="shared" si="24"/>
        <v>851.14690265486729</v>
      </c>
      <c r="D302">
        <f t="shared" si="25"/>
        <v>4649.8787425742366</v>
      </c>
      <c r="E302">
        <f t="shared" si="26"/>
        <v>-2947.5849372645016</v>
      </c>
      <c r="F302" t="s">
        <v>14</v>
      </c>
      <c r="G302">
        <v>679</v>
      </c>
      <c r="H302" s="23">
        <f t="shared" si="27"/>
        <v>585.61538461538464</v>
      </c>
      <c r="I302">
        <f t="shared" si="28"/>
        <v>3465.5758245645206</v>
      </c>
      <c r="J302">
        <f t="shared" si="29"/>
        <v>-2294.3450553337511</v>
      </c>
    </row>
    <row r="303" spans="1:10" x14ac:dyDescent="0.25">
      <c r="A303" t="s">
        <v>20</v>
      </c>
      <c r="B303">
        <v>247</v>
      </c>
      <c r="C303" s="23">
        <f t="shared" si="24"/>
        <v>851.14690265486729</v>
      </c>
      <c r="D303">
        <f t="shared" si="25"/>
        <v>4649.8787425742366</v>
      </c>
      <c r="E303">
        <f t="shared" si="26"/>
        <v>-2947.5849372645016</v>
      </c>
      <c r="F303" t="s">
        <v>14</v>
      </c>
      <c r="G303">
        <v>36</v>
      </c>
      <c r="H303" s="23">
        <f t="shared" si="27"/>
        <v>585.61538461538464</v>
      </c>
      <c r="I303">
        <f t="shared" si="28"/>
        <v>3465.5758245645206</v>
      </c>
      <c r="J303">
        <f t="shared" si="29"/>
        <v>-2294.3450553337511</v>
      </c>
    </row>
    <row r="304" spans="1:10" x14ac:dyDescent="0.25">
      <c r="A304" t="s">
        <v>20</v>
      </c>
      <c r="B304">
        <v>84</v>
      </c>
      <c r="C304" s="23">
        <f t="shared" si="24"/>
        <v>851.14690265486729</v>
      </c>
      <c r="D304">
        <f t="shared" si="25"/>
        <v>4649.8787425742366</v>
      </c>
      <c r="E304">
        <f t="shared" si="26"/>
        <v>-2947.5849372645016</v>
      </c>
      <c r="F304" t="s">
        <v>14</v>
      </c>
      <c r="G304">
        <v>47</v>
      </c>
      <c r="H304" s="23">
        <f t="shared" si="27"/>
        <v>585.61538461538464</v>
      </c>
      <c r="I304">
        <f t="shared" si="28"/>
        <v>3465.5758245645206</v>
      </c>
      <c r="J304">
        <f t="shared" si="29"/>
        <v>-2294.3450553337511</v>
      </c>
    </row>
    <row r="305" spans="1:10" x14ac:dyDescent="0.25">
      <c r="A305" t="s">
        <v>20</v>
      </c>
      <c r="B305">
        <v>88</v>
      </c>
      <c r="C305" s="23">
        <f t="shared" si="24"/>
        <v>851.14690265486729</v>
      </c>
      <c r="D305">
        <f t="shared" si="25"/>
        <v>4649.8787425742366</v>
      </c>
      <c r="E305">
        <f t="shared" si="26"/>
        <v>-2947.5849372645016</v>
      </c>
      <c r="F305" t="s">
        <v>14</v>
      </c>
      <c r="G305">
        <v>70</v>
      </c>
      <c r="H305" s="23">
        <f t="shared" si="27"/>
        <v>585.61538461538464</v>
      </c>
      <c r="I305">
        <f t="shared" si="28"/>
        <v>3465.5758245645206</v>
      </c>
      <c r="J305">
        <f t="shared" si="29"/>
        <v>-2294.3450553337511</v>
      </c>
    </row>
    <row r="306" spans="1:10" x14ac:dyDescent="0.25">
      <c r="A306" t="s">
        <v>20</v>
      </c>
      <c r="B306">
        <v>156</v>
      </c>
      <c r="C306" s="23">
        <f t="shared" si="24"/>
        <v>851.14690265486729</v>
      </c>
      <c r="D306">
        <f t="shared" si="25"/>
        <v>4649.8787425742366</v>
      </c>
      <c r="E306">
        <f t="shared" si="26"/>
        <v>-2947.5849372645016</v>
      </c>
      <c r="F306" t="s">
        <v>14</v>
      </c>
      <c r="G306">
        <v>154</v>
      </c>
      <c r="H306" s="23">
        <f t="shared" si="27"/>
        <v>585.61538461538464</v>
      </c>
      <c r="I306">
        <f t="shared" si="28"/>
        <v>3465.5758245645206</v>
      </c>
      <c r="J306">
        <f t="shared" si="29"/>
        <v>-2294.3450553337511</v>
      </c>
    </row>
    <row r="307" spans="1:10" x14ac:dyDescent="0.25">
      <c r="A307" t="s">
        <v>20</v>
      </c>
      <c r="B307">
        <v>2985</v>
      </c>
      <c r="C307" s="23">
        <f t="shared" si="24"/>
        <v>851.14690265486729</v>
      </c>
      <c r="D307">
        <f t="shared" si="25"/>
        <v>4649.8787425742366</v>
      </c>
      <c r="E307">
        <f t="shared" si="26"/>
        <v>-2947.5849372645016</v>
      </c>
      <c r="F307" t="s">
        <v>14</v>
      </c>
      <c r="G307">
        <v>22</v>
      </c>
      <c r="H307" s="23">
        <f t="shared" si="27"/>
        <v>585.61538461538464</v>
      </c>
      <c r="I307">
        <f t="shared" si="28"/>
        <v>3465.5758245645206</v>
      </c>
      <c r="J307">
        <f t="shared" si="29"/>
        <v>-2294.3450553337511</v>
      </c>
    </row>
    <row r="308" spans="1:10" x14ac:dyDescent="0.25">
      <c r="A308" t="s">
        <v>20</v>
      </c>
      <c r="B308">
        <v>762</v>
      </c>
      <c r="C308" s="23">
        <f t="shared" si="24"/>
        <v>851.14690265486729</v>
      </c>
      <c r="D308">
        <f t="shared" si="25"/>
        <v>4649.8787425742366</v>
      </c>
      <c r="E308">
        <f t="shared" si="26"/>
        <v>-2947.5849372645016</v>
      </c>
      <c r="F308" t="s">
        <v>14</v>
      </c>
      <c r="G308">
        <v>1758</v>
      </c>
      <c r="H308" s="23">
        <f t="shared" si="27"/>
        <v>585.61538461538464</v>
      </c>
      <c r="I308">
        <f t="shared" si="28"/>
        <v>3465.5758245645206</v>
      </c>
      <c r="J308">
        <f t="shared" si="29"/>
        <v>-2294.3450553337511</v>
      </c>
    </row>
    <row r="309" spans="1:10" x14ac:dyDescent="0.25">
      <c r="A309" t="s">
        <v>20</v>
      </c>
      <c r="B309">
        <v>554</v>
      </c>
      <c r="C309" s="23">
        <f t="shared" si="24"/>
        <v>851.14690265486729</v>
      </c>
      <c r="D309">
        <f t="shared" si="25"/>
        <v>4649.8787425742366</v>
      </c>
      <c r="E309">
        <f t="shared" si="26"/>
        <v>-2947.5849372645016</v>
      </c>
      <c r="F309" t="s">
        <v>14</v>
      </c>
      <c r="G309">
        <v>94</v>
      </c>
      <c r="H309" s="23">
        <f t="shared" si="27"/>
        <v>585.61538461538464</v>
      </c>
      <c r="I309">
        <f t="shared" si="28"/>
        <v>3465.5758245645206</v>
      </c>
      <c r="J309">
        <f t="shared" si="29"/>
        <v>-2294.3450553337511</v>
      </c>
    </row>
    <row r="310" spans="1:10" x14ac:dyDescent="0.25">
      <c r="A310" t="s">
        <v>20</v>
      </c>
      <c r="B310">
        <v>135</v>
      </c>
      <c r="C310" s="23">
        <f t="shared" si="24"/>
        <v>851.14690265486729</v>
      </c>
      <c r="D310">
        <f t="shared" si="25"/>
        <v>4649.8787425742366</v>
      </c>
      <c r="E310">
        <f t="shared" si="26"/>
        <v>-2947.5849372645016</v>
      </c>
      <c r="F310" t="s">
        <v>14</v>
      </c>
      <c r="G310">
        <v>33</v>
      </c>
      <c r="H310" s="23">
        <f t="shared" si="27"/>
        <v>585.61538461538464</v>
      </c>
      <c r="I310">
        <f t="shared" si="28"/>
        <v>3465.5758245645206</v>
      </c>
      <c r="J310">
        <f t="shared" si="29"/>
        <v>-2294.3450553337511</v>
      </c>
    </row>
    <row r="311" spans="1:10" x14ac:dyDescent="0.25">
      <c r="A311" t="s">
        <v>20</v>
      </c>
      <c r="B311">
        <v>122</v>
      </c>
      <c r="C311" s="23">
        <f t="shared" si="24"/>
        <v>851.14690265486729</v>
      </c>
      <c r="D311">
        <f t="shared" si="25"/>
        <v>4649.8787425742366</v>
      </c>
      <c r="E311">
        <f t="shared" si="26"/>
        <v>-2947.5849372645016</v>
      </c>
      <c r="F311" t="s">
        <v>14</v>
      </c>
      <c r="G311">
        <v>1</v>
      </c>
      <c r="H311" s="23">
        <f t="shared" si="27"/>
        <v>585.61538461538464</v>
      </c>
      <c r="I311">
        <f t="shared" si="28"/>
        <v>3465.5758245645206</v>
      </c>
      <c r="J311">
        <f t="shared" si="29"/>
        <v>-2294.3450553337511</v>
      </c>
    </row>
    <row r="312" spans="1:10" x14ac:dyDescent="0.25">
      <c r="A312" t="s">
        <v>20</v>
      </c>
      <c r="B312">
        <v>221</v>
      </c>
      <c r="C312" s="23">
        <f t="shared" si="24"/>
        <v>851.14690265486729</v>
      </c>
      <c r="D312">
        <f t="shared" si="25"/>
        <v>4649.8787425742366</v>
      </c>
      <c r="E312">
        <f t="shared" si="26"/>
        <v>-2947.5849372645016</v>
      </c>
      <c r="F312" t="s">
        <v>14</v>
      </c>
      <c r="G312">
        <v>31</v>
      </c>
      <c r="H312" s="23">
        <f t="shared" si="27"/>
        <v>585.61538461538464</v>
      </c>
      <c r="I312">
        <f t="shared" si="28"/>
        <v>3465.5758245645206</v>
      </c>
      <c r="J312">
        <f t="shared" si="29"/>
        <v>-2294.3450553337511</v>
      </c>
    </row>
    <row r="313" spans="1:10" x14ac:dyDescent="0.25">
      <c r="A313" t="s">
        <v>20</v>
      </c>
      <c r="B313">
        <v>126</v>
      </c>
      <c r="C313" s="23">
        <f t="shared" si="24"/>
        <v>851.14690265486729</v>
      </c>
      <c r="D313">
        <f t="shared" si="25"/>
        <v>4649.8787425742366</v>
      </c>
      <c r="E313">
        <f t="shared" si="26"/>
        <v>-2947.5849372645016</v>
      </c>
      <c r="F313" t="s">
        <v>14</v>
      </c>
      <c r="G313">
        <v>35</v>
      </c>
      <c r="H313" s="23">
        <f t="shared" si="27"/>
        <v>585.61538461538464</v>
      </c>
      <c r="I313">
        <f t="shared" si="28"/>
        <v>3465.5758245645206</v>
      </c>
      <c r="J313">
        <f t="shared" si="29"/>
        <v>-2294.3450553337511</v>
      </c>
    </row>
    <row r="314" spans="1:10" x14ac:dyDescent="0.25">
      <c r="A314" t="s">
        <v>20</v>
      </c>
      <c r="B314">
        <v>1022</v>
      </c>
      <c r="C314" s="23">
        <f t="shared" si="24"/>
        <v>851.14690265486729</v>
      </c>
      <c r="D314">
        <f t="shared" si="25"/>
        <v>4649.8787425742366</v>
      </c>
      <c r="E314">
        <f t="shared" si="26"/>
        <v>-2947.5849372645016</v>
      </c>
      <c r="F314" t="s">
        <v>14</v>
      </c>
      <c r="G314">
        <v>63</v>
      </c>
      <c r="H314" s="23">
        <f t="shared" si="27"/>
        <v>585.61538461538464</v>
      </c>
      <c r="I314">
        <f t="shared" si="28"/>
        <v>3465.5758245645206</v>
      </c>
      <c r="J314">
        <f t="shared" si="29"/>
        <v>-2294.3450553337511</v>
      </c>
    </row>
    <row r="315" spans="1:10" x14ac:dyDescent="0.25">
      <c r="A315" t="s">
        <v>20</v>
      </c>
      <c r="B315">
        <v>3177</v>
      </c>
      <c r="C315" s="23">
        <f t="shared" si="24"/>
        <v>851.14690265486729</v>
      </c>
      <c r="D315">
        <f t="shared" si="25"/>
        <v>4649.8787425742366</v>
      </c>
      <c r="E315">
        <f t="shared" si="26"/>
        <v>-2947.5849372645016</v>
      </c>
      <c r="F315" t="s">
        <v>14</v>
      </c>
      <c r="G315">
        <v>526</v>
      </c>
      <c r="H315" s="23">
        <f t="shared" si="27"/>
        <v>585.61538461538464</v>
      </c>
      <c r="I315">
        <f t="shared" si="28"/>
        <v>3465.5758245645206</v>
      </c>
      <c r="J315">
        <f t="shared" si="29"/>
        <v>-2294.3450553337511</v>
      </c>
    </row>
    <row r="316" spans="1:10" x14ac:dyDescent="0.25">
      <c r="A316" t="s">
        <v>20</v>
      </c>
      <c r="B316">
        <v>198</v>
      </c>
      <c r="C316" s="23">
        <f t="shared" si="24"/>
        <v>851.14690265486729</v>
      </c>
      <c r="D316">
        <f t="shared" si="25"/>
        <v>4649.8787425742366</v>
      </c>
      <c r="E316">
        <f t="shared" si="26"/>
        <v>-2947.5849372645016</v>
      </c>
      <c r="F316" t="s">
        <v>14</v>
      </c>
      <c r="G316">
        <v>121</v>
      </c>
      <c r="H316" s="23">
        <f t="shared" si="27"/>
        <v>585.61538461538464</v>
      </c>
      <c r="I316">
        <f t="shared" si="28"/>
        <v>3465.5758245645206</v>
      </c>
      <c r="J316">
        <f t="shared" si="29"/>
        <v>-2294.3450553337511</v>
      </c>
    </row>
    <row r="317" spans="1:10" x14ac:dyDescent="0.25">
      <c r="A317" t="s">
        <v>20</v>
      </c>
      <c r="B317">
        <v>85</v>
      </c>
      <c r="C317" s="23">
        <f t="shared" si="24"/>
        <v>851.14690265486729</v>
      </c>
      <c r="D317">
        <f t="shared" si="25"/>
        <v>4649.8787425742366</v>
      </c>
      <c r="E317">
        <f t="shared" si="26"/>
        <v>-2947.5849372645016</v>
      </c>
      <c r="F317" t="s">
        <v>14</v>
      </c>
      <c r="G317">
        <v>67</v>
      </c>
      <c r="H317" s="23">
        <f t="shared" si="27"/>
        <v>585.61538461538464</v>
      </c>
      <c r="I317">
        <f t="shared" si="28"/>
        <v>3465.5758245645206</v>
      </c>
      <c r="J317">
        <f t="shared" si="29"/>
        <v>-2294.3450553337511</v>
      </c>
    </row>
    <row r="318" spans="1:10" x14ac:dyDescent="0.25">
      <c r="A318" t="s">
        <v>20</v>
      </c>
      <c r="B318">
        <v>3596</v>
      </c>
      <c r="C318" s="23">
        <f t="shared" si="24"/>
        <v>851.14690265486729</v>
      </c>
      <c r="D318">
        <f t="shared" si="25"/>
        <v>4649.8787425742366</v>
      </c>
      <c r="E318">
        <f t="shared" si="26"/>
        <v>-2947.5849372645016</v>
      </c>
      <c r="F318" t="s">
        <v>14</v>
      </c>
      <c r="G318">
        <v>57</v>
      </c>
      <c r="H318" s="23">
        <f t="shared" si="27"/>
        <v>585.61538461538464</v>
      </c>
      <c r="I318">
        <f t="shared" si="28"/>
        <v>3465.5758245645206</v>
      </c>
      <c r="J318">
        <f t="shared" si="29"/>
        <v>-2294.3450553337511</v>
      </c>
    </row>
    <row r="319" spans="1:10" x14ac:dyDescent="0.25">
      <c r="A319" t="s">
        <v>20</v>
      </c>
      <c r="B319">
        <v>244</v>
      </c>
      <c r="C319" s="23">
        <f t="shared" si="24"/>
        <v>851.14690265486729</v>
      </c>
      <c r="D319">
        <f t="shared" si="25"/>
        <v>4649.8787425742366</v>
      </c>
      <c r="E319">
        <f t="shared" si="26"/>
        <v>-2947.5849372645016</v>
      </c>
      <c r="F319" t="s">
        <v>14</v>
      </c>
      <c r="G319">
        <v>1229</v>
      </c>
      <c r="H319" s="23">
        <f t="shared" si="27"/>
        <v>585.61538461538464</v>
      </c>
      <c r="I319">
        <f t="shared" si="28"/>
        <v>3465.5758245645206</v>
      </c>
      <c r="J319">
        <f t="shared" si="29"/>
        <v>-2294.3450553337511</v>
      </c>
    </row>
    <row r="320" spans="1:10" x14ac:dyDescent="0.25">
      <c r="A320" t="s">
        <v>20</v>
      </c>
      <c r="B320">
        <v>5180</v>
      </c>
      <c r="C320" s="23">
        <f t="shared" si="24"/>
        <v>851.14690265486729</v>
      </c>
      <c r="D320">
        <f t="shared" si="25"/>
        <v>4649.8787425742366</v>
      </c>
      <c r="E320">
        <f t="shared" si="26"/>
        <v>-2947.5849372645016</v>
      </c>
      <c r="F320" t="s">
        <v>14</v>
      </c>
      <c r="G320">
        <v>12</v>
      </c>
      <c r="H320" s="23">
        <f t="shared" si="27"/>
        <v>585.61538461538464</v>
      </c>
      <c r="I320">
        <f t="shared" si="28"/>
        <v>3465.5758245645206</v>
      </c>
      <c r="J320">
        <f t="shared" si="29"/>
        <v>-2294.3450553337511</v>
      </c>
    </row>
    <row r="321" spans="1:10" x14ac:dyDescent="0.25">
      <c r="A321" t="s">
        <v>20</v>
      </c>
      <c r="B321">
        <v>589</v>
      </c>
      <c r="C321" s="23">
        <f t="shared" si="24"/>
        <v>851.14690265486729</v>
      </c>
      <c r="D321">
        <f t="shared" si="25"/>
        <v>4649.8787425742366</v>
      </c>
      <c r="E321">
        <f t="shared" si="26"/>
        <v>-2947.5849372645016</v>
      </c>
      <c r="F321" t="s">
        <v>14</v>
      </c>
      <c r="G321">
        <v>452</v>
      </c>
      <c r="H321" s="23">
        <f t="shared" si="27"/>
        <v>585.61538461538464</v>
      </c>
      <c r="I321">
        <f t="shared" si="28"/>
        <v>3465.5758245645206</v>
      </c>
      <c r="J321">
        <f t="shared" si="29"/>
        <v>-2294.3450553337511</v>
      </c>
    </row>
    <row r="322" spans="1:10" x14ac:dyDescent="0.25">
      <c r="A322" t="s">
        <v>20</v>
      </c>
      <c r="B322">
        <v>2725</v>
      </c>
      <c r="C322" s="23">
        <f t="shared" ref="C322:C385" si="30">$M$2</f>
        <v>851.14690265486729</v>
      </c>
      <c r="D322">
        <f t="shared" ref="D322:D385" si="31">$M$2+($M$7*3)</f>
        <v>4649.8787425742366</v>
      </c>
      <c r="E322">
        <f t="shared" ref="E322:E385" si="32">$M$2-($M$7*3)</f>
        <v>-2947.5849372645016</v>
      </c>
      <c r="F322" t="s">
        <v>14</v>
      </c>
      <c r="G322">
        <v>1886</v>
      </c>
      <c r="H322" s="23">
        <f t="shared" ref="H322:H365" si="33">$P$2</f>
        <v>585.61538461538464</v>
      </c>
      <c r="I322">
        <f t="shared" ref="I322:I365" si="34">$P$2+($P$7*3)</f>
        <v>3465.5758245645206</v>
      </c>
      <c r="J322">
        <f t="shared" ref="J322:J365" si="35">$P$2-($P$7*3)</f>
        <v>-2294.3450553337511</v>
      </c>
    </row>
    <row r="323" spans="1:10" x14ac:dyDescent="0.25">
      <c r="A323" t="s">
        <v>20</v>
      </c>
      <c r="B323">
        <v>300</v>
      </c>
      <c r="C323" s="23">
        <f t="shared" si="30"/>
        <v>851.14690265486729</v>
      </c>
      <c r="D323">
        <f t="shared" si="31"/>
        <v>4649.8787425742366</v>
      </c>
      <c r="E323">
        <f t="shared" si="32"/>
        <v>-2947.5849372645016</v>
      </c>
      <c r="F323" t="s">
        <v>14</v>
      </c>
      <c r="G323">
        <v>1825</v>
      </c>
      <c r="H323" s="23">
        <f t="shared" si="33"/>
        <v>585.61538461538464</v>
      </c>
      <c r="I323">
        <f t="shared" si="34"/>
        <v>3465.5758245645206</v>
      </c>
      <c r="J323">
        <f t="shared" si="35"/>
        <v>-2294.3450553337511</v>
      </c>
    </row>
    <row r="324" spans="1:10" x14ac:dyDescent="0.25">
      <c r="A324" t="s">
        <v>20</v>
      </c>
      <c r="B324">
        <v>144</v>
      </c>
      <c r="C324" s="23">
        <f t="shared" si="30"/>
        <v>851.14690265486729</v>
      </c>
      <c r="D324">
        <f t="shared" si="31"/>
        <v>4649.8787425742366</v>
      </c>
      <c r="E324">
        <f t="shared" si="32"/>
        <v>-2947.5849372645016</v>
      </c>
      <c r="F324" t="s">
        <v>14</v>
      </c>
      <c r="G324">
        <v>31</v>
      </c>
      <c r="H324" s="23">
        <f t="shared" si="33"/>
        <v>585.61538461538464</v>
      </c>
      <c r="I324">
        <f t="shared" si="34"/>
        <v>3465.5758245645206</v>
      </c>
      <c r="J324">
        <f t="shared" si="35"/>
        <v>-2294.3450553337511</v>
      </c>
    </row>
    <row r="325" spans="1:10" x14ac:dyDescent="0.25">
      <c r="A325" t="s">
        <v>20</v>
      </c>
      <c r="B325">
        <v>87</v>
      </c>
      <c r="C325" s="23">
        <f t="shared" si="30"/>
        <v>851.14690265486729</v>
      </c>
      <c r="D325">
        <f t="shared" si="31"/>
        <v>4649.8787425742366</v>
      </c>
      <c r="E325">
        <f t="shared" si="32"/>
        <v>-2947.5849372645016</v>
      </c>
      <c r="F325" t="s">
        <v>14</v>
      </c>
      <c r="G325">
        <v>107</v>
      </c>
      <c r="H325" s="23">
        <f t="shared" si="33"/>
        <v>585.61538461538464</v>
      </c>
      <c r="I325">
        <f t="shared" si="34"/>
        <v>3465.5758245645206</v>
      </c>
      <c r="J325">
        <f t="shared" si="35"/>
        <v>-2294.3450553337511</v>
      </c>
    </row>
    <row r="326" spans="1:10" x14ac:dyDescent="0.25">
      <c r="A326" t="s">
        <v>20</v>
      </c>
      <c r="B326">
        <v>3116</v>
      </c>
      <c r="C326" s="23">
        <f t="shared" si="30"/>
        <v>851.14690265486729</v>
      </c>
      <c r="D326">
        <f t="shared" si="31"/>
        <v>4649.8787425742366</v>
      </c>
      <c r="E326">
        <f t="shared" si="32"/>
        <v>-2947.5849372645016</v>
      </c>
      <c r="F326" t="s">
        <v>14</v>
      </c>
      <c r="G326">
        <v>27</v>
      </c>
      <c r="H326" s="23">
        <f t="shared" si="33"/>
        <v>585.61538461538464</v>
      </c>
      <c r="I326">
        <f t="shared" si="34"/>
        <v>3465.5758245645206</v>
      </c>
      <c r="J326">
        <f t="shared" si="35"/>
        <v>-2294.3450553337511</v>
      </c>
    </row>
    <row r="327" spans="1:10" x14ac:dyDescent="0.25">
      <c r="A327" t="s">
        <v>20</v>
      </c>
      <c r="B327">
        <v>909</v>
      </c>
      <c r="C327" s="23">
        <f t="shared" si="30"/>
        <v>851.14690265486729</v>
      </c>
      <c r="D327">
        <f t="shared" si="31"/>
        <v>4649.8787425742366</v>
      </c>
      <c r="E327">
        <f t="shared" si="32"/>
        <v>-2947.5849372645016</v>
      </c>
      <c r="F327" t="s">
        <v>14</v>
      </c>
      <c r="G327">
        <v>1221</v>
      </c>
      <c r="H327" s="23">
        <f t="shared" si="33"/>
        <v>585.61538461538464</v>
      </c>
      <c r="I327">
        <f t="shared" si="34"/>
        <v>3465.5758245645206</v>
      </c>
      <c r="J327">
        <f t="shared" si="35"/>
        <v>-2294.3450553337511</v>
      </c>
    </row>
    <row r="328" spans="1:10" x14ac:dyDescent="0.25">
      <c r="A328" t="s">
        <v>20</v>
      </c>
      <c r="B328">
        <v>1613</v>
      </c>
      <c r="C328" s="23">
        <f t="shared" si="30"/>
        <v>851.14690265486729</v>
      </c>
      <c r="D328">
        <f t="shared" si="31"/>
        <v>4649.8787425742366</v>
      </c>
      <c r="E328">
        <f t="shared" si="32"/>
        <v>-2947.5849372645016</v>
      </c>
      <c r="F328" t="s">
        <v>14</v>
      </c>
      <c r="G328">
        <v>1</v>
      </c>
      <c r="H328" s="23">
        <f t="shared" si="33"/>
        <v>585.61538461538464</v>
      </c>
      <c r="I328">
        <f t="shared" si="34"/>
        <v>3465.5758245645206</v>
      </c>
      <c r="J328">
        <f t="shared" si="35"/>
        <v>-2294.3450553337511</v>
      </c>
    </row>
    <row r="329" spans="1:10" x14ac:dyDescent="0.25">
      <c r="A329" t="s">
        <v>20</v>
      </c>
      <c r="B329">
        <v>136</v>
      </c>
      <c r="C329" s="23">
        <f t="shared" si="30"/>
        <v>851.14690265486729</v>
      </c>
      <c r="D329">
        <f t="shared" si="31"/>
        <v>4649.8787425742366</v>
      </c>
      <c r="E329">
        <f t="shared" si="32"/>
        <v>-2947.5849372645016</v>
      </c>
      <c r="F329" t="s">
        <v>14</v>
      </c>
      <c r="G329">
        <v>16</v>
      </c>
      <c r="H329" s="23">
        <f t="shared" si="33"/>
        <v>585.61538461538464</v>
      </c>
      <c r="I329">
        <f t="shared" si="34"/>
        <v>3465.5758245645206</v>
      </c>
      <c r="J329">
        <f t="shared" si="35"/>
        <v>-2294.3450553337511</v>
      </c>
    </row>
    <row r="330" spans="1:10" x14ac:dyDescent="0.25">
      <c r="A330" t="s">
        <v>20</v>
      </c>
      <c r="B330">
        <v>130</v>
      </c>
      <c r="C330" s="23">
        <f t="shared" si="30"/>
        <v>851.14690265486729</v>
      </c>
      <c r="D330">
        <f t="shared" si="31"/>
        <v>4649.8787425742366</v>
      </c>
      <c r="E330">
        <f t="shared" si="32"/>
        <v>-2947.5849372645016</v>
      </c>
      <c r="F330" t="s">
        <v>14</v>
      </c>
      <c r="G330">
        <v>41</v>
      </c>
      <c r="H330" s="23">
        <f t="shared" si="33"/>
        <v>585.61538461538464</v>
      </c>
      <c r="I330">
        <f t="shared" si="34"/>
        <v>3465.5758245645206</v>
      </c>
      <c r="J330">
        <f t="shared" si="35"/>
        <v>-2294.3450553337511</v>
      </c>
    </row>
    <row r="331" spans="1:10" x14ac:dyDescent="0.25">
      <c r="A331" t="s">
        <v>20</v>
      </c>
      <c r="B331">
        <v>102</v>
      </c>
      <c r="C331" s="23">
        <f t="shared" si="30"/>
        <v>851.14690265486729</v>
      </c>
      <c r="D331">
        <f t="shared" si="31"/>
        <v>4649.8787425742366</v>
      </c>
      <c r="E331">
        <f t="shared" si="32"/>
        <v>-2947.5849372645016</v>
      </c>
      <c r="F331" t="s">
        <v>14</v>
      </c>
      <c r="G331">
        <v>523</v>
      </c>
      <c r="H331" s="23">
        <f t="shared" si="33"/>
        <v>585.61538461538464</v>
      </c>
      <c r="I331">
        <f t="shared" si="34"/>
        <v>3465.5758245645206</v>
      </c>
      <c r="J331">
        <f t="shared" si="35"/>
        <v>-2294.3450553337511</v>
      </c>
    </row>
    <row r="332" spans="1:10" x14ac:dyDescent="0.25">
      <c r="A332" t="s">
        <v>20</v>
      </c>
      <c r="B332">
        <v>4006</v>
      </c>
      <c r="C332" s="23">
        <f t="shared" si="30"/>
        <v>851.14690265486729</v>
      </c>
      <c r="D332">
        <f t="shared" si="31"/>
        <v>4649.8787425742366</v>
      </c>
      <c r="E332">
        <f t="shared" si="32"/>
        <v>-2947.5849372645016</v>
      </c>
      <c r="F332" t="s">
        <v>14</v>
      </c>
      <c r="G332">
        <v>141</v>
      </c>
      <c r="H332" s="23">
        <f t="shared" si="33"/>
        <v>585.61538461538464</v>
      </c>
      <c r="I332">
        <f t="shared" si="34"/>
        <v>3465.5758245645206</v>
      </c>
      <c r="J332">
        <f t="shared" si="35"/>
        <v>-2294.3450553337511</v>
      </c>
    </row>
    <row r="333" spans="1:10" x14ac:dyDescent="0.25">
      <c r="A333" t="s">
        <v>20</v>
      </c>
      <c r="B333">
        <v>1629</v>
      </c>
      <c r="C333" s="23">
        <f t="shared" si="30"/>
        <v>851.14690265486729</v>
      </c>
      <c r="D333">
        <f t="shared" si="31"/>
        <v>4649.8787425742366</v>
      </c>
      <c r="E333">
        <f t="shared" si="32"/>
        <v>-2947.5849372645016</v>
      </c>
      <c r="F333" t="s">
        <v>14</v>
      </c>
      <c r="G333">
        <v>52</v>
      </c>
      <c r="H333" s="23">
        <f t="shared" si="33"/>
        <v>585.61538461538464</v>
      </c>
      <c r="I333">
        <f t="shared" si="34"/>
        <v>3465.5758245645206</v>
      </c>
      <c r="J333">
        <f t="shared" si="35"/>
        <v>-2294.3450553337511</v>
      </c>
    </row>
    <row r="334" spans="1:10" x14ac:dyDescent="0.25">
      <c r="A334" t="s">
        <v>20</v>
      </c>
      <c r="B334">
        <v>2188</v>
      </c>
      <c r="C334" s="23">
        <f t="shared" si="30"/>
        <v>851.14690265486729</v>
      </c>
      <c r="D334">
        <f t="shared" si="31"/>
        <v>4649.8787425742366</v>
      </c>
      <c r="E334">
        <f t="shared" si="32"/>
        <v>-2947.5849372645016</v>
      </c>
      <c r="F334" t="s">
        <v>14</v>
      </c>
      <c r="G334">
        <v>225</v>
      </c>
      <c r="H334" s="23">
        <f t="shared" si="33"/>
        <v>585.61538461538464</v>
      </c>
      <c r="I334">
        <f t="shared" si="34"/>
        <v>3465.5758245645206</v>
      </c>
      <c r="J334">
        <f t="shared" si="35"/>
        <v>-2294.3450553337511</v>
      </c>
    </row>
    <row r="335" spans="1:10" x14ac:dyDescent="0.25">
      <c r="A335" t="s">
        <v>20</v>
      </c>
      <c r="B335">
        <v>2409</v>
      </c>
      <c r="C335" s="23">
        <f t="shared" si="30"/>
        <v>851.14690265486729</v>
      </c>
      <c r="D335">
        <f t="shared" si="31"/>
        <v>4649.8787425742366</v>
      </c>
      <c r="E335">
        <f t="shared" si="32"/>
        <v>-2947.5849372645016</v>
      </c>
      <c r="F335" t="s">
        <v>14</v>
      </c>
      <c r="G335">
        <v>38</v>
      </c>
      <c r="H335" s="23">
        <f t="shared" si="33"/>
        <v>585.61538461538464</v>
      </c>
      <c r="I335">
        <f t="shared" si="34"/>
        <v>3465.5758245645206</v>
      </c>
      <c r="J335">
        <f t="shared" si="35"/>
        <v>-2294.3450553337511</v>
      </c>
    </row>
    <row r="336" spans="1:10" x14ac:dyDescent="0.25">
      <c r="A336" t="s">
        <v>20</v>
      </c>
      <c r="B336">
        <v>194</v>
      </c>
      <c r="C336" s="23">
        <f t="shared" si="30"/>
        <v>851.14690265486729</v>
      </c>
      <c r="D336">
        <f t="shared" si="31"/>
        <v>4649.8787425742366</v>
      </c>
      <c r="E336">
        <f t="shared" si="32"/>
        <v>-2947.5849372645016</v>
      </c>
      <c r="F336" t="s">
        <v>14</v>
      </c>
      <c r="G336">
        <v>15</v>
      </c>
      <c r="H336" s="23">
        <f t="shared" si="33"/>
        <v>585.61538461538464</v>
      </c>
      <c r="I336">
        <f t="shared" si="34"/>
        <v>3465.5758245645206</v>
      </c>
      <c r="J336">
        <f t="shared" si="35"/>
        <v>-2294.3450553337511</v>
      </c>
    </row>
    <row r="337" spans="1:10" x14ac:dyDescent="0.25">
      <c r="A337" t="s">
        <v>20</v>
      </c>
      <c r="B337">
        <v>1140</v>
      </c>
      <c r="C337" s="23">
        <f t="shared" si="30"/>
        <v>851.14690265486729</v>
      </c>
      <c r="D337">
        <f t="shared" si="31"/>
        <v>4649.8787425742366</v>
      </c>
      <c r="E337">
        <f t="shared" si="32"/>
        <v>-2947.5849372645016</v>
      </c>
      <c r="F337" t="s">
        <v>14</v>
      </c>
      <c r="G337">
        <v>37</v>
      </c>
      <c r="H337" s="23">
        <f t="shared" si="33"/>
        <v>585.61538461538464</v>
      </c>
      <c r="I337">
        <f t="shared" si="34"/>
        <v>3465.5758245645206</v>
      </c>
      <c r="J337">
        <f t="shared" si="35"/>
        <v>-2294.3450553337511</v>
      </c>
    </row>
    <row r="338" spans="1:10" x14ac:dyDescent="0.25">
      <c r="A338" t="s">
        <v>20</v>
      </c>
      <c r="B338">
        <v>102</v>
      </c>
      <c r="C338" s="23">
        <f t="shared" si="30"/>
        <v>851.14690265486729</v>
      </c>
      <c r="D338">
        <f t="shared" si="31"/>
        <v>4649.8787425742366</v>
      </c>
      <c r="E338">
        <f t="shared" si="32"/>
        <v>-2947.5849372645016</v>
      </c>
      <c r="F338" t="s">
        <v>14</v>
      </c>
      <c r="G338">
        <v>112</v>
      </c>
      <c r="H338" s="23">
        <f t="shared" si="33"/>
        <v>585.61538461538464</v>
      </c>
      <c r="I338">
        <f t="shared" si="34"/>
        <v>3465.5758245645206</v>
      </c>
      <c r="J338">
        <f t="shared" si="35"/>
        <v>-2294.3450553337511</v>
      </c>
    </row>
    <row r="339" spans="1:10" x14ac:dyDescent="0.25">
      <c r="A339" t="s">
        <v>20</v>
      </c>
      <c r="B339">
        <v>2857</v>
      </c>
      <c r="C339" s="23">
        <f t="shared" si="30"/>
        <v>851.14690265486729</v>
      </c>
      <c r="D339">
        <f t="shared" si="31"/>
        <v>4649.8787425742366</v>
      </c>
      <c r="E339">
        <f t="shared" si="32"/>
        <v>-2947.5849372645016</v>
      </c>
      <c r="F339" t="s">
        <v>14</v>
      </c>
      <c r="G339">
        <v>21</v>
      </c>
      <c r="H339" s="23">
        <f t="shared" si="33"/>
        <v>585.61538461538464</v>
      </c>
      <c r="I339">
        <f t="shared" si="34"/>
        <v>3465.5758245645206</v>
      </c>
      <c r="J339">
        <f t="shared" si="35"/>
        <v>-2294.3450553337511</v>
      </c>
    </row>
    <row r="340" spans="1:10" x14ac:dyDescent="0.25">
      <c r="A340" t="s">
        <v>20</v>
      </c>
      <c r="B340">
        <v>107</v>
      </c>
      <c r="C340" s="23">
        <f t="shared" si="30"/>
        <v>851.14690265486729</v>
      </c>
      <c r="D340">
        <f t="shared" si="31"/>
        <v>4649.8787425742366</v>
      </c>
      <c r="E340">
        <f t="shared" si="32"/>
        <v>-2947.5849372645016</v>
      </c>
      <c r="F340" t="s">
        <v>14</v>
      </c>
      <c r="G340">
        <v>67</v>
      </c>
      <c r="H340" s="23">
        <f t="shared" si="33"/>
        <v>585.61538461538464</v>
      </c>
      <c r="I340">
        <f t="shared" si="34"/>
        <v>3465.5758245645206</v>
      </c>
      <c r="J340">
        <f t="shared" si="35"/>
        <v>-2294.3450553337511</v>
      </c>
    </row>
    <row r="341" spans="1:10" x14ac:dyDescent="0.25">
      <c r="A341" t="s">
        <v>20</v>
      </c>
      <c r="B341">
        <v>160</v>
      </c>
      <c r="C341" s="23">
        <f t="shared" si="30"/>
        <v>851.14690265486729</v>
      </c>
      <c r="D341">
        <f t="shared" si="31"/>
        <v>4649.8787425742366</v>
      </c>
      <c r="E341">
        <f t="shared" si="32"/>
        <v>-2947.5849372645016</v>
      </c>
      <c r="F341" t="s">
        <v>14</v>
      </c>
      <c r="G341">
        <v>78</v>
      </c>
      <c r="H341" s="23">
        <f t="shared" si="33"/>
        <v>585.61538461538464</v>
      </c>
      <c r="I341">
        <f t="shared" si="34"/>
        <v>3465.5758245645206</v>
      </c>
      <c r="J341">
        <f t="shared" si="35"/>
        <v>-2294.3450553337511</v>
      </c>
    </row>
    <row r="342" spans="1:10" x14ac:dyDescent="0.25">
      <c r="A342" t="s">
        <v>20</v>
      </c>
      <c r="B342">
        <v>2230</v>
      </c>
      <c r="C342" s="23">
        <f t="shared" si="30"/>
        <v>851.14690265486729</v>
      </c>
      <c r="D342">
        <f t="shared" si="31"/>
        <v>4649.8787425742366</v>
      </c>
      <c r="E342">
        <f t="shared" si="32"/>
        <v>-2947.5849372645016</v>
      </c>
      <c r="F342" t="s">
        <v>14</v>
      </c>
      <c r="G342">
        <v>67</v>
      </c>
      <c r="H342" s="23">
        <f t="shared" si="33"/>
        <v>585.61538461538464</v>
      </c>
      <c r="I342">
        <f t="shared" si="34"/>
        <v>3465.5758245645206</v>
      </c>
      <c r="J342">
        <f t="shared" si="35"/>
        <v>-2294.3450553337511</v>
      </c>
    </row>
    <row r="343" spans="1:10" x14ac:dyDescent="0.25">
      <c r="A343" t="s">
        <v>20</v>
      </c>
      <c r="B343">
        <v>316</v>
      </c>
      <c r="C343" s="23">
        <f t="shared" si="30"/>
        <v>851.14690265486729</v>
      </c>
      <c r="D343">
        <f t="shared" si="31"/>
        <v>4649.8787425742366</v>
      </c>
      <c r="E343">
        <f t="shared" si="32"/>
        <v>-2947.5849372645016</v>
      </c>
      <c r="F343" t="s">
        <v>14</v>
      </c>
      <c r="G343">
        <v>263</v>
      </c>
      <c r="H343" s="23">
        <f t="shared" si="33"/>
        <v>585.61538461538464</v>
      </c>
      <c r="I343">
        <f t="shared" si="34"/>
        <v>3465.5758245645206</v>
      </c>
      <c r="J343">
        <f t="shared" si="35"/>
        <v>-2294.3450553337511</v>
      </c>
    </row>
    <row r="344" spans="1:10" x14ac:dyDescent="0.25">
      <c r="A344" t="s">
        <v>20</v>
      </c>
      <c r="B344">
        <v>117</v>
      </c>
      <c r="C344" s="23">
        <f t="shared" si="30"/>
        <v>851.14690265486729</v>
      </c>
      <c r="D344">
        <f t="shared" si="31"/>
        <v>4649.8787425742366</v>
      </c>
      <c r="E344">
        <f t="shared" si="32"/>
        <v>-2947.5849372645016</v>
      </c>
      <c r="F344" t="s">
        <v>14</v>
      </c>
      <c r="G344">
        <v>1691</v>
      </c>
      <c r="H344" s="23">
        <f t="shared" si="33"/>
        <v>585.61538461538464</v>
      </c>
      <c r="I344">
        <f t="shared" si="34"/>
        <v>3465.5758245645206</v>
      </c>
      <c r="J344">
        <f t="shared" si="35"/>
        <v>-2294.3450553337511</v>
      </c>
    </row>
    <row r="345" spans="1:10" x14ac:dyDescent="0.25">
      <c r="A345" t="s">
        <v>20</v>
      </c>
      <c r="B345">
        <v>6406</v>
      </c>
      <c r="C345" s="23">
        <f t="shared" si="30"/>
        <v>851.14690265486729</v>
      </c>
      <c r="D345">
        <f t="shared" si="31"/>
        <v>4649.8787425742366</v>
      </c>
      <c r="E345">
        <f t="shared" si="32"/>
        <v>-2947.5849372645016</v>
      </c>
      <c r="F345" t="s">
        <v>14</v>
      </c>
      <c r="G345">
        <v>181</v>
      </c>
      <c r="H345" s="23">
        <f t="shared" si="33"/>
        <v>585.61538461538464</v>
      </c>
      <c r="I345">
        <f t="shared" si="34"/>
        <v>3465.5758245645206</v>
      </c>
      <c r="J345">
        <f t="shared" si="35"/>
        <v>-2294.3450553337511</v>
      </c>
    </row>
    <row r="346" spans="1:10" x14ac:dyDescent="0.25">
      <c r="A346" t="s">
        <v>20</v>
      </c>
      <c r="B346">
        <v>192</v>
      </c>
      <c r="C346" s="23">
        <f t="shared" si="30"/>
        <v>851.14690265486729</v>
      </c>
      <c r="D346">
        <f t="shared" si="31"/>
        <v>4649.8787425742366</v>
      </c>
      <c r="E346">
        <f t="shared" si="32"/>
        <v>-2947.5849372645016</v>
      </c>
      <c r="F346" t="s">
        <v>14</v>
      </c>
      <c r="G346">
        <v>13</v>
      </c>
      <c r="H346" s="23">
        <f t="shared" si="33"/>
        <v>585.61538461538464</v>
      </c>
      <c r="I346">
        <f t="shared" si="34"/>
        <v>3465.5758245645206</v>
      </c>
      <c r="J346">
        <f t="shared" si="35"/>
        <v>-2294.3450553337511</v>
      </c>
    </row>
    <row r="347" spans="1:10" x14ac:dyDescent="0.25">
      <c r="A347" t="s">
        <v>20</v>
      </c>
      <c r="B347">
        <v>26</v>
      </c>
      <c r="C347" s="23">
        <f t="shared" si="30"/>
        <v>851.14690265486729</v>
      </c>
      <c r="D347">
        <f t="shared" si="31"/>
        <v>4649.8787425742366</v>
      </c>
      <c r="E347">
        <f t="shared" si="32"/>
        <v>-2947.5849372645016</v>
      </c>
      <c r="F347" t="s">
        <v>14</v>
      </c>
      <c r="G347">
        <v>1</v>
      </c>
      <c r="H347" s="23">
        <f t="shared" si="33"/>
        <v>585.61538461538464</v>
      </c>
      <c r="I347">
        <f t="shared" si="34"/>
        <v>3465.5758245645206</v>
      </c>
      <c r="J347">
        <f t="shared" si="35"/>
        <v>-2294.3450553337511</v>
      </c>
    </row>
    <row r="348" spans="1:10" x14ac:dyDescent="0.25">
      <c r="A348" t="s">
        <v>20</v>
      </c>
      <c r="B348">
        <v>723</v>
      </c>
      <c r="C348" s="23">
        <f t="shared" si="30"/>
        <v>851.14690265486729</v>
      </c>
      <c r="D348">
        <f t="shared" si="31"/>
        <v>4649.8787425742366</v>
      </c>
      <c r="E348">
        <f t="shared" si="32"/>
        <v>-2947.5849372645016</v>
      </c>
      <c r="F348" t="s">
        <v>14</v>
      </c>
      <c r="G348">
        <v>21</v>
      </c>
      <c r="H348" s="23">
        <f t="shared" si="33"/>
        <v>585.61538461538464</v>
      </c>
      <c r="I348">
        <f t="shared" si="34"/>
        <v>3465.5758245645206</v>
      </c>
      <c r="J348">
        <f t="shared" si="35"/>
        <v>-2294.3450553337511</v>
      </c>
    </row>
    <row r="349" spans="1:10" x14ac:dyDescent="0.25">
      <c r="A349" t="s">
        <v>20</v>
      </c>
      <c r="B349">
        <v>170</v>
      </c>
      <c r="C349" s="23">
        <f t="shared" si="30"/>
        <v>851.14690265486729</v>
      </c>
      <c r="D349">
        <f t="shared" si="31"/>
        <v>4649.8787425742366</v>
      </c>
      <c r="E349">
        <f t="shared" si="32"/>
        <v>-2947.5849372645016</v>
      </c>
      <c r="F349" t="s">
        <v>14</v>
      </c>
      <c r="G349">
        <v>830</v>
      </c>
      <c r="H349" s="23">
        <f t="shared" si="33"/>
        <v>585.61538461538464</v>
      </c>
      <c r="I349">
        <f t="shared" si="34"/>
        <v>3465.5758245645206</v>
      </c>
      <c r="J349">
        <f t="shared" si="35"/>
        <v>-2294.3450553337511</v>
      </c>
    </row>
    <row r="350" spans="1:10" x14ac:dyDescent="0.25">
      <c r="A350" t="s">
        <v>20</v>
      </c>
      <c r="B350">
        <v>238</v>
      </c>
      <c r="C350" s="23">
        <f t="shared" si="30"/>
        <v>851.14690265486729</v>
      </c>
      <c r="D350">
        <f t="shared" si="31"/>
        <v>4649.8787425742366</v>
      </c>
      <c r="E350">
        <f t="shared" si="32"/>
        <v>-2947.5849372645016</v>
      </c>
      <c r="F350" t="s">
        <v>14</v>
      </c>
      <c r="G350">
        <v>130</v>
      </c>
      <c r="H350" s="23">
        <f t="shared" si="33"/>
        <v>585.61538461538464</v>
      </c>
      <c r="I350">
        <f t="shared" si="34"/>
        <v>3465.5758245645206</v>
      </c>
      <c r="J350">
        <f t="shared" si="35"/>
        <v>-2294.3450553337511</v>
      </c>
    </row>
    <row r="351" spans="1:10" x14ac:dyDescent="0.25">
      <c r="A351" t="s">
        <v>20</v>
      </c>
      <c r="B351">
        <v>55</v>
      </c>
      <c r="C351" s="23">
        <f t="shared" si="30"/>
        <v>851.14690265486729</v>
      </c>
      <c r="D351">
        <f t="shared" si="31"/>
        <v>4649.8787425742366</v>
      </c>
      <c r="E351">
        <f t="shared" si="32"/>
        <v>-2947.5849372645016</v>
      </c>
      <c r="F351" t="s">
        <v>14</v>
      </c>
      <c r="G351">
        <v>55</v>
      </c>
      <c r="H351" s="23">
        <f t="shared" si="33"/>
        <v>585.61538461538464</v>
      </c>
      <c r="I351">
        <f t="shared" si="34"/>
        <v>3465.5758245645206</v>
      </c>
      <c r="J351">
        <f t="shared" si="35"/>
        <v>-2294.3450553337511</v>
      </c>
    </row>
    <row r="352" spans="1:10" x14ac:dyDescent="0.25">
      <c r="A352" t="s">
        <v>20</v>
      </c>
      <c r="B352">
        <v>128</v>
      </c>
      <c r="C352" s="23">
        <f t="shared" si="30"/>
        <v>851.14690265486729</v>
      </c>
      <c r="D352">
        <f t="shared" si="31"/>
        <v>4649.8787425742366</v>
      </c>
      <c r="E352">
        <f t="shared" si="32"/>
        <v>-2947.5849372645016</v>
      </c>
      <c r="F352" t="s">
        <v>14</v>
      </c>
      <c r="G352">
        <v>114</v>
      </c>
      <c r="H352" s="23">
        <f t="shared" si="33"/>
        <v>585.61538461538464</v>
      </c>
      <c r="I352">
        <f t="shared" si="34"/>
        <v>3465.5758245645206</v>
      </c>
      <c r="J352">
        <f t="shared" si="35"/>
        <v>-2294.3450553337511</v>
      </c>
    </row>
    <row r="353" spans="1:10" x14ac:dyDescent="0.25">
      <c r="A353" t="s">
        <v>20</v>
      </c>
      <c r="B353">
        <v>2144</v>
      </c>
      <c r="C353" s="23">
        <f t="shared" si="30"/>
        <v>851.14690265486729</v>
      </c>
      <c r="D353">
        <f t="shared" si="31"/>
        <v>4649.8787425742366</v>
      </c>
      <c r="E353">
        <f t="shared" si="32"/>
        <v>-2947.5849372645016</v>
      </c>
      <c r="F353" t="s">
        <v>14</v>
      </c>
      <c r="G353">
        <v>594</v>
      </c>
      <c r="H353" s="23">
        <f t="shared" si="33"/>
        <v>585.61538461538464</v>
      </c>
      <c r="I353">
        <f t="shared" si="34"/>
        <v>3465.5758245645206</v>
      </c>
      <c r="J353">
        <f t="shared" si="35"/>
        <v>-2294.3450553337511</v>
      </c>
    </row>
    <row r="354" spans="1:10" x14ac:dyDescent="0.25">
      <c r="A354" t="s">
        <v>20</v>
      </c>
      <c r="B354">
        <v>2693</v>
      </c>
      <c r="C354" s="23">
        <f t="shared" si="30"/>
        <v>851.14690265486729</v>
      </c>
      <c r="D354">
        <f t="shared" si="31"/>
        <v>4649.8787425742366</v>
      </c>
      <c r="E354">
        <f t="shared" si="32"/>
        <v>-2947.5849372645016</v>
      </c>
      <c r="F354" t="s">
        <v>14</v>
      </c>
      <c r="G354">
        <v>24</v>
      </c>
      <c r="H354" s="23">
        <f t="shared" si="33"/>
        <v>585.61538461538464</v>
      </c>
      <c r="I354">
        <f t="shared" si="34"/>
        <v>3465.5758245645206</v>
      </c>
      <c r="J354">
        <f t="shared" si="35"/>
        <v>-2294.3450553337511</v>
      </c>
    </row>
    <row r="355" spans="1:10" x14ac:dyDescent="0.25">
      <c r="A355" t="s">
        <v>20</v>
      </c>
      <c r="B355">
        <v>432</v>
      </c>
      <c r="C355" s="23">
        <f t="shared" si="30"/>
        <v>851.14690265486729</v>
      </c>
      <c r="D355">
        <f t="shared" si="31"/>
        <v>4649.8787425742366</v>
      </c>
      <c r="E355">
        <f t="shared" si="32"/>
        <v>-2947.5849372645016</v>
      </c>
      <c r="F355" t="s">
        <v>14</v>
      </c>
      <c r="G355">
        <v>252</v>
      </c>
      <c r="H355" s="23">
        <f t="shared" si="33"/>
        <v>585.61538461538464</v>
      </c>
      <c r="I355">
        <f t="shared" si="34"/>
        <v>3465.5758245645206</v>
      </c>
      <c r="J355">
        <f t="shared" si="35"/>
        <v>-2294.3450553337511</v>
      </c>
    </row>
    <row r="356" spans="1:10" x14ac:dyDescent="0.25">
      <c r="A356" t="s">
        <v>20</v>
      </c>
      <c r="B356">
        <v>189</v>
      </c>
      <c r="C356" s="23">
        <f t="shared" si="30"/>
        <v>851.14690265486729</v>
      </c>
      <c r="D356">
        <f t="shared" si="31"/>
        <v>4649.8787425742366</v>
      </c>
      <c r="E356">
        <f t="shared" si="32"/>
        <v>-2947.5849372645016</v>
      </c>
      <c r="F356" t="s">
        <v>14</v>
      </c>
      <c r="G356">
        <v>67</v>
      </c>
      <c r="H356" s="23">
        <f t="shared" si="33"/>
        <v>585.61538461538464</v>
      </c>
      <c r="I356">
        <f t="shared" si="34"/>
        <v>3465.5758245645206</v>
      </c>
      <c r="J356">
        <f t="shared" si="35"/>
        <v>-2294.3450553337511</v>
      </c>
    </row>
    <row r="357" spans="1:10" x14ac:dyDescent="0.25">
      <c r="A357" t="s">
        <v>20</v>
      </c>
      <c r="B357">
        <v>154</v>
      </c>
      <c r="C357" s="23">
        <f t="shared" si="30"/>
        <v>851.14690265486729</v>
      </c>
      <c r="D357">
        <f t="shared" si="31"/>
        <v>4649.8787425742366</v>
      </c>
      <c r="E357">
        <f t="shared" si="32"/>
        <v>-2947.5849372645016</v>
      </c>
      <c r="F357" t="s">
        <v>14</v>
      </c>
      <c r="G357">
        <v>742</v>
      </c>
      <c r="H357" s="23">
        <f t="shared" si="33"/>
        <v>585.61538461538464</v>
      </c>
      <c r="I357">
        <f t="shared" si="34"/>
        <v>3465.5758245645206</v>
      </c>
      <c r="J357">
        <f t="shared" si="35"/>
        <v>-2294.3450553337511</v>
      </c>
    </row>
    <row r="358" spans="1:10" x14ac:dyDescent="0.25">
      <c r="A358" t="s">
        <v>20</v>
      </c>
      <c r="B358">
        <v>96</v>
      </c>
      <c r="C358" s="23">
        <f t="shared" si="30"/>
        <v>851.14690265486729</v>
      </c>
      <c r="D358">
        <f t="shared" si="31"/>
        <v>4649.8787425742366</v>
      </c>
      <c r="E358">
        <f t="shared" si="32"/>
        <v>-2947.5849372645016</v>
      </c>
      <c r="F358" t="s">
        <v>14</v>
      </c>
      <c r="G358">
        <v>75</v>
      </c>
      <c r="H358" s="23">
        <f t="shared" si="33"/>
        <v>585.61538461538464</v>
      </c>
      <c r="I358">
        <f t="shared" si="34"/>
        <v>3465.5758245645206</v>
      </c>
      <c r="J358">
        <f t="shared" si="35"/>
        <v>-2294.3450553337511</v>
      </c>
    </row>
    <row r="359" spans="1:10" x14ac:dyDescent="0.25">
      <c r="A359" t="s">
        <v>20</v>
      </c>
      <c r="B359">
        <v>3063</v>
      </c>
      <c r="C359" s="23">
        <f t="shared" si="30"/>
        <v>851.14690265486729</v>
      </c>
      <c r="D359">
        <f t="shared" si="31"/>
        <v>4649.8787425742366</v>
      </c>
      <c r="E359">
        <f t="shared" si="32"/>
        <v>-2947.5849372645016</v>
      </c>
      <c r="F359" t="s">
        <v>14</v>
      </c>
      <c r="G359">
        <v>4405</v>
      </c>
      <c r="H359" s="23">
        <f t="shared" si="33"/>
        <v>585.61538461538464</v>
      </c>
      <c r="I359">
        <f t="shared" si="34"/>
        <v>3465.5758245645206</v>
      </c>
      <c r="J359">
        <f t="shared" si="35"/>
        <v>-2294.3450553337511</v>
      </c>
    </row>
    <row r="360" spans="1:10" x14ac:dyDescent="0.25">
      <c r="A360" t="s">
        <v>20</v>
      </c>
      <c r="B360">
        <v>2266</v>
      </c>
      <c r="C360" s="23">
        <f t="shared" si="30"/>
        <v>851.14690265486729</v>
      </c>
      <c r="D360">
        <f t="shared" si="31"/>
        <v>4649.8787425742366</v>
      </c>
      <c r="E360">
        <f t="shared" si="32"/>
        <v>-2947.5849372645016</v>
      </c>
      <c r="F360" t="s">
        <v>14</v>
      </c>
      <c r="G360">
        <v>92</v>
      </c>
      <c r="H360" s="23">
        <f t="shared" si="33"/>
        <v>585.61538461538464</v>
      </c>
      <c r="I360">
        <f t="shared" si="34"/>
        <v>3465.5758245645206</v>
      </c>
      <c r="J360">
        <f t="shared" si="35"/>
        <v>-2294.3450553337511</v>
      </c>
    </row>
    <row r="361" spans="1:10" x14ac:dyDescent="0.25">
      <c r="A361" t="s">
        <v>20</v>
      </c>
      <c r="B361">
        <v>194</v>
      </c>
      <c r="C361" s="23">
        <f t="shared" si="30"/>
        <v>851.14690265486729</v>
      </c>
      <c r="D361">
        <f t="shared" si="31"/>
        <v>4649.8787425742366</v>
      </c>
      <c r="E361">
        <f t="shared" si="32"/>
        <v>-2947.5849372645016</v>
      </c>
      <c r="F361" t="s">
        <v>14</v>
      </c>
      <c r="G361">
        <v>64</v>
      </c>
      <c r="H361" s="23">
        <f t="shared" si="33"/>
        <v>585.61538461538464</v>
      </c>
      <c r="I361">
        <f t="shared" si="34"/>
        <v>3465.5758245645206</v>
      </c>
      <c r="J361">
        <f t="shared" si="35"/>
        <v>-2294.3450553337511</v>
      </c>
    </row>
    <row r="362" spans="1:10" x14ac:dyDescent="0.25">
      <c r="A362" t="s">
        <v>20</v>
      </c>
      <c r="B362">
        <v>129</v>
      </c>
      <c r="C362" s="23">
        <f t="shared" si="30"/>
        <v>851.14690265486729</v>
      </c>
      <c r="D362">
        <f t="shared" si="31"/>
        <v>4649.8787425742366</v>
      </c>
      <c r="E362">
        <f t="shared" si="32"/>
        <v>-2947.5849372645016</v>
      </c>
      <c r="F362" t="s">
        <v>14</v>
      </c>
      <c r="G362">
        <v>64</v>
      </c>
      <c r="H362" s="23">
        <f t="shared" si="33"/>
        <v>585.61538461538464</v>
      </c>
      <c r="I362">
        <f t="shared" si="34"/>
        <v>3465.5758245645206</v>
      </c>
      <c r="J362">
        <f t="shared" si="35"/>
        <v>-2294.3450553337511</v>
      </c>
    </row>
    <row r="363" spans="1:10" x14ac:dyDescent="0.25">
      <c r="A363" t="s">
        <v>20</v>
      </c>
      <c r="B363">
        <v>375</v>
      </c>
      <c r="C363" s="23">
        <f t="shared" si="30"/>
        <v>851.14690265486729</v>
      </c>
      <c r="D363">
        <f t="shared" si="31"/>
        <v>4649.8787425742366</v>
      </c>
      <c r="E363">
        <f t="shared" si="32"/>
        <v>-2947.5849372645016</v>
      </c>
      <c r="F363" t="s">
        <v>14</v>
      </c>
      <c r="G363">
        <v>842</v>
      </c>
      <c r="H363" s="23">
        <f t="shared" si="33"/>
        <v>585.61538461538464</v>
      </c>
      <c r="I363">
        <f t="shared" si="34"/>
        <v>3465.5758245645206</v>
      </c>
      <c r="J363">
        <f t="shared" si="35"/>
        <v>-2294.3450553337511</v>
      </c>
    </row>
    <row r="364" spans="1:10" x14ac:dyDescent="0.25">
      <c r="A364" t="s">
        <v>20</v>
      </c>
      <c r="B364">
        <v>409</v>
      </c>
      <c r="C364" s="23">
        <f t="shared" si="30"/>
        <v>851.14690265486729</v>
      </c>
      <c r="D364">
        <f t="shared" si="31"/>
        <v>4649.8787425742366</v>
      </c>
      <c r="E364">
        <f t="shared" si="32"/>
        <v>-2947.5849372645016</v>
      </c>
      <c r="F364" t="s">
        <v>14</v>
      </c>
      <c r="G364">
        <v>112</v>
      </c>
      <c r="H364" s="23">
        <f t="shared" si="33"/>
        <v>585.61538461538464</v>
      </c>
      <c r="I364">
        <f t="shared" si="34"/>
        <v>3465.5758245645206</v>
      </c>
      <c r="J364">
        <f t="shared" si="35"/>
        <v>-2294.3450553337511</v>
      </c>
    </row>
    <row r="365" spans="1:10" x14ac:dyDescent="0.25">
      <c r="A365" t="s">
        <v>20</v>
      </c>
      <c r="B365">
        <v>234</v>
      </c>
      <c r="C365" s="23">
        <f t="shared" si="30"/>
        <v>851.14690265486729</v>
      </c>
      <c r="D365">
        <f t="shared" si="31"/>
        <v>4649.8787425742366</v>
      </c>
      <c r="E365">
        <f t="shared" si="32"/>
        <v>-2947.5849372645016</v>
      </c>
      <c r="F365" t="s">
        <v>14</v>
      </c>
      <c r="G365">
        <v>374</v>
      </c>
      <c r="H365" s="23">
        <f t="shared" si="33"/>
        <v>585.61538461538464</v>
      </c>
      <c r="I365">
        <f t="shared" si="34"/>
        <v>3465.5758245645206</v>
      </c>
      <c r="J365">
        <f t="shared" si="35"/>
        <v>-2294.3450553337511</v>
      </c>
    </row>
    <row r="366" spans="1:10" x14ac:dyDescent="0.25">
      <c r="A366" t="s">
        <v>20</v>
      </c>
      <c r="B366">
        <v>3016</v>
      </c>
      <c r="C366" s="23">
        <f t="shared" si="30"/>
        <v>851.14690265486729</v>
      </c>
      <c r="D366">
        <f t="shared" si="31"/>
        <v>4649.8787425742366</v>
      </c>
      <c r="E366">
        <f t="shared" si="32"/>
        <v>-2947.5849372645016</v>
      </c>
      <c r="H366" s="23"/>
    </row>
    <row r="367" spans="1:10" x14ac:dyDescent="0.25">
      <c r="A367" t="s">
        <v>20</v>
      </c>
      <c r="B367">
        <v>264</v>
      </c>
      <c r="C367" s="23">
        <f t="shared" si="30"/>
        <v>851.14690265486729</v>
      </c>
      <c r="D367">
        <f t="shared" si="31"/>
        <v>4649.8787425742366</v>
      </c>
      <c r="E367">
        <f t="shared" si="32"/>
        <v>-2947.5849372645016</v>
      </c>
      <c r="H367" s="23"/>
    </row>
    <row r="368" spans="1:10" x14ac:dyDescent="0.25">
      <c r="A368" t="s">
        <v>20</v>
      </c>
      <c r="B368">
        <v>272</v>
      </c>
      <c r="C368" s="23">
        <f t="shared" si="30"/>
        <v>851.14690265486729</v>
      </c>
      <c r="D368">
        <f t="shared" si="31"/>
        <v>4649.8787425742366</v>
      </c>
      <c r="E368">
        <f t="shared" si="32"/>
        <v>-2947.5849372645016</v>
      </c>
      <c r="H368" s="23"/>
    </row>
    <row r="369" spans="1:8" x14ac:dyDescent="0.25">
      <c r="A369" t="s">
        <v>20</v>
      </c>
      <c r="B369">
        <v>419</v>
      </c>
      <c r="C369" s="23">
        <f t="shared" si="30"/>
        <v>851.14690265486729</v>
      </c>
      <c r="D369">
        <f t="shared" si="31"/>
        <v>4649.8787425742366</v>
      </c>
      <c r="E369">
        <f t="shared" si="32"/>
        <v>-2947.5849372645016</v>
      </c>
      <c r="H369" s="23"/>
    </row>
    <row r="370" spans="1:8" x14ac:dyDescent="0.25">
      <c r="A370" t="s">
        <v>20</v>
      </c>
      <c r="B370">
        <v>1621</v>
      </c>
      <c r="C370" s="23">
        <f t="shared" si="30"/>
        <v>851.14690265486729</v>
      </c>
      <c r="D370">
        <f t="shared" si="31"/>
        <v>4649.8787425742366</v>
      </c>
      <c r="E370">
        <f t="shared" si="32"/>
        <v>-2947.5849372645016</v>
      </c>
      <c r="H370" s="23"/>
    </row>
    <row r="371" spans="1:8" x14ac:dyDescent="0.25">
      <c r="A371" t="s">
        <v>20</v>
      </c>
      <c r="B371">
        <v>1101</v>
      </c>
      <c r="C371" s="23">
        <f t="shared" si="30"/>
        <v>851.14690265486729</v>
      </c>
      <c r="D371">
        <f t="shared" si="31"/>
        <v>4649.8787425742366</v>
      </c>
      <c r="E371">
        <f t="shared" si="32"/>
        <v>-2947.5849372645016</v>
      </c>
      <c r="H371" s="23"/>
    </row>
    <row r="372" spans="1:8" x14ac:dyDescent="0.25">
      <c r="A372" t="s">
        <v>20</v>
      </c>
      <c r="B372">
        <v>1073</v>
      </c>
      <c r="C372" s="23">
        <f t="shared" si="30"/>
        <v>851.14690265486729</v>
      </c>
      <c r="D372">
        <f t="shared" si="31"/>
        <v>4649.8787425742366</v>
      </c>
      <c r="E372">
        <f t="shared" si="32"/>
        <v>-2947.5849372645016</v>
      </c>
      <c r="H372" s="23"/>
    </row>
    <row r="373" spans="1:8" x14ac:dyDescent="0.25">
      <c r="A373" t="s">
        <v>20</v>
      </c>
      <c r="B373">
        <v>331</v>
      </c>
      <c r="C373" s="23">
        <f t="shared" si="30"/>
        <v>851.14690265486729</v>
      </c>
      <c r="D373">
        <f t="shared" si="31"/>
        <v>4649.8787425742366</v>
      </c>
      <c r="E373">
        <f t="shared" si="32"/>
        <v>-2947.5849372645016</v>
      </c>
      <c r="H373" s="23"/>
    </row>
    <row r="374" spans="1:8" x14ac:dyDescent="0.25">
      <c r="A374" t="s">
        <v>20</v>
      </c>
      <c r="B374">
        <v>1170</v>
      </c>
      <c r="C374" s="23">
        <f t="shared" si="30"/>
        <v>851.14690265486729</v>
      </c>
      <c r="D374">
        <f t="shared" si="31"/>
        <v>4649.8787425742366</v>
      </c>
      <c r="E374">
        <f t="shared" si="32"/>
        <v>-2947.5849372645016</v>
      </c>
      <c r="H374" s="23"/>
    </row>
    <row r="375" spans="1:8" x14ac:dyDescent="0.25">
      <c r="A375" t="s">
        <v>20</v>
      </c>
      <c r="B375">
        <v>363</v>
      </c>
      <c r="C375" s="23">
        <f t="shared" si="30"/>
        <v>851.14690265486729</v>
      </c>
      <c r="D375">
        <f t="shared" si="31"/>
        <v>4649.8787425742366</v>
      </c>
      <c r="E375">
        <f t="shared" si="32"/>
        <v>-2947.5849372645016</v>
      </c>
      <c r="H375" s="23"/>
    </row>
    <row r="376" spans="1:8" x14ac:dyDescent="0.25">
      <c r="A376" t="s">
        <v>20</v>
      </c>
      <c r="B376">
        <v>103</v>
      </c>
      <c r="C376" s="23">
        <f t="shared" si="30"/>
        <v>851.14690265486729</v>
      </c>
      <c r="D376">
        <f t="shared" si="31"/>
        <v>4649.8787425742366</v>
      </c>
      <c r="E376">
        <f t="shared" si="32"/>
        <v>-2947.5849372645016</v>
      </c>
      <c r="H376" s="23"/>
    </row>
    <row r="377" spans="1:8" x14ac:dyDescent="0.25">
      <c r="A377" t="s">
        <v>20</v>
      </c>
      <c r="B377">
        <v>147</v>
      </c>
      <c r="C377" s="23">
        <f t="shared" si="30"/>
        <v>851.14690265486729</v>
      </c>
      <c r="D377">
        <f t="shared" si="31"/>
        <v>4649.8787425742366</v>
      </c>
      <c r="E377">
        <f t="shared" si="32"/>
        <v>-2947.5849372645016</v>
      </c>
      <c r="H377" s="23"/>
    </row>
    <row r="378" spans="1:8" x14ac:dyDescent="0.25">
      <c r="A378" t="s">
        <v>20</v>
      </c>
      <c r="B378">
        <v>110</v>
      </c>
      <c r="C378" s="23">
        <f t="shared" si="30"/>
        <v>851.14690265486729</v>
      </c>
      <c r="D378">
        <f t="shared" si="31"/>
        <v>4649.8787425742366</v>
      </c>
      <c r="E378">
        <f t="shared" si="32"/>
        <v>-2947.5849372645016</v>
      </c>
      <c r="H378" s="23"/>
    </row>
    <row r="379" spans="1:8" x14ac:dyDescent="0.25">
      <c r="A379" t="s">
        <v>20</v>
      </c>
      <c r="B379">
        <v>134</v>
      </c>
      <c r="C379" s="23">
        <f t="shared" si="30"/>
        <v>851.14690265486729</v>
      </c>
      <c r="D379">
        <f t="shared" si="31"/>
        <v>4649.8787425742366</v>
      </c>
      <c r="E379">
        <f t="shared" si="32"/>
        <v>-2947.5849372645016</v>
      </c>
      <c r="H379" s="23"/>
    </row>
    <row r="380" spans="1:8" x14ac:dyDescent="0.25">
      <c r="A380" t="s">
        <v>20</v>
      </c>
      <c r="B380">
        <v>269</v>
      </c>
      <c r="C380" s="23">
        <f t="shared" si="30"/>
        <v>851.14690265486729</v>
      </c>
      <c r="D380">
        <f t="shared" si="31"/>
        <v>4649.8787425742366</v>
      </c>
      <c r="E380">
        <f t="shared" si="32"/>
        <v>-2947.5849372645016</v>
      </c>
      <c r="H380" s="23"/>
    </row>
    <row r="381" spans="1:8" x14ac:dyDescent="0.25">
      <c r="A381" t="s">
        <v>20</v>
      </c>
      <c r="B381">
        <v>175</v>
      </c>
      <c r="C381" s="23">
        <f t="shared" si="30"/>
        <v>851.14690265486729</v>
      </c>
      <c r="D381">
        <f t="shared" si="31"/>
        <v>4649.8787425742366</v>
      </c>
      <c r="E381">
        <f t="shared" si="32"/>
        <v>-2947.5849372645016</v>
      </c>
      <c r="H381" s="23"/>
    </row>
    <row r="382" spans="1:8" x14ac:dyDescent="0.25">
      <c r="A382" t="s">
        <v>20</v>
      </c>
      <c r="B382">
        <v>69</v>
      </c>
      <c r="C382" s="23">
        <f t="shared" si="30"/>
        <v>851.14690265486729</v>
      </c>
      <c r="D382">
        <f t="shared" si="31"/>
        <v>4649.8787425742366</v>
      </c>
      <c r="E382">
        <f t="shared" si="32"/>
        <v>-2947.5849372645016</v>
      </c>
      <c r="H382" s="23"/>
    </row>
    <row r="383" spans="1:8" x14ac:dyDescent="0.25">
      <c r="A383" t="s">
        <v>20</v>
      </c>
      <c r="B383">
        <v>190</v>
      </c>
      <c r="C383" s="23">
        <f t="shared" si="30"/>
        <v>851.14690265486729</v>
      </c>
      <c r="D383">
        <f t="shared" si="31"/>
        <v>4649.8787425742366</v>
      </c>
      <c r="E383">
        <f t="shared" si="32"/>
        <v>-2947.5849372645016</v>
      </c>
      <c r="H383" s="23"/>
    </row>
    <row r="384" spans="1:8" x14ac:dyDescent="0.25">
      <c r="A384" t="s">
        <v>20</v>
      </c>
      <c r="B384">
        <v>237</v>
      </c>
      <c r="C384" s="23">
        <f t="shared" si="30"/>
        <v>851.14690265486729</v>
      </c>
      <c r="D384">
        <f t="shared" si="31"/>
        <v>4649.8787425742366</v>
      </c>
      <c r="E384">
        <f t="shared" si="32"/>
        <v>-2947.5849372645016</v>
      </c>
      <c r="H384" s="23"/>
    </row>
    <row r="385" spans="1:8" x14ac:dyDescent="0.25">
      <c r="A385" t="s">
        <v>20</v>
      </c>
      <c r="B385">
        <v>196</v>
      </c>
      <c r="C385" s="23">
        <f t="shared" si="30"/>
        <v>851.14690265486729</v>
      </c>
      <c r="D385">
        <f t="shared" si="31"/>
        <v>4649.8787425742366</v>
      </c>
      <c r="E385">
        <f t="shared" si="32"/>
        <v>-2947.5849372645016</v>
      </c>
      <c r="H385" s="23"/>
    </row>
    <row r="386" spans="1:8" x14ac:dyDescent="0.25">
      <c r="A386" t="s">
        <v>20</v>
      </c>
      <c r="B386">
        <v>7295</v>
      </c>
      <c r="C386" s="23">
        <f t="shared" ref="C386:C449" si="36">$M$2</f>
        <v>851.14690265486729</v>
      </c>
      <c r="D386">
        <f t="shared" ref="D386:D449" si="37">$M$2+($M$7*3)</f>
        <v>4649.8787425742366</v>
      </c>
      <c r="E386">
        <f t="shared" ref="E386:E449" si="38">$M$2-($M$7*3)</f>
        <v>-2947.5849372645016</v>
      </c>
      <c r="H386" s="23"/>
    </row>
    <row r="387" spans="1:8" x14ac:dyDescent="0.25">
      <c r="A387" t="s">
        <v>20</v>
      </c>
      <c r="B387">
        <v>2893</v>
      </c>
      <c r="C387" s="23">
        <f t="shared" si="36"/>
        <v>851.14690265486729</v>
      </c>
      <c r="D387">
        <f t="shared" si="37"/>
        <v>4649.8787425742366</v>
      </c>
      <c r="E387">
        <f t="shared" si="38"/>
        <v>-2947.5849372645016</v>
      </c>
      <c r="H387" s="23"/>
    </row>
    <row r="388" spans="1:8" x14ac:dyDescent="0.25">
      <c r="A388" t="s">
        <v>20</v>
      </c>
      <c r="B388">
        <v>820</v>
      </c>
      <c r="C388" s="23">
        <f t="shared" si="36"/>
        <v>851.14690265486729</v>
      </c>
      <c r="D388">
        <f t="shared" si="37"/>
        <v>4649.8787425742366</v>
      </c>
      <c r="E388">
        <f t="shared" si="38"/>
        <v>-2947.5849372645016</v>
      </c>
      <c r="H388" s="23"/>
    </row>
    <row r="389" spans="1:8" x14ac:dyDescent="0.25">
      <c r="A389" t="s">
        <v>20</v>
      </c>
      <c r="B389">
        <v>2038</v>
      </c>
      <c r="C389" s="23">
        <f t="shared" si="36"/>
        <v>851.14690265486729</v>
      </c>
      <c r="D389">
        <f t="shared" si="37"/>
        <v>4649.8787425742366</v>
      </c>
      <c r="E389">
        <f t="shared" si="38"/>
        <v>-2947.5849372645016</v>
      </c>
      <c r="H389" s="23"/>
    </row>
    <row r="390" spans="1:8" x14ac:dyDescent="0.25">
      <c r="A390" t="s">
        <v>20</v>
      </c>
      <c r="B390">
        <v>116</v>
      </c>
      <c r="C390" s="23">
        <f t="shared" si="36"/>
        <v>851.14690265486729</v>
      </c>
      <c r="D390">
        <f t="shared" si="37"/>
        <v>4649.8787425742366</v>
      </c>
      <c r="E390">
        <f t="shared" si="38"/>
        <v>-2947.5849372645016</v>
      </c>
      <c r="H390" s="23"/>
    </row>
    <row r="391" spans="1:8" x14ac:dyDescent="0.25">
      <c r="A391" t="s">
        <v>20</v>
      </c>
      <c r="B391">
        <v>1345</v>
      </c>
      <c r="C391" s="23">
        <f t="shared" si="36"/>
        <v>851.14690265486729</v>
      </c>
      <c r="D391">
        <f t="shared" si="37"/>
        <v>4649.8787425742366</v>
      </c>
      <c r="E391">
        <f t="shared" si="38"/>
        <v>-2947.5849372645016</v>
      </c>
      <c r="H391" s="23"/>
    </row>
    <row r="392" spans="1:8" x14ac:dyDescent="0.25">
      <c r="A392" t="s">
        <v>20</v>
      </c>
      <c r="B392">
        <v>168</v>
      </c>
      <c r="C392" s="23">
        <f t="shared" si="36"/>
        <v>851.14690265486729</v>
      </c>
      <c r="D392">
        <f t="shared" si="37"/>
        <v>4649.8787425742366</v>
      </c>
      <c r="E392">
        <f t="shared" si="38"/>
        <v>-2947.5849372645016</v>
      </c>
      <c r="H392" s="23"/>
    </row>
    <row r="393" spans="1:8" x14ac:dyDescent="0.25">
      <c r="A393" t="s">
        <v>20</v>
      </c>
      <c r="B393">
        <v>137</v>
      </c>
      <c r="C393" s="23">
        <f t="shared" si="36"/>
        <v>851.14690265486729</v>
      </c>
      <c r="D393">
        <f t="shared" si="37"/>
        <v>4649.8787425742366</v>
      </c>
      <c r="E393">
        <f t="shared" si="38"/>
        <v>-2947.5849372645016</v>
      </c>
      <c r="H393" s="23"/>
    </row>
    <row r="394" spans="1:8" x14ac:dyDescent="0.25">
      <c r="A394" t="s">
        <v>20</v>
      </c>
      <c r="B394">
        <v>186</v>
      </c>
      <c r="C394" s="23">
        <f t="shared" si="36"/>
        <v>851.14690265486729</v>
      </c>
      <c r="D394">
        <f t="shared" si="37"/>
        <v>4649.8787425742366</v>
      </c>
      <c r="E394">
        <f t="shared" si="38"/>
        <v>-2947.5849372645016</v>
      </c>
      <c r="H394" s="23"/>
    </row>
    <row r="395" spans="1:8" x14ac:dyDescent="0.25">
      <c r="A395" t="s">
        <v>20</v>
      </c>
      <c r="B395">
        <v>125</v>
      </c>
      <c r="C395" s="23">
        <f t="shared" si="36"/>
        <v>851.14690265486729</v>
      </c>
      <c r="D395">
        <f t="shared" si="37"/>
        <v>4649.8787425742366</v>
      </c>
      <c r="E395">
        <f t="shared" si="38"/>
        <v>-2947.5849372645016</v>
      </c>
      <c r="H395" s="23"/>
    </row>
    <row r="396" spans="1:8" x14ac:dyDescent="0.25">
      <c r="A396" t="s">
        <v>20</v>
      </c>
      <c r="B396">
        <v>202</v>
      </c>
      <c r="C396" s="23">
        <f t="shared" si="36"/>
        <v>851.14690265486729</v>
      </c>
      <c r="D396">
        <f t="shared" si="37"/>
        <v>4649.8787425742366</v>
      </c>
      <c r="E396">
        <f t="shared" si="38"/>
        <v>-2947.5849372645016</v>
      </c>
      <c r="H396" s="23"/>
    </row>
    <row r="397" spans="1:8" x14ac:dyDescent="0.25">
      <c r="A397" t="s">
        <v>20</v>
      </c>
      <c r="B397">
        <v>103</v>
      </c>
      <c r="C397" s="23">
        <f t="shared" si="36"/>
        <v>851.14690265486729</v>
      </c>
      <c r="D397">
        <f t="shared" si="37"/>
        <v>4649.8787425742366</v>
      </c>
      <c r="E397">
        <f t="shared" si="38"/>
        <v>-2947.5849372645016</v>
      </c>
      <c r="H397" s="23"/>
    </row>
    <row r="398" spans="1:8" x14ac:dyDescent="0.25">
      <c r="A398" t="s">
        <v>20</v>
      </c>
      <c r="B398">
        <v>1785</v>
      </c>
      <c r="C398" s="23">
        <f t="shared" si="36"/>
        <v>851.14690265486729</v>
      </c>
      <c r="D398">
        <f t="shared" si="37"/>
        <v>4649.8787425742366</v>
      </c>
      <c r="E398">
        <f t="shared" si="38"/>
        <v>-2947.5849372645016</v>
      </c>
      <c r="H398" s="23"/>
    </row>
    <row r="399" spans="1:8" x14ac:dyDescent="0.25">
      <c r="A399" t="s">
        <v>20</v>
      </c>
      <c r="B399">
        <v>157</v>
      </c>
      <c r="C399" s="23">
        <f t="shared" si="36"/>
        <v>851.14690265486729</v>
      </c>
      <c r="D399">
        <f t="shared" si="37"/>
        <v>4649.8787425742366</v>
      </c>
      <c r="E399">
        <f t="shared" si="38"/>
        <v>-2947.5849372645016</v>
      </c>
      <c r="H399" s="23"/>
    </row>
    <row r="400" spans="1:8" x14ac:dyDescent="0.25">
      <c r="A400" t="s">
        <v>20</v>
      </c>
      <c r="B400">
        <v>555</v>
      </c>
      <c r="C400" s="23">
        <f t="shared" si="36"/>
        <v>851.14690265486729</v>
      </c>
      <c r="D400">
        <f t="shared" si="37"/>
        <v>4649.8787425742366</v>
      </c>
      <c r="E400">
        <f t="shared" si="38"/>
        <v>-2947.5849372645016</v>
      </c>
      <c r="H400" s="23"/>
    </row>
    <row r="401" spans="1:8" x14ac:dyDescent="0.25">
      <c r="A401" t="s">
        <v>20</v>
      </c>
      <c r="B401">
        <v>297</v>
      </c>
      <c r="C401" s="23">
        <f t="shared" si="36"/>
        <v>851.14690265486729</v>
      </c>
      <c r="D401">
        <f t="shared" si="37"/>
        <v>4649.8787425742366</v>
      </c>
      <c r="E401">
        <f t="shared" si="38"/>
        <v>-2947.5849372645016</v>
      </c>
      <c r="H401" s="23"/>
    </row>
    <row r="402" spans="1:8" x14ac:dyDescent="0.25">
      <c r="A402" t="s">
        <v>20</v>
      </c>
      <c r="B402">
        <v>123</v>
      </c>
      <c r="C402" s="23">
        <f t="shared" si="36"/>
        <v>851.14690265486729</v>
      </c>
      <c r="D402">
        <f t="shared" si="37"/>
        <v>4649.8787425742366</v>
      </c>
      <c r="E402">
        <f t="shared" si="38"/>
        <v>-2947.5849372645016</v>
      </c>
      <c r="H402" s="23"/>
    </row>
    <row r="403" spans="1:8" x14ac:dyDescent="0.25">
      <c r="A403" t="s">
        <v>20</v>
      </c>
      <c r="B403">
        <v>3036</v>
      </c>
      <c r="C403" s="23">
        <f t="shared" si="36"/>
        <v>851.14690265486729</v>
      </c>
      <c r="D403">
        <f t="shared" si="37"/>
        <v>4649.8787425742366</v>
      </c>
      <c r="E403">
        <f t="shared" si="38"/>
        <v>-2947.5849372645016</v>
      </c>
      <c r="H403" s="23"/>
    </row>
    <row r="404" spans="1:8" x14ac:dyDescent="0.25">
      <c r="A404" t="s">
        <v>20</v>
      </c>
      <c r="B404">
        <v>144</v>
      </c>
      <c r="C404" s="23">
        <f t="shared" si="36"/>
        <v>851.14690265486729</v>
      </c>
      <c r="D404">
        <f t="shared" si="37"/>
        <v>4649.8787425742366</v>
      </c>
      <c r="E404">
        <f t="shared" si="38"/>
        <v>-2947.5849372645016</v>
      </c>
      <c r="H404" s="23"/>
    </row>
    <row r="405" spans="1:8" x14ac:dyDescent="0.25">
      <c r="A405" t="s">
        <v>20</v>
      </c>
      <c r="B405">
        <v>121</v>
      </c>
      <c r="C405" s="23">
        <f t="shared" si="36"/>
        <v>851.14690265486729</v>
      </c>
      <c r="D405">
        <f t="shared" si="37"/>
        <v>4649.8787425742366</v>
      </c>
      <c r="E405">
        <f t="shared" si="38"/>
        <v>-2947.5849372645016</v>
      </c>
      <c r="H405" s="23"/>
    </row>
    <row r="406" spans="1:8" x14ac:dyDescent="0.25">
      <c r="A406" t="s">
        <v>20</v>
      </c>
      <c r="B406">
        <v>181</v>
      </c>
      <c r="C406" s="23">
        <f t="shared" si="36"/>
        <v>851.14690265486729</v>
      </c>
      <c r="D406">
        <f t="shared" si="37"/>
        <v>4649.8787425742366</v>
      </c>
      <c r="E406">
        <f t="shared" si="38"/>
        <v>-2947.5849372645016</v>
      </c>
      <c r="H406" s="23"/>
    </row>
    <row r="407" spans="1:8" x14ac:dyDescent="0.25">
      <c r="A407" t="s">
        <v>20</v>
      </c>
      <c r="B407">
        <v>122</v>
      </c>
      <c r="C407" s="23">
        <f t="shared" si="36"/>
        <v>851.14690265486729</v>
      </c>
      <c r="D407">
        <f t="shared" si="37"/>
        <v>4649.8787425742366</v>
      </c>
      <c r="E407">
        <f t="shared" si="38"/>
        <v>-2947.5849372645016</v>
      </c>
      <c r="H407" s="23"/>
    </row>
    <row r="408" spans="1:8" x14ac:dyDescent="0.25">
      <c r="A408" t="s">
        <v>20</v>
      </c>
      <c r="B408">
        <v>1071</v>
      </c>
      <c r="C408" s="23">
        <f t="shared" si="36"/>
        <v>851.14690265486729</v>
      </c>
      <c r="D408">
        <f t="shared" si="37"/>
        <v>4649.8787425742366</v>
      </c>
      <c r="E408">
        <f t="shared" si="38"/>
        <v>-2947.5849372645016</v>
      </c>
      <c r="H408" s="23"/>
    </row>
    <row r="409" spans="1:8" x14ac:dyDescent="0.25">
      <c r="A409" t="s">
        <v>20</v>
      </c>
      <c r="B409">
        <v>980</v>
      </c>
      <c r="C409" s="23">
        <f t="shared" si="36"/>
        <v>851.14690265486729</v>
      </c>
      <c r="D409">
        <f t="shared" si="37"/>
        <v>4649.8787425742366</v>
      </c>
      <c r="E409">
        <f t="shared" si="38"/>
        <v>-2947.5849372645016</v>
      </c>
      <c r="H409" s="23"/>
    </row>
    <row r="410" spans="1:8" x14ac:dyDescent="0.25">
      <c r="A410" t="s">
        <v>20</v>
      </c>
      <c r="B410">
        <v>536</v>
      </c>
      <c r="C410" s="23">
        <f t="shared" si="36"/>
        <v>851.14690265486729</v>
      </c>
      <c r="D410">
        <f t="shared" si="37"/>
        <v>4649.8787425742366</v>
      </c>
      <c r="E410">
        <f t="shared" si="38"/>
        <v>-2947.5849372645016</v>
      </c>
      <c r="H410" s="23"/>
    </row>
    <row r="411" spans="1:8" x14ac:dyDescent="0.25">
      <c r="A411" t="s">
        <v>20</v>
      </c>
      <c r="B411">
        <v>1991</v>
      </c>
      <c r="C411" s="23">
        <f t="shared" si="36"/>
        <v>851.14690265486729</v>
      </c>
      <c r="D411">
        <f t="shared" si="37"/>
        <v>4649.8787425742366</v>
      </c>
      <c r="E411">
        <f t="shared" si="38"/>
        <v>-2947.5849372645016</v>
      </c>
      <c r="H411" s="23"/>
    </row>
    <row r="412" spans="1:8" x14ac:dyDescent="0.25">
      <c r="A412" t="s">
        <v>20</v>
      </c>
      <c r="B412">
        <v>180</v>
      </c>
      <c r="C412" s="23">
        <f t="shared" si="36"/>
        <v>851.14690265486729</v>
      </c>
      <c r="D412">
        <f t="shared" si="37"/>
        <v>4649.8787425742366</v>
      </c>
      <c r="E412">
        <f t="shared" si="38"/>
        <v>-2947.5849372645016</v>
      </c>
      <c r="H412" s="23"/>
    </row>
    <row r="413" spans="1:8" x14ac:dyDescent="0.25">
      <c r="A413" t="s">
        <v>20</v>
      </c>
      <c r="B413">
        <v>130</v>
      </c>
      <c r="C413" s="23">
        <f t="shared" si="36"/>
        <v>851.14690265486729</v>
      </c>
      <c r="D413">
        <f t="shared" si="37"/>
        <v>4649.8787425742366</v>
      </c>
      <c r="E413">
        <f t="shared" si="38"/>
        <v>-2947.5849372645016</v>
      </c>
      <c r="H413" s="23"/>
    </row>
    <row r="414" spans="1:8" x14ac:dyDescent="0.25">
      <c r="A414" t="s">
        <v>20</v>
      </c>
      <c r="B414">
        <v>122</v>
      </c>
      <c r="C414" s="23">
        <f t="shared" si="36"/>
        <v>851.14690265486729</v>
      </c>
      <c r="D414">
        <f t="shared" si="37"/>
        <v>4649.8787425742366</v>
      </c>
      <c r="E414">
        <f t="shared" si="38"/>
        <v>-2947.5849372645016</v>
      </c>
      <c r="H414" s="23"/>
    </row>
    <row r="415" spans="1:8" x14ac:dyDescent="0.25">
      <c r="A415" t="s">
        <v>20</v>
      </c>
      <c r="B415">
        <v>140</v>
      </c>
      <c r="C415" s="23">
        <f t="shared" si="36"/>
        <v>851.14690265486729</v>
      </c>
      <c r="D415">
        <f t="shared" si="37"/>
        <v>4649.8787425742366</v>
      </c>
      <c r="E415">
        <f t="shared" si="38"/>
        <v>-2947.5849372645016</v>
      </c>
      <c r="H415" s="23"/>
    </row>
    <row r="416" spans="1:8" x14ac:dyDescent="0.25">
      <c r="A416" t="s">
        <v>20</v>
      </c>
      <c r="B416">
        <v>3388</v>
      </c>
      <c r="C416" s="23">
        <f t="shared" si="36"/>
        <v>851.14690265486729</v>
      </c>
      <c r="D416">
        <f t="shared" si="37"/>
        <v>4649.8787425742366</v>
      </c>
      <c r="E416">
        <f t="shared" si="38"/>
        <v>-2947.5849372645016</v>
      </c>
      <c r="H416" s="23"/>
    </row>
    <row r="417" spans="1:8" x14ac:dyDescent="0.25">
      <c r="A417" t="s">
        <v>20</v>
      </c>
      <c r="B417">
        <v>280</v>
      </c>
      <c r="C417" s="23">
        <f t="shared" si="36"/>
        <v>851.14690265486729</v>
      </c>
      <c r="D417">
        <f t="shared" si="37"/>
        <v>4649.8787425742366</v>
      </c>
      <c r="E417">
        <f t="shared" si="38"/>
        <v>-2947.5849372645016</v>
      </c>
      <c r="H417" s="23"/>
    </row>
    <row r="418" spans="1:8" x14ac:dyDescent="0.25">
      <c r="A418" t="s">
        <v>20</v>
      </c>
      <c r="B418">
        <v>366</v>
      </c>
      <c r="C418" s="23">
        <f t="shared" si="36"/>
        <v>851.14690265486729</v>
      </c>
      <c r="D418">
        <f t="shared" si="37"/>
        <v>4649.8787425742366</v>
      </c>
      <c r="E418">
        <f t="shared" si="38"/>
        <v>-2947.5849372645016</v>
      </c>
      <c r="H418" s="23"/>
    </row>
    <row r="419" spans="1:8" x14ac:dyDescent="0.25">
      <c r="A419" t="s">
        <v>20</v>
      </c>
      <c r="B419">
        <v>270</v>
      </c>
      <c r="C419" s="23">
        <f t="shared" si="36"/>
        <v>851.14690265486729</v>
      </c>
      <c r="D419">
        <f t="shared" si="37"/>
        <v>4649.8787425742366</v>
      </c>
      <c r="E419">
        <f t="shared" si="38"/>
        <v>-2947.5849372645016</v>
      </c>
      <c r="H419" s="23"/>
    </row>
    <row r="420" spans="1:8" x14ac:dyDescent="0.25">
      <c r="A420" t="s">
        <v>20</v>
      </c>
      <c r="B420">
        <v>137</v>
      </c>
      <c r="C420" s="23">
        <f t="shared" si="36"/>
        <v>851.14690265486729</v>
      </c>
      <c r="D420">
        <f t="shared" si="37"/>
        <v>4649.8787425742366</v>
      </c>
      <c r="E420">
        <f t="shared" si="38"/>
        <v>-2947.5849372645016</v>
      </c>
      <c r="H420" s="23"/>
    </row>
    <row r="421" spans="1:8" x14ac:dyDescent="0.25">
      <c r="A421" t="s">
        <v>20</v>
      </c>
      <c r="B421">
        <v>3205</v>
      </c>
      <c r="C421" s="23">
        <f t="shared" si="36"/>
        <v>851.14690265486729</v>
      </c>
      <c r="D421">
        <f t="shared" si="37"/>
        <v>4649.8787425742366</v>
      </c>
      <c r="E421">
        <f t="shared" si="38"/>
        <v>-2947.5849372645016</v>
      </c>
      <c r="H421" s="23"/>
    </row>
    <row r="422" spans="1:8" x14ac:dyDescent="0.25">
      <c r="A422" t="s">
        <v>20</v>
      </c>
      <c r="B422">
        <v>288</v>
      </c>
      <c r="C422" s="23">
        <f t="shared" si="36"/>
        <v>851.14690265486729</v>
      </c>
      <c r="D422">
        <f t="shared" si="37"/>
        <v>4649.8787425742366</v>
      </c>
      <c r="E422">
        <f t="shared" si="38"/>
        <v>-2947.5849372645016</v>
      </c>
      <c r="H422" s="23"/>
    </row>
    <row r="423" spans="1:8" x14ac:dyDescent="0.25">
      <c r="A423" t="s">
        <v>20</v>
      </c>
      <c r="B423">
        <v>148</v>
      </c>
      <c r="C423" s="23">
        <f t="shared" si="36"/>
        <v>851.14690265486729</v>
      </c>
      <c r="D423">
        <f t="shared" si="37"/>
        <v>4649.8787425742366</v>
      </c>
      <c r="E423">
        <f t="shared" si="38"/>
        <v>-2947.5849372645016</v>
      </c>
      <c r="H423" s="23"/>
    </row>
    <row r="424" spans="1:8" x14ac:dyDescent="0.25">
      <c r="A424" t="s">
        <v>20</v>
      </c>
      <c r="B424">
        <v>114</v>
      </c>
      <c r="C424" s="23">
        <f t="shared" si="36"/>
        <v>851.14690265486729</v>
      </c>
      <c r="D424">
        <f t="shared" si="37"/>
        <v>4649.8787425742366</v>
      </c>
      <c r="E424">
        <f t="shared" si="38"/>
        <v>-2947.5849372645016</v>
      </c>
      <c r="H424" s="23"/>
    </row>
    <row r="425" spans="1:8" x14ac:dyDescent="0.25">
      <c r="A425" t="s">
        <v>20</v>
      </c>
      <c r="B425">
        <v>1518</v>
      </c>
      <c r="C425" s="23">
        <f t="shared" si="36"/>
        <v>851.14690265486729</v>
      </c>
      <c r="D425">
        <f t="shared" si="37"/>
        <v>4649.8787425742366</v>
      </c>
      <c r="E425">
        <f t="shared" si="38"/>
        <v>-2947.5849372645016</v>
      </c>
      <c r="H425" s="23"/>
    </row>
    <row r="426" spans="1:8" x14ac:dyDescent="0.25">
      <c r="A426" t="s">
        <v>20</v>
      </c>
      <c r="B426">
        <v>166</v>
      </c>
      <c r="C426" s="23">
        <f t="shared" si="36"/>
        <v>851.14690265486729</v>
      </c>
      <c r="D426">
        <f t="shared" si="37"/>
        <v>4649.8787425742366</v>
      </c>
      <c r="E426">
        <f t="shared" si="38"/>
        <v>-2947.5849372645016</v>
      </c>
      <c r="H426" s="23"/>
    </row>
    <row r="427" spans="1:8" x14ac:dyDescent="0.25">
      <c r="A427" t="s">
        <v>20</v>
      </c>
      <c r="B427">
        <v>100</v>
      </c>
      <c r="C427" s="23">
        <f t="shared" si="36"/>
        <v>851.14690265486729</v>
      </c>
      <c r="D427">
        <f t="shared" si="37"/>
        <v>4649.8787425742366</v>
      </c>
      <c r="E427">
        <f t="shared" si="38"/>
        <v>-2947.5849372645016</v>
      </c>
      <c r="H427" s="23"/>
    </row>
    <row r="428" spans="1:8" x14ac:dyDescent="0.25">
      <c r="A428" t="s">
        <v>20</v>
      </c>
      <c r="B428">
        <v>235</v>
      </c>
      <c r="C428" s="23">
        <f t="shared" si="36"/>
        <v>851.14690265486729</v>
      </c>
      <c r="D428">
        <f t="shared" si="37"/>
        <v>4649.8787425742366</v>
      </c>
      <c r="E428">
        <f t="shared" si="38"/>
        <v>-2947.5849372645016</v>
      </c>
      <c r="H428" s="23"/>
    </row>
    <row r="429" spans="1:8" x14ac:dyDescent="0.25">
      <c r="A429" t="s">
        <v>20</v>
      </c>
      <c r="B429">
        <v>148</v>
      </c>
      <c r="C429" s="23">
        <f t="shared" si="36"/>
        <v>851.14690265486729</v>
      </c>
      <c r="D429">
        <f t="shared" si="37"/>
        <v>4649.8787425742366</v>
      </c>
      <c r="E429">
        <f t="shared" si="38"/>
        <v>-2947.5849372645016</v>
      </c>
      <c r="H429" s="23"/>
    </row>
    <row r="430" spans="1:8" x14ac:dyDescent="0.25">
      <c r="A430" t="s">
        <v>20</v>
      </c>
      <c r="B430">
        <v>198</v>
      </c>
      <c r="C430" s="23">
        <f t="shared" si="36"/>
        <v>851.14690265486729</v>
      </c>
      <c r="D430">
        <f t="shared" si="37"/>
        <v>4649.8787425742366</v>
      </c>
      <c r="E430">
        <f t="shared" si="38"/>
        <v>-2947.5849372645016</v>
      </c>
      <c r="H430" s="23"/>
    </row>
    <row r="431" spans="1:8" x14ac:dyDescent="0.25">
      <c r="A431" t="s">
        <v>20</v>
      </c>
      <c r="B431">
        <v>150</v>
      </c>
      <c r="C431" s="23">
        <f t="shared" si="36"/>
        <v>851.14690265486729</v>
      </c>
      <c r="D431">
        <f t="shared" si="37"/>
        <v>4649.8787425742366</v>
      </c>
      <c r="E431">
        <f t="shared" si="38"/>
        <v>-2947.5849372645016</v>
      </c>
      <c r="H431" s="23"/>
    </row>
    <row r="432" spans="1:8" x14ac:dyDescent="0.25">
      <c r="A432" t="s">
        <v>20</v>
      </c>
      <c r="B432">
        <v>216</v>
      </c>
      <c r="C432" s="23">
        <f t="shared" si="36"/>
        <v>851.14690265486729</v>
      </c>
      <c r="D432">
        <f t="shared" si="37"/>
        <v>4649.8787425742366</v>
      </c>
      <c r="E432">
        <f t="shared" si="38"/>
        <v>-2947.5849372645016</v>
      </c>
      <c r="H432" s="23"/>
    </row>
    <row r="433" spans="1:8" x14ac:dyDescent="0.25">
      <c r="A433" t="s">
        <v>20</v>
      </c>
      <c r="B433">
        <v>5139</v>
      </c>
      <c r="C433" s="23">
        <f t="shared" si="36"/>
        <v>851.14690265486729</v>
      </c>
      <c r="D433">
        <f t="shared" si="37"/>
        <v>4649.8787425742366</v>
      </c>
      <c r="E433">
        <f t="shared" si="38"/>
        <v>-2947.5849372645016</v>
      </c>
      <c r="H433" s="23"/>
    </row>
    <row r="434" spans="1:8" x14ac:dyDescent="0.25">
      <c r="A434" t="s">
        <v>20</v>
      </c>
      <c r="B434">
        <v>2353</v>
      </c>
      <c r="C434" s="23">
        <f t="shared" si="36"/>
        <v>851.14690265486729</v>
      </c>
      <c r="D434">
        <f t="shared" si="37"/>
        <v>4649.8787425742366</v>
      </c>
      <c r="E434">
        <f t="shared" si="38"/>
        <v>-2947.5849372645016</v>
      </c>
      <c r="H434" s="23"/>
    </row>
    <row r="435" spans="1:8" x14ac:dyDescent="0.25">
      <c r="A435" t="s">
        <v>20</v>
      </c>
      <c r="B435">
        <v>78</v>
      </c>
      <c r="C435" s="23">
        <f t="shared" si="36"/>
        <v>851.14690265486729</v>
      </c>
      <c r="D435">
        <f t="shared" si="37"/>
        <v>4649.8787425742366</v>
      </c>
      <c r="E435">
        <f t="shared" si="38"/>
        <v>-2947.5849372645016</v>
      </c>
      <c r="H435" s="23"/>
    </row>
    <row r="436" spans="1:8" x14ac:dyDescent="0.25">
      <c r="A436" t="s">
        <v>20</v>
      </c>
      <c r="B436">
        <v>174</v>
      </c>
      <c r="C436" s="23">
        <f t="shared" si="36"/>
        <v>851.14690265486729</v>
      </c>
      <c r="D436">
        <f t="shared" si="37"/>
        <v>4649.8787425742366</v>
      </c>
      <c r="E436">
        <f t="shared" si="38"/>
        <v>-2947.5849372645016</v>
      </c>
      <c r="H436" s="23"/>
    </row>
    <row r="437" spans="1:8" x14ac:dyDescent="0.25">
      <c r="A437" t="s">
        <v>20</v>
      </c>
      <c r="B437">
        <v>164</v>
      </c>
      <c r="C437" s="23">
        <f t="shared" si="36"/>
        <v>851.14690265486729</v>
      </c>
      <c r="D437">
        <f t="shared" si="37"/>
        <v>4649.8787425742366</v>
      </c>
      <c r="E437">
        <f t="shared" si="38"/>
        <v>-2947.5849372645016</v>
      </c>
      <c r="H437" s="23"/>
    </row>
    <row r="438" spans="1:8" x14ac:dyDescent="0.25">
      <c r="A438" t="s">
        <v>20</v>
      </c>
      <c r="B438">
        <v>161</v>
      </c>
      <c r="C438" s="23">
        <f t="shared" si="36"/>
        <v>851.14690265486729</v>
      </c>
      <c r="D438">
        <f t="shared" si="37"/>
        <v>4649.8787425742366</v>
      </c>
      <c r="E438">
        <f t="shared" si="38"/>
        <v>-2947.5849372645016</v>
      </c>
      <c r="H438" s="23"/>
    </row>
    <row r="439" spans="1:8" x14ac:dyDescent="0.25">
      <c r="A439" t="s">
        <v>20</v>
      </c>
      <c r="B439">
        <v>138</v>
      </c>
      <c r="C439" s="23">
        <f t="shared" si="36"/>
        <v>851.14690265486729</v>
      </c>
      <c r="D439">
        <f t="shared" si="37"/>
        <v>4649.8787425742366</v>
      </c>
      <c r="E439">
        <f t="shared" si="38"/>
        <v>-2947.5849372645016</v>
      </c>
      <c r="H439" s="23"/>
    </row>
    <row r="440" spans="1:8" x14ac:dyDescent="0.25">
      <c r="A440" t="s">
        <v>20</v>
      </c>
      <c r="B440">
        <v>3308</v>
      </c>
      <c r="C440" s="23">
        <f t="shared" si="36"/>
        <v>851.14690265486729</v>
      </c>
      <c r="D440">
        <f t="shared" si="37"/>
        <v>4649.8787425742366</v>
      </c>
      <c r="E440">
        <f t="shared" si="38"/>
        <v>-2947.5849372645016</v>
      </c>
      <c r="H440" s="23"/>
    </row>
    <row r="441" spans="1:8" x14ac:dyDescent="0.25">
      <c r="A441" t="s">
        <v>20</v>
      </c>
      <c r="B441">
        <v>127</v>
      </c>
      <c r="C441" s="23">
        <f t="shared" si="36"/>
        <v>851.14690265486729</v>
      </c>
      <c r="D441">
        <f t="shared" si="37"/>
        <v>4649.8787425742366</v>
      </c>
      <c r="E441">
        <f t="shared" si="38"/>
        <v>-2947.5849372645016</v>
      </c>
      <c r="H441" s="23"/>
    </row>
    <row r="442" spans="1:8" x14ac:dyDescent="0.25">
      <c r="A442" t="s">
        <v>20</v>
      </c>
      <c r="B442">
        <v>207</v>
      </c>
      <c r="C442" s="23">
        <f t="shared" si="36"/>
        <v>851.14690265486729</v>
      </c>
      <c r="D442">
        <f t="shared" si="37"/>
        <v>4649.8787425742366</v>
      </c>
      <c r="E442">
        <f t="shared" si="38"/>
        <v>-2947.5849372645016</v>
      </c>
      <c r="H442" s="23"/>
    </row>
    <row r="443" spans="1:8" x14ac:dyDescent="0.25">
      <c r="A443" t="s">
        <v>20</v>
      </c>
      <c r="B443">
        <v>181</v>
      </c>
      <c r="C443" s="23">
        <f t="shared" si="36"/>
        <v>851.14690265486729</v>
      </c>
      <c r="D443">
        <f t="shared" si="37"/>
        <v>4649.8787425742366</v>
      </c>
      <c r="E443">
        <f t="shared" si="38"/>
        <v>-2947.5849372645016</v>
      </c>
      <c r="H443" s="23"/>
    </row>
    <row r="444" spans="1:8" x14ac:dyDescent="0.25">
      <c r="A444" t="s">
        <v>20</v>
      </c>
      <c r="B444">
        <v>110</v>
      </c>
      <c r="C444" s="23">
        <f t="shared" si="36"/>
        <v>851.14690265486729</v>
      </c>
      <c r="D444">
        <f t="shared" si="37"/>
        <v>4649.8787425742366</v>
      </c>
      <c r="E444">
        <f t="shared" si="38"/>
        <v>-2947.5849372645016</v>
      </c>
      <c r="H444" s="23"/>
    </row>
    <row r="445" spans="1:8" x14ac:dyDescent="0.25">
      <c r="A445" t="s">
        <v>20</v>
      </c>
      <c r="B445">
        <v>185</v>
      </c>
      <c r="C445" s="23">
        <f t="shared" si="36"/>
        <v>851.14690265486729</v>
      </c>
      <c r="D445">
        <f t="shared" si="37"/>
        <v>4649.8787425742366</v>
      </c>
      <c r="E445">
        <f t="shared" si="38"/>
        <v>-2947.5849372645016</v>
      </c>
      <c r="H445" s="23"/>
    </row>
    <row r="446" spans="1:8" x14ac:dyDescent="0.25">
      <c r="A446" t="s">
        <v>20</v>
      </c>
      <c r="B446">
        <v>121</v>
      </c>
      <c r="C446" s="23">
        <f t="shared" si="36"/>
        <v>851.14690265486729</v>
      </c>
      <c r="D446">
        <f t="shared" si="37"/>
        <v>4649.8787425742366</v>
      </c>
      <c r="E446">
        <f t="shared" si="38"/>
        <v>-2947.5849372645016</v>
      </c>
      <c r="H446" s="23"/>
    </row>
    <row r="447" spans="1:8" x14ac:dyDescent="0.25">
      <c r="A447" t="s">
        <v>20</v>
      </c>
      <c r="B447">
        <v>106</v>
      </c>
      <c r="C447" s="23">
        <f t="shared" si="36"/>
        <v>851.14690265486729</v>
      </c>
      <c r="D447">
        <f t="shared" si="37"/>
        <v>4649.8787425742366</v>
      </c>
      <c r="E447">
        <f t="shared" si="38"/>
        <v>-2947.5849372645016</v>
      </c>
      <c r="H447" s="23"/>
    </row>
    <row r="448" spans="1:8" x14ac:dyDescent="0.25">
      <c r="A448" t="s">
        <v>20</v>
      </c>
      <c r="B448">
        <v>142</v>
      </c>
      <c r="C448" s="23">
        <f t="shared" si="36"/>
        <v>851.14690265486729</v>
      </c>
      <c r="D448">
        <f t="shared" si="37"/>
        <v>4649.8787425742366</v>
      </c>
      <c r="E448">
        <f t="shared" si="38"/>
        <v>-2947.5849372645016</v>
      </c>
      <c r="H448" s="23"/>
    </row>
    <row r="449" spans="1:8" x14ac:dyDescent="0.25">
      <c r="A449" t="s">
        <v>20</v>
      </c>
      <c r="B449">
        <v>233</v>
      </c>
      <c r="C449" s="23">
        <f t="shared" si="36"/>
        <v>851.14690265486729</v>
      </c>
      <c r="D449">
        <f t="shared" si="37"/>
        <v>4649.8787425742366</v>
      </c>
      <c r="E449">
        <f t="shared" si="38"/>
        <v>-2947.5849372645016</v>
      </c>
      <c r="H449" s="23"/>
    </row>
    <row r="450" spans="1:8" x14ac:dyDescent="0.25">
      <c r="A450" t="s">
        <v>20</v>
      </c>
      <c r="B450">
        <v>218</v>
      </c>
      <c r="C450" s="23">
        <f t="shared" ref="C450:C513" si="39">$M$2</f>
        <v>851.14690265486729</v>
      </c>
      <c r="D450">
        <f t="shared" ref="D450:D513" si="40">$M$2+($M$7*3)</f>
        <v>4649.8787425742366</v>
      </c>
      <c r="E450">
        <f t="shared" ref="E450:E513" si="41">$M$2-($M$7*3)</f>
        <v>-2947.5849372645016</v>
      </c>
      <c r="H450" s="23"/>
    </row>
    <row r="451" spans="1:8" x14ac:dyDescent="0.25">
      <c r="A451" t="s">
        <v>20</v>
      </c>
      <c r="B451">
        <v>76</v>
      </c>
      <c r="C451" s="23">
        <f t="shared" si="39"/>
        <v>851.14690265486729</v>
      </c>
      <c r="D451">
        <f t="shared" si="40"/>
        <v>4649.8787425742366</v>
      </c>
      <c r="E451">
        <f t="shared" si="41"/>
        <v>-2947.5849372645016</v>
      </c>
      <c r="H451" s="23"/>
    </row>
    <row r="452" spans="1:8" x14ac:dyDescent="0.25">
      <c r="A452" t="s">
        <v>20</v>
      </c>
      <c r="B452">
        <v>43</v>
      </c>
      <c r="C452" s="23">
        <f t="shared" si="39"/>
        <v>851.14690265486729</v>
      </c>
      <c r="D452">
        <f t="shared" si="40"/>
        <v>4649.8787425742366</v>
      </c>
      <c r="E452">
        <f t="shared" si="41"/>
        <v>-2947.5849372645016</v>
      </c>
      <c r="H452" s="23"/>
    </row>
    <row r="453" spans="1:8" x14ac:dyDescent="0.25">
      <c r="A453" t="s">
        <v>20</v>
      </c>
      <c r="B453">
        <v>221</v>
      </c>
      <c r="C453" s="23">
        <f t="shared" si="39"/>
        <v>851.14690265486729</v>
      </c>
      <c r="D453">
        <f t="shared" si="40"/>
        <v>4649.8787425742366</v>
      </c>
      <c r="E453">
        <f t="shared" si="41"/>
        <v>-2947.5849372645016</v>
      </c>
      <c r="H453" s="23"/>
    </row>
    <row r="454" spans="1:8" x14ac:dyDescent="0.25">
      <c r="A454" t="s">
        <v>20</v>
      </c>
      <c r="B454">
        <v>2805</v>
      </c>
      <c r="C454" s="23">
        <f t="shared" si="39"/>
        <v>851.14690265486729</v>
      </c>
      <c r="D454">
        <f t="shared" si="40"/>
        <v>4649.8787425742366</v>
      </c>
      <c r="E454">
        <f t="shared" si="41"/>
        <v>-2947.5849372645016</v>
      </c>
      <c r="H454" s="23"/>
    </row>
    <row r="455" spans="1:8" x14ac:dyDescent="0.25">
      <c r="A455" t="s">
        <v>20</v>
      </c>
      <c r="B455">
        <v>68</v>
      </c>
      <c r="C455" s="23">
        <f t="shared" si="39"/>
        <v>851.14690265486729</v>
      </c>
      <c r="D455">
        <f t="shared" si="40"/>
        <v>4649.8787425742366</v>
      </c>
      <c r="E455">
        <f t="shared" si="41"/>
        <v>-2947.5849372645016</v>
      </c>
      <c r="H455" s="23"/>
    </row>
    <row r="456" spans="1:8" x14ac:dyDescent="0.25">
      <c r="A456" t="s">
        <v>20</v>
      </c>
      <c r="B456">
        <v>183</v>
      </c>
      <c r="C456" s="23">
        <f t="shared" si="39"/>
        <v>851.14690265486729</v>
      </c>
      <c r="D456">
        <f t="shared" si="40"/>
        <v>4649.8787425742366</v>
      </c>
      <c r="E456">
        <f t="shared" si="41"/>
        <v>-2947.5849372645016</v>
      </c>
      <c r="H456" s="23"/>
    </row>
    <row r="457" spans="1:8" x14ac:dyDescent="0.25">
      <c r="A457" t="s">
        <v>20</v>
      </c>
      <c r="B457">
        <v>133</v>
      </c>
      <c r="C457" s="23">
        <f t="shared" si="39"/>
        <v>851.14690265486729</v>
      </c>
      <c r="D457">
        <f t="shared" si="40"/>
        <v>4649.8787425742366</v>
      </c>
      <c r="E457">
        <f t="shared" si="41"/>
        <v>-2947.5849372645016</v>
      </c>
      <c r="H457" s="23"/>
    </row>
    <row r="458" spans="1:8" x14ac:dyDescent="0.25">
      <c r="A458" t="s">
        <v>20</v>
      </c>
      <c r="B458">
        <v>2489</v>
      </c>
      <c r="C458" s="23">
        <f t="shared" si="39"/>
        <v>851.14690265486729</v>
      </c>
      <c r="D458">
        <f t="shared" si="40"/>
        <v>4649.8787425742366</v>
      </c>
      <c r="E458">
        <f t="shared" si="41"/>
        <v>-2947.5849372645016</v>
      </c>
      <c r="H458" s="23"/>
    </row>
    <row r="459" spans="1:8" x14ac:dyDescent="0.25">
      <c r="A459" t="s">
        <v>20</v>
      </c>
      <c r="B459">
        <v>69</v>
      </c>
      <c r="C459" s="23">
        <f t="shared" si="39"/>
        <v>851.14690265486729</v>
      </c>
      <c r="D459">
        <f t="shared" si="40"/>
        <v>4649.8787425742366</v>
      </c>
      <c r="E459">
        <f t="shared" si="41"/>
        <v>-2947.5849372645016</v>
      </c>
      <c r="H459" s="23"/>
    </row>
    <row r="460" spans="1:8" x14ac:dyDescent="0.25">
      <c r="A460" t="s">
        <v>20</v>
      </c>
      <c r="B460">
        <v>279</v>
      </c>
      <c r="C460" s="23">
        <f t="shared" si="39"/>
        <v>851.14690265486729</v>
      </c>
      <c r="D460">
        <f t="shared" si="40"/>
        <v>4649.8787425742366</v>
      </c>
      <c r="E460">
        <f t="shared" si="41"/>
        <v>-2947.5849372645016</v>
      </c>
      <c r="H460" s="23"/>
    </row>
    <row r="461" spans="1:8" x14ac:dyDescent="0.25">
      <c r="A461" t="s">
        <v>20</v>
      </c>
      <c r="B461">
        <v>210</v>
      </c>
      <c r="C461" s="23">
        <f t="shared" si="39"/>
        <v>851.14690265486729</v>
      </c>
      <c r="D461">
        <f t="shared" si="40"/>
        <v>4649.8787425742366</v>
      </c>
      <c r="E461">
        <f t="shared" si="41"/>
        <v>-2947.5849372645016</v>
      </c>
      <c r="H461" s="23"/>
    </row>
    <row r="462" spans="1:8" x14ac:dyDescent="0.25">
      <c r="A462" t="s">
        <v>20</v>
      </c>
      <c r="B462">
        <v>2100</v>
      </c>
      <c r="C462" s="23">
        <f t="shared" si="39"/>
        <v>851.14690265486729</v>
      </c>
      <c r="D462">
        <f t="shared" si="40"/>
        <v>4649.8787425742366</v>
      </c>
      <c r="E462">
        <f t="shared" si="41"/>
        <v>-2947.5849372645016</v>
      </c>
      <c r="H462" s="23"/>
    </row>
    <row r="463" spans="1:8" x14ac:dyDescent="0.25">
      <c r="A463" t="s">
        <v>20</v>
      </c>
      <c r="B463">
        <v>252</v>
      </c>
      <c r="C463" s="23">
        <f t="shared" si="39"/>
        <v>851.14690265486729</v>
      </c>
      <c r="D463">
        <f t="shared" si="40"/>
        <v>4649.8787425742366</v>
      </c>
      <c r="E463">
        <f t="shared" si="41"/>
        <v>-2947.5849372645016</v>
      </c>
      <c r="H463" s="23"/>
    </row>
    <row r="464" spans="1:8" x14ac:dyDescent="0.25">
      <c r="A464" t="s">
        <v>20</v>
      </c>
      <c r="B464">
        <v>1280</v>
      </c>
      <c r="C464" s="23">
        <f t="shared" si="39"/>
        <v>851.14690265486729</v>
      </c>
      <c r="D464">
        <f t="shared" si="40"/>
        <v>4649.8787425742366</v>
      </c>
      <c r="E464">
        <f t="shared" si="41"/>
        <v>-2947.5849372645016</v>
      </c>
      <c r="H464" s="23"/>
    </row>
    <row r="465" spans="1:8" x14ac:dyDescent="0.25">
      <c r="A465" t="s">
        <v>20</v>
      </c>
      <c r="B465">
        <v>157</v>
      </c>
      <c r="C465" s="23">
        <f t="shared" si="39"/>
        <v>851.14690265486729</v>
      </c>
      <c r="D465">
        <f t="shared" si="40"/>
        <v>4649.8787425742366</v>
      </c>
      <c r="E465">
        <f t="shared" si="41"/>
        <v>-2947.5849372645016</v>
      </c>
      <c r="H465" s="23"/>
    </row>
    <row r="466" spans="1:8" x14ac:dyDescent="0.25">
      <c r="A466" t="s">
        <v>20</v>
      </c>
      <c r="B466">
        <v>194</v>
      </c>
      <c r="C466" s="23">
        <f t="shared" si="39"/>
        <v>851.14690265486729</v>
      </c>
      <c r="D466">
        <f t="shared" si="40"/>
        <v>4649.8787425742366</v>
      </c>
      <c r="E466">
        <f t="shared" si="41"/>
        <v>-2947.5849372645016</v>
      </c>
      <c r="H466" s="23"/>
    </row>
    <row r="467" spans="1:8" x14ac:dyDescent="0.25">
      <c r="A467" t="s">
        <v>20</v>
      </c>
      <c r="B467">
        <v>82</v>
      </c>
      <c r="C467" s="23">
        <f t="shared" si="39"/>
        <v>851.14690265486729</v>
      </c>
      <c r="D467">
        <f t="shared" si="40"/>
        <v>4649.8787425742366</v>
      </c>
      <c r="E467">
        <f t="shared" si="41"/>
        <v>-2947.5849372645016</v>
      </c>
      <c r="H467" s="23"/>
    </row>
    <row r="468" spans="1:8" x14ac:dyDescent="0.25">
      <c r="A468" t="s">
        <v>20</v>
      </c>
      <c r="B468">
        <v>4233</v>
      </c>
      <c r="C468" s="23">
        <f t="shared" si="39"/>
        <v>851.14690265486729</v>
      </c>
      <c r="D468">
        <f t="shared" si="40"/>
        <v>4649.8787425742366</v>
      </c>
      <c r="E468">
        <f t="shared" si="41"/>
        <v>-2947.5849372645016</v>
      </c>
      <c r="H468" s="23"/>
    </row>
    <row r="469" spans="1:8" x14ac:dyDescent="0.25">
      <c r="A469" t="s">
        <v>20</v>
      </c>
      <c r="B469">
        <v>1297</v>
      </c>
      <c r="C469" s="23">
        <f t="shared" si="39"/>
        <v>851.14690265486729</v>
      </c>
      <c r="D469">
        <f t="shared" si="40"/>
        <v>4649.8787425742366</v>
      </c>
      <c r="E469">
        <f t="shared" si="41"/>
        <v>-2947.5849372645016</v>
      </c>
      <c r="H469" s="23"/>
    </row>
    <row r="470" spans="1:8" x14ac:dyDescent="0.25">
      <c r="A470" t="s">
        <v>20</v>
      </c>
      <c r="B470">
        <v>165</v>
      </c>
      <c r="C470" s="23">
        <f t="shared" si="39"/>
        <v>851.14690265486729</v>
      </c>
      <c r="D470">
        <f t="shared" si="40"/>
        <v>4649.8787425742366</v>
      </c>
      <c r="E470">
        <f t="shared" si="41"/>
        <v>-2947.5849372645016</v>
      </c>
      <c r="H470" s="23"/>
    </row>
    <row r="471" spans="1:8" x14ac:dyDescent="0.25">
      <c r="A471" t="s">
        <v>20</v>
      </c>
      <c r="B471">
        <v>119</v>
      </c>
      <c r="C471" s="23">
        <f t="shared" si="39"/>
        <v>851.14690265486729</v>
      </c>
      <c r="D471">
        <f t="shared" si="40"/>
        <v>4649.8787425742366</v>
      </c>
      <c r="E471">
        <f t="shared" si="41"/>
        <v>-2947.5849372645016</v>
      </c>
      <c r="H471" s="23"/>
    </row>
    <row r="472" spans="1:8" x14ac:dyDescent="0.25">
      <c r="A472" t="s">
        <v>20</v>
      </c>
      <c r="B472">
        <v>1797</v>
      </c>
      <c r="C472" s="23">
        <f t="shared" si="39"/>
        <v>851.14690265486729</v>
      </c>
      <c r="D472">
        <f t="shared" si="40"/>
        <v>4649.8787425742366</v>
      </c>
      <c r="E472">
        <f t="shared" si="41"/>
        <v>-2947.5849372645016</v>
      </c>
      <c r="H472" s="23"/>
    </row>
    <row r="473" spans="1:8" x14ac:dyDescent="0.25">
      <c r="A473" t="s">
        <v>20</v>
      </c>
      <c r="B473">
        <v>261</v>
      </c>
      <c r="C473" s="23">
        <f t="shared" si="39"/>
        <v>851.14690265486729</v>
      </c>
      <c r="D473">
        <f t="shared" si="40"/>
        <v>4649.8787425742366</v>
      </c>
      <c r="E473">
        <f t="shared" si="41"/>
        <v>-2947.5849372645016</v>
      </c>
      <c r="H473" s="23"/>
    </row>
    <row r="474" spans="1:8" x14ac:dyDescent="0.25">
      <c r="A474" t="s">
        <v>20</v>
      </c>
      <c r="B474">
        <v>157</v>
      </c>
      <c r="C474" s="23">
        <f t="shared" si="39"/>
        <v>851.14690265486729</v>
      </c>
      <c r="D474">
        <f t="shared" si="40"/>
        <v>4649.8787425742366</v>
      </c>
      <c r="E474">
        <f t="shared" si="41"/>
        <v>-2947.5849372645016</v>
      </c>
      <c r="H474" s="23"/>
    </row>
    <row r="475" spans="1:8" x14ac:dyDescent="0.25">
      <c r="A475" t="s">
        <v>20</v>
      </c>
      <c r="B475">
        <v>3533</v>
      </c>
      <c r="C475" s="23">
        <f t="shared" si="39"/>
        <v>851.14690265486729</v>
      </c>
      <c r="D475">
        <f t="shared" si="40"/>
        <v>4649.8787425742366</v>
      </c>
      <c r="E475">
        <f t="shared" si="41"/>
        <v>-2947.5849372645016</v>
      </c>
      <c r="H475" s="23"/>
    </row>
    <row r="476" spans="1:8" x14ac:dyDescent="0.25">
      <c r="A476" t="s">
        <v>20</v>
      </c>
      <c r="B476">
        <v>155</v>
      </c>
      <c r="C476" s="23">
        <f t="shared" si="39"/>
        <v>851.14690265486729</v>
      </c>
      <c r="D476">
        <f t="shared" si="40"/>
        <v>4649.8787425742366</v>
      </c>
      <c r="E476">
        <f t="shared" si="41"/>
        <v>-2947.5849372645016</v>
      </c>
      <c r="H476" s="23"/>
    </row>
    <row r="477" spans="1:8" x14ac:dyDescent="0.25">
      <c r="A477" t="s">
        <v>20</v>
      </c>
      <c r="B477">
        <v>132</v>
      </c>
      <c r="C477" s="23">
        <f t="shared" si="39"/>
        <v>851.14690265486729</v>
      </c>
      <c r="D477">
        <f t="shared" si="40"/>
        <v>4649.8787425742366</v>
      </c>
      <c r="E477">
        <f t="shared" si="41"/>
        <v>-2947.5849372645016</v>
      </c>
      <c r="H477" s="23"/>
    </row>
    <row r="478" spans="1:8" x14ac:dyDescent="0.25">
      <c r="A478" t="s">
        <v>20</v>
      </c>
      <c r="B478">
        <v>1354</v>
      </c>
      <c r="C478" s="23">
        <f t="shared" si="39"/>
        <v>851.14690265486729</v>
      </c>
      <c r="D478">
        <f t="shared" si="40"/>
        <v>4649.8787425742366</v>
      </c>
      <c r="E478">
        <f t="shared" si="41"/>
        <v>-2947.5849372645016</v>
      </c>
      <c r="H478" s="23"/>
    </row>
    <row r="479" spans="1:8" x14ac:dyDescent="0.25">
      <c r="A479" t="s">
        <v>20</v>
      </c>
      <c r="B479">
        <v>48</v>
      </c>
      <c r="C479" s="23">
        <f t="shared" si="39"/>
        <v>851.14690265486729</v>
      </c>
      <c r="D479">
        <f t="shared" si="40"/>
        <v>4649.8787425742366</v>
      </c>
      <c r="E479">
        <f t="shared" si="41"/>
        <v>-2947.5849372645016</v>
      </c>
      <c r="H479" s="23"/>
    </row>
    <row r="480" spans="1:8" x14ac:dyDescent="0.25">
      <c r="A480" t="s">
        <v>20</v>
      </c>
      <c r="B480">
        <v>110</v>
      </c>
      <c r="C480" s="23">
        <f t="shared" si="39"/>
        <v>851.14690265486729</v>
      </c>
      <c r="D480">
        <f t="shared" si="40"/>
        <v>4649.8787425742366</v>
      </c>
      <c r="E480">
        <f t="shared" si="41"/>
        <v>-2947.5849372645016</v>
      </c>
      <c r="H480" s="23"/>
    </row>
    <row r="481" spans="1:8" x14ac:dyDescent="0.25">
      <c r="A481" t="s">
        <v>20</v>
      </c>
      <c r="B481">
        <v>172</v>
      </c>
      <c r="C481" s="23">
        <f t="shared" si="39"/>
        <v>851.14690265486729</v>
      </c>
      <c r="D481">
        <f t="shared" si="40"/>
        <v>4649.8787425742366</v>
      </c>
      <c r="E481">
        <f t="shared" si="41"/>
        <v>-2947.5849372645016</v>
      </c>
      <c r="H481" s="23"/>
    </row>
    <row r="482" spans="1:8" x14ac:dyDescent="0.25">
      <c r="A482" t="s">
        <v>20</v>
      </c>
      <c r="B482">
        <v>307</v>
      </c>
      <c r="C482" s="23">
        <f t="shared" si="39"/>
        <v>851.14690265486729</v>
      </c>
      <c r="D482">
        <f t="shared" si="40"/>
        <v>4649.8787425742366</v>
      </c>
      <c r="E482">
        <f t="shared" si="41"/>
        <v>-2947.5849372645016</v>
      </c>
      <c r="H482" s="23"/>
    </row>
    <row r="483" spans="1:8" x14ac:dyDescent="0.25">
      <c r="A483" t="s">
        <v>20</v>
      </c>
      <c r="B483">
        <v>160</v>
      </c>
      <c r="C483" s="23">
        <f t="shared" si="39"/>
        <v>851.14690265486729</v>
      </c>
      <c r="D483">
        <f t="shared" si="40"/>
        <v>4649.8787425742366</v>
      </c>
      <c r="E483">
        <f t="shared" si="41"/>
        <v>-2947.5849372645016</v>
      </c>
      <c r="H483" s="23"/>
    </row>
    <row r="484" spans="1:8" x14ac:dyDescent="0.25">
      <c r="A484" t="s">
        <v>20</v>
      </c>
      <c r="B484">
        <v>1467</v>
      </c>
      <c r="C484" s="23">
        <f t="shared" si="39"/>
        <v>851.14690265486729</v>
      </c>
      <c r="D484">
        <f t="shared" si="40"/>
        <v>4649.8787425742366</v>
      </c>
      <c r="E484">
        <f t="shared" si="41"/>
        <v>-2947.5849372645016</v>
      </c>
      <c r="H484" s="23"/>
    </row>
    <row r="485" spans="1:8" x14ac:dyDescent="0.25">
      <c r="A485" t="s">
        <v>20</v>
      </c>
      <c r="B485">
        <v>2662</v>
      </c>
      <c r="C485" s="23">
        <f t="shared" si="39"/>
        <v>851.14690265486729</v>
      </c>
      <c r="D485">
        <f t="shared" si="40"/>
        <v>4649.8787425742366</v>
      </c>
      <c r="E485">
        <f t="shared" si="41"/>
        <v>-2947.5849372645016</v>
      </c>
      <c r="H485" s="23"/>
    </row>
    <row r="486" spans="1:8" x14ac:dyDescent="0.25">
      <c r="A486" t="s">
        <v>20</v>
      </c>
      <c r="B486">
        <v>452</v>
      </c>
      <c r="C486" s="23">
        <f t="shared" si="39"/>
        <v>851.14690265486729</v>
      </c>
      <c r="D486">
        <f t="shared" si="40"/>
        <v>4649.8787425742366</v>
      </c>
      <c r="E486">
        <f t="shared" si="41"/>
        <v>-2947.5849372645016</v>
      </c>
      <c r="H486" s="23"/>
    </row>
    <row r="487" spans="1:8" x14ac:dyDescent="0.25">
      <c r="A487" t="s">
        <v>20</v>
      </c>
      <c r="B487">
        <v>158</v>
      </c>
      <c r="C487" s="23">
        <f t="shared" si="39"/>
        <v>851.14690265486729</v>
      </c>
      <c r="D487">
        <f t="shared" si="40"/>
        <v>4649.8787425742366</v>
      </c>
      <c r="E487">
        <f t="shared" si="41"/>
        <v>-2947.5849372645016</v>
      </c>
      <c r="H487" s="23"/>
    </row>
    <row r="488" spans="1:8" x14ac:dyDescent="0.25">
      <c r="A488" t="s">
        <v>20</v>
      </c>
      <c r="B488">
        <v>225</v>
      </c>
      <c r="C488" s="23">
        <f t="shared" si="39"/>
        <v>851.14690265486729</v>
      </c>
      <c r="D488">
        <f t="shared" si="40"/>
        <v>4649.8787425742366</v>
      </c>
      <c r="E488">
        <f t="shared" si="41"/>
        <v>-2947.5849372645016</v>
      </c>
      <c r="H488" s="23"/>
    </row>
    <row r="489" spans="1:8" x14ac:dyDescent="0.25">
      <c r="A489" t="s">
        <v>20</v>
      </c>
      <c r="B489">
        <v>65</v>
      </c>
      <c r="C489" s="23">
        <f t="shared" si="39"/>
        <v>851.14690265486729</v>
      </c>
      <c r="D489">
        <f t="shared" si="40"/>
        <v>4649.8787425742366</v>
      </c>
      <c r="E489">
        <f t="shared" si="41"/>
        <v>-2947.5849372645016</v>
      </c>
      <c r="H489" s="23"/>
    </row>
    <row r="490" spans="1:8" x14ac:dyDescent="0.25">
      <c r="A490" t="s">
        <v>20</v>
      </c>
      <c r="B490">
        <v>163</v>
      </c>
      <c r="C490" s="23">
        <f t="shared" si="39"/>
        <v>851.14690265486729</v>
      </c>
      <c r="D490">
        <f t="shared" si="40"/>
        <v>4649.8787425742366</v>
      </c>
      <c r="E490">
        <f t="shared" si="41"/>
        <v>-2947.5849372645016</v>
      </c>
      <c r="H490" s="23"/>
    </row>
    <row r="491" spans="1:8" x14ac:dyDescent="0.25">
      <c r="A491" t="s">
        <v>20</v>
      </c>
      <c r="B491">
        <v>85</v>
      </c>
      <c r="C491" s="23">
        <f t="shared" si="39"/>
        <v>851.14690265486729</v>
      </c>
      <c r="D491">
        <f t="shared" si="40"/>
        <v>4649.8787425742366</v>
      </c>
      <c r="E491">
        <f t="shared" si="41"/>
        <v>-2947.5849372645016</v>
      </c>
      <c r="H491" s="23"/>
    </row>
    <row r="492" spans="1:8" x14ac:dyDescent="0.25">
      <c r="A492" t="s">
        <v>20</v>
      </c>
      <c r="B492">
        <v>217</v>
      </c>
      <c r="C492" s="23">
        <f t="shared" si="39"/>
        <v>851.14690265486729</v>
      </c>
      <c r="D492">
        <f t="shared" si="40"/>
        <v>4649.8787425742366</v>
      </c>
      <c r="E492">
        <f t="shared" si="41"/>
        <v>-2947.5849372645016</v>
      </c>
      <c r="H492" s="23"/>
    </row>
    <row r="493" spans="1:8" x14ac:dyDescent="0.25">
      <c r="A493" t="s">
        <v>20</v>
      </c>
      <c r="B493">
        <v>150</v>
      </c>
      <c r="C493" s="23">
        <f t="shared" si="39"/>
        <v>851.14690265486729</v>
      </c>
      <c r="D493">
        <f t="shared" si="40"/>
        <v>4649.8787425742366</v>
      </c>
      <c r="E493">
        <f t="shared" si="41"/>
        <v>-2947.5849372645016</v>
      </c>
      <c r="H493" s="23"/>
    </row>
    <row r="494" spans="1:8" x14ac:dyDescent="0.25">
      <c r="A494" t="s">
        <v>20</v>
      </c>
      <c r="B494">
        <v>3272</v>
      </c>
      <c r="C494" s="23">
        <f t="shared" si="39"/>
        <v>851.14690265486729</v>
      </c>
      <c r="D494">
        <f t="shared" si="40"/>
        <v>4649.8787425742366</v>
      </c>
      <c r="E494">
        <f t="shared" si="41"/>
        <v>-2947.5849372645016</v>
      </c>
      <c r="H494" s="23"/>
    </row>
    <row r="495" spans="1:8" x14ac:dyDescent="0.25">
      <c r="A495" t="s">
        <v>20</v>
      </c>
      <c r="B495">
        <v>300</v>
      </c>
      <c r="C495" s="23">
        <f t="shared" si="39"/>
        <v>851.14690265486729</v>
      </c>
      <c r="D495">
        <f t="shared" si="40"/>
        <v>4649.8787425742366</v>
      </c>
      <c r="E495">
        <f t="shared" si="41"/>
        <v>-2947.5849372645016</v>
      </c>
      <c r="H495" s="23"/>
    </row>
    <row r="496" spans="1:8" x14ac:dyDescent="0.25">
      <c r="A496" t="s">
        <v>20</v>
      </c>
      <c r="B496">
        <v>126</v>
      </c>
      <c r="C496" s="23">
        <f t="shared" si="39"/>
        <v>851.14690265486729</v>
      </c>
      <c r="D496">
        <f t="shared" si="40"/>
        <v>4649.8787425742366</v>
      </c>
      <c r="E496">
        <f t="shared" si="41"/>
        <v>-2947.5849372645016</v>
      </c>
      <c r="H496" s="23"/>
    </row>
    <row r="497" spans="1:8" x14ac:dyDescent="0.25">
      <c r="A497" t="s">
        <v>20</v>
      </c>
      <c r="B497">
        <v>2320</v>
      </c>
      <c r="C497" s="23">
        <f t="shared" si="39"/>
        <v>851.14690265486729</v>
      </c>
      <c r="D497">
        <f t="shared" si="40"/>
        <v>4649.8787425742366</v>
      </c>
      <c r="E497">
        <f t="shared" si="41"/>
        <v>-2947.5849372645016</v>
      </c>
      <c r="H497" s="23"/>
    </row>
    <row r="498" spans="1:8" x14ac:dyDescent="0.25">
      <c r="A498" t="s">
        <v>20</v>
      </c>
      <c r="B498">
        <v>81</v>
      </c>
      <c r="C498" s="23">
        <f t="shared" si="39"/>
        <v>851.14690265486729</v>
      </c>
      <c r="D498">
        <f t="shared" si="40"/>
        <v>4649.8787425742366</v>
      </c>
      <c r="E498">
        <f t="shared" si="41"/>
        <v>-2947.5849372645016</v>
      </c>
      <c r="H498" s="23"/>
    </row>
    <row r="499" spans="1:8" x14ac:dyDescent="0.25">
      <c r="A499" t="s">
        <v>20</v>
      </c>
      <c r="B499">
        <v>1887</v>
      </c>
      <c r="C499" s="23">
        <f t="shared" si="39"/>
        <v>851.14690265486729</v>
      </c>
      <c r="D499">
        <f t="shared" si="40"/>
        <v>4649.8787425742366</v>
      </c>
      <c r="E499">
        <f t="shared" si="41"/>
        <v>-2947.5849372645016</v>
      </c>
      <c r="H499" s="23"/>
    </row>
    <row r="500" spans="1:8" x14ac:dyDescent="0.25">
      <c r="A500" t="s">
        <v>20</v>
      </c>
      <c r="B500">
        <v>4358</v>
      </c>
      <c r="C500" s="23">
        <f t="shared" si="39"/>
        <v>851.14690265486729</v>
      </c>
      <c r="D500">
        <f t="shared" si="40"/>
        <v>4649.8787425742366</v>
      </c>
      <c r="E500">
        <f t="shared" si="41"/>
        <v>-2947.5849372645016</v>
      </c>
      <c r="H500" s="23"/>
    </row>
    <row r="501" spans="1:8" x14ac:dyDescent="0.25">
      <c r="A501" t="s">
        <v>20</v>
      </c>
      <c r="B501">
        <v>53</v>
      </c>
      <c r="C501" s="23">
        <f t="shared" si="39"/>
        <v>851.14690265486729</v>
      </c>
      <c r="D501">
        <f t="shared" si="40"/>
        <v>4649.8787425742366</v>
      </c>
      <c r="E501">
        <f t="shared" si="41"/>
        <v>-2947.5849372645016</v>
      </c>
      <c r="H501" s="23"/>
    </row>
    <row r="502" spans="1:8" x14ac:dyDescent="0.25">
      <c r="A502" t="s">
        <v>20</v>
      </c>
      <c r="B502">
        <v>2414</v>
      </c>
      <c r="C502" s="23">
        <f t="shared" si="39"/>
        <v>851.14690265486729</v>
      </c>
      <c r="D502">
        <f t="shared" si="40"/>
        <v>4649.8787425742366</v>
      </c>
      <c r="E502">
        <f t="shared" si="41"/>
        <v>-2947.5849372645016</v>
      </c>
      <c r="H502" s="23"/>
    </row>
    <row r="503" spans="1:8" x14ac:dyDescent="0.25">
      <c r="A503" t="s">
        <v>20</v>
      </c>
      <c r="B503">
        <v>80</v>
      </c>
      <c r="C503" s="23">
        <f t="shared" si="39"/>
        <v>851.14690265486729</v>
      </c>
      <c r="D503">
        <f t="shared" si="40"/>
        <v>4649.8787425742366</v>
      </c>
      <c r="E503">
        <f t="shared" si="41"/>
        <v>-2947.5849372645016</v>
      </c>
      <c r="H503" s="23"/>
    </row>
    <row r="504" spans="1:8" x14ac:dyDescent="0.25">
      <c r="A504" t="s">
        <v>20</v>
      </c>
      <c r="B504">
        <v>193</v>
      </c>
      <c r="C504" s="23">
        <f t="shared" si="39"/>
        <v>851.14690265486729</v>
      </c>
      <c r="D504">
        <f t="shared" si="40"/>
        <v>4649.8787425742366</v>
      </c>
      <c r="E504">
        <f t="shared" si="41"/>
        <v>-2947.5849372645016</v>
      </c>
      <c r="H504" s="23"/>
    </row>
    <row r="505" spans="1:8" x14ac:dyDescent="0.25">
      <c r="A505" t="s">
        <v>20</v>
      </c>
      <c r="B505">
        <v>52</v>
      </c>
      <c r="C505" s="23">
        <f t="shared" si="39"/>
        <v>851.14690265486729</v>
      </c>
      <c r="D505">
        <f t="shared" si="40"/>
        <v>4649.8787425742366</v>
      </c>
      <c r="E505">
        <f t="shared" si="41"/>
        <v>-2947.5849372645016</v>
      </c>
      <c r="H505" s="23"/>
    </row>
    <row r="506" spans="1:8" x14ac:dyDescent="0.25">
      <c r="A506" t="s">
        <v>20</v>
      </c>
      <c r="B506">
        <v>290</v>
      </c>
      <c r="C506" s="23">
        <f t="shared" si="39"/>
        <v>851.14690265486729</v>
      </c>
      <c r="D506">
        <f t="shared" si="40"/>
        <v>4649.8787425742366</v>
      </c>
      <c r="E506">
        <f t="shared" si="41"/>
        <v>-2947.5849372645016</v>
      </c>
      <c r="H506" s="23"/>
    </row>
    <row r="507" spans="1:8" x14ac:dyDescent="0.25">
      <c r="A507" t="s">
        <v>20</v>
      </c>
      <c r="B507">
        <v>122</v>
      </c>
      <c r="C507" s="23">
        <f t="shared" si="39"/>
        <v>851.14690265486729</v>
      </c>
      <c r="D507">
        <f t="shared" si="40"/>
        <v>4649.8787425742366</v>
      </c>
      <c r="E507">
        <f t="shared" si="41"/>
        <v>-2947.5849372645016</v>
      </c>
      <c r="H507" s="23"/>
    </row>
    <row r="508" spans="1:8" x14ac:dyDescent="0.25">
      <c r="A508" t="s">
        <v>20</v>
      </c>
      <c r="B508">
        <v>1470</v>
      </c>
      <c r="C508" s="23">
        <f t="shared" si="39"/>
        <v>851.14690265486729</v>
      </c>
      <c r="D508">
        <f t="shared" si="40"/>
        <v>4649.8787425742366</v>
      </c>
      <c r="E508">
        <f t="shared" si="41"/>
        <v>-2947.5849372645016</v>
      </c>
      <c r="H508" s="23"/>
    </row>
    <row r="509" spans="1:8" x14ac:dyDescent="0.25">
      <c r="A509" t="s">
        <v>20</v>
      </c>
      <c r="B509">
        <v>165</v>
      </c>
      <c r="C509" s="23">
        <f t="shared" si="39"/>
        <v>851.14690265486729</v>
      </c>
      <c r="D509">
        <f t="shared" si="40"/>
        <v>4649.8787425742366</v>
      </c>
      <c r="E509">
        <f t="shared" si="41"/>
        <v>-2947.5849372645016</v>
      </c>
      <c r="H509" s="23"/>
    </row>
    <row r="510" spans="1:8" x14ac:dyDescent="0.25">
      <c r="A510" t="s">
        <v>20</v>
      </c>
      <c r="B510">
        <v>182</v>
      </c>
      <c r="C510" s="23">
        <f t="shared" si="39"/>
        <v>851.14690265486729</v>
      </c>
      <c r="D510">
        <f t="shared" si="40"/>
        <v>4649.8787425742366</v>
      </c>
      <c r="E510">
        <f t="shared" si="41"/>
        <v>-2947.5849372645016</v>
      </c>
      <c r="H510" s="23"/>
    </row>
    <row r="511" spans="1:8" x14ac:dyDescent="0.25">
      <c r="A511" t="s">
        <v>20</v>
      </c>
      <c r="B511">
        <v>199</v>
      </c>
      <c r="C511" s="23">
        <f t="shared" si="39"/>
        <v>851.14690265486729</v>
      </c>
      <c r="D511">
        <f t="shared" si="40"/>
        <v>4649.8787425742366</v>
      </c>
      <c r="E511">
        <f t="shared" si="41"/>
        <v>-2947.5849372645016</v>
      </c>
      <c r="H511" s="23"/>
    </row>
    <row r="512" spans="1:8" x14ac:dyDescent="0.25">
      <c r="A512" t="s">
        <v>20</v>
      </c>
      <c r="B512">
        <v>56</v>
      </c>
      <c r="C512" s="23">
        <f t="shared" si="39"/>
        <v>851.14690265486729</v>
      </c>
      <c r="D512">
        <f t="shared" si="40"/>
        <v>4649.8787425742366</v>
      </c>
      <c r="E512">
        <f t="shared" si="41"/>
        <v>-2947.5849372645016</v>
      </c>
      <c r="H512" s="23"/>
    </row>
    <row r="513" spans="1:8" x14ac:dyDescent="0.25">
      <c r="A513" t="s">
        <v>20</v>
      </c>
      <c r="B513">
        <v>1460</v>
      </c>
      <c r="C513" s="23">
        <f t="shared" si="39"/>
        <v>851.14690265486729</v>
      </c>
      <c r="D513">
        <f t="shared" si="40"/>
        <v>4649.8787425742366</v>
      </c>
      <c r="E513">
        <f t="shared" si="41"/>
        <v>-2947.5849372645016</v>
      </c>
      <c r="H513" s="23"/>
    </row>
    <row r="514" spans="1:8" x14ac:dyDescent="0.25">
      <c r="A514" t="s">
        <v>20</v>
      </c>
      <c r="B514">
        <v>123</v>
      </c>
      <c r="C514" s="23">
        <f t="shared" ref="C514:C566" si="42">$M$2</f>
        <v>851.14690265486729</v>
      </c>
      <c r="D514">
        <f t="shared" ref="D514:D566" si="43">$M$2+($M$7*3)</f>
        <v>4649.8787425742366</v>
      </c>
      <c r="E514">
        <f t="shared" ref="E514:E566" si="44">$M$2-($M$7*3)</f>
        <v>-2947.5849372645016</v>
      </c>
      <c r="H514" s="23"/>
    </row>
    <row r="515" spans="1:8" x14ac:dyDescent="0.25">
      <c r="A515" t="s">
        <v>20</v>
      </c>
      <c r="B515">
        <v>159</v>
      </c>
      <c r="C515" s="23">
        <f t="shared" si="42"/>
        <v>851.14690265486729</v>
      </c>
      <c r="D515">
        <f t="shared" si="43"/>
        <v>4649.8787425742366</v>
      </c>
      <c r="E515">
        <f t="shared" si="44"/>
        <v>-2947.5849372645016</v>
      </c>
      <c r="H515" s="23"/>
    </row>
    <row r="516" spans="1:8" x14ac:dyDescent="0.25">
      <c r="A516" t="s">
        <v>20</v>
      </c>
      <c r="B516">
        <v>110</v>
      </c>
      <c r="C516" s="23">
        <f t="shared" si="42"/>
        <v>851.14690265486729</v>
      </c>
      <c r="D516">
        <f t="shared" si="43"/>
        <v>4649.8787425742366</v>
      </c>
      <c r="E516">
        <f t="shared" si="44"/>
        <v>-2947.5849372645016</v>
      </c>
      <c r="H516" s="23"/>
    </row>
    <row r="517" spans="1:8" x14ac:dyDescent="0.25">
      <c r="A517" t="s">
        <v>20</v>
      </c>
      <c r="B517">
        <v>236</v>
      </c>
      <c r="C517" s="23">
        <f t="shared" si="42"/>
        <v>851.14690265486729</v>
      </c>
      <c r="D517">
        <f t="shared" si="43"/>
        <v>4649.8787425742366</v>
      </c>
      <c r="E517">
        <f t="shared" si="44"/>
        <v>-2947.5849372645016</v>
      </c>
      <c r="H517" s="23"/>
    </row>
    <row r="518" spans="1:8" x14ac:dyDescent="0.25">
      <c r="A518" t="s">
        <v>20</v>
      </c>
      <c r="B518">
        <v>191</v>
      </c>
      <c r="C518" s="23">
        <f t="shared" si="42"/>
        <v>851.14690265486729</v>
      </c>
      <c r="D518">
        <f t="shared" si="43"/>
        <v>4649.8787425742366</v>
      </c>
      <c r="E518">
        <f t="shared" si="44"/>
        <v>-2947.5849372645016</v>
      </c>
      <c r="H518" s="23"/>
    </row>
    <row r="519" spans="1:8" x14ac:dyDescent="0.25">
      <c r="A519" t="s">
        <v>20</v>
      </c>
      <c r="B519">
        <v>3934</v>
      </c>
      <c r="C519" s="23">
        <f t="shared" si="42"/>
        <v>851.14690265486729</v>
      </c>
      <c r="D519">
        <f t="shared" si="43"/>
        <v>4649.8787425742366</v>
      </c>
      <c r="E519">
        <f t="shared" si="44"/>
        <v>-2947.5849372645016</v>
      </c>
      <c r="H519" s="23"/>
    </row>
    <row r="520" spans="1:8" x14ac:dyDescent="0.25">
      <c r="A520" t="s">
        <v>20</v>
      </c>
      <c r="B520">
        <v>80</v>
      </c>
      <c r="C520" s="23">
        <f t="shared" si="42"/>
        <v>851.14690265486729</v>
      </c>
      <c r="D520">
        <f t="shared" si="43"/>
        <v>4649.8787425742366</v>
      </c>
      <c r="E520">
        <f t="shared" si="44"/>
        <v>-2947.5849372645016</v>
      </c>
      <c r="H520" s="23"/>
    </row>
    <row r="521" spans="1:8" x14ac:dyDescent="0.25">
      <c r="A521" t="s">
        <v>20</v>
      </c>
      <c r="B521">
        <v>462</v>
      </c>
      <c r="C521" s="23">
        <f t="shared" si="42"/>
        <v>851.14690265486729</v>
      </c>
      <c r="D521">
        <f t="shared" si="43"/>
        <v>4649.8787425742366</v>
      </c>
      <c r="E521">
        <f t="shared" si="44"/>
        <v>-2947.5849372645016</v>
      </c>
      <c r="H521" s="23"/>
    </row>
    <row r="522" spans="1:8" x14ac:dyDescent="0.25">
      <c r="A522" t="s">
        <v>20</v>
      </c>
      <c r="B522">
        <v>179</v>
      </c>
      <c r="C522" s="23">
        <f t="shared" si="42"/>
        <v>851.14690265486729</v>
      </c>
      <c r="D522">
        <f t="shared" si="43"/>
        <v>4649.8787425742366</v>
      </c>
      <c r="E522">
        <f t="shared" si="44"/>
        <v>-2947.5849372645016</v>
      </c>
      <c r="H522" s="23"/>
    </row>
    <row r="523" spans="1:8" x14ac:dyDescent="0.25">
      <c r="A523" t="s">
        <v>20</v>
      </c>
      <c r="B523">
        <v>1866</v>
      </c>
      <c r="C523" s="23">
        <f t="shared" si="42"/>
        <v>851.14690265486729</v>
      </c>
      <c r="D523">
        <f t="shared" si="43"/>
        <v>4649.8787425742366</v>
      </c>
      <c r="E523">
        <f t="shared" si="44"/>
        <v>-2947.5849372645016</v>
      </c>
      <c r="H523" s="23"/>
    </row>
    <row r="524" spans="1:8" x14ac:dyDescent="0.25">
      <c r="A524" t="s">
        <v>20</v>
      </c>
      <c r="B524">
        <v>156</v>
      </c>
      <c r="C524" s="23">
        <f t="shared" si="42"/>
        <v>851.14690265486729</v>
      </c>
      <c r="D524">
        <f t="shared" si="43"/>
        <v>4649.8787425742366</v>
      </c>
      <c r="E524">
        <f t="shared" si="44"/>
        <v>-2947.5849372645016</v>
      </c>
      <c r="H524" s="23"/>
    </row>
    <row r="525" spans="1:8" x14ac:dyDescent="0.25">
      <c r="A525" t="s">
        <v>20</v>
      </c>
      <c r="B525">
        <v>255</v>
      </c>
      <c r="C525" s="23">
        <f t="shared" si="42"/>
        <v>851.14690265486729</v>
      </c>
      <c r="D525">
        <f t="shared" si="43"/>
        <v>4649.8787425742366</v>
      </c>
      <c r="E525">
        <f t="shared" si="44"/>
        <v>-2947.5849372645016</v>
      </c>
      <c r="H525" s="23"/>
    </row>
    <row r="526" spans="1:8" x14ac:dyDescent="0.25">
      <c r="A526" t="s">
        <v>20</v>
      </c>
      <c r="B526">
        <v>2261</v>
      </c>
      <c r="C526" s="23">
        <f t="shared" si="42"/>
        <v>851.14690265486729</v>
      </c>
      <c r="D526">
        <f t="shared" si="43"/>
        <v>4649.8787425742366</v>
      </c>
      <c r="E526">
        <f t="shared" si="44"/>
        <v>-2947.5849372645016</v>
      </c>
      <c r="H526" s="23"/>
    </row>
    <row r="527" spans="1:8" x14ac:dyDescent="0.25">
      <c r="A527" t="s">
        <v>20</v>
      </c>
      <c r="B527">
        <v>40</v>
      </c>
      <c r="C527" s="23">
        <f t="shared" si="42"/>
        <v>851.14690265486729</v>
      </c>
      <c r="D527">
        <f t="shared" si="43"/>
        <v>4649.8787425742366</v>
      </c>
      <c r="E527">
        <f t="shared" si="44"/>
        <v>-2947.5849372645016</v>
      </c>
      <c r="H527" s="23"/>
    </row>
    <row r="528" spans="1:8" x14ac:dyDescent="0.25">
      <c r="A528" t="s">
        <v>20</v>
      </c>
      <c r="B528">
        <v>2289</v>
      </c>
      <c r="C528" s="23">
        <f t="shared" si="42"/>
        <v>851.14690265486729</v>
      </c>
      <c r="D528">
        <f t="shared" si="43"/>
        <v>4649.8787425742366</v>
      </c>
      <c r="E528">
        <f t="shared" si="44"/>
        <v>-2947.5849372645016</v>
      </c>
      <c r="H528" s="23"/>
    </row>
    <row r="529" spans="1:8" x14ac:dyDescent="0.25">
      <c r="A529" t="s">
        <v>20</v>
      </c>
      <c r="B529">
        <v>65</v>
      </c>
      <c r="C529" s="23">
        <f t="shared" si="42"/>
        <v>851.14690265486729</v>
      </c>
      <c r="D529">
        <f t="shared" si="43"/>
        <v>4649.8787425742366</v>
      </c>
      <c r="E529">
        <f t="shared" si="44"/>
        <v>-2947.5849372645016</v>
      </c>
      <c r="H529" s="23"/>
    </row>
    <row r="530" spans="1:8" x14ac:dyDescent="0.25">
      <c r="A530" t="s">
        <v>20</v>
      </c>
      <c r="B530">
        <v>3777</v>
      </c>
      <c r="C530" s="23">
        <f t="shared" si="42"/>
        <v>851.14690265486729</v>
      </c>
      <c r="D530">
        <f t="shared" si="43"/>
        <v>4649.8787425742366</v>
      </c>
      <c r="E530">
        <f t="shared" si="44"/>
        <v>-2947.5849372645016</v>
      </c>
      <c r="H530" s="23"/>
    </row>
    <row r="531" spans="1:8" x14ac:dyDescent="0.25">
      <c r="A531" t="s">
        <v>20</v>
      </c>
      <c r="B531">
        <v>184</v>
      </c>
      <c r="C531" s="23">
        <f t="shared" si="42"/>
        <v>851.14690265486729</v>
      </c>
      <c r="D531">
        <f t="shared" si="43"/>
        <v>4649.8787425742366</v>
      </c>
      <c r="E531">
        <f t="shared" si="44"/>
        <v>-2947.5849372645016</v>
      </c>
      <c r="H531" s="23"/>
    </row>
    <row r="532" spans="1:8" x14ac:dyDescent="0.25">
      <c r="A532" t="s">
        <v>20</v>
      </c>
      <c r="B532">
        <v>85</v>
      </c>
      <c r="C532" s="23">
        <f t="shared" si="42"/>
        <v>851.14690265486729</v>
      </c>
      <c r="D532">
        <f t="shared" si="43"/>
        <v>4649.8787425742366</v>
      </c>
      <c r="E532">
        <f t="shared" si="44"/>
        <v>-2947.5849372645016</v>
      </c>
      <c r="H532" s="23"/>
    </row>
    <row r="533" spans="1:8" x14ac:dyDescent="0.25">
      <c r="A533" t="s">
        <v>20</v>
      </c>
      <c r="B533">
        <v>144</v>
      </c>
      <c r="C533" s="23">
        <f t="shared" si="42"/>
        <v>851.14690265486729</v>
      </c>
      <c r="D533">
        <f t="shared" si="43"/>
        <v>4649.8787425742366</v>
      </c>
      <c r="E533">
        <f t="shared" si="44"/>
        <v>-2947.5849372645016</v>
      </c>
      <c r="H533" s="23"/>
    </row>
    <row r="534" spans="1:8" x14ac:dyDescent="0.25">
      <c r="A534" t="s">
        <v>20</v>
      </c>
      <c r="B534">
        <v>1902</v>
      </c>
      <c r="C534" s="23">
        <f t="shared" si="42"/>
        <v>851.14690265486729</v>
      </c>
      <c r="D534">
        <f t="shared" si="43"/>
        <v>4649.8787425742366</v>
      </c>
      <c r="E534">
        <f t="shared" si="44"/>
        <v>-2947.5849372645016</v>
      </c>
      <c r="H534" s="23"/>
    </row>
    <row r="535" spans="1:8" x14ac:dyDescent="0.25">
      <c r="A535" t="s">
        <v>20</v>
      </c>
      <c r="B535">
        <v>105</v>
      </c>
      <c r="C535" s="23">
        <f t="shared" si="42"/>
        <v>851.14690265486729</v>
      </c>
      <c r="D535">
        <f t="shared" si="43"/>
        <v>4649.8787425742366</v>
      </c>
      <c r="E535">
        <f t="shared" si="44"/>
        <v>-2947.5849372645016</v>
      </c>
      <c r="H535" s="23"/>
    </row>
    <row r="536" spans="1:8" x14ac:dyDescent="0.25">
      <c r="A536" t="s">
        <v>20</v>
      </c>
      <c r="B536">
        <v>132</v>
      </c>
      <c r="C536" s="23">
        <f t="shared" si="42"/>
        <v>851.14690265486729</v>
      </c>
      <c r="D536">
        <f t="shared" si="43"/>
        <v>4649.8787425742366</v>
      </c>
      <c r="E536">
        <f t="shared" si="44"/>
        <v>-2947.5849372645016</v>
      </c>
      <c r="H536" s="23"/>
    </row>
    <row r="537" spans="1:8" x14ac:dyDescent="0.25">
      <c r="A537" t="s">
        <v>20</v>
      </c>
      <c r="B537">
        <v>96</v>
      </c>
      <c r="C537" s="23">
        <f t="shared" si="42"/>
        <v>851.14690265486729</v>
      </c>
      <c r="D537">
        <f t="shared" si="43"/>
        <v>4649.8787425742366</v>
      </c>
      <c r="E537">
        <f t="shared" si="44"/>
        <v>-2947.5849372645016</v>
      </c>
      <c r="H537" s="23"/>
    </row>
    <row r="538" spans="1:8" x14ac:dyDescent="0.25">
      <c r="A538" t="s">
        <v>20</v>
      </c>
      <c r="B538">
        <v>114</v>
      </c>
      <c r="C538" s="23">
        <f t="shared" si="42"/>
        <v>851.14690265486729</v>
      </c>
      <c r="D538">
        <f t="shared" si="43"/>
        <v>4649.8787425742366</v>
      </c>
      <c r="E538">
        <f t="shared" si="44"/>
        <v>-2947.5849372645016</v>
      </c>
      <c r="H538" s="23"/>
    </row>
    <row r="539" spans="1:8" x14ac:dyDescent="0.25">
      <c r="A539" t="s">
        <v>20</v>
      </c>
      <c r="B539">
        <v>203</v>
      </c>
      <c r="C539" s="23">
        <f t="shared" si="42"/>
        <v>851.14690265486729</v>
      </c>
      <c r="D539">
        <f t="shared" si="43"/>
        <v>4649.8787425742366</v>
      </c>
      <c r="E539">
        <f t="shared" si="44"/>
        <v>-2947.5849372645016</v>
      </c>
      <c r="H539" s="23"/>
    </row>
    <row r="540" spans="1:8" x14ac:dyDescent="0.25">
      <c r="A540" t="s">
        <v>20</v>
      </c>
      <c r="B540">
        <v>1559</v>
      </c>
      <c r="C540" s="23">
        <f t="shared" si="42"/>
        <v>851.14690265486729</v>
      </c>
      <c r="D540">
        <f t="shared" si="43"/>
        <v>4649.8787425742366</v>
      </c>
      <c r="E540">
        <f t="shared" si="44"/>
        <v>-2947.5849372645016</v>
      </c>
      <c r="H540" s="23"/>
    </row>
    <row r="541" spans="1:8" x14ac:dyDescent="0.25">
      <c r="A541" t="s">
        <v>20</v>
      </c>
      <c r="B541">
        <v>1548</v>
      </c>
      <c r="C541" s="23">
        <f t="shared" si="42"/>
        <v>851.14690265486729</v>
      </c>
      <c r="D541">
        <f t="shared" si="43"/>
        <v>4649.8787425742366</v>
      </c>
      <c r="E541">
        <f t="shared" si="44"/>
        <v>-2947.5849372645016</v>
      </c>
      <c r="H541" s="23"/>
    </row>
    <row r="542" spans="1:8" x14ac:dyDescent="0.25">
      <c r="A542" t="s">
        <v>20</v>
      </c>
      <c r="B542">
        <v>80</v>
      </c>
      <c r="C542" s="23">
        <f t="shared" si="42"/>
        <v>851.14690265486729</v>
      </c>
      <c r="D542">
        <f t="shared" si="43"/>
        <v>4649.8787425742366</v>
      </c>
      <c r="E542">
        <f t="shared" si="44"/>
        <v>-2947.5849372645016</v>
      </c>
      <c r="H542" s="23"/>
    </row>
    <row r="543" spans="1:8" x14ac:dyDescent="0.25">
      <c r="A543" t="s">
        <v>20</v>
      </c>
      <c r="B543">
        <v>131</v>
      </c>
      <c r="C543" s="23">
        <f t="shared" si="42"/>
        <v>851.14690265486729</v>
      </c>
      <c r="D543">
        <f t="shared" si="43"/>
        <v>4649.8787425742366</v>
      </c>
      <c r="E543">
        <f t="shared" si="44"/>
        <v>-2947.5849372645016</v>
      </c>
      <c r="H543" s="23"/>
    </row>
    <row r="544" spans="1:8" x14ac:dyDescent="0.25">
      <c r="A544" t="s">
        <v>20</v>
      </c>
      <c r="B544">
        <v>112</v>
      </c>
      <c r="C544" s="23">
        <f t="shared" si="42"/>
        <v>851.14690265486729</v>
      </c>
      <c r="D544">
        <f t="shared" si="43"/>
        <v>4649.8787425742366</v>
      </c>
      <c r="E544">
        <f t="shared" si="44"/>
        <v>-2947.5849372645016</v>
      </c>
      <c r="H544" s="23"/>
    </row>
    <row r="545" spans="1:8" x14ac:dyDescent="0.25">
      <c r="A545" t="s">
        <v>20</v>
      </c>
      <c r="B545">
        <v>155</v>
      </c>
      <c r="C545" s="23">
        <f t="shared" si="42"/>
        <v>851.14690265486729</v>
      </c>
      <c r="D545">
        <f t="shared" si="43"/>
        <v>4649.8787425742366</v>
      </c>
      <c r="E545">
        <f t="shared" si="44"/>
        <v>-2947.5849372645016</v>
      </c>
      <c r="H545" s="23"/>
    </row>
    <row r="546" spans="1:8" x14ac:dyDescent="0.25">
      <c r="A546" t="s">
        <v>20</v>
      </c>
      <c r="B546">
        <v>266</v>
      </c>
      <c r="C546" s="23">
        <f t="shared" si="42"/>
        <v>851.14690265486729</v>
      </c>
      <c r="D546">
        <f t="shared" si="43"/>
        <v>4649.8787425742366</v>
      </c>
      <c r="E546">
        <f t="shared" si="44"/>
        <v>-2947.5849372645016</v>
      </c>
      <c r="H546" s="23"/>
    </row>
    <row r="547" spans="1:8" x14ac:dyDescent="0.25">
      <c r="A547" t="s">
        <v>20</v>
      </c>
      <c r="B547">
        <v>155</v>
      </c>
      <c r="C547" s="23">
        <f t="shared" si="42"/>
        <v>851.14690265486729</v>
      </c>
      <c r="D547">
        <f t="shared" si="43"/>
        <v>4649.8787425742366</v>
      </c>
      <c r="E547">
        <f t="shared" si="44"/>
        <v>-2947.5849372645016</v>
      </c>
      <c r="H547" s="23"/>
    </row>
    <row r="548" spans="1:8" x14ac:dyDescent="0.25">
      <c r="A548" t="s">
        <v>20</v>
      </c>
      <c r="B548">
        <v>207</v>
      </c>
      <c r="C548" s="23">
        <f t="shared" si="42"/>
        <v>851.14690265486729</v>
      </c>
      <c r="D548">
        <f t="shared" si="43"/>
        <v>4649.8787425742366</v>
      </c>
      <c r="E548">
        <f t="shared" si="44"/>
        <v>-2947.5849372645016</v>
      </c>
      <c r="H548" s="23"/>
    </row>
    <row r="549" spans="1:8" x14ac:dyDescent="0.25">
      <c r="A549" t="s">
        <v>20</v>
      </c>
      <c r="B549">
        <v>245</v>
      </c>
      <c r="C549" s="23">
        <f t="shared" si="42"/>
        <v>851.14690265486729</v>
      </c>
      <c r="D549">
        <f t="shared" si="43"/>
        <v>4649.8787425742366</v>
      </c>
      <c r="E549">
        <f t="shared" si="44"/>
        <v>-2947.5849372645016</v>
      </c>
      <c r="H549" s="23"/>
    </row>
    <row r="550" spans="1:8" x14ac:dyDescent="0.25">
      <c r="A550" t="s">
        <v>20</v>
      </c>
      <c r="B550">
        <v>1573</v>
      </c>
      <c r="C550" s="23">
        <f t="shared" si="42"/>
        <v>851.14690265486729</v>
      </c>
      <c r="D550">
        <f t="shared" si="43"/>
        <v>4649.8787425742366</v>
      </c>
      <c r="E550">
        <f t="shared" si="44"/>
        <v>-2947.5849372645016</v>
      </c>
      <c r="H550" s="23"/>
    </row>
    <row r="551" spans="1:8" x14ac:dyDescent="0.25">
      <c r="A551" t="s">
        <v>20</v>
      </c>
      <c r="B551">
        <v>114</v>
      </c>
      <c r="C551" s="23">
        <f t="shared" si="42"/>
        <v>851.14690265486729</v>
      </c>
      <c r="D551">
        <f t="shared" si="43"/>
        <v>4649.8787425742366</v>
      </c>
      <c r="E551">
        <f t="shared" si="44"/>
        <v>-2947.5849372645016</v>
      </c>
      <c r="H551" s="23"/>
    </row>
    <row r="552" spans="1:8" x14ac:dyDescent="0.25">
      <c r="A552" t="s">
        <v>20</v>
      </c>
      <c r="B552">
        <v>93</v>
      </c>
      <c r="C552" s="23">
        <f t="shared" si="42"/>
        <v>851.14690265486729</v>
      </c>
      <c r="D552">
        <f t="shared" si="43"/>
        <v>4649.8787425742366</v>
      </c>
      <c r="E552">
        <f t="shared" si="44"/>
        <v>-2947.5849372645016</v>
      </c>
      <c r="H552" s="23"/>
    </row>
    <row r="553" spans="1:8" x14ac:dyDescent="0.25">
      <c r="A553" t="s">
        <v>20</v>
      </c>
      <c r="B553">
        <v>1681</v>
      </c>
      <c r="C553" s="23">
        <f t="shared" si="42"/>
        <v>851.14690265486729</v>
      </c>
      <c r="D553">
        <f t="shared" si="43"/>
        <v>4649.8787425742366</v>
      </c>
      <c r="E553">
        <f t="shared" si="44"/>
        <v>-2947.5849372645016</v>
      </c>
      <c r="H553" s="23"/>
    </row>
    <row r="554" spans="1:8" x14ac:dyDescent="0.25">
      <c r="A554" t="s">
        <v>20</v>
      </c>
      <c r="B554">
        <v>32</v>
      </c>
      <c r="C554" s="23">
        <f t="shared" si="42"/>
        <v>851.14690265486729</v>
      </c>
      <c r="D554">
        <f t="shared" si="43"/>
        <v>4649.8787425742366</v>
      </c>
      <c r="E554">
        <f t="shared" si="44"/>
        <v>-2947.5849372645016</v>
      </c>
      <c r="H554" s="23"/>
    </row>
    <row r="555" spans="1:8" x14ac:dyDescent="0.25">
      <c r="A555" t="s">
        <v>20</v>
      </c>
      <c r="B555">
        <v>135</v>
      </c>
      <c r="C555" s="23">
        <f t="shared" si="42"/>
        <v>851.14690265486729</v>
      </c>
      <c r="D555">
        <f t="shared" si="43"/>
        <v>4649.8787425742366</v>
      </c>
      <c r="E555">
        <f t="shared" si="44"/>
        <v>-2947.5849372645016</v>
      </c>
      <c r="H555" s="23"/>
    </row>
    <row r="556" spans="1:8" x14ac:dyDescent="0.25">
      <c r="A556" t="s">
        <v>20</v>
      </c>
      <c r="B556">
        <v>140</v>
      </c>
      <c r="C556" s="23">
        <f t="shared" si="42"/>
        <v>851.14690265486729</v>
      </c>
      <c r="D556">
        <f t="shared" si="43"/>
        <v>4649.8787425742366</v>
      </c>
      <c r="E556">
        <f t="shared" si="44"/>
        <v>-2947.5849372645016</v>
      </c>
      <c r="H556" s="23"/>
    </row>
    <row r="557" spans="1:8" x14ac:dyDescent="0.25">
      <c r="A557" t="s">
        <v>20</v>
      </c>
      <c r="B557">
        <v>92</v>
      </c>
      <c r="C557" s="23">
        <f t="shared" si="42"/>
        <v>851.14690265486729</v>
      </c>
      <c r="D557">
        <f t="shared" si="43"/>
        <v>4649.8787425742366</v>
      </c>
      <c r="E557">
        <f t="shared" si="44"/>
        <v>-2947.5849372645016</v>
      </c>
      <c r="H557" s="23"/>
    </row>
    <row r="558" spans="1:8" x14ac:dyDescent="0.25">
      <c r="A558" t="s">
        <v>20</v>
      </c>
      <c r="B558">
        <v>1015</v>
      </c>
      <c r="C558" s="23">
        <f t="shared" si="42"/>
        <v>851.14690265486729</v>
      </c>
      <c r="D558">
        <f t="shared" si="43"/>
        <v>4649.8787425742366</v>
      </c>
      <c r="E558">
        <f t="shared" si="44"/>
        <v>-2947.5849372645016</v>
      </c>
      <c r="H558" s="23"/>
    </row>
    <row r="559" spans="1:8" x14ac:dyDescent="0.25">
      <c r="A559" t="s">
        <v>20</v>
      </c>
      <c r="B559">
        <v>323</v>
      </c>
      <c r="C559" s="23">
        <f t="shared" si="42"/>
        <v>851.14690265486729</v>
      </c>
      <c r="D559">
        <f t="shared" si="43"/>
        <v>4649.8787425742366</v>
      </c>
      <c r="E559">
        <f t="shared" si="44"/>
        <v>-2947.5849372645016</v>
      </c>
      <c r="H559" s="23"/>
    </row>
    <row r="560" spans="1:8" x14ac:dyDescent="0.25">
      <c r="A560" t="s">
        <v>20</v>
      </c>
      <c r="B560">
        <v>2326</v>
      </c>
      <c r="C560" s="23">
        <f t="shared" si="42"/>
        <v>851.14690265486729</v>
      </c>
      <c r="D560">
        <f t="shared" si="43"/>
        <v>4649.8787425742366</v>
      </c>
      <c r="E560">
        <f t="shared" si="44"/>
        <v>-2947.5849372645016</v>
      </c>
      <c r="H560" s="23"/>
    </row>
    <row r="561" spans="1:8" x14ac:dyDescent="0.25">
      <c r="A561" t="s">
        <v>20</v>
      </c>
      <c r="B561">
        <v>381</v>
      </c>
      <c r="C561" s="23">
        <f t="shared" si="42"/>
        <v>851.14690265486729</v>
      </c>
      <c r="D561">
        <f t="shared" si="43"/>
        <v>4649.8787425742366</v>
      </c>
      <c r="E561">
        <f t="shared" si="44"/>
        <v>-2947.5849372645016</v>
      </c>
      <c r="H561" s="23"/>
    </row>
    <row r="562" spans="1:8" x14ac:dyDescent="0.25">
      <c r="A562" t="s">
        <v>20</v>
      </c>
      <c r="B562">
        <v>480</v>
      </c>
      <c r="C562" s="23">
        <f t="shared" si="42"/>
        <v>851.14690265486729</v>
      </c>
      <c r="D562">
        <f t="shared" si="43"/>
        <v>4649.8787425742366</v>
      </c>
      <c r="E562">
        <f t="shared" si="44"/>
        <v>-2947.5849372645016</v>
      </c>
      <c r="H562" s="23"/>
    </row>
    <row r="563" spans="1:8" x14ac:dyDescent="0.25">
      <c r="A563" t="s">
        <v>20</v>
      </c>
      <c r="B563">
        <v>226</v>
      </c>
      <c r="C563" s="23">
        <f t="shared" si="42"/>
        <v>851.14690265486729</v>
      </c>
      <c r="D563">
        <f t="shared" si="43"/>
        <v>4649.8787425742366</v>
      </c>
      <c r="E563">
        <f t="shared" si="44"/>
        <v>-2947.5849372645016</v>
      </c>
      <c r="H563" s="23"/>
    </row>
    <row r="564" spans="1:8" x14ac:dyDescent="0.25">
      <c r="A564" t="s">
        <v>20</v>
      </c>
      <c r="B564">
        <v>241</v>
      </c>
      <c r="C564" s="23">
        <f t="shared" si="42"/>
        <v>851.14690265486729</v>
      </c>
      <c r="D564">
        <f t="shared" si="43"/>
        <v>4649.8787425742366</v>
      </c>
      <c r="E564">
        <f t="shared" si="44"/>
        <v>-2947.5849372645016</v>
      </c>
      <c r="H564" s="23"/>
    </row>
    <row r="565" spans="1:8" x14ac:dyDescent="0.25">
      <c r="A565" t="s">
        <v>20</v>
      </c>
      <c r="B565">
        <v>132</v>
      </c>
      <c r="C565" s="23">
        <f t="shared" si="42"/>
        <v>851.14690265486729</v>
      </c>
      <c r="D565">
        <f t="shared" si="43"/>
        <v>4649.8787425742366</v>
      </c>
      <c r="E565">
        <f t="shared" si="44"/>
        <v>-2947.5849372645016</v>
      </c>
      <c r="H565" s="23"/>
    </row>
    <row r="566" spans="1:8" x14ac:dyDescent="0.25">
      <c r="A566" t="s">
        <v>20</v>
      </c>
      <c r="B566">
        <v>2043</v>
      </c>
      <c r="C566" s="23">
        <f t="shared" si="42"/>
        <v>851.14690265486729</v>
      </c>
      <c r="D566">
        <f t="shared" si="43"/>
        <v>4649.8787425742366</v>
      </c>
      <c r="E566">
        <f t="shared" si="44"/>
        <v>-2947.5849372645016</v>
      </c>
      <c r="H566" s="23"/>
    </row>
  </sheetData>
  <sortState xmlns:xlrd2="http://schemas.microsoft.com/office/spreadsheetml/2017/richdata2" ref="W2:W567">
    <sortCondition ref="W2:W567"/>
  </sortState>
  <conditionalFormatting sqref="F2:F365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A2:A566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- Category</vt:lpstr>
      <vt:lpstr>Pivot - Sub-Category</vt:lpstr>
      <vt:lpstr>Pivot -Years</vt:lpstr>
      <vt:lpstr>Crowfunding Goal Analysis</vt:lpstr>
      <vt:lpstr>Statistical Analysis</vt:lpstr>
      <vt:lpstr>Crowdfunding</vt:lpstr>
      <vt:lpstr>Control Line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Camilla</cp:lastModifiedBy>
  <dcterms:created xsi:type="dcterms:W3CDTF">2021-09-29T18:52:28Z</dcterms:created>
  <dcterms:modified xsi:type="dcterms:W3CDTF">2023-01-26T19:41:50Z</dcterms:modified>
</cp:coreProperties>
</file>