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spaldo\Rosemblutt\"/>
    </mc:Choice>
  </mc:AlternateContent>
  <bookViews>
    <workbookView xWindow="0" yWindow="0" windowWidth="12630" windowHeight="7440" tabRatio="877"/>
  </bookViews>
  <sheets>
    <sheet name="Marlyn" sheetId="1" r:id="rId1"/>
    <sheet name="Veronica" sheetId="2" r:id="rId2"/>
    <sheet name="JM" sheetId="3" r:id="rId3"/>
    <sheet name="Danila" sheetId="4" r:id="rId4"/>
    <sheet name="Carla - Camila" sheetId="5" r:id="rId5"/>
    <sheet name="General" sheetId="6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BI26" i="5" l="1"/>
  <c r="BI21" i="5"/>
  <c r="BI19" i="5"/>
  <c r="BI17" i="5"/>
  <c r="BI9" i="5"/>
  <c r="BI11" i="5" s="1"/>
  <c r="BI4" i="5"/>
  <c r="BI15" i="5" s="1"/>
  <c r="DC26" i="4"/>
  <c r="DC19" i="4"/>
  <c r="DC21" i="4" s="1"/>
  <c r="DC23" i="4" s="1"/>
  <c r="DC17" i="4"/>
  <c r="DC15" i="4"/>
  <c r="DC9" i="4"/>
  <c r="DC11" i="4" s="1"/>
  <c r="DC4" i="4"/>
  <c r="DC26" i="3"/>
  <c r="DC19" i="3"/>
  <c r="DC21" i="3" s="1"/>
  <c r="DC17" i="3"/>
  <c r="DC11" i="3"/>
  <c r="DC9" i="3"/>
  <c r="DC4" i="3"/>
  <c r="DC15" i="3" s="1"/>
  <c r="DC26" i="2"/>
  <c r="DC21" i="2"/>
  <c r="DC19" i="2"/>
  <c r="DC17" i="2"/>
  <c r="DC11" i="2"/>
  <c r="DC9" i="2"/>
  <c r="DC4" i="2"/>
  <c r="DC15" i="2" s="1"/>
  <c r="DC26" i="1"/>
  <c r="DC19" i="1"/>
  <c r="DC21" i="1" s="1"/>
  <c r="DC17" i="1"/>
  <c r="DC9" i="1"/>
  <c r="DC10" i="1" s="1"/>
  <c r="DC11" i="1" s="1"/>
  <c r="DC4" i="1"/>
  <c r="DC15" i="1" s="1"/>
  <c r="DC37" i="6"/>
  <c r="DC39" i="6" s="1"/>
  <c r="DC41" i="6" s="1"/>
  <c r="DC35" i="6"/>
  <c r="DC25" i="6"/>
  <c r="DC27" i="6" s="1"/>
  <c r="DC23" i="6"/>
  <c r="DC15" i="6"/>
  <c r="DC17" i="6" s="1"/>
  <c r="DC19" i="6" s="1"/>
  <c r="DC13" i="6"/>
  <c r="DC7" i="6"/>
  <c r="DC5" i="6"/>
  <c r="DC28" i="6" l="1"/>
  <c r="BI12" i="5" s="1"/>
  <c r="BI13" i="5" s="1"/>
  <c r="DC31" i="6"/>
  <c r="DC32" i="6" s="1"/>
  <c r="DC18" i="6"/>
  <c r="DC40" i="6"/>
  <c r="DC8" i="6"/>
  <c r="DC12" i="1" s="1"/>
  <c r="DC13" i="1" s="1"/>
  <c r="DC29" i="6"/>
  <c r="DC9" i="6"/>
  <c r="DC43" i="6" s="1"/>
  <c r="DC46" i="6" s="1"/>
  <c r="DC10" i="6"/>
  <c r="BG28" i="5"/>
  <c r="DC22" i="3" l="1"/>
  <c r="DC23" i="3" s="1"/>
  <c r="BI22" i="5"/>
  <c r="BI23" i="5" s="1"/>
  <c r="BI25" i="5" s="1"/>
  <c r="BI28" i="5" s="1"/>
  <c r="DC30" i="6"/>
  <c r="DC12" i="4" s="1"/>
  <c r="DC13" i="4" s="1"/>
  <c r="DC25" i="4" s="1"/>
  <c r="DC28" i="4" s="1"/>
  <c r="DC12" i="2"/>
  <c r="DC13" i="2" s="1"/>
  <c r="DC12" i="3"/>
  <c r="DC13" i="3" s="1"/>
  <c r="DC25" i="3" s="1"/>
  <c r="DC28" i="3" s="1"/>
  <c r="DC22" i="1"/>
  <c r="DC23" i="1" s="1"/>
  <c r="DC25" i="1" s="1"/>
  <c r="DC29" i="1" s="1"/>
  <c r="DC22" i="2"/>
  <c r="DC23" i="2" s="1"/>
  <c r="DB10" i="1"/>
  <c r="BH26" i="5"/>
  <c r="BH19" i="5"/>
  <c r="BH21" i="5" s="1"/>
  <c r="BH17" i="5"/>
  <c r="BH11" i="5"/>
  <c r="BH9" i="5"/>
  <c r="BH4" i="5"/>
  <c r="BH15" i="5" s="1"/>
  <c r="DB26" i="4"/>
  <c r="DB21" i="4"/>
  <c r="DB23" i="4" s="1"/>
  <c r="DB19" i="4"/>
  <c r="DB17" i="4"/>
  <c r="DB15" i="4"/>
  <c r="DB9" i="4"/>
  <c r="DB11" i="4" s="1"/>
  <c r="DB4" i="4"/>
  <c r="DB26" i="3"/>
  <c r="DB19" i="3"/>
  <c r="DB21" i="3" s="1"/>
  <c r="DB17" i="3"/>
  <c r="DB11" i="3"/>
  <c r="DB9" i="3"/>
  <c r="DB4" i="3"/>
  <c r="DB15" i="3" s="1"/>
  <c r="DB26" i="2"/>
  <c r="DB19" i="2"/>
  <c r="DB21" i="2" s="1"/>
  <c r="DB17" i="2"/>
  <c r="DB11" i="2"/>
  <c r="DB9" i="2"/>
  <c r="DB4" i="2"/>
  <c r="DB15" i="2" s="1"/>
  <c r="DB26" i="1"/>
  <c r="DB19" i="1"/>
  <c r="DB21" i="1" s="1"/>
  <c r="DB17" i="1"/>
  <c r="DB9" i="1"/>
  <c r="DB4" i="1"/>
  <c r="DB15" i="1" s="1"/>
  <c r="DB37" i="6"/>
  <c r="DB39" i="6" s="1"/>
  <c r="DB41" i="6" s="1"/>
  <c r="DB35" i="6"/>
  <c r="DB25" i="6"/>
  <c r="DB27" i="6" s="1"/>
  <c r="DB23" i="6"/>
  <c r="DB15" i="6"/>
  <c r="DB17" i="6" s="1"/>
  <c r="DB19" i="6" s="1"/>
  <c r="DB13" i="6"/>
  <c r="DB7" i="6"/>
  <c r="DB5" i="6"/>
  <c r="DC25" i="2" l="1"/>
  <c r="DC28" i="2" s="1"/>
  <c r="DC47" i="6" s="1"/>
  <c r="DB11" i="1"/>
  <c r="DB28" i="6"/>
  <c r="BH12" i="5" s="1"/>
  <c r="BH13" i="5" s="1"/>
  <c r="DB31" i="6"/>
  <c r="DB32" i="6" s="1"/>
  <c r="DB18" i="6"/>
  <c r="DB8" i="6"/>
  <c r="DB12" i="1" s="1"/>
  <c r="DB13" i="1" s="1"/>
  <c r="DB40" i="6"/>
  <c r="DB29" i="6"/>
  <c r="DB9" i="6"/>
  <c r="DB10" i="6"/>
  <c r="DA10" i="1"/>
  <c r="DA11" i="2"/>
  <c r="BG26" i="5"/>
  <c r="BG21" i="5"/>
  <c r="BG19" i="5"/>
  <c r="BG17" i="5"/>
  <c r="BG11" i="5"/>
  <c r="BG9" i="5"/>
  <c r="BG4" i="5"/>
  <c r="BG15" i="5" s="1"/>
  <c r="DA26" i="4"/>
  <c r="DA19" i="4"/>
  <c r="DA21" i="4" s="1"/>
  <c r="DA23" i="4" s="1"/>
  <c r="DA17" i="4"/>
  <c r="DA15" i="4"/>
  <c r="DA9" i="4"/>
  <c r="DA11" i="4" s="1"/>
  <c r="DA4" i="4"/>
  <c r="DA26" i="3"/>
  <c r="DA19" i="3"/>
  <c r="DA21" i="3" s="1"/>
  <c r="DA17" i="3"/>
  <c r="DA11" i="3"/>
  <c r="DA9" i="3"/>
  <c r="DA4" i="3"/>
  <c r="DA15" i="3" s="1"/>
  <c r="DA26" i="2"/>
  <c r="DA19" i="2"/>
  <c r="DA21" i="2" s="1"/>
  <c r="DA17" i="2"/>
  <c r="DA9" i="2"/>
  <c r="DA4" i="2"/>
  <c r="DA15" i="2" s="1"/>
  <c r="DA26" i="1"/>
  <c r="DA21" i="1"/>
  <c r="DA19" i="1"/>
  <c r="DA17" i="1"/>
  <c r="DA11" i="1"/>
  <c r="DA9" i="1"/>
  <c r="DA4" i="1"/>
  <c r="DA15" i="1" s="1"/>
  <c r="DA39" i="6"/>
  <c r="DA41" i="6" s="1"/>
  <c r="DA37" i="6"/>
  <c r="DA35" i="6"/>
  <c r="DA27" i="6"/>
  <c r="DA25" i="6"/>
  <c r="DA23" i="6"/>
  <c r="DA15" i="6"/>
  <c r="DA17" i="6" s="1"/>
  <c r="DA19" i="6" s="1"/>
  <c r="DA13" i="6"/>
  <c r="DA5" i="6"/>
  <c r="DA7" i="6" s="1"/>
  <c r="DB43" i="6" l="1"/>
  <c r="DB46" i="6" s="1"/>
  <c r="DB22" i="3"/>
  <c r="DB23" i="3" s="1"/>
  <c r="BH22" i="5"/>
  <c r="BH23" i="5" s="1"/>
  <c r="BH25" i="5" s="1"/>
  <c r="BH28" i="5" s="1"/>
  <c r="DB30" i="6"/>
  <c r="DB12" i="4" s="1"/>
  <c r="DB13" i="4" s="1"/>
  <c r="DB25" i="4" s="1"/>
  <c r="DB28" i="4" s="1"/>
  <c r="DB12" i="2"/>
  <c r="DB13" i="2" s="1"/>
  <c r="DB12" i="3"/>
  <c r="DB13" i="3" s="1"/>
  <c r="DB22" i="1"/>
  <c r="DB23" i="1" s="1"/>
  <c r="DB25" i="1" s="1"/>
  <c r="DB29" i="1" s="1"/>
  <c r="DB22" i="2"/>
  <c r="DB23" i="2" s="1"/>
  <c r="DA28" i="6"/>
  <c r="BG12" i="5" s="1"/>
  <c r="BG13" i="5" s="1"/>
  <c r="DA31" i="6"/>
  <c r="DA32" i="6" s="1"/>
  <c r="DA18" i="6"/>
  <c r="DA40" i="6"/>
  <c r="DA8" i="6"/>
  <c r="DA12" i="1" s="1"/>
  <c r="DA13" i="1"/>
  <c r="DA9" i="6"/>
  <c r="DA29" i="6"/>
  <c r="CZ20" i="1"/>
  <c r="CZ10" i="1"/>
  <c r="BF26" i="5"/>
  <c r="BF19" i="5"/>
  <c r="BF21" i="5" s="1"/>
  <c r="BF17" i="5"/>
  <c r="BF9" i="5"/>
  <c r="BF11" i="5" s="1"/>
  <c r="BF4" i="5"/>
  <c r="BF15" i="5" s="1"/>
  <c r="CZ26" i="4"/>
  <c r="CZ19" i="4"/>
  <c r="CZ21" i="4" s="1"/>
  <c r="CZ17" i="4"/>
  <c r="CZ15" i="4"/>
  <c r="CZ9" i="4"/>
  <c r="CZ11" i="4" s="1"/>
  <c r="CZ4" i="4"/>
  <c r="CZ26" i="3"/>
  <c r="CZ19" i="3"/>
  <c r="CZ21" i="3" s="1"/>
  <c r="CZ17" i="3"/>
  <c r="CZ9" i="3"/>
  <c r="CZ11" i="3" s="1"/>
  <c r="CZ4" i="3"/>
  <c r="CZ15" i="3" s="1"/>
  <c r="CZ26" i="2"/>
  <c r="CZ19" i="2"/>
  <c r="CZ21" i="2" s="1"/>
  <c r="CZ17" i="2"/>
  <c r="CZ9" i="2"/>
  <c r="CZ11" i="2" s="1"/>
  <c r="CZ4" i="2"/>
  <c r="CZ15" i="2" s="1"/>
  <c r="CZ26" i="1"/>
  <c r="CZ19" i="1"/>
  <c r="CZ17" i="1"/>
  <c r="CZ4" i="1"/>
  <c r="CZ15" i="1" s="1"/>
  <c r="CZ37" i="6"/>
  <c r="CZ39" i="6" s="1"/>
  <c r="CZ41" i="6" s="1"/>
  <c r="CZ35" i="6"/>
  <c r="CZ25" i="6"/>
  <c r="CZ27" i="6" s="1"/>
  <c r="CZ23" i="6"/>
  <c r="CZ17" i="6"/>
  <c r="CZ19" i="6" s="1"/>
  <c r="CZ15" i="6"/>
  <c r="CZ13" i="6"/>
  <c r="CZ5" i="6"/>
  <c r="CZ7" i="6" s="1"/>
  <c r="DB25" i="3" l="1"/>
  <c r="DB28" i="3" s="1"/>
  <c r="DB25" i="2"/>
  <c r="DB28" i="2" s="1"/>
  <c r="DB47" i="6" s="1"/>
  <c r="DA30" i="6"/>
  <c r="DA12" i="4" s="1"/>
  <c r="DA13" i="4" s="1"/>
  <c r="DA25" i="4" s="1"/>
  <c r="DA28" i="4" s="1"/>
  <c r="DA22" i="3"/>
  <c r="DA23" i="3" s="1"/>
  <c r="BG22" i="5"/>
  <c r="BG23" i="5" s="1"/>
  <c r="BG25" i="5" s="1"/>
  <c r="DA12" i="2"/>
  <c r="DA13" i="2" s="1"/>
  <c r="DA12" i="3"/>
  <c r="DA13" i="3" s="1"/>
  <c r="DA22" i="1"/>
  <c r="DA23" i="1" s="1"/>
  <c r="DA25" i="1" s="1"/>
  <c r="DA29" i="1" s="1"/>
  <c r="DA22" i="2"/>
  <c r="DA23" i="2" s="1"/>
  <c r="DA10" i="6"/>
  <c r="DA43" i="6"/>
  <c r="DA46" i="6" s="1"/>
  <c r="CZ23" i="4"/>
  <c r="CZ21" i="1"/>
  <c r="CZ28" i="6"/>
  <c r="BF12" i="5" s="1"/>
  <c r="BF13" i="5" s="1"/>
  <c r="CZ31" i="6"/>
  <c r="CZ32" i="6" s="1"/>
  <c r="CZ18" i="6"/>
  <c r="CZ40" i="6"/>
  <c r="CZ9" i="6"/>
  <c r="CZ29" i="6"/>
  <c r="CY10" i="1"/>
  <c r="CZ9" i="1" s="1"/>
  <c r="CZ11" i="1" s="1"/>
  <c r="BE26" i="5"/>
  <c r="BE19" i="5"/>
  <c r="BE21" i="5" s="1"/>
  <c r="BE17" i="5"/>
  <c r="BE9" i="5"/>
  <c r="BE11" i="5" s="1"/>
  <c r="BE4" i="5"/>
  <c r="BE15" i="5" s="1"/>
  <c r="CY26" i="4"/>
  <c r="CY19" i="4"/>
  <c r="CY21" i="4" s="1"/>
  <c r="CY17" i="4"/>
  <c r="CY9" i="4"/>
  <c r="CY11" i="4" s="1"/>
  <c r="CY4" i="4"/>
  <c r="CY15" i="4" s="1"/>
  <c r="CY26" i="3"/>
  <c r="CY19" i="3"/>
  <c r="CY21" i="3" s="1"/>
  <c r="CY17" i="3"/>
  <c r="CY9" i="3"/>
  <c r="CY11" i="3" s="1"/>
  <c r="CY4" i="3"/>
  <c r="CY15" i="3" s="1"/>
  <c r="CY26" i="2"/>
  <c r="CY19" i="2"/>
  <c r="CY21" i="2" s="1"/>
  <c r="CY17" i="2"/>
  <c r="CY9" i="2"/>
  <c r="CY11" i="2" s="1"/>
  <c r="CY4" i="2"/>
  <c r="CY15" i="2" s="1"/>
  <c r="CY26" i="1"/>
  <c r="CY19" i="1"/>
  <c r="CY21" i="1" s="1"/>
  <c r="CY17" i="1"/>
  <c r="CY9" i="1"/>
  <c r="CY4" i="1"/>
  <c r="CY15" i="1" s="1"/>
  <c r="CY37" i="6"/>
  <c r="CY39" i="6" s="1"/>
  <c r="CY41" i="6" s="1"/>
  <c r="CY35" i="6"/>
  <c r="CY27" i="6"/>
  <c r="CY29" i="6" s="1"/>
  <c r="CY25" i="6"/>
  <c r="CY23" i="6"/>
  <c r="CY15" i="6"/>
  <c r="CY17" i="6" s="1"/>
  <c r="CY19" i="6" s="1"/>
  <c r="CY13" i="6"/>
  <c r="CY7" i="6"/>
  <c r="CY5" i="6"/>
  <c r="DA25" i="2" l="1"/>
  <c r="DA28" i="2" s="1"/>
  <c r="DA25" i="3"/>
  <c r="DA28" i="3" s="1"/>
  <c r="CZ8" i="6"/>
  <c r="CY11" i="1"/>
  <c r="CY8" i="6" s="1"/>
  <c r="CY12" i="1" s="1"/>
  <c r="CY23" i="4"/>
  <c r="CZ30" i="6"/>
  <c r="CZ12" i="4" s="1"/>
  <c r="CZ13" i="4" s="1"/>
  <c r="CZ25" i="4" s="1"/>
  <c r="CZ28" i="4" s="1"/>
  <c r="CZ22" i="3"/>
  <c r="CZ23" i="3" s="1"/>
  <c r="BF22" i="5"/>
  <c r="BF23" i="5" s="1"/>
  <c r="BF25" i="5" s="1"/>
  <c r="BF28" i="5" s="1"/>
  <c r="CZ12" i="2"/>
  <c r="CZ13" i="2" s="1"/>
  <c r="CZ12" i="3"/>
  <c r="CZ13" i="3" s="1"/>
  <c r="CZ22" i="1"/>
  <c r="CZ23" i="1" s="1"/>
  <c r="CZ22" i="2"/>
  <c r="CZ23" i="2" s="1"/>
  <c r="CZ43" i="6"/>
  <c r="CZ46" i="6" s="1"/>
  <c r="CY28" i="6"/>
  <c r="BE12" i="5" s="1"/>
  <c r="BE13" i="5" s="1"/>
  <c r="CY18" i="6"/>
  <c r="CY12" i="3" s="1"/>
  <c r="CY13" i="3" s="1"/>
  <c r="CY31" i="6"/>
  <c r="CY32" i="6" s="1"/>
  <c r="CY40" i="6"/>
  <c r="CY9" i="6"/>
  <c r="CY43" i="6" s="1"/>
  <c r="CY46" i="6" s="1"/>
  <c r="BD26" i="5"/>
  <c r="BD19" i="5"/>
  <c r="BD21" i="5" s="1"/>
  <c r="BD17" i="5"/>
  <c r="BD11" i="5"/>
  <c r="BD9" i="5"/>
  <c r="BD7" i="5"/>
  <c r="BD4" i="5"/>
  <c r="BD15" i="5" s="1"/>
  <c r="CX26" i="4"/>
  <c r="CX19" i="4"/>
  <c r="CX21" i="4" s="1"/>
  <c r="CX17" i="4"/>
  <c r="CX9" i="4"/>
  <c r="CX11" i="4" s="1"/>
  <c r="CX7" i="4"/>
  <c r="CX4" i="4"/>
  <c r="CX15" i="4" s="1"/>
  <c r="CX26" i="3"/>
  <c r="CX19" i="3"/>
  <c r="CX21" i="3" s="1"/>
  <c r="CX17" i="3"/>
  <c r="CX9" i="3"/>
  <c r="CX11" i="3" s="1"/>
  <c r="CX7" i="3"/>
  <c r="CX4" i="3"/>
  <c r="CX15" i="3" s="1"/>
  <c r="CX26" i="2"/>
  <c r="CX19" i="2"/>
  <c r="CX21" i="2" s="1"/>
  <c r="CX17" i="2"/>
  <c r="CX11" i="2"/>
  <c r="CX9" i="2"/>
  <c r="CX7" i="2"/>
  <c r="CX4" i="2"/>
  <c r="CX15" i="2" s="1"/>
  <c r="CX26" i="1"/>
  <c r="CX19" i="1"/>
  <c r="CX21" i="1" s="1"/>
  <c r="CX17" i="1"/>
  <c r="CX7" i="1"/>
  <c r="CX4" i="1"/>
  <c r="CX15" i="1" s="1"/>
  <c r="CX39" i="6"/>
  <c r="CX41" i="6" s="1"/>
  <c r="CX37" i="6"/>
  <c r="CX35" i="6"/>
  <c r="CX27" i="6"/>
  <c r="CX25" i="6"/>
  <c r="CX23" i="6"/>
  <c r="CX15" i="6"/>
  <c r="CX17" i="6" s="1"/>
  <c r="CX19" i="6" s="1"/>
  <c r="CX13" i="6"/>
  <c r="CX7" i="6"/>
  <c r="CX5" i="6"/>
  <c r="DA47" i="6" l="1"/>
  <c r="CY10" i="6"/>
  <c r="CY13" i="1"/>
  <c r="CZ12" i="1"/>
  <c r="CZ13" i="1" s="1"/>
  <c r="CZ25" i="1" s="1"/>
  <c r="CZ29" i="1" s="1"/>
  <c r="CZ10" i="6"/>
  <c r="CX23" i="4"/>
  <c r="CZ25" i="2"/>
  <c r="CZ28" i="2" s="1"/>
  <c r="CZ25" i="3"/>
  <c r="CZ28" i="3" s="1"/>
  <c r="CY30" i="6"/>
  <c r="CY12" i="4" s="1"/>
  <c r="CY13" i="4" s="1"/>
  <c r="CY25" i="4" s="1"/>
  <c r="CY28" i="4" s="1"/>
  <c r="CY22" i="3"/>
  <c r="CY23" i="3" s="1"/>
  <c r="CY25" i="3" s="1"/>
  <c r="CY28" i="3" s="1"/>
  <c r="BE22" i="5"/>
  <c r="BE23" i="5" s="1"/>
  <c r="BE25" i="5" s="1"/>
  <c r="BE28" i="5" s="1"/>
  <c r="CY12" i="2"/>
  <c r="CY13" i="2" s="1"/>
  <c r="CY22" i="1"/>
  <c r="CY23" i="1" s="1"/>
  <c r="CY25" i="1" s="1"/>
  <c r="CY29" i="1" s="1"/>
  <c r="CY22" i="2"/>
  <c r="CY23" i="2" s="1"/>
  <c r="CX28" i="6"/>
  <c r="BD12" i="5" s="1"/>
  <c r="BD13" i="5" s="1"/>
  <c r="CX31" i="6"/>
  <c r="CX32" i="6" s="1"/>
  <c r="CX18" i="6"/>
  <c r="CX40" i="6"/>
  <c r="CX29" i="6"/>
  <c r="CX9" i="6"/>
  <c r="CX43" i="6" s="1"/>
  <c r="CX46" i="6" s="1"/>
  <c r="CW10" i="1"/>
  <c r="CX9" i="1" s="1"/>
  <c r="CX11" i="1" s="1"/>
  <c r="CX8" i="6" s="1"/>
  <c r="CX12" i="1" s="1"/>
  <c r="CX13" i="1" s="1"/>
  <c r="BC26" i="5"/>
  <c r="BC21" i="5"/>
  <c r="BC19" i="5"/>
  <c r="BC17" i="5"/>
  <c r="BC9" i="5"/>
  <c r="BC11" i="5" s="1"/>
  <c r="BC7" i="5"/>
  <c r="BC4" i="5"/>
  <c r="BC15" i="5" s="1"/>
  <c r="CW26" i="4"/>
  <c r="CW19" i="4"/>
  <c r="CW21" i="4" s="1"/>
  <c r="CW17" i="4"/>
  <c r="CW9" i="4"/>
  <c r="CW11" i="4" s="1"/>
  <c r="CW7" i="4"/>
  <c r="CW4" i="4"/>
  <c r="CW15" i="4" s="1"/>
  <c r="CW26" i="3"/>
  <c r="CW19" i="3"/>
  <c r="CW21" i="3" s="1"/>
  <c r="CW17" i="3"/>
  <c r="CW9" i="3"/>
  <c r="CW11" i="3" s="1"/>
  <c r="CW7" i="3"/>
  <c r="CW4" i="3"/>
  <c r="CW15" i="3" s="1"/>
  <c r="CW26" i="2"/>
  <c r="CW19" i="2"/>
  <c r="CW21" i="2" s="1"/>
  <c r="CW17" i="2"/>
  <c r="CW9" i="2"/>
  <c r="CW11" i="2" s="1"/>
  <c r="CW7" i="2"/>
  <c r="CW4" i="2"/>
  <c r="CW15" i="2" s="1"/>
  <c r="CW26" i="1"/>
  <c r="CW19" i="1"/>
  <c r="CW21" i="1" s="1"/>
  <c r="CW17" i="1"/>
  <c r="CW7" i="1"/>
  <c r="CW4" i="1"/>
  <c r="CW15" i="1" s="1"/>
  <c r="CW37" i="6"/>
  <c r="CW39" i="6" s="1"/>
  <c r="CW41" i="6" s="1"/>
  <c r="CW35" i="6"/>
  <c r="CW27" i="6"/>
  <c r="CW29" i="6" s="1"/>
  <c r="CW25" i="6"/>
  <c r="CW23" i="6"/>
  <c r="CW15" i="6"/>
  <c r="CW17" i="6" s="1"/>
  <c r="CW19" i="6" s="1"/>
  <c r="CW13" i="6"/>
  <c r="CW5" i="6"/>
  <c r="CW7" i="6" s="1"/>
  <c r="CW18" i="6" l="1"/>
  <c r="CW23" i="4"/>
  <c r="CZ47" i="6"/>
  <c r="CY25" i="2"/>
  <c r="CY28" i="2" s="1"/>
  <c r="CY47" i="6" s="1"/>
  <c r="BD22" i="5"/>
  <c r="BD23" i="5" s="1"/>
  <c r="BD25" i="5" s="1"/>
  <c r="BD28" i="5" s="1"/>
  <c r="CX22" i="1"/>
  <c r="CX10" i="6"/>
  <c r="CX30" i="6"/>
  <c r="CX12" i="4" s="1"/>
  <c r="CX13" i="4" s="1"/>
  <c r="CX25" i="4" s="1"/>
  <c r="CX28" i="4" s="1"/>
  <c r="CX22" i="2"/>
  <c r="CX22" i="3"/>
  <c r="CX23" i="3" s="1"/>
  <c r="CX12" i="2"/>
  <c r="CX13" i="2" s="1"/>
  <c r="CX12" i="3"/>
  <c r="CX13" i="3" s="1"/>
  <c r="CW12" i="2"/>
  <c r="CW31" i="6"/>
  <c r="CW32" i="6" s="1"/>
  <c r="CW28" i="6"/>
  <c r="BC12" i="5" s="1"/>
  <c r="BC13" i="5" s="1"/>
  <c r="CW12" i="3"/>
  <c r="CW13" i="3" s="1"/>
  <c r="CW13" i="2"/>
  <c r="CW40" i="6"/>
  <c r="BC22" i="5" s="1"/>
  <c r="BC23" i="5" s="1"/>
  <c r="CW9" i="6"/>
  <c r="CW43" i="6" s="1"/>
  <c r="CW46" i="6" s="1"/>
  <c r="CX23" i="1" l="1"/>
  <c r="CX25" i="1" s="1"/>
  <c r="CX29" i="1" s="1"/>
  <c r="CX23" i="2"/>
  <c r="CX25" i="3"/>
  <c r="CX28" i="3" s="1"/>
  <c r="CX25" i="2"/>
  <c r="CX28" i="2" s="1"/>
  <c r="BC25" i="5"/>
  <c r="BC28" i="5" s="1"/>
  <c r="CW30" i="6"/>
  <c r="CW12" i="4" s="1"/>
  <c r="CW13" i="4" s="1"/>
  <c r="CW25" i="4" s="1"/>
  <c r="CW28" i="4" s="1"/>
  <c r="CW22" i="2"/>
  <c r="CW22" i="1" s="1"/>
  <c r="CW23" i="1" s="1"/>
  <c r="CW22" i="3"/>
  <c r="CW23" i="3" s="1"/>
  <c r="CW25" i="3" s="1"/>
  <c r="CW28" i="3" s="1"/>
  <c r="CU10" i="1"/>
  <c r="CV26" i="2"/>
  <c r="CV19" i="2"/>
  <c r="CV21" i="2" s="1"/>
  <c r="CV17" i="2"/>
  <c r="CV9" i="2"/>
  <c r="CV11" i="2" s="1"/>
  <c r="CV7" i="2"/>
  <c r="CV4" i="2"/>
  <c r="CV15" i="2" s="1"/>
  <c r="CV10" i="1"/>
  <c r="CW9" i="1" s="1"/>
  <c r="CW11" i="1" s="1"/>
  <c r="CV21" i="1"/>
  <c r="BB26" i="5"/>
  <c r="BB19" i="5"/>
  <c r="BB21" i="5" s="1"/>
  <c r="BB17" i="5"/>
  <c r="BB9" i="5"/>
  <c r="BB11" i="5" s="1"/>
  <c r="BB7" i="5"/>
  <c r="BB4" i="5"/>
  <c r="BB15" i="5" s="1"/>
  <c r="CV26" i="4"/>
  <c r="CV21" i="4"/>
  <c r="CV23" i="4" s="1"/>
  <c r="CV19" i="4"/>
  <c r="CV17" i="4"/>
  <c r="CV15" i="4"/>
  <c r="CV9" i="4"/>
  <c r="CV11" i="4" s="1"/>
  <c r="CV7" i="4"/>
  <c r="CV4" i="4"/>
  <c r="CV26" i="3"/>
  <c r="CV19" i="3"/>
  <c r="CV21" i="3" s="1"/>
  <c r="CV17" i="3"/>
  <c r="CV9" i="3"/>
  <c r="CV11" i="3" s="1"/>
  <c r="CV7" i="3"/>
  <c r="CV4" i="3"/>
  <c r="CV15" i="3" s="1"/>
  <c r="CV26" i="1"/>
  <c r="CV19" i="1"/>
  <c r="CV17" i="1"/>
  <c r="CV9" i="1"/>
  <c r="CV11" i="1" s="1"/>
  <c r="CV8" i="6" s="1"/>
  <c r="CV12" i="1" s="1"/>
  <c r="CV7" i="1"/>
  <c r="CV4" i="1"/>
  <c r="CV15" i="1" s="1"/>
  <c r="CV37" i="6"/>
  <c r="CV39" i="6" s="1"/>
  <c r="CV41" i="6" s="1"/>
  <c r="CV35" i="6"/>
  <c r="CV27" i="6"/>
  <c r="CV29" i="6" s="1"/>
  <c r="CV25" i="6"/>
  <c r="CV23" i="6"/>
  <c r="CV15" i="6"/>
  <c r="CV17" i="6" s="1"/>
  <c r="CV19" i="6" s="1"/>
  <c r="CV13" i="6"/>
  <c r="CV5" i="6"/>
  <c r="CV7" i="6" s="1"/>
  <c r="CN51" i="6"/>
  <c r="CP50" i="6"/>
  <c r="CP51" i="6" s="1"/>
  <c r="CO50" i="6"/>
  <c r="CO51" i="6" s="1"/>
  <c r="CN50" i="6"/>
  <c r="CM50" i="6"/>
  <c r="CL50" i="6"/>
  <c r="CK50" i="6"/>
  <c r="CJ50" i="6"/>
  <c r="CI50" i="6"/>
  <c r="CH50" i="6"/>
  <c r="CG50" i="6"/>
  <c r="CF50" i="6"/>
  <c r="CE50" i="6"/>
  <c r="X44" i="6"/>
  <c r="CQ41" i="6"/>
  <c r="BK41" i="6"/>
  <c r="O41" i="6"/>
  <c r="CT39" i="6"/>
  <c r="CT41" i="6" s="1"/>
  <c r="CD39" i="6"/>
  <c r="CD41" i="6" s="1"/>
  <c r="BN39" i="6"/>
  <c r="BN41" i="6" s="1"/>
  <c r="AX39" i="6"/>
  <c r="AX41" i="6" s="1"/>
  <c r="AP39" i="6"/>
  <c r="AP41" i="6" s="1"/>
  <c r="AL39" i="6"/>
  <c r="AL41" i="6" s="1"/>
  <c r="AH39" i="6"/>
  <c r="AH41" i="6" s="1"/>
  <c r="AD39" i="6"/>
  <c r="AD41" i="6" s="1"/>
  <c r="Z39" i="6"/>
  <c r="Z41" i="6" s="1"/>
  <c r="V39" i="6"/>
  <c r="V41" i="6" s="1"/>
  <c r="R39" i="6"/>
  <c r="R41" i="6" s="1"/>
  <c r="E39" i="6"/>
  <c r="E41" i="6" s="1"/>
  <c r="CS38" i="6"/>
  <c r="CJ38" i="6"/>
  <c r="CI38" i="6"/>
  <c r="BY38" i="6"/>
  <c r="CU37" i="6"/>
  <c r="CU39" i="6" s="1"/>
  <c r="CU41" i="6" s="1"/>
  <c r="CT37" i="6"/>
  <c r="CS37" i="6"/>
  <c r="CR37" i="6"/>
  <c r="CR39" i="6" s="1"/>
  <c r="CR41" i="6" s="1"/>
  <c r="CQ37" i="6"/>
  <c r="CQ39" i="6" s="1"/>
  <c r="CP37" i="6"/>
  <c r="CP39" i="6" s="1"/>
  <c r="CP41" i="6" s="1"/>
  <c r="CO37" i="6"/>
  <c r="CO39" i="6" s="1"/>
  <c r="CO41" i="6" s="1"/>
  <c r="CN37" i="6"/>
  <c r="CN39" i="6" s="1"/>
  <c r="CN41" i="6" s="1"/>
  <c r="CM37" i="6"/>
  <c r="CM39" i="6" s="1"/>
  <c r="CM41" i="6" s="1"/>
  <c r="CK37" i="6"/>
  <c r="CK38" i="6" s="1"/>
  <c r="CI37" i="6"/>
  <c r="CH37" i="6"/>
  <c r="CH39" i="6" s="1"/>
  <c r="CG37" i="6"/>
  <c r="CG39" i="6" s="1"/>
  <c r="CG41" i="6" s="1"/>
  <c r="CF37" i="6"/>
  <c r="CF39" i="6" s="1"/>
  <c r="CF41" i="6" s="1"/>
  <c r="CE37" i="6"/>
  <c r="CE39" i="6" s="1"/>
  <c r="CE41" i="6" s="1"/>
  <c r="CD37" i="6"/>
  <c r="CC37" i="6"/>
  <c r="CC39" i="6" s="1"/>
  <c r="CC41" i="6" s="1"/>
  <c r="CB37" i="6"/>
  <c r="CB39" i="6" s="1"/>
  <c r="CB41" i="6" s="1"/>
  <c r="CA37" i="6"/>
  <c r="CA39" i="6" s="1"/>
  <c r="CA41" i="6" s="1"/>
  <c r="BZ37" i="6"/>
  <c r="BZ39" i="6" s="1"/>
  <c r="BY37" i="6"/>
  <c r="BX37" i="6"/>
  <c r="BX39" i="6" s="1"/>
  <c r="BX41" i="6" s="1"/>
  <c r="BW37" i="6"/>
  <c r="BW39" i="6" s="1"/>
  <c r="BW41" i="6" s="1"/>
  <c r="BV37" i="6"/>
  <c r="BV39" i="6" s="1"/>
  <c r="BU37" i="6"/>
  <c r="BU39" i="6" s="1"/>
  <c r="BU41" i="6" s="1"/>
  <c r="BT37" i="6"/>
  <c r="BT39" i="6" s="1"/>
  <c r="BT41" i="6" s="1"/>
  <c r="BS37" i="6"/>
  <c r="BS39" i="6" s="1"/>
  <c r="BS41" i="6" s="1"/>
  <c r="BR37" i="6"/>
  <c r="BR39" i="6" s="1"/>
  <c r="BQ37" i="6"/>
  <c r="BQ39" i="6" s="1"/>
  <c r="BQ41" i="6" s="1"/>
  <c r="BP37" i="6"/>
  <c r="BP39" i="6" s="1"/>
  <c r="BP41" i="6" s="1"/>
  <c r="BO37" i="6"/>
  <c r="BO39" i="6" s="1"/>
  <c r="BO41" i="6" s="1"/>
  <c r="BN37" i="6"/>
  <c r="BM37" i="6"/>
  <c r="BM39" i="6" s="1"/>
  <c r="BM41" i="6" s="1"/>
  <c r="BL37" i="6"/>
  <c r="BL39" i="6" s="1"/>
  <c r="BL41" i="6" s="1"/>
  <c r="BK37" i="6"/>
  <c r="BK39" i="6" s="1"/>
  <c r="BJ37" i="6"/>
  <c r="BJ39" i="6" s="1"/>
  <c r="BI37" i="6"/>
  <c r="BI39" i="6" s="1"/>
  <c r="BI41" i="6" s="1"/>
  <c r="BH37" i="6"/>
  <c r="BH39" i="6" s="1"/>
  <c r="BH41" i="6" s="1"/>
  <c r="BG37" i="6"/>
  <c r="BG39" i="6" s="1"/>
  <c r="BG41" i="6" s="1"/>
  <c r="BF37" i="6"/>
  <c r="BF39" i="6" s="1"/>
  <c r="BE37" i="6"/>
  <c r="BE39" i="6" s="1"/>
  <c r="BE41" i="6" s="1"/>
  <c r="BD37" i="6"/>
  <c r="BD39" i="6" s="1"/>
  <c r="BD41" i="6" s="1"/>
  <c r="BC37" i="6"/>
  <c r="BC39" i="6" s="1"/>
  <c r="BC41" i="6" s="1"/>
  <c r="BB37" i="6"/>
  <c r="BB39" i="6" s="1"/>
  <c r="BA37" i="6"/>
  <c r="BA39" i="6" s="1"/>
  <c r="BA41" i="6" s="1"/>
  <c r="AZ37" i="6"/>
  <c r="AZ39" i="6" s="1"/>
  <c r="AZ41" i="6" s="1"/>
  <c r="AY37" i="6"/>
  <c r="AY39" i="6" s="1"/>
  <c r="AY41" i="6" s="1"/>
  <c r="AX37" i="6"/>
  <c r="AW37" i="6"/>
  <c r="AW39" i="6" s="1"/>
  <c r="AW41" i="6" s="1"/>
  <c r="AV37" i="6"/>
  <c r="AV39" i="6" s="1"/>
  <c r="AV41" i="6" s="1"/>
  <c r="AU37" i="6"/>
  <c r="AU39" i="6" s="1"/>
  <c r="AU41" i="6" s="1"/>
  <c r="AT37" i="6"/>
  <c r="AT39" i="6" s="1"/>
  <c r="AT41" i="6" s="1"/>
  <c r="AS37" i="6"/>
  <c r="AS39" i="6" s="1"/>
  <c r="AS41" i="6" s="1"/>
  <c r="AR37" i="6"/>
  <c r="AR39" i="6" s="1"/>
  <c r="AR41" i="6" s="1"/>
  <c r="AQ37" i="6"/>
  <c r="AQ39" i="6" s="1"/>
  <c r="AQ41" i="6" s="1"/>
  <c r="AP37" i="6"/>
  <c r="AO37" i="6"/>
  <c r="AO39" i="6" s="1"/>
  <c r="AO41" i="6" s="1"/>
  <c r="AN37" i="6"/>
  <c r="AN39" i="6" s="1"/>
  <c r="AN41" i="6" s="1"/>
  <c r="AM37" i="6"/>
  <c r="AM39" i="6" s="1"/>
  <c r="AM41" i="6" s="1"/>
  <c r="AL37" i="6"/>
  <c r="AK37" i="6"/>
  <c r="AK39" i="6" s="1"/>
  <c r="AK41" i="6" s="1"/>
  <c r="AJ37" i="6"/>
  <c r="AJ39" i="6" s="1"/>
  <c r="AJ41" i="6" s="1"/>
  <c r="AI37" i="6"/>
  <c r="AI39" i="6" s="1"/>
  <c r="AI41" i="6" s="1"/>
  <c r="AH37" i="6"/>
  <c r="AG37" i="6"/>
  <c r="AG39" i="6" s="1"/>
  <c r="AG41" i="6" s="1"/>
  <c r="AF37" i="6"/>
  <c r="AF39" i="6" s="1"/>
  <c r="AF41" i="6" s="1"/>
  <c r="AE37" i="6"/>
  <c r="AE39" i="6" s="1"/>
  <c r="AE41" i="6" s="1"/>
  <c r="AD37" i="6"/>
  <c r="AC37" i="6"/>
  <c r="AC39" i="6" s="1"/>
  <c r="AC41" i="6" s="1"/>
  <c r="AB37" i="6"/>
  <c r="AB39" i="6" s="1"/>
  <c r="AB41" i="6" s="1"/>
  <c r="AA37" i="6"/>
  <c r="AA39" i="6" s="1"/>
  <c r="AA41" i="6" s="1"/>
  <c r="Z37" i="6"/>
  <c r="Y37" i="6"/>
  <c r="Y39" i="6" s="1"/>
  <c r="Y41" i="6" s="1"/>
  <c r="X37" i="6"/>
  <c r="X39" i="6" s="1"/>
  <c r="X41" i="6" s="1"/>
  <c r="W37" i="6"/>
  <c r="W39" i="6" s="1"/>
  <c r="W41" i="6" s="1"/>
  <c r="V37" i="6"/>
  <c r="U37" i="6"/>
  <c r="U39" i="6" s="1"/>
  <c r="U41" i="6" s="1"/>
  <c r="T37" i="6"/>
  <c r="T39" i="6" s="1"/>
  <c r="T41" i="6" s="1"/>
  <c r="S37" i="6"/>
  <c r="S39" i="6" s="1"/>
  <c r="S41" i="6" s="1"/>
  <c r="R37" i="6"/>
  <c r="Q37" i="6"/>
  <c r="Q39" i="6" s="1"/>
  <c r="Q41" i="6" s="1"/>
  <c r="P37" i="6"/>
  <c r="P39" i="6" s="1"/>
  <c r="P41" i="6" s="1"/>
  <c r="O37" i="6"/>
  <c r="N37" i="6"/>
  <c r="N39" i="6" s="1"/>
  <c r="N41" i="6" s="1"/>
  <c r="M37" i="6"/>
  <c r="M39" i="6" s="1"/>
  <c r="M41" i="6" s="1"/>
  <c r="L37" i="6"/>
  <c r="L39" i="6" s="1"/>
  <c r="L41" i="6" s="1"/>
  <c r="K37" i="6"/>
  <c r="K39" i="6" s="1"/>
  <c r="K41" i="6" s="1"/>
  <c r="J37" i="6"/>
  <c r="J39" i="6" s="1"/>
  <c r="J41" i="6" s="1"/>
  <c r="I37" i="6"/>
  <c r="I39" i="6" s="1"/>
  <c r="I41" i="6" s="1"/>
  <c r="H37" i="6"/>
  <c r="H39" i="6" s="1"/>
  <c r="H41" i="6" s="1"/>
  <c r="G37" i="6"/>
  <c r="G39" i="6" s="1"/>
  <c r="G41" i="6" s="1"/>
  <c r="F37" i="6"/>
  <c r="F39" i="6" s="1"/>
  <c r="F41" i="6" s="1"/>
  <c r="E36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CU29" i="6"/>
  <c r="CI29" i="6"/>
  <c r="BS29" i="6"/>
  <c r="BC29" i="6"/>
  <c r="AM29" i="6"/>
  <c r="CR27" i="6"/>
  <c r="CN27" i="6"/>
  <c r="CJ27" i="6"/>
  <c r="CF27" i="6"/>
  <c r="CB27" i="6"/>
  <c r="BX27" i="6"/>
  <c r="BT27" i="6"/>
  <c r="BP27" i="6"/>
  <c r="BL27" i="6"/>
  <c r="BH27" i="6"/>
  <c r="BD27" i="6"/>
  <c r="AZ27" i="6"/>
  <c r="AV27" i="6"/>
  <c r="AR27" i="6"/>
  <c r="AN27" i="6"/>
  <c r="AJ27" i="6"/>
  <c r="AF27" i="6"/>
  <c r="AB27" i="6"/>
  <c r="X27" i="6"/>
  <c r="T27" i="6"/>
  <c r="P27" i="6"/>
  <c r="P29" i="6" s="1"/>
  <c r="L27" i="6"/>
  <c r="H27" i="6"/>
  <c r="H29" i="6" s="1"/>
  <c r="BY26" i="6"/>
  <c r="CU25" i="6"/>
  <c r="CU27" i="6" s="1"/>
  <c r="CT25" i="6"/>
  <c r="CT27" i="6" s="1"/>
  <c r="CS25" i="6"/>
  <c r="CS27" i="6" s="1"/>
  <c r="CS29" i="6" s="1"/>
  <c r="CR25" i="6"/>
  <c r="CQ25" i="6"/>
  <c r="CQ27" i="6" s="1"/>
  <c r="CP25" i="6"/>
  <c r="CP27" i="6" s="1"/>
  <c r="CO25" i="6"/>
  <c r="CO27" i="6" s="1"/>
  <c r="CO29" i="6" s="1"/>
  <c r="CN25" i="6"/>
  <c r="CM25" i="6"/>
  <c r="CM27" i="6" s="1"/>
  <c r="CL25" i="6"/>
  <c r="CL27" i="6" s="1"/>
  <c r="CK25" i="6"/>
  <c r="CK27" i="6" s="1"/>
  <c r="CK29" i="6" s="1"/>
  <c r="CJ25" i="6"/>
  <c r="CI25" i="6"/>
  <c r="CI27" i="6" s="1"/>
  <c r="CH25" i="6"/>
  <c r="CH27" i="6" s="1"/>
  <c r="CG25" i="6"/>
  <c r="CG27" i="6" s="1"/>
  <c r="CG29" i="6" s="1"/>
  <c r="CF25" i="6"/>
  <c r="CE25" i="6"/>
  <c r="CE27" i="6" s="1"/>
  <c r="CD25" i="6"/>
  <c r="CD27" i="6" s="1"/>
  <c r="CC25" i="6"/>
  <c r="CC27" i="6" s="1"/>
  <c r="CC29" i="6" s="1"/>
  <c r="CB25" i="6"/>
  <c r="CA25" i="6"/>
  <c r="CA27" i="6" s="1"/>
  <c r="BY25" i="6"/>
  <c r="BX25" i="6"/>
  <c r="BW25" i="6"/>
  <c r="BW27" i="6" s="1"/>
  <c r="BW29" i="6" s="1"/>
  <c r="BV25" i="6"/>
  <c r="BV27" i="6" s="1"/>
  <c r="BU25" i="6"/>
  <c r="BU27" i="6" s="1"/>
  <c r="BT25" i="6"/>
  <c r="BS25" i="6"/>
  <c r="BS27" i="6" s="1"/>
  <c r="BR25" i="6"/>
  <c r="BR27" i="6" s="1"/>
  <c r="BQ25" i="6"/>
  <c r="BQ27" i="6" s="1"/>
  <c r="BP25" i="6"/>
  <c r="BO25" i="6"/>
  <c r="BO27" i="6" s="1"/>
  <c r="BN25" i="6"/>
  <c r="BN27" i="6" s="1"/>
  <c r="BM25" i="6"/>
  <c r="BM27" i="6" s="1"/>
  <c r="BM29" i="6" s="1"/>
  <c r="BL25" i="6"/>
  <c r="BK25" i="6"/>
  <c r="BK27" i="6" s="1"/>
  <c r="BJ25" i="6"/>
  <c r="BJ27" i="6" s="1"/>
  <c r="BI25" i="6"/>
  <c r="BI27" i="6" s="1"/>
  <c r="BH25" i="6"/>
  <c r="BG25" i="6"/>
  <c r="BG27" i="6" s="1"/>
  <c r="BF25" i="6"/>
  <c r="BF27" i="6" s="1"/>
  <c r="BE25" i="6"/>
  <c r="BE27" i="6" s="1"/>
  <c r="BD25" i="6"/>
  <c r="BC25" i="6"/>
  <c r="BC27" i="6" s="1"/>
  <c r="BB25" i="6"/>
  <c r="BB27" i="6" s="1"/>
  <c r="BA25" i="6"/>
  <c r="BA27" i="6" s="1"/>
  <c r="AZ25" i="6"/>
  <c r="AY25" i="6"/>
  <c r="AY27" i="6" s="1"/>
  <c r="AX25" i="6"/>
  <c r="AX27" i="6" s="1"/>
  <c r="AW25" i="6"/>
  <c r="AW27" i="6" s="1"/>
  <c r="AV25" i="6"/>
  <c r="AU25" i="6"/>
  <c r="AU27" i="6" s="1"/>
  <c r="AT25" i="6"/>
  <c r="AT27" i="6" s="1"/>
  <c r="AS25" i="6"/>
  <c r="AS27" i="6" s="1"/>
  <c r="AR25" i="6"/>
  <c r="AQ25" i="6"/>
  <c r="AQ27" i="6" s="1"/>
  <c r="AP25" i="6"/>
  <c r="AP27" i="6" s="1"/>
  <c r="AO25" i="6"/>
  <c r="AO27" i="6" s="1"/>
  <c r="AN25" i="6"/>
  <c r="AM25" i="6"/>
  <c r="AM27" i="6" s="1"/>
  <c r="AL25" i="6"/>
  <c r="AL27" i="6" s="1"/>
  <c r="AK25" i="6"/>
  <c r="AK27" i="6" s="1"/>
  <c r="AJ25" i="6"/>
  <c r="AI25" i="6"/>
  <c r="AI27" i="6" s="1"/>
  <c r="AH25" i="6"/>
  <c r="AH27" i="6" s="1"/>
  <c r="AG25" i="6"/>
  <c r="AG27" i="6" s="1"/>
  <c r="AF25" i="6"/>
  <c r="AE25" i="6"/>
  <c r="AE27" i="6" s="1"/>
  <c r="AD25" i="6"/>
  <c r="AD27" i="6" s="1"/>
  <c r="AC25" i="6"/>
  <c r="AC27" i="6" s="1"/>
  <c r="AB25" i="6"/>
  <c r="AA25" i="6"/>
  <c r="AA27" i="6" s="1"/>
  <c r="Z25" i="6"/>
  <c r="Z27" i="6" s="1"/>
  <c r="Y25" i="6"/>
  <c r="Y27" i="6" s="1"/>
  <c r="X25" i="6"/>
  <c r="W25" i="6"/>
  <c r="W27" i="6" s="1"/>
  <c r="V25" i="6"/>
  <c r="V27" i="6" s="1"/>
  <c r="U25" i="6"/>
  <c r="U27" i="6" s="1"/>
  <c r="T25" i="6"/>
  <c r="S25" i="6"/>
  <c r="S27" i="6" s="1"/>
  <c r="S29" i="6" s="1"/>
  <c r="R25" i="6"/>
  <c r="R27" i="6" s="1"/>
  <c r="Q25" i="6"/>
  <c r="Q27" i="6" s="1"/>
  <c r="Q29" i="6" s="1"/>
  <c r="P25" i="6"/>
  <c r="O25" i="6"/>
  <c r="O27" i="6" s="1"/>
  <c r="O29" i="6" s="1"/>
  <c r="N25" i="6"/>
  <c r="N27" i="6" s="1"/>
  <c r="M25" i="6"/>
  <c r="M27" i="6" s="1"/>
  <c r="M29" i="6" s="1"/>
  <c r="L25" i="6"/>
  <c r="K25" i="6"/>
  <c r="K27" i="6" s="1"/>
  <c r="J25" i="6"/>
  <c r="J27" i="6" s="1"/>
  <c r="I25" i="6"/>
  <c r="I27" i="6" s="1"/>
  <c r="I29" i="6" s="1"/>
  <c r="H25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W29" i="6" s="1"/>
  <c r="V24" i="6"/>
  <c r="U24" i="6"/>
  <c r="T24" i="6"/>
  <c r="S24" i="6"/>
  <c r="R24" i="6"/>
  <c r="Q24" i="6"/>
  <c r="P24" i="6"/>
  <c r="O24" i="6"/>
  <c r="N24" i="6"/>
  <c r="M24" i="6"/>
  <c r="I24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CN19" i="6"/>
  <c r="CI19" i="6"/>
  <c r="BS19" i="6"/>
  <c r="BO19" i="6"/>
  <c r="CS17" i="6"/>
  <c r="CS19" i="6" s="1"/>
  <c r="CO17" i="6"/>
  <c r="CO19" i="6" s="1"/>
  <c r="CK17" i="6"/>
  <c r="CK19" i="6" s="1"/>
  <c r="CG17" i="6"/>
  <c r="CG19" i="6" s="1"/>
  <c r="CC17" i="6"/>
  <c r="CC19" i="6" s="1"/>
  <c r="BY17" i="6"/>
  <c r="BY19" i="6" s="1"/>
  <c r="BU17" i="6"/>
  <c r="BU19" i="6" s="1"/>
  <c r="BQ17" i="6"/>
  <c r="BQ19" i="6" s="1"/>
  <c r="BM17" i="6"/>
  <c r="BM19" i="6" s="1"/>
  <c r="BI17" i="6"/>
  <c r="BI19" i="6" s="1"/>
  <c r="BE17" i="6"/>
  <c r="BA17" i="6"/>
  <c r="AW17" i="6"/>
  <c r="AS17" i="6"/>
  <c r="AO17" i="6"/>
  <c r="AK17" i="6"/>
  <c r="AG17" i="6"/>
  <c r="AC17" i="6"/>
  <c r="Y17" i="6"/>
  <c r="W17" i="6"/>
  <c r="U17" i="6"/>
  <c r="S17" i="6"/>
  <c r="Q17" i="6"/>
  <c r="Q19" i="6" s="1"/>
  <c r="O17" i="6"/>
  <c r="M17" i="6"/>
  <c r="M19" i="6" s="1"/>
  <c r="K17" i="6"/>
  <c r="I17" i="6"/>
  <c r="I19" i="6" s="1"/>
  <c r="BY16" i="6"/>
  <c r="CU15" i="6"/>
  <c r="CU17" i="6" s="1"/>
  <c r="CU19" i="6" s="1"/>
  <c r="CT15" i="6"/>
  <c r="CT17" i="6" s="1"/>
  <c r="CT19" i="6" s="1"/>
  <c r="CS15" i="6"/>
  <c r="CR15" i="6"/>
  <c r="CR17" i="6" s="1"/>
  <c r="CR19" i="6" s="1"/>
  <c r="CQ15" i="6"/>
  <c r="CQ17" i="6" s="1"/>
  <c r="CQ19" i="6" s="1"/>
  <c r="CP15" i="6"/>
  <c r="CP17" i="6" s="1"/>
  <c r="CP19" i="6" s="1"/>
  <c r="CO15" i="6"/>
  <c r="CN15" i="6"/>
  <c r="CN17" i="6" s="1"/>
  <c r="CM15" i="6"/>
  <c r="CM17" i="6" s="1"/>
  <c r="CM19" i="6" s="1"/>
  <c r="CL15" i="6"/>
  <c r="CL17" i="6" s="1"/>
  <c r="CL19" i="6" s="1"/>
  <c r="CK15" i="6"/>
  <c r="CJ15" i="6"/>
  <c r="CJ17" i="6" s="1"/>
  <c r="CJ19" i="6" s="1"/>
  <c r="CI15" i="6"/>
  <c r="CI17" i="6" s="1"/>
  <c r="CH15" i="6"/>
  <c r="CH17" i="6" s="1"/>
  <c r="CH19" i="6" s="1"/>
  <c r="CG15" i="6"/>
  <c r="CF15" i="6"/>
  <c r="CF17" i="6" s="1"/>
  <c r="CF19" i="6" s="1"/>
  <c r="CE15" i="6"/>
  <c r="CE17" i="6" s="1"/>
  <c r="CE19" i="6" s="1"/>
  <c r="CD15" i="6"/>
  <c r="CD17" i="6" s="1"/>
  <c r="CD19" i="6" s="1"/>
  <c r="CC15" i="6"/>
  <c r="CB15" i="6"/>
  <c r="CB17" i="6" s="1"/>
  <c r="CB19" i="6" s="1"/>
  <c r="CA15" i="6"/>
  <c r="CA17" i="6" s="1"/>
  <c r="CA19" i="6" s="1"/>
  <c r="BZ15" i="6"/>
  <c r="BZ17" i="6" s="1"/>
  <c r="BZ19" i="6" s="1"/>
  <c r="BY15" i="6"/>
  <c r="BX15" i="6"/>
  <c r="BX17" i="6" s="1"/>
  <c r="BX19" i="6" s="1"/>
  <c r="BW15" i="6"/>
  <c r="BW17" i="6" s="1"/>
  <c r="BW19" i="6" s="1"/>
  <c r="BV15" i="6"/>
  <c r="BV17" i="6" s="1"/>
  <c r="BV19" i="6" s="1"/>
  <c r="BU15" i="6"/>
  <c r="BT15" i="6"/>
  <c r="BT17" i="6" s="1"/>
  <c r="BT19" i="6" s="1"/>
  <c r="BS15" i="6"/>
  <c r="BS17" i="6" s="1"/>
  <c r="BR15" i="6"/>
  <c r="BR17" i="6" s="1"/>
  <c r="BR19" i="6" s="1"/>
  <c r="BQ15" i="6"/>
  <c r="BP15" i="6"/>
  <c r="BP17" i="6" s="1"/>
  <c r="BP19" i="6" s="1"/>
  <c r="BO15" i="6"/>
  <c r="BO17" i="6" s="1"/>
  <c r="BN15" i="6"/>
  <c r="BN17" i="6" s="1"/>
  <c r="BN19" i="6" s="1"/>
  <c r="BM15" i="6"/>
  <c r="BL15" i="6"/>
  <c r="BL17" i="6" s="1"/>
  <c r="BL19" i="6" s="1"/>
  <c r="BK15" i="6"/>
  <c r="BK17" i="6" s="1"/>
  <c r="BK19" i="6" s="1"/>
  <c r="BJ15" i="6"/>
  <c r="BJ17" i="6" s="1"/>
  <c r="BJ19" i="6" s="1"/>
  <c r="BI15" i="6"/>
  <c r="BH15" i="6"/>
  <c r="BH17" i="6" s="1"/>
  <c r="BG15" i="6"/>
  <c r="BG17" i="6" s="1"/>
  <c r="BF15" i="6"/>
  <c r="BF17" i="6" s="1"/>
  <c r="BE15" i="6"/>
  <c r="BD15" i="6"/>
  <c r="BD17" i="6" s="1"/>
  <c r="BC15" i="6"/>
  <c r="BC17" i="6" s="1"/>
  <c r="BB15" i="6"/>
  <c r="BB17" i="6" s="1"/>
  <c r="BA15" i="6"/>
  <c r="AZ15" i="6"/>
  <c r="AZ17" i="6" s="1"/>
  <c r="AY15" i="6"/>
  <c r="AY17" i="6" s="1"/>
  <c r="AX15" i="6"/>
  <c r="AX17" i="6" s="1"/>
  <c r="AW15" i="6"/>
  <c r="AV15" i="6"/>
  <c r="AV17" i="6" s="1"/>
  <c r="AU15" i="6"/>
  <c r="AU17" i="6" s="1"/>
  <c r="AT15" i="6"/>
  <c r="AT17" i="6" s="1"/>
  <c r="AS15" i="6"/>
  <c r="AR15" i="6"/>
  <c r="AR17" i="6" s="1"/>
  <c r="AQ15" i="6"/>
  <c r="AQ17" i="6" s="1"/>
  <c r="AP15" i="6"/>
  <c r="AP17" i="6" s="1"/>
  <c r="AO15" i="6"/>
  <c r="AN15" i="6"/>
  <c r="AN17" i="6" s="1"/>
  <c r="AM15" i="6"/>
  <c r="AM17" i="6" s="1"/>
  <c r="AL15" i="6"/>
  <c r="AL17" i="6" s="1"/>
  <c r="AK15" i="6"/>
  <c r="AJ15" i="6"/>
  <c r="AJ17" i="6" s="1"/>
  <c r="AI15" i="6"/>
  <c r="AI17" i="6" s="1"/>
  <c r="AH15" i="6"/>
  <c r="AH17" i="6" s="1"/>
  <c r="AG15" i="6"/>
  <c r="AF15" i="6"/>
  <c r="AF17" i="6" s="1"/>
  <c r="AE15" i="6"/>
  <c r="AE17" i="6" s="1"/>
  <c r="AD15" i="6"/>
  <c r="AD17" i="6" s="1"/>
  <c r="AC15" i="6"/>
  <c r="AB15" i="6"/>
  <c r="AB17" i="6" s="1"/>
  <c r="AA15" i="6"/>
  <c r="AA17" i="6" s="1"/>
  <c r="Z15" i="6"/>
  <c r="Z17" i="6" s="1"/>
  <c r="Y15" i="6"/>
  <c r="X15" i="6"/>
  <c r="X17" i="6" s="1"/>
  <c r="W15" i="6"/>
  <c r="V15" i="6"/>
  <c r="V17" i="6" s="1"/>
  <c r="U15" i="6"/>
  <c r="T15" i="6"/>
  <c r="T17" i="6" s="1"/>
  <c r="S15" i="6"/>
  <c r="R15" i="6"/>
  <c r="R17" i="6" s="1"/>
  <c r="R19" i="6" s="1"/>
  <c r="Q15" i="6"/>
  <c r="P15" i="6"/>
  <c r="P17" i="6" s="1"/>
  <c r="P19" i="6" s="1"/>
  <c r="O15" i="6"/>
  <c r="N15" i="6"/>
  <c r="N17" i="6" s="1"/>
  <c r="N19" i="6" s="1"/>
  <c r="M15" i="6"/>
  <c r="L15" i="6"/>
  <c r="L17" i="6" s="1"/>
  <c r="K15" i="6"/>
  <c r="J15" i="6"/>
  <c r="J17" i="6" s="1"/>
  <c r="I15" i="6"/>
  <c r="H15" i="6"/>
  <c r="H17" i="6" s="1"/>
  <c r="H19" i="6" s="1"/>
  <c r="BH14" i="6"/>
  <c r="BG14" i="6"/>
  <c r="BF14" i="6"/>
  <c r="BE14" i="6"/>
  <c r="BD14" i="6"/>
  <c r="BC14" i="6"/>
  <c r="BC19" i="6" s="1"/>
  <c r="BB14" i="6"/>
  <c r="BA14" i="6"/>
  <c r="AZ14" i="6"/>
  <c r="AY14" i="6"/>
  <c r="AY19" i="6" s="1"/>
  <c r="AX14" i="6"/>
  <c r="AW14" i="6"/>
  <c r="AV14" i="6"/>
  <c r="AU14" i="6"/>
  <c r="AT14" i="6"/>
  <c r="AS14" i="6"/>
  <c r="AR14" i="6"/>
  <c r="AQ14" i="6"/>
  <c r="AP14" i="6"/>
  <c r="AO14" i="6"/>
  <c r="AN14" i="6"/>
  <c r="AM14" i="6"/>
  <c r="AM19" i="6" s="1"/>
  <c r="AL14" i="6"/>
  <c r="AK14" i="6"/>
  <c r="AJ14" i="6"/>
  <c r="AI14" i="6"/>
  <c r="AI19" i="6" s="1"/>
  <c r="AH14" i="6"/>
  <c r="AG14" i="6"/>
  <c r="AF14" i="6"/>
  <c r="AE14" i="6"/>
  <c r="AD14" i="6"/>
  <c r="AC14" i="6"/>
  <c r="AB14" i="6"/>
  <c r="AA14" i="6"/>
  <c r="Z14" i="6"/>
  <c r="Y14" i="6"/>
  <c r="X14" i="6"/>
  <c r="W14" i="6"/>
  <c r="W19" i="6" s="1"/>
  <c r="V14" i="6"/>
  <c r="U14" i="6"/>
  <c r="T14" i="6"/>
  <c r="S14" i="6"/>
  <c r="S19" i="6" s="1"/>
  <c r="R14" i="6"/>
  <c r="Q14" i="6"/>
  <c r="P14" i="6"/>
  <c r="O14" i="6"/>
  <c r="O19" i="6" s="1"/>
  <c r="N14" i="6"/>
  <c r="M14" i="6"/>
  <c r="I14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BF9" i="6"/>
  <c r="CT7" i="6"/>
  <c r="CR7" i="6"/>
  <c r="CL7" i="6"/>
  <c r="CJ7" i="6"/>
  <c r="CD7" i="6"/>
  <c r="CB7" i="6"/>
  <c r="BV7" i="6"/>
  <c r="BT7" i="6"/>
  <c r="BN7" i="6"/>
  <c r="BL7" i="6"/>
  <c r="BF7" i="6"/>
  <c r="BD7" i="6"/>
  <c r="AW7" i="6"/>
  <c r="AU7" i="6"/>
  <c r="AQ7" i="6"/>
  <c r="AM7" i="6"/>
  <c r="AM9" i="6" s="1"/>
  <c r="AL7" i="6"/>
  <c r="AK7" i="6"/>
  <c r="AI7" i="6"/>
  <c r="AG7" i="6"/>
  <c r="AE7" i="6"/>
  <c r="AC7" i="6"/>
  <c r="AA7" i="6"/>
  <c r="Y7" i="6"/>
  <c r="W7" i="6"/>
  <c r="U7" i="6"/>
  <c r="S7" i="6"/>
  <c r="Q7" i="6"/>
  <c r="O7" i="6"/>
  <c r="M7" i="6"/>
  <c r="K7" i="6"/>
  <c r="I7" i="6"/>
  <c r="G7" i="6"/>
  <c r="E7" i="6"/>
  <c r="AV6" i="6"/>
  <c r="AV7" i="6" s="1"/>
  <c r="CU5" i="6"/>
  <c r="CU7" i="6" s="1"/>
  <c r="CT5" i="6"/>
  <c r="CS5" i="6"/>
  <c r="CS7" i="6" s="1"/>
  <c r="CR5" i="6"/>
  <c r="CQ5" i="6"/>
  <c r="CQ7" i="6" s="1"/>
  <c r="CP5" i="6"/>
  <c r="CP7" i="6" s="1"/>
  <c r="CO5" i="6"/>
  <c r="CO7" i="6" s="1"/>
  <c r="CN5" i="6"/>
  <c r="CN7" i="6" s="1"/>
  <c r="CM5" i="6"/>
  <c r="CM7" i="6" s="1"/>
  <c r="CL5" i="6"/>
  <c r="CK5" i="6"/>
  <c r="CK7" i="6" s="1"/>
  <c r="CJ5" i="6"/>
  <c r="CI5" i="6"/>
  <c r="CI7" i="6" s="1"/>
  <c r="CH5" i="6"/>
  <c r="CH7" i="6" s="1"/>
  <c r="CG5" i="6"/>
  <c r="CG7" i="6" s="1"/>
  <c r="CF5" i="6"/>
  <c r="CF7" i="6" s="1"/>
  <c r="CE5" i="6"/>
  <c r="CE7" i="6" s="1"/>
  <c r="CD5" i="6"/>
  <c r="CC5" i="6"/>
  <c r="CC7" i="6" s="1"/>
  <c r="CB5" i="6"/>
  <c r="CA5" i="6"/>
  <c r="CA7" i="6" s="1"/>
  <c r="BZ5" i="6"/>
  <c r="BZ7" i="6" s="1"/>
  <c r="BY5" i="6"/>
  <c r="BY7" i="6" s="1"/>
  <c r="BX5" i="6"/>
  <c r="BX7" i="6" s="1"/>
  <c r="BW5" i="6"/>
  <c r="BW7" i="6" s="1"/>
  <c r="BV5" i="6"/>
  <c r="BU5" i="6"/>
  <c r="BU7" i="6" s="1"/>
  <c r="BT5" i="6"/>
  <c r="BS5" i="6"/>
  <c r="BS7" i="6" s="1"/>
  <c r="BR5" i="6"/>
  <c r="BR7" i="6" s="1"/>
  <c r="BQ5" i="6"/>
  <c r="BQ7" i="6" s="1"/>
  <c r="BP5" i="6"/>
  <c r="BP7" i="6" s="1"/>
  <c r="BO5" i="6"/>
  <c r="BO7" i="6" s="1"/>
  <c r="BN5" i="6"/>
  <c r="BM5" i="6"/>
  <c r="BM7" i="6" s="1"/>
  <c r="BL5" i="6"/>
  <c r="BK5" i="6"/>
  <c r="BK7" i="6" s="1"/>
  <c r="BJ5" i="6"/>
  <c r="BJ7" i="6" s="1"/>
  <c r="BI5" i="6"/>
  <c r="BI7" i="6" s="1"/>
  <c r="BH5" i="6"/>
  <c r="BH7" i="6" s="1"/>
  <c r="BG5" i="6"/>
  <c r="BG7" i="6" s="1"/>
  <c r="BF5" i="6"/>
  <c r="BE5" i="6"/>
  <c r="BE7" i="6" s="1"/>
  <c r="BD5" i="6"/>
  <c r="BC5" i="6"/>
  <c r="BC7" i="6" s="1"/>
  <c r="BB5" i="6"/>
  <c r="BB7" i="6" s="1"/>
  <c r="BA5" i="6"/>
  <c r="BA7" i="6" s="1"/>
  <c r="AZ5" i="6"/>
  <c r="AZ7" i="6" s="1"/>
  <c r="AY5" i="6"/>
  <c r="AY7" i="6" s="1"/>
  <c r="AX5" i="6"/>
  <c r="AX7" i="6" s="1"/>
  <c r="AV5" i="6"/>
  <c r="AU5" i="6"/>
  <c r="AT5" i="6"/>
  <c r="AT7" i="6" s="1"/>
  <c r="AS5" i="6"/>
  <c r="AS7" i="6" s="1"/>
  <c r="AR5" i="6"/>
  <c r="AR7" i="6" s="1"/>
  <c r="AQ5" i="6"/>
  <c r="AP5" i="6"/>
  <c r="AP7" i="6" s="1"/>
  <c r="AO5" i="6"/>
  <c r="AO7" i="6" s="1"/>
  <c r="AN5" i="6"/>
  <c r="AN7" i="6" s="1"/>
  <c r="AK5" i="6"/>
  <c r="AJ5" i="6"/>
  <c r="AJ7" i="6" s="1"/>
  <c r="AI5" i="6"/>
  <c r="AH5" i="6"/>
  <c r="AH7" i="6" s="1"/>
  <c r="AG5" i="6"/>
  <c r="AF5" i="6"/>
  <c r="AF7" i="6" s="1"/>
  <c r="AE5" i="6"/>
  <c r="AD5" i="6"/>
  <c r="AD7" i="6" s="1"/>
  <c r="AC5" i="6"/>
  <c r="AB5" i="6"/>
  <c r="AB7" i="6" s="1"/>
  <c r="AA5" i="6"/>
  <c r="Z5" i="6"/>
  <c r="Z7" i="6" s="1"/>
  <c r="Y5" i="6"/>
  <c r="X5" i="6"/>
  <c r="X7" i="6" s="1"/>
  <c r="W5" i="6"/>
  <c r="V5" i="6"/>
  <c r="V7" i="6" s="1"/>
  <c r="U5" i="6"/>
  <c r="T5" i="6"/>
  <c r="T7" i="6" s="1"/>
  <c r="S5" i="6"/>
  <c r="R5" i="6"/>
  <c r="R7" i="6" s="1"/>
  <c r="Q5" i="6"/>
  <c r="P5" i="6"/>
  <c r="P7" i="6" s="1"/>
  <c r="O5" i="6"/>
  <c r="N5" i="6"/>
  <c r="N7" i="6" s="1"/>
  <c r="M5" i="6"/>
  <c r="L5" i="6"/>
  <c r="L7" i="6" s="1"/>
  <c r="K5" i="6"/>
  <c r="J5" i="6"/>
  <c r="J7" i="6" s="1"/>
  <c r="I5" i="6"/>
  <c r="H5" i="6"/>
  <c r="H7" i="6" s="1"/>
  <c r="G5" i="6"/>
  <c r="F5" i="6"/>
  <c r="F7" i="6" s="1"/>
  <c r="F9" i="6" s="1"/>
  <c r="F43" i="6" s="1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L4" i="6"/>
  <c r="K4" i="6"/>
  <c r="K24" i="6" s="1"/>
  <c r="J4" i="6"/>
  <c r="E4" i="6"/>
  <c r="AM31" i="5"/>
  <c r="AL31" i="5"/>
  <c r="AK31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AP21" i="5"/>
  <c r="F21" i="5"/>
  <c r="D21" i="5"/>
  <c r="E20" i="5"/>
  <c r="BA19" i="5"/>
  <c r="BA21" i="5" s="1"/>
  <c r="AZ19" i="5"/>
  <c r="AZ21" i="5" s="1"/>
  <c r="AY19" i="5"/>
  <c r="AY21" i="5" s="1"/>
  <c r="AX19" i="5"/>
  <c r="AX21" i="5" s="1"/>
  <c r="AW19" i="5"/>
  <c r="AW21" i="5" s="1"/>
  <c r="AV19" i="5"/>
  <c r="AV21" i="5" s="1"/>
  <c r="AV23" i="5" s="1"/>
  <c r="AU19" i="5"/>
  <c r="AU21" i="5" s="1"/>
  <c r="AU23" i="5" s="1"/>
  <c r="AT19" i="5"/>
  <c r="AT21" i="5" s="1"/>
  <c r="AS19" i="5"/>
  <c r="AS21" i="5" s="1"/>
  <c r="AR19" i="5"/>
  <c r="AR21" i="5" s="1"/>
  <c r="AQ19" i="5"/>
  <c r="AQ21" i="5" s="1"/>
  <c r="AO19" i="5"/>
  <c r="AO21" i="5" s="1"/>
  <c r="AN19" i="5"/>
  <c r="AN21" i="5" s="1"/>
  <c r="AM19" i="5"/>
  <c r="AM21" i="5" s="1"/>
  <c r="AL19" i="5"/>
  <c r="AL21" i="5" s="1"/>
  <c r="AK19" i="5"/>
  <c r="AK21" i="5" s="1"/>
  <c r="AJ19" i="5"/>
  <c r="AJ21" i="5" s="1"/>
  <c r="AI19" i="5"/>
  <c r="AI21" i="5" s="1"/>
  <c r="AH19" i="5"/>
  <c r="AH21" i="5" s="1"/>
  <c r="AG19" i="5"/>
  <c r="AG21" i="5" s="1"/>
  <c r="AF19" i="5"/>
  <c r="AF21" i="5" s="1"/>
  <c r="AE19" i="5"/>
  <c r="AE21" i="5" s="1"/>
  <c r="AD19" i="5"/>
  <c r="AD21" i="5" s="1"/>
  <c r="AC19" i="5"/>
  <c r="AC21" i="5" s="1"/>
  <c r="AB19" i="5"/>
  <c r="AB21" i="5" s="1"/>
  <c r="AA19" i="5"/>
  <c r="AA21" i="5" s="1"/>
  <c r="Z19" i="5"/>
  <c r="Z21" i="5" s="1"/>
  <c r="Y19" i="5"/>
  <c r="Y21" i="5" s="1"/>
  <c r="X19" i="5"/>
  <c r="X21" i="5" s="1"/>
  <c r="W19" i="5"/>
  <c r="W21" i="5" s="1"/>
  <c r="V19" i="5"/>
  <c r="V21" i="5" s="1"/>
  <c r="U19" i="5"/>
  <c r="U21" i="5" s="1"/>
  <c r="T19" i="5"/>
  <c r="T21" i="5" s="1"/>
  <c r="S19" i="5"/>
  <c r="S21" i="5" s="1"/>
  <c r="R19" i="5"/>
  <c r="R21" i="5" s="1"/>
  <c r="Q19" i="5"/>
  <c r="Q21" i="5" s="1"/>
  <c r="P19" i="5"/>
  <c r="P21" i="5" s="1"/>
  <c r="O19" i="5"/>
  <c r="O21" i="5" s="1"/>
  <c r="N19" i="5"/>
  <c r="N21" i="5" s="1"/>
  <c r="M19" i="5"/>
  <c r="M21" i="5" s="1"/>
  <c r="L19" i="5"/>
  <c r="L21" i="5" s="1"/>
  <c r="K19" i="5"/>
  <c r="K21" i="5" s="1"/>
  <c r="J19" i="5"/>
  <c r="J21" i="5" s="1"/>
  <c r="I19" i="5"/>
  <c r="I21" i="5" s="1"/>
  <c r="H19" i="5"/>
  <c r="H21" i="5" s="1"/>
  <c r="G19" i="5"/>
  <c r="G21" i="5" s="1"/>
  <c r="E19" i="5"/>
  <c r="BA17" i="5"/>
  <c r="AZ17" i="5"/>
  <c r="AY17" i="5"/>
  <c r="AX17" i="5"/>
  <c r="AW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AP11" i="5"/>
  <c r="AP13" i="5" s="1"/>
  <c r="S11" i="5"/>
  <c r="F11" i="5"/>
  <c r="D11" i="5"/>
  <c r="E10" i="5"/>
  <c r="BA9" i="5"/>
  <c r="BA11" i="5" s="1"/>
  <c r="AZ9" i="5"/>
  <c r="AZ11" i="5" s="1"/>
  <c r="AY9" i="5"/>
  <c r="AY11" i="5" s="1"/>
  <c r="AX9" i="5"/>
  <c r="AX11" i="5" s="1"/>
  <c r="AW9" i="5"/>
  <c r="AW11" i="5" s="1"/>
  <c r="AV9" i="5"/>
  <c r="AV11" i="5" s="1"/>
  <c r="AU9" i="5"/>
  <c r="AU11" i="5" s="1"/>
  <c r="AT9" i="5"/>
  <c r="AT11" i="5" s="1"/>
  <c r="AT13" i="5" s="1"/>
  <c r="AS9" i="5"/>
  <c r="AS11" i="5" s="1"/>
  <c r="AS13" i="5" s="1"/>
  <c r="AR9" i="5"/>
  <c r="AR11" i="5" s="1"/>
  <c r="AR13" i="5" s="1"/>
  <c r="AQ9" i="5"/>
  <c r="AQ11" i="5" s="1"/>
  <c r="AQ13" i="5" s="1"/>
  <c r="AO9" i="5"/>
  <c r="AO11" i="5" s="1"/>
  <c r="AN9" i="5"/>
  <c r="AN11" i="5" s="1"/>
  <c r="AM9" i="5"/>
  <c r="AM11" i="5" s="1"/>
  <c r="AL9" i="5"/>
  <c r="AL11" i="5" s="1"/>
  <c r="AK9" i="5"/>
  <c r="AK11" i="5" s="1"/>
  <c r="AJ9" i="5"/>
  <c r="AJ11" i="5" s="1"/>
  <c r="AI9" i="5"/>
  <c r="AI11" i="5" s="1"/>
  <c r="AH9" i="5"/>
  <c r="AH11" i="5" s="1"/>
  <c r="AG9" i="5"/>
  <c r="AG11" i="5" s="1"/>
  <c r="AF9" i="5"/>
  <c r="AF11" i="5" s="1"/>
  <c r="AE9" i="5"/>
  <c r="AE11" i="5" s="1"/>
  <c r="AD9" i="5"/>
  <c r="AD11" i="5" s="1"/>
  <c r="AC9" i="5"/>
  <c r="AC11" i="5" s="1"/>
  <c r="AB9" i="5"/>
  <c r="AB11" i="5" s="1"/>
  <c r="AA9" i="5"/>
  <c r="AA11" i="5" s="1"/>
  <c r="Z9" i="5"/>
  <c r="Z11" i="5" s="1"/>
  <c r="Y9" i="5"/>
  <c r="Y11" i="5" s="1"/>
  <c r="X9" i="5"/>
  <c r="X11" i="5" s="1"/>
  <c r="W9" i="5"/>
  <c r="W11" i="5" s="1"/>
  <c r="V9" i="5"/>
  <c r="V11" i="5" s="1"/>
  <c r="U9" i="5"/>
  <c r="U11" i="5" s="1"/>
  <c r="T9" i="5"/>
  <c r="T11" i="5" s="1"/>
  <c r="S9" i="5"/>
  <c r="R9" i="5"/>
  <c r="R11" i="5" s="1"/>
  <c r="Q9" i="5"/>
  <c r="Q11" i="5" s="1"/>
  <c r="P9" i="5"/>
  <c r="P11" i="5" s="1"/>
  <c r="O9" i="5"/>
  <c r="O11" i="5" s="1"/>
  <c r="N9" i="5"/>
  <c r="N11" i="5" s="1"/>
  <c r="M9" i="5"/>
  <c r="M11" i="5" s="1"/>
  <c r="L9" i="5"/>
  <c r="L11" i="5" s="1"/>
  <c r="K9" i="5"/>
  <c r="K11" i="5" s="1"/>
  <c r="J9" i="5"/>
  <c r="J11" i="5" s="1"/>
  <c r="I9" i="5"/>
  <c r="I11" i="5" s="1"/>
  <c r="H9" i="5"/>
  <c r="H11" i="5" s="1"/>
  <c r="G9" i="5"/>
  <c r="G11" i="5" s="1"/>
  <c r="E9" i="5"/>
  <c r="BA7" i="5"/>
  <c r="AZ7" i="5"/>
  <c r="AY7" i="5"/>
  <c r="AX7" i="5"/>
  <c r="AW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BA4" i="5"/>
  <c r="BA15" i="5" s="1"/>
  <c r="AZ4" i="5"/>
  <c r="AZ15" i="5" s="1"/>
  <c r="AY4" i="5"/>
  <c r="AY15" i="5" s="1"/>
  <c r="AX4" i="5"/>
  <c r="AX15" i="5" s="1"/>
  <c r="AW4" i="5"/>
  <c r="AW15" i="5" s="1"/>
  <c r="AV4" i="5"/>
  <c r="AV15" i="5" s="1"/>
  <c r="AU4" i="5"/>
  <c r="AU15" i="5" s="1"/>
  <c r="AT4" i="5"/>
  <c r="AT15" i="5" s="1"/>
  <c r="AS4" i="5"/>
  <c r="AS15" i="5" s="1"/>
  <c r="AR4" i="5"/>
  <c r="AR15" i="5" s="1"/>
  <c r="AQ4" i="5"/>
  <c r="AQ15" i="5" s="1"/>
  <c r="AP4" i="5"/>
  <c r="AP15" i="5" s="1"/>
  <c r="AO4" i="5"/>
  <c r="AO15" i="5" s="1"/>
  <c r="AN4" i="5"/>
  <c r="AN15" i="5" s="1"/>
  <c r="AM4" i="5"/>
  <c r="AM15" i="5" s="1"/>
  <c r="AL4" i="5"/>
  <c r="AL15" i="5" s="1"/>
  <c r="AK4" i="5"/>
  <c r="AK15" i="5" s="1"/>
  <c r="AJ4" i="5"/>
  <c r="AJ15" i="5" s="1"/>
  <c r="AI4" i="5"/>
  <c r="AI15" i="5" s="1"/>
  <c r="AH4" i="5"/>
  <c r="AH15" i="5" s="1"/>
  <c r="AG4" i="5"/>
  <c r="AG15" i="5" s="1"/>
  <c r="AF4" i="5"/>
  <c r="AF15" i="5" s="1"/>
  <c r="AE4" i="5"/>
  <c r="AE15" i="5" s="1"/>
  <c r="AD4" i="5"/>
  <c r="AD15" i="5" s="1"/>
  <c r="AC4" i="5"/>
  <c r="AC15" i="5" s="1"/>
  <c r="AB4" i="5"/>
  <c r="AB15" i="5" s="1"/>
  <c r="AA4" i="5"/>
  <c r="AA15" i="5" s="1"/>
  <c r="Z4" i="5"/>
  <c r="Z15" i="5" s="1"/>
  <c r="Y4" i="5"/>
  <c r="Y15" i="5" s="1"/>
  <c r="X4" i="5"/>
  <c r="X15" i="5" s="1"/>
  <c r="W4" i="5"/>
  <c r="W15" i="5" s="1"/>
  <c r="V4" i="5"/>
  <c r="V15" i="5" s="1"/>
  <c r="U4" i="5"/>
  <c r="U15" i="5" s="1"/>
  <c r="T4" i="5"/>
  <c r="T15" i="5" s="1"/>
  <c r="S4" i="5"/>
  <c r="S15" i="5" s="1"/>
  <c r="R4" i="5"/>
  <c r="R15" i="5" s="1"/>
  <c r="Q4" i="5"/>
  <c r="Q15" i="5" s="1"/>
  <c r="P4" i="5"/>
  <c r="P15" i="5" s="1"/>
  <c r="O4" i="5"/>
  <c r="O15" i="5" s="1"/>
  <c r="N4" i="5"/>
  <c r="N15" i="5" s="1"/>
  <c r="M4" i="5"/>
  <c r="M15" i="5" s="1"/>
  <c r="L4" i="5"/>
  <c r="L15" i="5" s="1"/>
  <c r="K4" i="5"/>
  <c r="K15" i="5" s="1"/>
  <c r="J4" i="5"/>
  <c r="J15" i="5" s="1"/>
  <c r="I4" i="5"/>
  <c r="I15" i="5" s="1"/>
  <c r="H4" i="5"/>
  <c r="H15" i="5" s="1"/>
  <c r="G4" i="5"/>
  <c r="G15" i="5" s="1"/>
  <c r="F4" i="5"/>
  <c r="F15" i="5" s="1"/>
  <c r="E4" i="5"/>
  <c r="E15" i="5" s="1"/>
  <c r="D4" i="5"/>
  <c r="D15" i="5" s="1"/>
  <c r="C120" i="4"/>
  <c r="C111" i="4"/>
  <c r="CG30" i="4"/>
  <c r="CF30" i="4"/>
  <c r="CE30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X26" i="4"/>
  <c r="AY26" i="4" s="1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N26" i="4"/>
  <c r="M26" i="4"/>
  <c r="L26" i="4"/>
  <c r="K26" i="4"/>
  <c r="J26" i="4"/>
  <c r="I26" i="4"/>
  <c r="H26" i="4"/>
  <c r="G26" i="4"/>
  <c r="F23" i="4"/>
  <c r="CF21" i="4"/>
  <c r="BP21" i="4"/>
  <c r="AZ21" i="4"/>
  <c r="W21" i="4"/>
  <c r="W23" i="4" s="1"/>
  <c r="J21" i="4"/>
  <c r="F21" i="4"/>
  <c r="E21" i="4"/>
  <c r="AV20" i="4"/>
  <c r="AU20" i="4"/>
  <c r="AV19" i="4" s="1"/>
  <c r="R20" i="4"/>
  <c r="CU19" i="4"/>
  <c r="CU21" i="4" s="1"/>
  <c r="CU23" i="4" s="1"/>
  <c r="CT19" i="4"/>
  <c r="CT21" i="4" s="1"/>
  <c r="CS19" i="4"/>
  <c r="CS21" i="4" s="1"/>
  <c r="CR19" i="4"/>
  <c r="CR21" i="4" s="1"/>
  <c r="CQ19" i="4"/>
  <c r="CQ21" i="4" s="1"/>
  <c r="CP19" i="4"/>
  <c r="CP21" i="4" s="1"/>
  <c r="CO19" i="4"/>
  <c r="CO21" i="4" s="1"/>
  <c r="CN19" i="4"/>
  <c r="CN21" i="4" s="1"/>
  <c r="CM19" i="4"/>
  <c r="CM21" i="4" s="1"/>
  <c r="CL19" i="4"/>
  <c r="CL21" i="4" s="1"/>
  <c r="CK19" i="4"/>
  <c r="CK21" i="4" s="1"/>
  <c r="CJ19" i="4"/>
  <c r="CJ21" i="4" s="1"/>
  <c r="CI19" i="4"/>
  <c r="CI21" i="4" s="1"/>
  <c r="CH19" i="4"/>
  <c r="CH21" i="4" s="1"/>
  <c r="CG19" i="4"/>
  <c r="CG21" i="4" s="1"/>
  <c r="CF19" i="4"/>
  <c r="CE19" i="4"/>
  <c r="CE21" i="4" s="1"/>
  <c r="CD19" i="4"/>
  <c r="CD21" i="4" s="1"/>
  <c r="CC19" i="4"/>
  <c r="CC21" i="4" s="1"/>
  <c r="CB19" i="4"/>
  <c r="CB21" i="4" s="1"/>
  <c r="CA19" i="4"/>
  <c r="CA21" i="4" s="1"/>
  <c r="BZ19" i="4"/>
  <c r="BZ21" i="4" s="1"/>
  <c r="BY19" i="4"/>
  <c r="BY21" i="4" s="1"/>
  <c r="BX19" i="4"/>
  <c r="BX21" i="4" s="1"/>
  <c r="BW19" i="4"/>
  <c r="BW21" i="4" s="1"/>
  <c r="BV19" i="4"/>
  <c r="BV21" i="4" s="1"/>
  <c r="BU19" i="4"/>
  <c r="BU21" i="4" s="1"/>
  <c r="BT19" i="4"/>
  <c r="BT21" i="4" s="1"/>
  <c r="BS19" i="4"/>
  <c r="BS21" i="4" s="1"/>
  <c r="BR19" i="4"/>
  <c r="BR21" i="4" s="1"/>
  <c r="BQ19" i="4"/>
  <c r="BQ21" i="4" s="1"/>
  <c r="BP19" i="4"/>
  <c r="BO19" i="4"/>
  <c r="BO21" i="4" s="1"/>
  <c r="BN19" i="4"/>
  <c r="BN21" i="4" s="1"/>
  <c r="BM19" i="4"/>
  <c r="BM21" i="4" s="1"/>
  <c r="BL19" i="4"/>
  <c r="BL21" i="4" s="1"/>
  <c r="BK19" i="4"/>
  <c r="BK21" i="4" s="1"/>
  <c r="BJ19" i="4"/>
  <c r="BJ21" i="4" s="1"/>
  <c r="BI19" i="4"/>
  <c r="BI21" i="4" s="1"/>
  <c r="BH19" i="4"/>
  <c r="BH21" i="4" s="1"/>
  <c r="BG19" i="4"/>
  <c r="BG21" i="4" s="1"/>
  <c r="BF19" i="4"/>
  <c r="BF21" i="4" s="1"/>
  <c r="BE19" i="4"/>
  <c r="BE21" i="4" s="1"/>
  <c r="BD19" i="4"/>
  <c r="BD21" i="4" s="1"/>
  <c r="BC19" i="4"/>
  <c r="BC21" i="4" s="1"/>
  <c r="BB19" i="4"/>
  <c r="BB21" i="4" s="1"/>
  <c r="BA19" i="4"/>
  <c r="BA21" i="4" s="1"/>
  <c r="AZ19" i="4"/>
  <c r="AY19" i="4"/>
  <c r="AY21" i="4" s="1"/>
  <c r="AX19" i="4"/>
  <c r="AX21" i="4" s="1"/>
  <c r="AW19" i="4"/>
  <c r="AW21" i="4" s="1"/>
  <c r="AU19" i="4"/>
  <c r="AT19" i="4"/>
  <c r="AT21" i="4" s="1"/>
  <c r="AS19" i="4"/>
  <c r="AS21" i="4" s="1"/>
  <c r="AR19" i="4"/>
  <c r="AR21" i="4" s="1"/>
  <c r="AQ19" i="4"/>
  <c r="AQ21" i="4" s="1"/>
  <c r="AP19" i="4"/>
  <c r="AP21" i="4" s="1"/>
  <c r="AO19" i="4"/>
  <c r="AO21" i="4" s="1"/>
  <c r="AN19" i="4"/>
  <c r="AN21" i="4" s="1"/>
  <c r="AM19" i="4"/>
  <c r="AM21" i="4" s="1"/>
  <c r="AM23" i="4" s="1"/>
  <c r="AL19" i="4"/>
  <c r="AL21" i="4" s="1"/>
  <c r="AK19" i="4"/>
  <c r="AK21" i="4" s="1"/>
  <c r="AJ19" i="4"/>
  <c r="AJ21" i="4" s="1"/>
  <c r="AI19" i="4"/>
  <c r="AI21" i="4" s="1"/>
  <c r="AH19" i="4"/>
  <c r="AH21" i="4" s="1"/>
  <c r="AG19" i="4"/>
  <c r="AG21" i="4" s="1"/>
  <c r="AF19" i="4"/>
  <c r="AF21" i="4" s="1"/>
  <c r="AE19" i="4"/>
  <c r="AE21" i="4" s="1"/>
  <c r="AD19" i="4"/>
  <c r="AD21" i="4" s="1"/>
  <c r="AC19" i="4"/>
  <c r="AC21" i="4" s="1"/>
  <c r="AB19" i="4"/>
  <c r="AB21" i="4" s="1"/>
  <c r="AA19" i="4"/>
  <c r="AA21" i="4" s="1"/>
  <c r="Z19" i="4"/>
  <c r="Z21" i="4" s="1"/>
  <c r="Y19" i="4"/>
  <c r="Y21" i="4" s="1"/>
  <c r="X19" i="4"/>
  <c r="X21" i="4" s="1"/>
  <c r="W19" i="4"/>
  <c r="V19" i="4"/>
  <c r="V21" i="4" s="1"/>
  <c r="U19" i="4"/>
  <c r="U21" i="4" s="1"/>
  <c r="T19" i="4"/>
  <c r="T21" i="4" s="1"/>
  <c r="S19" i="4"/>
  <c r="S21" i="4" s="1"/>
  <c r="R19" i="4"/>
  <c r="Q19" i="4"/>
  <c r="Q21" i="4" s="1"/>
  <c r="P19" i="4"/>
  <c r="P21" i="4" s="1"/>
  <c r="O19" i="4"/>
  <c r="O21" i="4" s="1"/>
  <c r="N19" i="4"/>
  <c r="N21" i="4" s="1"/>
  <c r="M19" i="4"/>
  <c r="M21" i="4" s="1"/>
  <c r="L19" i="4"/>
  <c r="L21" i="4" s="1"/>
  <c r="K19" i="4"/>
  <c r="K21" i="4" s="1"/>
  <c r="I19" i="4"/>
  <c r="I21" i="4" s="1"/>
  <c r="I23" i="4" s="1"/>
  <c r="H19" i="4"/>
  <c r="H21" i="4" s="1"/>
  <c r="H23" i="4" s="1"/>
  <c r="G19" i="4"/>
  <c r="G21" i="4" s="1"/>
  <c r="G23" i="4" s="1"/>
  <c r="CU17" i="4"/>
  <c r="CT17" i="4"/>
  <c r="CS17" i="4"/>
  <c r="CR17" i="4"/>
  <c r="CQ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L17" i="4"/>
  <c r="K17" i="4"/>
  <c r="J17" i="4"/>
  <c r="I17" i="4"/>
  <c r="E17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X11" i="4"/>
  <c r="J11" i="4"/>
  <c r="J12" i="4" s="1"/>
  <c r="I11" i="4"/>
  <c r="F11" i="4"/>
  <c r="F13" i="4" s="1"/>
  <c r="E11" i="4"/>
  <c r="CU9" i="4"/>
  <c r="CU11" i="4" s="1"/>
  <c r="CT9" i="4"/>
  <c r="CT11" i="4" s="1"/>
  <c r="CS9" i="4"/>
  <c r="CS11" i="4" s="1"/>
  <c r="CR9" i="4"/>
  <c r="CR11" i="4" s="1"/>
  <c r="CQ9" i="4"/>
  <c r="CQ11" i="4" s="1"/>
  <c r="CP9" i="4"/>
  <c r="CP11" i="4" s="1"/>
  <c r="CO9" i="4"/>
  <c r="CO11" i="4" s="1"/>
  <c r="CN9" i="4"/>
  <c r="CN11" i="4" s="1"/>
  <c r="CM9" i="4"/>
  <c r="CM11" i="4" s="1"/>
  <c r="CL9" i="4"/>
  <c r="CL11" i="4" s="1"/>
  <c r="CK9" i="4"/>
  <c r="CK11" i="4" s="1"/>
  <c r="CJ9" i="4"/>
  <c r="CJ11" i="4" s="1"/>
  <c r="CI9" i="4"/>
  <c r="CI11" i="4" s="1"/>
  <c r="CH9" i="4"/>
  <c r="CH11" i="4" s="1"/>
  <c r="CG9" i="4"/>
  <c r="CG11" i="4" s="1"/>
  <c r="CF9" i="4"/>
  <c r="CF11" i="4" s="1"/>
  <c r="CE9" i="4"/>
  <c r="CE11" i="4" s="1"/>
  <c r="CD9" i="4"/>
  <c r="CD11" i="4" s="1"/>
  <c r="CC9" i="4"/>
  <c r="CC11" i="4" s="1"/>
  <c r="CB9" i="4"/>
  <c r="CB11" i="4" s="1"/>
  <c r="CA9" i="4"/>
  <c r="CA11" i="4" s="1"/>
  <c r="BZ9" i="4"/>
  <c r="BZ11" i="4" s="1"/>
  <c r="BY9" i="4"/>
  <c r="BY11" i="4" s="1"/>
  <c r="BX9" i="4"/>
  <c r="BX11" i="4" s="1"/>
  <c r="BW9" i="4"/>
  <c r="BW11" i="4" s="1"/>
  <c r="BV9" i="4"/>
  <c r="BV11" i="4" s="1"/>
  <c r="BU9" i="4"/>
  <c r="BU11" i="4" s="1"/>
  <c r="BT9" i="4"/>
  <c r="BT11" i="4" s="1"/>
  <c r="BS9" i="4"/>
  <c r="BS11" i="4" s="1"/>
  <c r="BR9" i="4"/>
  <c r="BR11" i="4" s="1"/>
  <c r="BQ9" i="4"/>
  <c r="BQ11" i="4" s="1"/>
  <c r="BP9" i="4"/>
  <c r="BP11" i="4" s="1"/>
  <c r="BO9" i="4"/>
  <c r="BO11" i="4" s="1"/>
  <c r="BN9" i="4"/>
  <c r="BN11" i="4" s="1"/>
  <c r="BM9" i="4"/>
  <c r="BM11" i="4" s="1"/>
  <c r="BL9" i="4"/>
  <c r="BL11" i="4" s="1"/>
  <c r="BK9" i="4"/>
  <c r="BK11" i="4" s="1"/>
  <c r="BJ9" i="4"/>
  <c r="BJ11" i="4" s="1"/>
  <c r="BI9" i="4"/>
  <c r="BI11" i="4" s="1"/>
  <c r="BH9" i="4"/>
  <c r="BH11" i="4" s="1"/>
  <c r="BG9" i="4"/>
  <c r="BG11" i="4" s="1"/>
  <c r="BF9" i="4"/>
  <c r="BF11" i="4" s="1"/>
  <c r="BE9" i="4"/>
  <c r="BE11" i="4" s="1"/>
  <c r="BD9" i="4"/>
  <c r="BD11" i="4" s="1"/>
  <c r="BC9" i="4"/>
  <c r="BC11" i="4" s="1"/>
  <c r="BB9" i="4"/>
  <c r="BB11" i="4" s="1"/>
  <c r="BA9" i="4"/>
  <c r="BA11" i="4" s="1"/>
  <c r="AZ9" i="4"/>
  <c r="AZ11" i="4" s="1"/>
  <c r="AY9" i="4"/>
  <c r="AY11" i="4" s="1"/>
  <c r="AX9" i="4"/>
  <c r="AX11" i="4" s="1"/>
  <c r="AW9" i="4"/>
  <c r="AW11" i="4" s="1"/>
  <c r="AV9" i="4"/>
  <c r="AV11" i="4" s="1"/>
  <c r="AU9" i="4"/>
  <c r="AU11" i="4" s="1"/>
  <c r="AT9" i="4"/>
  <c r="AT11" i="4" s="1"/>
  <c r="AS9" i="4"/>
  <c r="AS11" i="4" s="1"/>
  <c r="AR9" i="4"/>
  <c r="AR11" i="4" s="1"/>
  <c r="AQ9" i="4"/>
  <c r="AQ11" i="4" s="1"/>
  <c r="AP9" i="4"/>
  <c r="AP11" i="4" s="1"/>
  <c r="AO9" i="4"/>
  <c r="AO11" i="4" s="1"/>
  <c r="AN9" i="4"/>
  <c r="AN11" i="4" s="1"/>
  <c r="AM9" i="4"/>
  <c r="AM11" i="4" s="1"/>
  <c r="AL9" i="4"/>
  <c r="AL11" i="4" s="1"/>
  <c r="AK9" i="4"/>
  <c r="AK11" i="4" s="1"/>
  <c r="AJ9" i="4"/>
  <c r="AJ11" i="4" s="1"/>
  <c r="AI9" i="4"/>
  <c r="AI11" i="4" s="1"/>
  <c r="AH9" i="4"/>
  <c r="AH11" i="4" s="1"/>
  <c r="AG9" i="4"/>
  <c r="AG11" i="4" s="1"/>
  <c r="AF9" i="4"/>
  <c r="AF11" i="4" s="1"/>
  <c r="AE9" i="4"/>
  <c r="AE11" i="4" s="1"/>
  <c r="AD9" i="4"/>
  <c r="AD11" i="4" s="1"/>
  <c r="AC9" i="4"/>
  <c r="AC11" i="4" s="1"/>
  <c r="AB9" i="4"/>
  <c r="AB11" i="4" s="1"/>
  <c r="AA9" i="4"/>
  <c r="AA11" i="4" s="1"/>
  <c r="Z9" i="4"/>
  <c r="Z11" i="4" s="1"/>
  <c r="Y9" i="4"/>
  <c r="Y11" i="4" s="1"/>
  <c r="X9" i="4"/>
  <c r="W9" i="4"/>
  <c r="W11" i="4" s="1"/>
  <c r="V9" i="4"/>
  <c r="V11" i="4" s="1"/>
  <c r="U9" i="4"/>
  <c r="U11" i="4" s="1"/>
  <c r="T9" i="4"/>
  <c r="T11" i="4" s="1"/>
  <c r="S9" i="4"/>
  <c r="S11" i="4" s="1"/>
  <c r="R9" i="4"/>
  <c r="R11" i="4" s="1"/>
  <c r="Q9" i="4"/>
  <c r="Q11" i="4" s="1"/>
  <c r="P9" i="4"/>
  <c r="P11" i="4" s="1"/>
  <c r="O9" i="4"/>
  <c r="O11" i="4" s="1"/>
  <c r="N9" i="4"/>
  <c r="N11" i="4" s="1"/>
  <c r="M9" i="4"/>
  <c r="M11" i="4" s="1"/>
  <c r="L9" i="4"/>
  <c r="L11" i="4" s="1"/>
  <c r="K9" i="4"/>
  <c r="K11" i="4" s="1"/>
  <c r="H9" i="4"/>
  <c r="H11" i="4" s="1"/>
  <c r="G9" i="4"/>
  <c r="G11" i="4" s="1"/>
  <c r="CU7" i="4"/>
  <c r="CT7" i="4"/>
  <c r="CS7" i="4"/>
  <c r="CR7" i="4"/>
  <c r="CQ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L7" i="4"/>
  <c r="K7" i="4"/>
  <c r="J7" i="4"/>
  <c r="I7" i="4"/>
  <c r="E7" i="4"/>
  <c r="CU4" i="4"/>
  <c r="CU15" i="4" s="1"/>
  <c r="CT4" i="4"/>
  <c r="CT15" i="4" s="1"/>
  <c r="CS4" i="4"/>
  <c r="CS15" i="4" s="1"/>
  <c r="CR4" i="4"/>
  <c r="CR15" i="4" s="1"/>
  <c r="CQ4" i="4"/>
  <c r="CQ15" i="4" s="1"/>
  <c r="CP4" i="4"/>
  <c r="CP15" i="4" s="1"/>
  <c r="CO4" i="4"/>
  <c r="CO15" i="4" s="1"/>
  <c r="CN4" i="4"/>
  <c r="CN15" i="4" s="1"/>
  <c r="CM4" i="4"/>
  <c r="CM15" i="4" s="1"/>
  <c r="CL4" i="4"/>
  <c r="CL15" i="4" s="1"/>
  <c r="CK4" i="4"/>
  <c r="CK15" i="4" s="1"/>
  <c r="CJ4" i="4"/>
  <c r="CJ15" i="4" s="1"/>
  <c r="CI4" i="4"/>
  <c r="CI15" i="4" s="1"/>
  <c r="CH4" i="4"/>
  <c r="CH15" i="4" s="1"/>
  <c r="CG4" i="4"/>
  <c r="CG15" i="4" s="1"/>
  <c r="CF4" i="4"/>
  <c r="CF15" i="4" s="1"/>
  <c r="CE4" i="4"/>
  <c r="CE15" i="4" s="1"/>
  <c r="CD4" i="4"/>
  <c r="CD15" i="4" s="1"/>
  <c r="CC4" i="4"/>
  <c r="CC15" i="4" s="1"/>
  <c r="CB4" i="4"/>
  <c r="CB15" i="4" s="1"/>
  <c r="CA4" i="4"/>
  <c r="CA15" i="4" s="1"/>
  <c r="BZ4" i="4"/>
  <c r="BZ15" i="4" s="1"/>
  <c r="BY4" i="4"/>
  <c r="BY15" i="4" s="1"/>
  <c r="BX4" i="4"/>
  <c r="BX15" i="4" s="1"/>
  <c r="BW4" i="4"/>
  <c r="BW15" i="4" s="1"/>
  <c r="BV4" i="4"/>
  <c r="BV15" i="4" s="1"/>
  <c r="BU4" i="4"/>
  <c r="BU15" i="4" s="1"/>
  <c r="BT4" i="4"/>
  <c r="BT15" i="4" s="1"/>
  <c r="BS4" i="4"/>
  <c r="BS15" i="4" s="1"/>
  <c r="BR4" i="4"/>
  <c r="BR15" i="4" s="1"/>
  <c r="BQ4" i="4"/>
  <c r="BQ15" i="4" s="1"/>
  <c r="BP4" i="4"/>
  <c r="BP15" i="4" s="1"/>
  <c r="BO4" i="4"/>
  <c r="BO15" i="4" s="1"/>
  <c r="BN4" i="4"/>
  <c r="BN15" i="4" s="1"/>
  <c r="BM4" i="4"/>
  <c r="BM15" i="4" s="1"/>
  <c r="BL4" i="4"/>
  <c r="BL15" i="4" s="1"/>
  <c r="BK4" i="4"/>
  <c r="BK15" i="4" s="1"/>
  <c r="BJ4" i="4"/>
  <c r="BJ15" i="4" s="1"/>
  <c r="BI4" i="4"/>
  <c r="BI15" i="4" s="1"/>
  <c r="BH4" i="4"/>
  <c r="BH15" i="4" s="1"/>
  <c r="BG4" i="4"/>
  <c r="BG15" i="4" s="1"/>
  <c r="BF4" i="4"/>
  <c r="BF15" i="4" s="1"/>
  <c r="BE4" i="4"/>
  <c r="BE15" i="4" s="1"/>
  <c r="BD4" i="4"/>
  <c r="BD15" i="4" s="1"/>
  <c r="BC4" i="4"/>
  <c r="BC15" i="4" s="1"/>
  <c r="BB4" i="4"/>
  <c r="BB15" i="4" s="1"/>
  <c r="BA4" i="4"/>
  <c r="BA15" i="4" s="1"/>
  <c r="AZ4" i="4"/>
  <c r="AZ15" i="4" s="1"/>
  <c r="AY4" i="4"/>
  <c r="AY15" i="4" s="1"/>
  <c r="AX4" i="4"/>
  <c r="AX15" i="4" s="1"/>
  <c r="AW4" i="4"/>
  <c r="AW15" i="4" s="1"/>
  <c r="AV4" i="4"/>
  <c r="AV15" i="4" s="1"/>
  <c r="AU4" i="4"/>
  <c r="AU15" i="4" s="1"/>
  <c r="AT4" i="4"/>
  <c r="AT15" i="4" s="1"/>
  <c r="AS4" i="4"/>
  <c r="AS15" i="4" s="1"/>
  <c r="AR4" i="4"/>
  <c r="AR15" i="4" s="1"/>
  <c r="AQ4" i="4"/>
  <c r="AQ15" i="4" s="1"/>
  <c r="AP4" i="4"/>
  <c r="AP15" i="4" s="1"/>
  <c r="AO4" i="4"/>
  <c r="AO15" i="4" s="1"/>
  <c r="AN4" i="4"/>
  <c r="AN15" i="4" s="1"/>
  <c r="AM4" i="4"/>
  <c r="AM15" i="4" s="1"/>
  <c r="AL4" i="4"/>
  <c r="AL15" i="4" s="1"/>
  <c r="AK4" i="4"/>
  <c r="AK15" i="4" s="1"/>
  <c r="AJ4" i="4"/>
  <c r="AJ15" i="4" s="1"/>
  <c r="AI4" i="4"/>
  <c r="AI15" i="4" s="1"/>
  <c r="AH4" i="4"/>
  <c r="AH15" i="4" s="1"/>
  <c r="AG4" i="4"/>
  <c r="AG15" i="4" s="1"/>
  <c r="AF4" i="4"/>
  <c r="AF15" i="4" s="1"/>
  <c r="AE4" i="4"/>
  <c r="AE15" i="4" s="1"/>
  <c r="AD4" i="4"/>
  <c r="AD15" i="4" s="1"/>
  <c r="AC4" i="4"/>
  <c r="AC15" i="4" s="1"/>
  <c r="AB4" i="4"/>
  <c r="AB15" i="4" s="1"/>
  <c r="C110" i="3"/>
  <c r="CG31" i="3"/>
  <c r="CF31" i="3"/>
  <c r="CE31" i="3"/>
  <c r="CH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Y21" i="3"/>
  <c r="G21" i="3"/>
  <c r="G23" i="3" s="1"/>
  <c r="E21" i="3"/>
  <c r="CU19" i="3"/>
  <c r="CU21" i="3" s="1"/>
  <c r="CT19" i="3"/>
  <c r="CT21" i="3" s="1"/>
  <c r="CS19" i="3"/>
  <c r="CS21" i="3" s="1"/>
  <c r="CR19" i="3"/>
  <c r="CR21" i="3" s="1"/>
  <c r="CQ19" i="3"/>
  <c r="CQ21" i="3" s="1"/>
  <c r="CP19" i="3"/>
  <c r="CP21" i="3" s="1"/>
  <c r="CO19" i="3"/>
  <c r="CO21" i="3" s="1"/>
  <c r="CN19" i="3"/>
  <c r="CN21" i="3" s="1"/>
  <c r="CM19" i="3"/>
  <c r="CM21" i="3" s="1"/>
  <c r="CL19" i="3"/>
  <c r="CL21" i="3" s="1"/>
  <c r="CK19" i="3"/>
  <c r="CK21" i="3" s="1"/>
  <c r="CJ19" i="3"/>
  <c r="CJ21" i="3" s="1"/>
  <c r="CI19" i="3"/>
  <c r="CI21" i="3" s="1"/>
  <c r="CH19" i="3"/>
  <c r="CH21" i="3" s="1"/>
  <c r="CG19" i="3"/>
  <c r="CG21" i="3" s="1"/>
  <c r="CF19" i="3"/>
  <c r="CF21" i="3" s="1"/>
  <c r="CE19" i="3"/>
  <c r="CE21" i="3" s="1"/>
  <c r="CD19" i="3"/>
  <c r="CD21" i="3" s="1"/>
  <c r="CC19" i="3"/>
  <c r="CC21" i="3" s="1"/>
  <c r="CB19" i="3"/>
  <c r="CB21" i="3" s="1"/>
  <c r="CA19" i="3"/>
  <c r="CA21" i="3" s="1"/>
  <c r="BZ19" i="3"/>
  <c r="BZ21" i="3" s="1"/>
  <c r="BY19" i="3"/>
  <c r="BY21" i="3" s="1"/>
  <c r="BX19" i="3"/>
  <c r="BX21" i="3" s="1"/>
  <c r="BW19" i="3"/>
  <c r="BW21" i="3" s="1"/>
  <c r="BV19" i="3"/>
  <c r="BV21" i="3" s="1"/>
  <c r="BU19" i="3"/>
  <c r="BU21" i="3" s="1"/>
  <c r="BT19" i="3"/>
  <c r="BT21" i="3" s="1"/>
  <c r="BS19" i="3"/>
  <c r="BS21" i="3" s="1"/>
  <c r="BR19" i="3"/>
  <c r="BR21" i="3" s="1"/>
  <c r="BQ19" i="3"/>
  <c r="BQ21" i="3" s="1"/>
  <c r="BP19" i="3"/>
  <c r="BP21" i="3" s="1"/>
  <c r="BO19" i="3"/>
  <c r="BO21" i="3" s="1"/>
  <c r="BN19" i="3"/>
  <c r="BN21" i="3" s="1"/>
  <c r="BM19" i="3"/>
  <c r="BM21" i="3" s="1"/>
  <c r="BL19" i="3"/>
  <c r="BL21" i="3" s="1"/>
  <c r="BK19" i="3"/>
  <c r="BK21" i="3" s="1"/>
  <c r="BJ19" i="3"/>
  <c r="BJ21" i="3" s="1"/>
  <c r="BI19" i="3"/>
  <c r="BH19" i="3"/>
  <c r="BH21" i="3" s="1"/>
  <c r="BG19" i="3"/>
  <c r="BG21" i="3" s="1"/>
  <c r="BF19" i="3"/>
  <c r="BF21" i="3" s="1"/>
  <c r="BE19" i="3"/>
  <c r="BE21" i="3" s="1"/>
  <c r="BD19" i="3"/>
  <c r="BD21" i="3" s="1"/>
  <c r="BC19" i="3"/>
  <c r="BC21" i="3" s="1"/>
  <c r="BB19" i="3"/>
  <c r="BB21" i="3" s="1"/>
  <c r="BA19" i="3"/>
  <c r="BA21" i="3" s="1"/>
  <c r="AZ19" i="3"/>
  <c r="AZ21" i="3" s="1"/>
  <c r="AY19" i="3"/>
  <c r="AY21" i="3" s="1"/>
  <c r="AX19" i="3"/>
  <c r="AX21" i="3" s="1"/>
  <c r="AW19" i="3"/>
  <c r="AW21" i="3" s="1"/>
  <c r="AV19" i="3"/>
  <c r="AV21" i="3" s="1"/>
  <c r="AU19" i="3"/>
  <c r="AU21" i="3" s="1"/>
  <c r="AT19" i="3"/>
  <c r="AT21" i="3" s="1"/>
  <c r="AS19" i="3"/>
  <c r="AS21" i="3" s="1"/>
  <c r="AR19" i="3"/>
  <c r="AR21" i="3" s="1"/>
  <c r="AQ19" i="3"/>
  <c r="AQ21" i="3" s="1"/>
  <c r="AP19" i="3"/>
  <c r="AP21" i="3" s="1"/>
  <c r="AO19" i="3"/>
  <c r="AO21" i="3" s="1"/>
  <c r="AN19" i="3"/>
  <c r="AN21" i="3" s="1"/>
  <c r="AM19" i="3"/>
  <c r="AM21" i="3" s="1"/>
  <c r="AL19" i="3"/>
  <c r="AL21" i="3" s="1"/>
  <c r="AK19" i="3"/>
  <c r="AK21" i="3" s="1"/>
  <c r="AJ19" i="3"/>
  <c r="AJ21" i="3" s="1"/>
  <c r="AI19" i="3"/>
  <c r="AI21" i="3" s="1"/>
  <c r="AH19" i="3"/>
  <c r="AH21" i="3" s="1"/>
  <c r="AG19" i="3"/>
  <c r="AG21" i="3" s="1"/>
  <c r="AF19" i="3"/>
  <c r="AF21" i="3" s="1"/>
  <c r="AE19" i="3"/>
  <c r="AE21" i="3" s="1"/>
  <c r="AD19" i="3"/>
  <c r="AD21" i="3" s="1"/>
  <c r="AC19" i="3"/>
  <c r="AC21" i="3" s="1"/>
  <c r="AB19" i="3"/>
  <c r="AB21" i="3" s="1"/>
  <c r="AA19" i="3"/>
  <c r="AA21" i="3" s="1"/>
  <c r="Z19" i="3"/>
  <c r="Z21" i="3" s="1"/>
  <c r="X19" i="3"/>
  <c r="X21" i="3" s="1"/>
  <c r="W19" i="3"/>
  <c r="W21" i="3" s="1"/>
  <c r="W23" i="3" s="1"/>
  <c r="V19" i="3"/>
  <c r="V21" i="3" s="1"/>
  <c r="U19" i="3"/>
  <c r="U21" i="3" s="1"/>
  <c r="T19" i="3"/>
  <c r="T21" i="3" s="1"/>
  <c r="S19" i="3"/>
  <c r="S21" i="3" s="1"/>
  <c r="R19" i="3"/>
  <c r="R21" i="3" s="1"/>
  <c r="Q19" i="3"/>
  <c r="Q21" i="3" s="1"/>
  <c r="P19" i="3"/>
  <c r="P21" i="3" s="1"/>
  <c r="O19" i="3"/>
  <c r="O21" i="3" s="1"/>
  <c r="N19" i="3"/>
  <c r="N21" i="3" s="1"/>
  <c r="M19" i="3"/>
  <c r="M21" i="3" s="1"/>
  <c r="L19" i="3"/>
  <c r="L21" i="3" s="1"/>
  <c r="K19" i="3"/>
  <c r="K21" i="3" s="1"/>
  <c r="K23" i="3" s="1"/>
  <c r="J19" i="3"/>
  <c r="J21" i="3" s="1"/>
  <c r="I19" i="3"/>
  <c r="I21" i="3" s="1"/>
  <c r="H19" i="3"/>
  <c r="H21" i="3" s="1"/>
  <c r="H23" i="3" s="1"/>
  <c r="F19" i="3"/>
  <c r="F21" i="3" s="1"/>
  <c r="F23" i="3" s="1"/>
  <c r="CU17" i="3"/>
  <c r="CT17" i="3"/>
  <c r="CS17" i="3"/>
  <c r="CR17" i="3"/>
  <c r="CQ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L17" i="3"/>
  <c r="K17" i="3"/>
  <c r="J17" i="3"/>
  <c r="I17" i="3"/>
  <c r="E17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G11" i="3"/>
  <c r="E11" i="3"/>
  <c r="CU9" i="3"/>
  <c r="CU11" i="3" s="1"/>
  <c r="CT9" i="3"/>
  <c r="CT11" i="3" s="1"/>
  <c r="CS9" i="3"/>
  <c r="CS11" i="3" s="1"/>
  <c r="CR9" i="3"/>
  <c r="CR11" i="3" s="1"/>
  <c r="CQ9" i="3"/>
  <c r="CQ11" i="3" s="1"/>
  <c r="CP9" i="3"/>
  <c r="CP11" i="3" s="1"/>
  <c r="CO9" i="3"/>
  <c r="CO11" i="3" s="1"/>
  <c r="CN9" i="3"/>
  <c r="CN11" i="3" s="1"/>
  <c r="CM9" i="3"/>
  <c r="CM11" i="3" s="1"/>
  <c r="CL9" i="3"/>
  <c r="CL11" i="3" s="1"/>
  <c r="CK9" i="3"/>
  <c r="CK11" i="3" s="1"/>
  <c r="CJ9" i="3"/>
  <c r="CJ11" i="3" s="1"/>
  <c r="CI9" i="3"/>
  <c r="CI11" i="3" s="1"/>
  <c r="CH9" i="3"/>
  <c r="CH11" i="3" s="1"/>
  <c r="CG9" i="3"/>
  <c r="CG11" i="3" s="1"/>
  <c r="CF9" i="3"/>
  <c r="CF11" i="3" s="1"/>
  <c r="CE9" i="3"/>
  <c r="CE11" i="3" s="1"/>
  <c r="CD9" i="3"/>
  <c r="CD11" i="3" s="1"/>
  <c r="CC9" i="3"/>
  <c r="CC11" i="3" s="1"/>
  <c r="CB9" i="3"/>
  <c r="CB11" i="3" s="1"/>
  <c r="CA9" i="3"/>
  <c r="CA11" i="3" s="1"/>
  <c r="BZ9" i="3"/>
  <c r="BZ11" i="3" s="1"/>
  <c r="BY9" i="3"/>
  <c r="BY11" i="3" s="1"/>
  <c r="BX9" i="3"/>
  <c r="BX11" i="3" s="1"/>
  <c r="BW9" i="3"/>
  <c r="BW11" i="3" s="1"/>
  <c r="BV9" i="3"/>
  <c r="BV11" i="3" s="1"/>
  <c r="BU9" i="3"/>
  <c r="BU11" i="3" s="1"/>
  <c r="BT9" i="3"/>
  <c r="BT11" i="3" s="1"/>
  <c r="BS9" i="3"/>
  <c r="BS11" i="3" s="1"/>
  <c r="BR9" i="3"/>
  <c r="BR11" i="3" s="1"/>
  <c r="BQ9" i="3"/>
  <c r="BQ11" i="3" s="1"/>
  <c r="BP9" i="3"/>
  <c r="BP11" i="3" s="1"/>
  <c r="BO9" i="3"/>
  <c r="BO11" i="3" s="1"/>
  <c r="BN9" i="3"/>
  <c r="BN11" i="3" s="1"/>
  <c r="BM9" i="3"/>
  <c r="BM11" i="3" s="1"/>
  <c r="BL9" i="3"/>
  <c r="BL11" i="3" s="1"/>
  <c r="BK9" i="3"/>
  <c r="BK11" i="3" s="1"/>
  <c r="BJ9" i="3"/>
  <c r="BJ11" i="3" s="1"/>
  <c r="BI9" i="3"/>
  <c r="BI11" i="3" s="1"/>
  <c r="BH9" i="3"/>
  <c r="BH11" i="3" s="1"/>
  <c r="BG9" i="3"/>
  <c r="BG11" i="3" s="1"/>
  <c r="BF9" i="3"/>
  <c r="BF11" i="3" s="1"/>
  <c r="BE9" i="3"/>
  <c r="BE11" i="3" s="1"/>
  <c r="BD9" i="3"/>
  <c r="BD11" i="3" s="1"/>
  <c r="BC9" i="3"/>
  <c r="BC11" i="3" s="1"/>
  <c r="BB9" i="3"/>
  <c r="BB11" i="3" s="1"/>
  <c r="BA9" i="3"/>
  <c r="BA11" i="3" s="1"/>
  <c r="AZ9" i="3"/>
  <c r="AZ11" i="3" s="1"/>
  <c r="AY9" i="3"/>
  <c r="AY11" i="3" s="1"/>
  <c r="AX9" i="3"/>
  <c r="AX11" i="3" s="1"/>
  <c r="AW9" i="3"/>
  <c r="AW11" i="3" s="1"/>
  <c r="AV9" i="3"/>
  <c r="AV11" i="3" s="1"/>
  <c r="AU9" i="3"/>
  <c r="AU11" i="3" s="1"/>
  <c r="AT9" i="3"/>
  <c r="AT11" i="3" s="1"/>
  <c r="AS9" i="3"/>
  <c r="AS11" i="3" s="1"/>
  <c r="AR9" i="3"/>
  <c r="AR11" i="3" s="1"/>
  <c r="AQ9" i="3"/>
  <c r="AQ11" i="3" s="1"/>
  <c r="AP9" i="3"/>
  <c r="AP11" i="3" s="1"/>
  <c r="AO9" i="3"/>
  <c r="AO11" i="3" s="1"/>
  <c r="AN9" i="3"/>
  <c r="AN11" i="3" s="1"/>
  <c r="AM9" i="3"/>
  <c r="AM11" i="3" s="1"/>
  <c r="AL9" i="3"/>
  <c r="AL11" i="3" s="1"/>
  <c r="AK9" i="3"/>
  <c r="AK11" i="3" s="1"/>
  <c r="AJ9" i="3"/>
  <c r="AJ11" i="3" s="1"/>
  <c r="AI9" i="3"/>
  <c r="AI11" i="3" s="1"/>
  <c r="AH9" i="3"/>
  <c r="AH11" i="3" s="1"/>
  <c r="AG9" i="3"/>
  <c r="AG11" i="3" s="1"/>
  <c r="AF9" i="3"/>
  <c r="AF11" i="3" s="1"/>
  <c r="AE9" i="3"/>
  <c r="AE11" i="3" s="1"/>
  <c r="AD9" i="3"/>
  <c r="AD11" i="3" s="1"/>
  <c r="AC9" i="3"/>
  <c r="AC11" i="3" s="1"/>
  <c r="AB9" i="3"/>
  <c r="AB11" i="3" s="1"/>
  <c r="AA9" i="3"/>
  <c r="AA11" i="3" s="1"/>
  <c r="Z9" i="3"/>
  <c r="Z11" i="3" s="1"/>
  <c r="Y9" i="3"/>
  <c r="Y11" i="3" s="1"/>
  <c r="X9" i="3"/>
  <c r="X11" i="3" s="1"/>
  <c r="W9" i="3"/>
  <c r="W11" i="3" s="1"/>
  <c r="V9" i="3"/>
  <c r="V11" i="3" s="1"/>
  <c r="U9" i="3"/>
  <c r="U11" i="3" s="1"/>
  <c r="T9" i="3"/>
  <c r="T11" i="3" s="1"/>
  <c r="S9" i="3"/>
  <c r="S11" i="3" s="1"/>
  <c r="R9" i="3"/>
  <c r="R11" i="3" s="1"/>
  <c r="Q9" i="3"/>
  <c r="Q11" i="3" s="1"/>
  <c r="P9" i="3"/>
  <c r="P11" i="3" s="1"/>
  <c r="O9" i="3"/>
  <c r="O11" i="3" s="1"/>
  <c r="N9" i="3"/>
  <c r="N11" i="3" s="1"/>
  <c r="M9" i="3"/>
  <c r="M11" i="3" s="1"/>
  <c r="L9" i="3"/>
  <c r="L11" i="3" s="1"/>
  <c r="K9" i="3"/>
  <c r="K11" i="3" s="1"/>
  <c r="J9" i="3"/>
  <c r="J11" i="3" s="1"/>
  <c r="I9" i="3"/>
  <c r="I11" i="3" s="1"/>
  <c r="H9" i="3"/>
  <c r="H11" i="3" s="1"/>
  <c r="F9" i="3"/>
  <c r="F11" i="3" s="1"/>
  <c r="F13" i="3" s="1"/>
  <c r="F25" i="3" s="1"/>
  <c r="CU7" i="3"/>
  <c r="CT7" i="3"/>
  <c r="CS7" i="3"/>
  <c r="CR7" i="3"/>
  <c r="CQ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L7" i="3"/>
  <c r="K7" i="3"/>
  <c r="J7" i="3"/>
  <c r="I7" i="3"/>
  <c r="E7" i="3"/>
  <c r="CU4" i="3"/>
  <c r="CU15" i="3" s="1"/>
  <c r="CT4" i="3"/>
  <c r="CT15" i="3" s="1"/>
  <c r="CS4" i="3"/>
  <c r="CS15" i="3" s="1"/>
  <c r="CR4" i="3"/>
  <c r="CR15" i="3" s="1"/>
  <c r="CQ4" i="3"/>
  <c r="CQ15" i="3" s="1"/>
  <c r="CP4" i="3"/>
  <c r="CP15" i="3" s="1"/>
  <c r="CO4" i="3"/>
  <c r="CO15" i="3" s="1"/>
  <c r="CN4" i="3"/>
  <c r="CN15" i="3" s="1"/>
  <c r="CM4" i="3"/>
  <c r="CM15" i="3" s="1"/>
  <c r="CL4" i="3"/>
  <c r="CL15" i="3" s="1"/>
  <c r="CK4" i="3"/>
  <c r="CK15" i="3" s="1"/>
  <c r="CJ4" i="3"/>
  <c r="CJ15" i="3" s="1"/>
  <c r="CI4" i="3"/>
  <c r="CI15" i="3" s="1"/>
  <c r="CH4" i="3"/>
  <c r="CH15" i="3" s="1"/>
  <c r="CG4" i="3"/>
  <c r="CG15" i="3" s="1"/>
  <c r="CF4" i="3"/>
  <c r="CF15" i="3" s="1"/>
  <c r="CE4" i="3"/>
  <c r="CE15" i="3" s="1"/>
  <c r="CD4" i="3"/>
  <c r="CD15" i="3" s="1"/>
  <c r="CC4" i="3"/>
  <c r="CC15" i="3" s="1"/>
  <c r="CB4" i="3"/>
  <c r="CB15" i="3" s="1"/>
  <c r="CA4" i="3"/>
  <c r="CA15" i="3" s="1"/>
  <c r="BZ4" i="3"/>
  <c r="BZ15" i="3" s="1"/>
  <c r="BY4" i="3"/>
  <c r="BY15" i="3" s="1"/>
  <c r="BX4" i="3"/>
  <c r="BX15" i="3" s="1"/>
  <c r="BW4" i="3"/>
  <c r="BW15" i="3" s="1"/>
  <c r="BV4" i="3"/>
  <c r="BV15" i="3" s="1"/>
  <c r="BU4" i="3"/>
  <c r="BU15" i="3" s="1"/>
  <c r="BT4" i="3"/>
  <c r="BT15" i="3" s="1"/>
  <c r="BS4" i="3"/>
  <c r="BS15" i="3" s="1"/>
  <c r="BR4" i="3"/>
  <c r="BR15" i="3" s="1"/>
  <c r="BQ4" i="3"/>
  <c r="BQ15" i="3" s="1"/>
  <c r="BP4" i="3"/>
  <c r="BP15" i="3" s="1"/>
  <c r="BO4" i="3"/>
  <c r="BO15" i="3" s="1"/>
  <c r="BN4" i="3"/>
  <c r="BN15" i="3" s="1"/>
  <c r="BM4" i="3"/>
  <c r="BM15" i="3" s="1"/>
  <c r="BL4" i="3"/>
  <c r="BL15" i="3" s="1"/>
  <c r="BK4" i="3"/>
  <c r="BK15" i="3" s="1"/>
  <c r="BJ4" i="3"/>
  <c r="BJ15" i="3" s="1"/>
  <c r="BI4" i="3"/>
  <c r="BI15" i="3" s="1"/>
  <c r="BH4" i="3"/>
  <c r="BH15" i="3" s="1"/>
  <c r="BG4" i="3"/>
  <c r="BG15" i="3" s="1"/>
  <c r="BF4" i="3"/>
  <c r="BF15" i="3" s="1"/>
  <c r="BE4" i="3"/>
  <c r="BE15" i="3" s="1"/>
  <c r="BD4" i="3"/>
  <c r="BD15" i="3" s="1"/>
  <c r="BC4" i="3"/>
  <c r="BC15" i="3" s="1"/>
  <c r="BB4" i="3"/>
  <c r="BB15" i="3" s="1"/>
  <c r="BA4" i="3"/>
  <c r="BA15" i="3" s="1"/>
  <c r="AZ4" i="3"/>
  <c r="AZ15" i="3" s="1"/>
  <c r="AY4" i="3"/>
  <c r="AY15" i="3" s="1"/>
  <c r="AX4" i="3"/>
  <c r="AX15" i="3" s="1"/>
  <c r="AW4" i="3"/>
  <c r="AW15" i="3" s="1"/>
  <c r="AV4" i="3"/>
  <c r="AV15" i="3" s="1"/>
  <c r="AU4" i="3"/>
  <c r="AU15" i="3" s="1"/>
  <c r="AT4" i="3"/>
  <c r="AT15" i="3" s="1"/>
  <c r="AS4" i="3"/>
  <c r="AS15" i="3" s="1"/>
  <c r="AR4" i="3"/>
  <c r="AR15" i="3" s="1"/>
  <c r="AQ4" i="3"/>
  <c r="AQ15" i="3" s="1"/>
  <c r="AP4" i="3"/>
  <c r="AP15" i="3" s="1"/>
  <c r="AO4" i="3"/>
  <c r="AO15" i="3" s="1"/>
  <c r="AN4" i="3"/>
  <c r="AN15" i="3" s="1"/>
  <c r="AM4" i="3"/>
  <c r="AM15" i="3" s="1"/>
  <c r="AL4" i="3"/>
  <c r="AL15" i="3" s="1"/>
  <c r="AK4" i="3"/>
  <c r="AK15" i="3" s="1"/>
  <c r="AJ4" i="3"/>
  <c r="AJ15" i="3" s="1"/>
  <c r="AI4" i="3"/>
  <c r="AI15" i="3" s="1"/>
  <c r="AH4" i="3"/>
  <c r="AH15" i="3" s="1"/>
  <c r="AG4" i="3"/>
  <c r="AG15" i="3" s="1"/>
  <c r="AF4" i="3"/>
  <c r="AF15" i="3" s="1"/>
  <c r="AE4" i="3"/>
  <c r="AE15" i="3" s="1"/>
  <c r="AD4" i="3"/>
  <c r="AD15" i="3" s="1"/>
  <c r="AC4" i="3"/>
  <c r="AC15" i="3" s="1"/>
  <c r="AB4" i="3"/>
  <c r="AB15" i="3" s="1"/>
  <c r="C113" i="2"/>
  <c r="CG33" i="2"/>
  <c r="CF33" i="2"/>
  <c r="CE33" i="2"/>
  <c r="CH27" i="2" s="1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CI27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Z21" i="2"/>
  <c r="Y21" i="2"/>
  <c r="E21" i="2"/>
  <c r="D21" i="2"/>
  <c r="CU19" i="2"/>
  <c r="CU21" i="2" s="1"/>
  <c r="CT19" i="2"/>
  <c r="CT21" i="2" s="1"/>
  <c r="CS19" i="2"/>
  <c r="CS21" i="2" s="1"/>
  <c r="CR19" i="2"/>
  <c r="CR21" i="2" s="1"/>
  <c r="CQ19" i="2"/>
  <c r="CQ21" i="2" s="1"/>
  <c r="CP19" i="2"/>
  <c r="CP21" i="2" s="1"/>
  <c r="CO19" i="2"/>
  <c r="CO21" i="2" s="1"/>
  <c r="CN19" i="2"/>
  <c r="CN21" i="2" s="1"/>
  <c r="CM19" i="2"/>
  <c r="CM21" i="2" s="1"/>
  <c r="CL19" i="2"/>
  <c r="CL21" i="2" s="1"/>
  <c r="CK19" i="2"/>
  <c r="CK21" i="2" s="1"/>
  <c r="CJ19" i="2"/>
  <c r="CJ21" i="2" s="1"/>
  <c r="CI19" i="2"/>
  <c r="CI21" i="2" s="1"/>
  <c r="CH19" i="2"/>
  <c r="CH21" i="2" s="1"/>
  <c r="CG19" i="2"/>
  <c r="CG21" i="2" s="1"/>
  <c r="CF19" i="2"/>
  <c r="CF21" i="2" s="1"/>
  <c r="CE19" i="2"/>
  <c r="CE21" i="2" s="1"/>
  <c r="CD19" i="2"/>
  <c r="CD21" i="2" s="1"/>
  <c r="CC19" i="2"/>
  <c r="CC21" i="2" s="1"/>
  <c r="CB19" i="2"/>
  <c r="CB21" i="2" s="1"/>
  <c r="CA19" i="2"/>
  <c r="CA21" i="2" s="1"/>
  <c r="BZ19" i="2"/>
  <c r="BZ21" i="2" s="1"/>
  <c r="BY19" i="2"/>
  <c r="BY21" i="2" s="1"/>
  <c r="BX19" i="2"/>
  <c r="BX21" i="2" s="1"/>
  <c r="BW19" i="2"/>
  <c r="BW21" i="2" s="1"/>
  <c r="BV19" i="2"/>
  <c r="BV21" i="2" s="1"/>
  <c r="BU19" i="2"/>
  <c r="BU21" i="2" s="1"/>
  <c r="BT19" i="2"/>
  <c r="BT21" i="2" s="1"/>
  <c r="BS19" i="2"/>
  <c r="BS21" i="2" s="1"/>
  <c r="BR19" i="2"/>
  <c r="BR21" i="2" s="1"/>
  <c r="BQ19" i="2"/>
  <c r="BQ21" i="2" s="1"/>
  <c r="BP19" i="2"/>
  <c r="BP21" i="2" s="1"/>
  <c r="BO19" i="2"/>
  <c r="BO21" i="2" s="1"/>
  <c r="BN19" i="2"/>
  <c r="BN21" i="2" s="1"/>
  <c r="BM19" i="2"/>
  <c r="BM21" i="2" s="1"/>
  <c r="BL19" i="2"/>
  <c r="BL21" i="2" s="1"/>
  <c r="BK19" i="2"/>
  <c r="BK21" i="2" s="1"/>
  <c r="BJ19" i="2"/>
  <c r="BJ21" i="2" s="1"/>
  <c r="BI19" i="2"/>
  <c r="BI21" i="2" s="1"/>
  <c r="BH19" i="2"/>
  <c r="BH21" i="2" s="1"/>
  <c r="BG19" i="2"/>
  <c r="BG21" i="2" s="1"/>
  <c r="BF19" i="2"/>
  <c r="BF21" i="2" s="1"/>
  <c r="BE19" i="2"/>
  <c r="BE21" i="2" s="1"/>
  <c r="BD19" i="2"/>
  <c r="BD21" i="2" s="1"/>
  <c r="BC19" i="2"/>
  <c r="BC21" i="2" s="1"/>
  <c r="BB19" i="2"/>
  <c r="BB21" i="2" s="1"/>
  <c r="BA19" i="2"/>
  <c r="BA21" i="2" s="1"/>
  <c r="AZ19" i="2"/>
  <c r="AZ21" i="2" s="1"/>
  <c r="AY19" i="2"/>
  <c r="AY21" i="2" s="1"/>
  <c r="AX19" i="2"/>
  <c r="AX21" i="2" s="1"/>
  <c r="AW19" i="2"/>
  <c r="AW21" i="2" s="1"/>
  <c r="AV19" i="2"/>
  <c r="AV21" i="2" s="1"/>
  <c r="AU19" i="2"/>
  <c r="AU21" i="2" s="1"/>
  <c r="AT19" i="2"/>
  <c r="AT21" i="2" s="1"/>
  <c r="AS19" i="2"/>
  <c r="AS21" i="2" s="1"/>
  <c r="AR19" i="2"/>
  <c r="AR21" i="2" s="1"/>
  <c r="AQ19" i="2"/>
  <c r="AQ21" i="2" s="1"/>
  <c r="AP19" i="2"/>
  <c r="AP21" i="2" s="1"/>
  <c r="AO19" i="2"/>
  <c r="AO21" i="2" s="1"/>
  <c r="AN19" i="2"/>
  <c r="AN21" i="2" s="1"/>
  <c r="AM19" i="2"/>
  <c r="AM21" i="2" s="1"/>
  <c r="AL19" i="2"/>
  <c r="AL21" i="2" s="1"/>
  <c r="AK19" i="2"/>
  <c r="AK21" i="2" s="1"/>
  <c r="AJ19" i="2"/>
  <c r="AJ21" i="2" s="1"/>
  <c r="AI19" i="2"/>
  <c r="AI21" i="2" s="1"/>
  <c r="AH19" i="2"/>
  <c r="AH21" i="2" s="1"/>
  <c r="AG19" i="2"/>
  <c r="AG21" i="2" s="1"/>
  <c r="AF19" i="2"/>
  <c r="AF21" i="2" s="1"/>
  <c r="AE19" i="2"/>
  <c r="AE21" i="2" s="1"/>
  <c r="AD19" i="2"/>
  <c r="AD21" i="2" s="1"/>
  <c r="AC19" i="2"/>
  <c r="AC21" i="2" s="1"/>
  <c r="AB19" i="2"/>
  <c r="AB21" i="2" s="1"/>
  <c r="AA19" i="2"/>
  <c r="AA21" i="2" s="1"/>
  <c r="X19" i="2"/>
  <c r="X21" i="2" s="1"/>
  <c r="W19" i="2"/>
  <c r="W21" i="2" s="1"/>
  <c r="V19" i="2"/>
  <c r="V21" i="2" s="1"/>
  <c r="U19" i="2"/>
  <c r="U21" i="2" s="1"/>
  <c r="T19" i="2"/>
  <c r="T21" i="2" s="1"/>
  <c r="S19" i="2"/>
  <c r="S21" i="2" s="1"/>
  <c r="R19" i="2"/>
  <c r="R21" i="2" s="1"/>
  <c r="Q19" i="2"/>
  <c r="Q21" i="2" s="1"/>
  <c r="P19" i="2"/>
  <c r="P21" i="2" s="1"/>
  <c r="O19" i="2"/>
  <c r="O21" i="2" s="1"/>
  <c r="N19" i="2"/>
  <c r="N21" i="2" s="1"/>
  <c r="M19" i="2"/>
  <c r="M21" i="2" s="1"/>
  <c r="L19" i="2"/>
  <c r="L21" i="2" s="1"/>
  <c r="K19" i="2"/>
  <c r="K21" i="2" s="1"/>
  <c r="J19" i="2"/>
  <c r="J21" i="2" s="1"/>
  <c r="I19" i="2"/>
  <c r="I21" i="2" s="1"/>
  <c r="H19" i="2"/>
  <c r="H21" i="2" s="1"/>
  <c r="H23" i="2" s="1"/>
  <c r="G19" i="2"/>
  <c r="G21" i="2" s="1"/>
  <c r="G23" i="2" s="1"/>
  <c r="F19" i="2"/>
  <c r="F21" i="2" s="1"/>
  <c r="F23" i="2" s="1"/>
  <c r="CU17" i="2"/>
  <c r="CT17" i="2"/>
  <c r="CS17" i="2"/>
  <c r="CR17" i="2"/>
  <c r="CQ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L17" i="2"/>
  <c r="K17" i="2"/>
  <c r="J17" i="2"/>
  <c r="I17" i="2"/>
  <c r="E17" i="2"/>
  <c r="D17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E11" i="2"/>
  <c r="D11" i="2"/>
  <c r="CU9" i="2"/>
  <c r="CU11" i="2" s="1"/>
  <c r="CT9" i="2"/>
  <c r="CT11" i="2" s="1"/>
  <c r="CS9" i="2"/>
  <c r="CS11" i="2" s="1"/>
  <c r="CR9" i="2"/>
  <c r="CR11" i="2" s="1"/>
  <c r="CQ9" i="2"/>
  <c r="CQ11" i="2" s="1"/>
  <c r="CP9" i="2"/>
  <c r="CP11" i="2" s="1"/>
  <c r="CO9" i="2"/>
  <c r="CO11" i="2" s="1"/>
  <c r="CN9" i="2"/>
  <c r="CN11" i="2" s="1"/>
  <c r="CM9" i="2"/>
  <c r="CM11" i="2" s="1"/>
  <c r="CL9" i="2"/>
  <c r="CL11" i="2" s="1"/>
  <c r="CK9" i="2"/>
  <c r="CK11" i="2" s="1"/>
  <c r="CJ9" i="2"/>
  <c r="CJ11" i="2" s="1"/>
  <c r="CI9" i="2"/>
  <c r="CI11" i="2" s="1"/>
  <c r="CH9" i="2"/>
  <c r="CH11" i="2" s="1"/>
  <c r="CG9" i="2"/>
  <c r="CG11" i="2" s="1"/>
  <c r="CF9" i="2"/>
  <c r="CF11" i="2" s="1"/>
  <c r="CE9" i="2"/>
  <c r="CE11" i="2" s="1"/>
  <c r="CD9" i="2"/>
  <c r="CD11" i="2" s="1"/>
  <c r="CC9" i="2"/>
  <c r="CC11" i="2" s="1"/>
  <c r="CB9" i="2"/>
  <c r="CB11" i="2" s="1"/>
  <c r="CA9" i="2"/>
  <c r="CA11" i="2" s="1"/>
  <c r="BZ9" i="2"/>
  <c r="BZ11" i="2" s="1"/>
  <c r="BY9" i="2"/>
  <c r="BY11" i="2" s="1"/>
  <c r="BX9" i="2"/>
  <c r="BX11" i="2" s="1"/>
  <c r="BW9" i="2"/>
  <c r="BW11" i="2" s="1"/>
  <c r="BV9" i="2"/>
  <c r="BV11" i="2" s="1"/>
  <c r="BU9" i="2"/>
  <c r="BU11" i="2" s="1"/>
  <c r="BT9" i="2"/>
  <c r="BT11" i="2" s="1"/>
  <c r="BS9" i="2"/>
  <c r="BS11" i="2" s="1"/>
  <c r="BR9" i="2"/>
  <c r="BR11" i="2" s="1"/>
  <c r="BQ9" i="2"/>
  <c r="BQ11" i="2" s="1"/>
  <c r="BP9" i="2"/>
  <c r="BP11" i="2" s="1"/>
  <c r="BO9" i="2"/>
  <c r="BO11" i="2" s="1"/>
  <c r="BN9" i="2"/>
  <c r="BN11" i="2" s="1"/>
  <c r="BM9" i="2"/>
  <c r="BM11" i="2" s="1"/>
  <c r="BL9" i="2"/>
  <c r="BL11" i="2" s="1"/>
  <c r="BK9" i="2"/>
  <c r="BK11" i="2" s="1"/>
  <c r="BJ9" i="2"/>
  <c r="BJ11" i="2" s="1"/>
  <c r="BI9" i="2"/>
  <c r="BI11" i="2" s="1"/>
  <c r="BH9" i="2"/>
  <c r="BH11" i="2" s="1"/>
  <c r="BG9" i="2"/>
  <c r="BG11" i="2" s="1"/>
  <c r="BF9" i="2"/>
  <c r="BF11" i="2" s="1"/>
  <c r="BE9" i="2"/>
  <c r="BE11" i="2" s="1"/>
  <c r="BD9" i="2"/>
  <c r="BD11" i="2" s="1"/>
  <c r="BC9" i="2"/>
  <c r="BC11" i="2" s="1"/>
  <c r="BB9" i="2"/>
  <c r="BB11" i="2" s="1"/>
  <c r="BA9" i="2"/>
  <c r="BA11" i="2" s="1"/>
  <c r="AZ9" i="2"/>
  <c r="AZ11" i="2" s="1"/>
  <c r="AY9" i="2"/>
  <c r="AY11" i="2" s="1"/>
  <c r="AX9" i="2"/>
  <c r="AX11" i="2" s="1"/>
  <c r="AW9" i="2"/>
  <c r="AW11" i="2" s="1"/>
  <c r="AV9" i="2"/>
  <c r="AV11" i="2" s="1"/>
  <c r="AU9" i="2"/>
  <c r="AU11" i="2" s="1"/>
  <c r="AT9" i="2"/>
  <c r="AT11" i="2" s="1"/>
  <c r="AS9" i="2"/>
  <c r="AS11" i="2" s="1"/>
  <c r="AR9" i="2"/>
  <c r="AR11" i="2" s="1"/>
  <c r="AQ9" i="2"/>
  <c r="AQ11" i="2" s="1"/>
  <c r="AP9" i="2"/>
  <c r="AP11" i="2" s="1"/>
  <c r="AO9" i="2"/>
  <c r="AO11" i="2" s="1"/>
  <c r="AN9" i="2"/>
  <c r="AN11" i="2" s="1"/>
  <c r="AM9" i="2"/>
  <c r="AM11" i="2" s="1"/>
  <c r="AL9" i="2"/>
  <c r="AL11" i="2" s="1"/>
  <c r="AK9" i="2"/>
  <c r="AK11" i="2" s="1"/>
  <c r="AJ9" i="2"/>
  <c r="AJ11" i="2" s="1"/>
  <c r="AI9" i="2"/>
  <c r="AI11" i="2" s="1"/>
  <c r="AH9" i="2"/>
  <c r="AH11" i="2" s="1"/>
  <c r="AG9" i="2"/>
  <c r="AG11" i="2" s="1"/>
  <c r="AF9" i="2"/>
  <c r="AF11" i="2" s="1"/>
  <c r="AE9" i="2"/>
  <c r="AE11" i="2" s="1"/>
  <c r="AD9" i="2"/>
  <c r="AD11" i="2" s="1"/>
  <c r="AC9" i="2"/>
  <c r="AC11" i="2" s="1"/>
  <c r="AB9" i="2"/>
  <c r="AB11" i="2" s="1"/>
  <c r="AA9" i="2"/>
  <c r="AA11" i="2" s="1"/>
  <c r="Z9" i="2"/>
  <c r="Z11" i="2" s="1"/>
  <c r="Y9" i="2"/>
  <c r="Y11" i="2" s="1"/>
  <c r="X9" i="2"/>
  <c r="X11" i="2" s="1"/>
  <c r="W9" i="2"/>
  <c r="W11" i="2" s="1"/>
  <c r="V9" i="2"/>
  <c r="V11" i="2" s="1"/>
  <c r="U9" i="2"/>
  <c r="U11" i="2" s="1"/>
  <c r="T9" i="2"/>
  <c r="T11" i="2" s="1"/>
  <c r="S9" i="2"/>
  <c r="S11" i="2" s="1"/>
  <c r="R9" i="2"/>
  <c r="R11" i="2" s="1"/>
  <c r="Q9" i="2"/>
  <c r="Q11" i="2" s="1"/>
  <c r="P9" i="2"/>
  <c r="P11" i="2" s="1"/>
  <c r="O9" i="2"/>
  <c r="O11" i="2" s="1"/>
  <c r="N9" i="2"/>
  <c r="N11" i="2" s="1"/>
  <c r="M9" i="2"/>
  <c r="M11" i="2" s="1"/>
  <c r="L9" i="2"/>
  <c r="L11" i="2" s="1"/>
  <c r="K9" i="2"/>
  <c r="K11" i="2" s="1"/>
  <c r="J9" i="2"/>
  <c r="J11" i="2" s="1"/>
  <c r="I9" i="2"/>
  <c r="I11" i="2" s="1"/>
  <c r="H9" i="2"/>
  <c r="H11" i="2" s="1"/>
  <c r="G9" i="2"/>
  <c r="G11" i="2" s="1"/>
  <c r="F9" i="2"/>
  <c r="F11" i="2" s="1"/>
  <c r="F13" i="2" s="1"/>
  <c r="CU7" i="2"/>
  <c r="CT7" i="2"/>
  <c r="CS7" i="2"/>
  <c r="CR7" i="2"/>
  <c r="CQ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L7" i="2"/>
  <c r="K7" i="2"/>
  <c r="J7" i="2"/>
  <c r="I7" i="2"/>
  <c r="E7" i="2"/>
  <c r="D5" i="2"/>
  <c r="D7" i="2" s="1"/>
  <c r="CU4" i="2"/>
  <c r="CU15" i="2" s="1"/>
  <c r="CT4" i="2"/>
  <c r="CT15" i="2" s="1"/>
  <c r="CS4" i="2"/>
  <c r="CS15" i="2" s="1"/>
  <c r="CR4" i="2"/>
  <c r="CR15" i="2" s="1"/>
  <c r="CQ4" i="2"/>
  <c r="CQ15" i="2" s="1"/>
  <c r="CP4" i="2"/>
  <c r="CP15" i="2" s="1"/>
  <c r="CO4" i="2"/>
  <c r="CO15" i="2" s="1"/>
  <c r="CN4" i="2"/>
  <c r="CN15" i="2" s="1"/>
  <c r="CM4" i="2"/>
  <c r="CM15" i="2" s="1"/>
  <c r="CL4" i="2"/>
  <c r="CL15" i="2" s="1"/>
  <c r="CK4" i="2"/>
  <c r="CK15" i="2" s="1"/>
  <c r="CJ4" i="2"/>
  <c r="CJ15" i="2" s="1"/>
  <c r="CI4" i="2"/>
  <c r="CI15" i="2" s="1"/>
  <c r="CH4" i="2"/>
  <c r="CH15" i="2" s="1"/>
  <c r="CG4" i="2"/>
  <c r="CG15" i="2" s="1"/>
  <c r="CF4" i="2"/>
  <c r="CF15" i="2" s="1"/>
  <c r="CE4" i="2"/>
  <c r="CE15" i="2" s="1"/>
  <c r="CD4" i="2"/>
  <c r="CD15" i="2" s="1"/>
  <c r="CC4" i="2"/>
  <c r="CC15" i="2" s="1"/>
  <c r="CB4" i="2"/>
  <c r="CB15" i="2" s="1"/>
  <c r="CA4" i="2"/>
  <c r="CA15" i="2" s="1"/>
  <c r="BZ4" i="2"/>
  <c r="BZ15" i="2" s="1"/>
  <c r="BY4" i="2"/>
  <c r="BY15" i="2" s="1"/>
  <c r="BX4" i="2"/>
  <c r="BX15" i="2" s="1"/>
  <c r="BW4" i="2"/>
  <c r="BW15" i="2" s="1"/>
  <c r="BV4" i="2"/>
  <c r="BV15" i="2" s="1"/>
  <c r="BU4" i="2"/>
  <c r="BU15" i="2" s="1"/>
  <c r="BT4" i="2"/>
  <c r="BT15" i="2" s="1"/>
  <c r="BS4" i="2"/>
  <c r="BS15" i="2" s="1"/>
  <c r="BR4" i="2"/>
  <c r="BR15" i="2" s="1"/>
  <c r="BQ4" i="2"/>
  <c r="BQ15" i="2" s="1"/>
  <c r="BP4" i="2"/>
  <c r="BP15" i="2" s="1"/>
  <c r="BO4" i="2"/>
  <c r="BO15" i="2" s="1"/>
  <c r="BN4" i="2"/>
  <c r="BN15" i="2" s="1"/>
  <c r="BM4" i="2"/>
  <c r="BM15" i="2" s="1"/>
  <c r="BL4" i="2"/>
  <c r="BL15" i="2" s="1"/>
  <c r="BK4" i="2"/>
  <c r="BK15" i="2" s="1"/>
  <c r="BJ4" i="2"/>
  <c r="BJ15" i="2" s="1"/>
  <c r="BI4" i="2"/>
  <c r="BI15" i="2" s="1"/>
  <c r="BH4" i="2"/>
  <c r="BH15" i="2" s="1"/>
  <c r="BG4" i="2"/>
  <c r="BG15" i="2" s="1"/>
  <c r="BF4" i="2"/>
  <c r="BF15" i="2" s="1"/>
  <c r="BE4" i="2"/>
  <c r="BE15" i="2" s="1"/>
  <c r="BD4" i="2"/>
  <c r="BD15" i="2" s="1"/>
  <c r="BC4" i="2"/>
  <c r="BC15" i="2" s="1"/>
  <c r="BB4" i="2"/>
  <c r="BB15" i="2" s="1"/>
  <c r="BA4" i="2"/>
  <c r="BA15" i="2" s="1"/>
  <c r="AZ4" i="2"/>
  <c r="AZ15" i="2" s="1"/>
  <c r="AY4" i="2"/>
  <c r="AY15" i="2" s="1"/>
  <c r="AX4" i="2"/>
  <c r="AX15" i="2" s="1"/>
  <c r="AW4" i="2"/>
  <c r="AW15" i="2" s="1"/>
  <c r="AV4" i="2"/>
  <c r="AV15" i="2" s="1"/>
  <c r="AU4" i="2"/>
  <c r="AU15" i="2" s="1"/>
  <c r="AT4" i="2"/>
  <c r="AT15" i="2" s="1"/>
  <c r="AS4" i="2"/>
  <c r="AS15" i="2" s="1"/>
  <c r="AR4" i="2"/>
  <c r="AR15" i="2" s="1"/>
  <c r="AQ4" i="2"/>
  <c r="AQ15" i="2" s="1"/>
  <c r="AP4" i="2"/>
  <c r="AP15" i="2" s="1"/>
  <c r="AO4" i="2"/>
  <c r="AO15" i="2" s="1"/>
  <c r="AN4" i="2"/>
  <c r="AN15" i="2" s="1"/>
  <c r="AM4" i="2"/>
  <c r="AM15" i="2" s="1"/>
  <c r="AL4" i="2"/>
  <c r="AL15" i="2" s="1"/>
  <c r="AK4" i="2"/>
  <c r="AK15" i="2" s="1"/>
  <c r="AJ4" i="2"/>
  <c r="AJ15" i="2" s="1"/>
  <c r="AI4" i="2"/>
  <c r="AI15" i="2" s="1"/>
  <c r="AH4" i="2"/>
  <c r="AH15" i="2" s="1"/>
  <c r="AG4" i="2"/>
  <c r="AG15" i="2" s="1"/>
  <c r="AF4" i="2"/>
  <c r="AF15" i="2" s="1"/>
  <c r="AE4" i="2"/>
  <c r="AE15" i="2" s="1"/>
  <c r="AD4" i="2"/>
  <c r="AD15" i="2" s="1"/>
  <c r="AC4" i="2"/>
  <c r="AC15" i="2" s="1"/>
  <c r="AB4" i="2"/>
  <c r="AB15" i="2" s="1"/>
  <c r="CG31" i="1"/>
  <c r="CF31" i="1"/>
  <c r="CE31" i="1"/>
  <c r="CH27" i="1" s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CI27" i="1"/>
  <c r="CD27" i="1"/>
  <c r="CC27" i="1"/>
  <c r="BU27" i="1"/>
  <c r="BT27" i="1"/>
  <c r="BS27" i="1"/>
  <c r="BR27" i="1"/>
  <c r="BQ27" i="1"/>
  <c r="BP27" i="1"/>
  <c r="BO27" i="1"/>
  <c r="AZ27" i="1"/>
  <c r="AY27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G21" i="1"/>
  <c r="G23" i="1" s="1"/>
  <c r="E21" i="1"/>
  <c r="CU19" i="1"/>
  <c r="CU21" i="1" s="1"/>
  <c r="CT19" i="1"/>
  <c r="CT21" i="1" s="1"/>
  <c r="CS19" i="1"/>
  <c r="CS21" i="1" s="1"/>
  <c r="CR19" i="1"/>
  <c r="CR21" i="1" s="1"/>
  <c r="CQ19" i="1"/>
  <c r="CQ21" i="1" s="1"/>
  <c r="CP19" i="1"/>
  <c r="CP21" i="1" s="1"/>
  <c r="CO19" i="1"/>
  <c r="CO21" i="1" s="1"/>
  <c r="CN19" i="1"/>
  <c r="CN21" i="1" s="1"/>
  <c r="CM19" i="1"/>
  <c r="CM21" i="1" s="1"/>
  <c r="CL19" i="1"/>
  <c r="CL21" i="1" s="1"/>
  <c r="CK19" i="1"/>
  <c r="CK21" i="1" s="1"/>
  <c r="CJ19" i="1"/>
  <c r="CJ21" i="1" s="1"/>
  <c r="CI19" i="1"/>
  <c r="CI21" i="1" s="1"/>
  <c r="CH19" i="1"/>
  <c r="CH21" i="1" s="1"/>
  <c r="CG19" i="1"/>
  <c r="CG21" i="1" s="1"/>
  <c r="CF19" i="1"/>
  <c r="CF21" i="1" s="1"/>
  <c r="CE19" i="1"/>
  <c r="CE21" i="1" s="1"/>
  <c r="CD19" i="1"/>
  <c r="CD21" i="1" s="1"/>
  <c r="CC19" i="1"/>
  <c r="CC21" i="1" s="1"/>
  <c r="CB19" i="1"/>
  <c r="CB21" i="1" s="1"/>
  <c r="CA19" i="1"/>
  <c r="CA21" i="1" s="1"/>
  <c r="BZ19" i="1"/>
  <c r="BZ21" i="1" s="1"/>
  <c r="BY19" i="1"/>
  <c r="BY21" i="1" s="1"/>
  <c r="BX19" i="1"/>
  <c r="BX21" i="1" s="1"/>
  <c r="BW19" i="1"/>
  <c r="BW21" i="1" s="1"/>
  <c r="BV19" i="1"/>
  <c r="BV21" i="1" s="1"/>
  <c r="BU19" i="1"/>
  <c r="BU21" i="1" s="1"/>
  <c r="BT19" i="1"/>
  <c r="BT21" i="1" s="1"/>
  <c r="BS19" i="1"/>
  <c r="BS21" i="1" s="1"/>
  <c r="BR19" i="1"/>
  <c r="BR21" i="1" s="1"/>
  <c r="BQ19" i="1"/>
  <c r="BQ21" i="1" s="1"/>
  <c r="BP19" i="1"/>
  <c r="BP21" i="1" s="1"/>
  <c r="BO19" i="1"/>
  <c r="BO21" i="1" s="1"/>
  <c r="BN19" i="1"/>
  <c r="BN21" i="1" s="1"/>
  <c r="BM19" i="1"/>
  <c r="BM21" i="1" s="1"/>
  <c r="BL19" i="1"/>
  <c r="BL21" i="1" s="1"/>
  <c r="BK19" i="1"/>
  <c r="BK21" i="1" s="1"/>
  <c r="BJ19" i="1"/>
  <c r="BJ21" i="1" s="1"/>
  <c r="BI19" i="1"/>
  <c r="BI21" i="1" s="1"/>
  <c r="BH19" i="1"/>
  <c r="BH21" i="1" s="1"/>
  <c r="BG19" i="1"/>
  <c r="BG21" i="1" s="1"/>
  <c r="BF19" i="1"/>
  <c r="BF21" i="1" s="1"/>
  <c r="BE19" i="1"/>
  <c r="BE21" i="1" s="1"/>
  <c r="BD19" i="1"/>
  <c r="BD21" i="1" s="1"/>
  <c r="BC19" i="1"/>
  <c r="BC21" i="1" s="1"/>
  <c r="BB19" i="1"/>
  <c r="BB21" i="1" s="1"/>
  <c r="BA19" i="1"/>
  <c r="BA21" i="1" s="1"/>
  <c r="AZ19" i="1"/>
  <c r="AZ21" i="1" s="1"/>
  <c r="AY19" i="1"/>
  <c r="AY21" i="1" s="1"/>
  <c r="AX19" i="1"/>
  <c r="AX21" i="1" s="1"/>
  <c r="AW19" i="1"/>
  <c r="AW21" i="1" s="1"/>
  <c r="AV19" i="1"/>
  <c r="AV21" i="1" s="1"/>
  <c r="AU19" i="1"/>
  <c r="AU21" i="1" s="1"/>
  <c r="AT19" i="1"/>
  <c r="AT21" i="1" s="1"/>
  <c r="AS19" i="1"/>
  <c r="AS21" i="1" s="1"/>
  <c r="AR19" i="1"/>
  <c r="AR21" i="1" s="1"/>
  <c r="AQ19" i="1"/>
  <c r="AQ21" i="1" s="1"/>
  <c r="AP19" i="1"/>
  <c r="AP21" i="1" s="1"/>
  <c r="AO19" i="1"/>
  <c r="AO21" i="1" s="1"/>
  <c r="AN19" i="1"/>
  <c r="AN21" i="1" s="1"/>
  <c r="AM19" i="1"/>
  <c r="AM21" i="1" s="1"/>
  <c r="AL19" i="1"/>
  <c r="AL21" i="1" s="1"/>
  <c r="AK19" i="1"/>
  <c r="AK21" i="1" s="1"/>
  <c r="AJ19" i="1"/>
  <c r="AJ21" i="1" s="1"/>
  <c r="AI19" i="1"/>
  <c r="AI21" i="1" s="1"/>
  <c r="AH19" i="1"/>
  <c r="AH21" i="1" s="1"/>
  <c r="AG19" i="1"/>
  <c r="AG21" i="1" s="1"/>
  <c r="AF19" i="1"/>
  <c r="AF21" i="1" s="1"/>
  <c r="AE19" i="1"/>
  <c r="AE21" i="1" s="1"/>
  <c r="AD19" i="1"/>
  <c r="AD21" i="1" s="1"/>
  <c r="AC19" i="1"/>
  <c r="AC21" i="1" s="1"/>
  <c r="AB19" i="1"/>
  <c r="AB21" i="1" s="1"/>
  <c r="AA19" i="1"/>
  <c r="AA21" i="1" s="1"/>
  <c r="Z19" i="1"/>
  <c r="Z21" i="1" s="1"/>
  <c r="Y19" i="1"/>
  <c r="Y21" i="1" s="1"/>
  <c r="X19" i="1"/>
  <c r="X21" i="1" s="1"/>
  <c r="W19" i="1"/>
  <c r="W21" i="1" s="1"/>
  <c r="V19" i="1"/>
  <c r="V21" i="1" s="1"/>
  <c r="U19" i="1"/>
  <c r="U21" i="1" s="1"/>
  <c r="T19" i="1"/>
  <c r="T21" i="1" s="1"/>
  <c r="S19" i="1"/>
  <c r="S21" i="1" s="1"/>
  <c r="R19" i="1"/>
  <c r="R21" i="1" s="1"/>
  <c r="Q19" i="1"/>
  <c r="Q21" i="1" s="1"/>
  <c r="P19" i="1"/>
  <c r="P21" i="1" s="1"/>
  <c r="O19" i="1"/>
  <c r="O21" i="1" s="1"/>
  <c r="N19" i="1"/>
  <c r="N21" i="1" s="1"/>
  <c r="M19" i="1"/>
  <c r="M21" i="1" s="1"/>
  <c r="L19" i="1"/>
  <c r="L21" i="1" s="1"/>
  <c r="K19" i="1"/>
  <c r="K21" i="1" s="1"/>
  <c r="J19" i="1"/>
  <c r="J21" i="1" s="1"/>
  <c r="I19" i="1"/>
  <c r="I21" i="1" s="1"/>
  <c r="H19" i="1"/>
  <c r="H21" i="1" s="1"/>
  <c r="H23" i="1" s="1"/>
  <c r="F19" i="1"/>
  <c r="F21" i="1" s="1"/>
  <c r="F23" i="1" s="1"/>
  <c r="CU17" i="1"/>
  <c r="CT17" i="1"/>
  <c r="CS17" i="1"/>
  <c r="CR17" i="1"/>
  <c r="CQ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L17" i="1"/>
  <c r="K17" i="1"/>
  <c r="J17" i="1"/>
  <c r="I17" i="1"/>
  <c r="E17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BF11" i="1"/>
  <c r="BF13" i="1" s="1"/>
  <c r="G11" i="1"/>
  <c r="E11" i="1"/>
  <c r="CU9" i="1"/>
  <c r="CT9" i="1"/>
  <c r="CT11" i="1" s="1"/>
  <c r="CS9" i="1"/>
  <c r="CS11" i="1" s="1"/>
  <c r="CR9" i="1"/>
  <c r="CR11" i="1" s="1"/>
  <c r="CQ9" i="1"/>
  <c r="CQ11" i="1" s="1"/>
  <c r="CP9" i="1"/>
  <c r="CP11" i="1" s="1"/>
  <c r="CP8" i="6" s="1"/>
  <c r="CP12" i="1" s="1"/>
  <c r="CO9" i="1"/>
  <c r="CO11" i="1" s="1"/>
  <c r="CN9" i="1"/>
  <c r="CN11" i="1" s="1"/>
  <c r="CM9" i="1"/>
  <c r="CM11" i="1" s="1"/>
  <c r="CL9" i="1"/>
  <c r="CL11" i="1" s="1"/>
  <c r="CL8" i="6" s="1"/>
  <c r="CK9" i="1"/>
  <c r="CK11" i="1" s="1"/>
  <c r="CJ9" i="1"/>
  <c r="CJ11" i="1" s="1"/>
  <c r="CI9" i="1"/>
  <c r="CI11" i="1" s="1"/>
  <c r="CH9" i="1"/>
  <c r="CH11" i="1" s="1"/>
  <c r="CH8" i="6" s="1"/>
  <c r="CG9" i="1"/>
  <c r="CG11" i="1" s="1"/>
  <c r="CF9" i="1"/>
  <c r="CF11" i="1" s="1"/>
  <c r="CE9" i="1"/>
  <c r="CE11" i="1" s="1"/>
  <c r="CD9" i="1"/>
  <c r="CD11" i="1" s="1"/>
  <c r="CD8" i="6" s="1"/>
  <c r="CC9" i="1"/>
  <c r="CC11" i="1" s="1"/>
  <c r="CB9" i="1"/>
  <c r="CB11" i="1" s="1"/>
  <c r="CA9" i="1"/>
  <c r="CA11" i="1" s="1"/>
  <c r="BZ9" i="1"/>
  <c r="BZ11" i="1" s="1"/>
  <c r="BY9" i="1"/>
  <c r="BY11" i="1" s="1"/>
  <c r="BX9" i="1"/>
  <c r="BX11" i="1" s="1"/>
  <c r="BW9" i="1"/>
  <c r="BW11" i="1" s="1"/>
  <c r="BV9" i="1"/>
  <c r="BV11" i="1" s="1"/>
  <c r="BU9" i="1"/>
  <c r="BU11" i="1" s="1"/>
  <c r="BT9" i="1"/>
  <c r="BT11" i="1" s="1"/>
  <c r="BS9" i="1"/>
  <c r="BS11" i="1" s="1"/>
  <c r="BR9" i="1"/>
  <c r="BR11" i="1" s="1"/>
  <c r="BQ9" i="1"/>
  <c r="BQ11" i="1" s="1"/>
  <c r="BP9" i="1"/>
  <c r="BP11" i="1" s="1"/>
  <c r="BO9" i="1"/>
  <c r="BO11" i="1" s="1"/>
  <c r="BN9" i="1"/>
  <c r="BN11" i="1" s="1"/>
  <c r="BM9" i="1"/>
  <c r="BM11" i="1" s="1"/>
  <c r="BL9" i="1"/>
  <c r="BL11" i="1" s="1"/>
  <c r="BK9" i="1"/>
  <c r="BK11" i="1" s="1"/>
  <c r="BJ9" i="1"/>
  <c r="BJ11" i="1" s="1"/>
  <c r="BI9" i="1"/>
  <c r="BI11" i="1" s="1"/>
  <c r="BH9" i="1"/>
  <c r="BH11" i="1" s="1"/>
  <c r="BG9" i="1"/>
  <c r="BG11" i="1" s="1"/>
  <c r="BF9" i="1"/>
  <c r="BE9" i="1"/>
  <c r="BE11" i="1" s="1"/>
  <c r="BD9" i="1"/>
  <c r="BD11" i="1" s="1"/>
  <c r="BC9" i="1"/>
  <c r="BC11" i="1" s="1"/>
  <c r="BB9" i="1"/>
  <c r="BB11" i="1" s="1"/>
  <c r="BB8" i="6" s="1"/>
  <c r="BB12" i="1" s="1"/>
  <c r="BA9" i="1"/>
  <c r="BA11" i="1" s="1"/>
  <c r="AZ9" i="1"/>
  <c r="AZ11" i="1" s="1"/>
  <c r="AY9" i="1"/>
  <c r="AY11" i="1" s="1"/>
  <c r="AX9" i="1"/>
  <c r="AX11" i="1" s="1"/>
  <c r="AX8" i="6" s="1"/>
  <c r="AX12" i="1" s="1"/>
  <c r="AW9" i="1"/>
  <c r="AW11" i="1" s="1"/>
  <c r="AV9" i="1"/>
  <c r="AV11" i="1" s="1"/>
  <c r="AU9" i="1"/>
  <c r="AU11" i="1" s="1"/>
  <c r="AT9" i="1"/>
  <c r="AT11" i="1" s="1"/>
  <c r="AT8" i="6" s="1"/>
  <c r="AT12" i="1" s="1"/>
  <c r="AS9" i="1"/>
  <c r="AS11" i="1" s="1"/>
  <c r="AR9" i="1"/>
  <c r="AR11" i="1" s="1"/>
  <c r="AQ9" i="1"/>
  <c r="AQ11" i="1" s="1"/>
  <c r="AP9" i="1"/>
  <c r="AP11" i="1" s="1"/>
  <c r="AP8" i="6" s="1"/>
  <c r="AO9" i="1"/>
  <c r="AO11" i="1" s="1"/>
  <c r="AN9" i="1"/>
  <c r="AN11" i="1" s="1"/>
  <c r="AM9" i="1"/>
  <c r="AM11" i="1" s="1"/>
  <c r="AL9" i="1"/>
  <c r="AL11" i="1" s="1"/>
  <c r="AL8" i="6" s="1"/>
  <c r="AK9" i="1"/>
  <c r="AK11" i="1" s="1"/>
  <c r="AJ9" i="1"/>
  <c r="AJ11" i="1" s="1"/>
  <c r="AI9" i="1"/>
  <c r="AI11" i="1" s="1"/>
  <c r="AH9" i="1"/>
  <c r="AH11" i="1" s="1"/>
  <c r="AH8" i="6" s="1"/>
  <c r="AG9" i="1"/>
  <c r="AG11" i="1" s="1"/>
  <c r="AF9" i="1"/>
  <c r="AF11" i="1" s="1"/>
  <c r="AE9" i="1"/>
  <c r="AE11" i="1" s="1"/>
  <c r="AD9" i="1"/>
  <c r="AD11" i="1" s="1"/>
  <c r="AD8" i="6" s="1"/>
  <c r="AC9" i="1"/>
  <c r="AC11" i="1" s="1"/>
  <c r="AB9" i="1"/>
  <c r="AB11" i="1" s="1"/>
  <c r="AA9" i="1"/>
  <c r="AA11" i="1" s="1"/>
  <c r="Z9" i="1"/>
  <c r="Z11" i="1" s="1"/>
  <c r="Z8" i="6" s="1"/>
  <c r="Y9" i="1"/>
  <c r="Y11" i="1" s="1"/>
  <c r="X9" i="1"/>
  <c r="X11" i="1" s="1"/>
  <c r="W9" i="1"/>
  <c r="W11" i="1" s="1"/>
  <c r="V9" i="1"/>
  <c r="V11" i="1" s="1"/>
  <c r="V8" i="6" s="1"/>
  <c r="U9" i="1"/>
  <c r="U11" i="1" s="1"/>
  <c r="T9" i="1"/>
  <c r="T11" i="1" s="1"/>
  <c r="S9" i="1"/>
  <c r="S11" i="1" s="1"/>
  <c r="R9" i="1"/>
  <c r="R11" i="1" s="1"/>
  <c r="R8" i="6" s="1"/>
  <c r="Q9" i="1"/>
  <c r="Q11" i="1" s="1"/>
  <c r="P9" i="1"/>
  <c r="P11" i="1" s="1"/>
  <c r="O9" i="1"/>
  <c r="O11" i="1" s="1"/>
  <c r="N9" i="1"/>
  <c r="N11" i="1" s="1"/>
  <c r="N8" i="6" s="1"/>
  <c r="M9" i="1"/>
  <c r="M11" i="1" s="1"/>
  <c r="L9" i="1"/>
  <c r="L11" i="1" s="1"/>
  <c r="K9" i="1"/>
  <c r="K11" i="1" s="1"/>
  <c r="J9" i="1"/>
  <c r="J11" i="1" s="1"/>
  <c r="J12" i="1" s="1"/>
  <c r="I9" i="1"/>
  <c r="I11" i="1" s="1"/>
  <c r="H9" i="1"/>
  <c r="H11" i="1" s="1"/>
  <c r="F9" i="1"/>
  <c r="F11" i="1" s="1"/>
  <c r="F13" i="1" s="1"/>
  <c r="CU7" i="1"/>
  <c r="CT7" i="1"/>
  <c r="CS7" i="1"/>
  <c r="CR7" i="1"/>
  <c r="CQ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L7" i="1"/>
  <c r="K7" i="1"/>
  <c r="J7" i="1"/>
  <c r="I7" i="1"/>
  <c r="E7" i="1"/>
  <c r="CU4" i="1"/>
  <c r="CU15" i="1" s="1"/>
  <c r="CT4" i="1"/>
  <c r="CT15" i="1" s="1"/>
  <c r="CS4" i="1"/>
  <c r="CS15" i="1" s="1"/>
  <c r="CR4" i="1"/>
  <c r="CR15" i="1" s="1"/>
  <c r="CQ4" i="1"/>
  <c r="CQ15" i="1" s="1"/>
  <c r="CP4" i="1"/>
  <c r="CP15" i="1" s="1"/>
  <c r="CO4" i="1"/>
  <c r="CO15" i="1" s="1"/>
  <c r="CN4" i="1"/>
  <c r="CN15" i="1" s="1"/>
  <c r="CM4" i="1"/>
  <c r="CM15" i="1" s="1"/>
  <c r="CL4" i="1"/>
  <c r="CL15" i="1" s="1"/>
  <c r="CK4" i="1"/>
  <c r="CK15" i="1" s="1"/>
  <c r="CJ4" i="1"/>
  <c r="CJ15" i="1" s="1"/>
  <c r="CI4" i="1"/>
  <c r="CI15" i="1" s="1"/>
  <c r="CH4" i="1"/>
  <c r="CH15" i="1" s="1"/>
  <c r="CG4" i="1"/>
  <c r="CG15" i="1" s="1"/>
  <c r="CF4" i="1"/>
  <c r="CF15" i="1" s="1"/>
  <c r="CE4" i="1"/>
  <c r="CE15" i="1" s="1"/>
  <c r="CD4" i="1"/>
  <c r="CD15" i="1" s="1"/>
  <c r="CC4" i="1"/>
  <c r="CC15" i="1" s="1"/>
  <c r="CB4" i="1"/>
  <c r="CB15" i="1" s="1"/>
  <c r="CA4" i="1"/>
  <c r="CA15" i="1" s="1"/>
  <c r="BZ4" i="1"/>
  <c r="BZ15" i="1" s="1"/>
  <c r="BY4" i="1"/>
  <c r="BY15" i="1" s="1"/>
  <c r="BX4" i="1"/>
  <c r="BX15" i="1" s="1"/>
  <c r="BW4" i="1"/>
  <c r="BW15" i="1" s="1"/>
  <c r="BV4" i="1"/>
  <c r="BV15" i="1" s="1"/>
  <c r="BU4" i="1"/>
  <c r="BU15" i="1" s="1"/>
  <c r="BT4" i="1"/>
  <c r="BT15" i="1" s="1"/>
  <c r="BS4" i="1"/>
  <c r="BS15" i="1" s="1"/>
  <c r="BR4" i="1"/>
  <c r="BR15" i="1" s="1"/>
  <c r="BQ4" i="1"/>
  <c r="BQ15" i="1" s="1"/>
  <c r="BP4" i="1"/>
  <c r="BP15" i="1" s="1"/>
  <c r="BO4" i="1"/>
  <c r="BO15" i="1" s="1"/>
  <c r="BN4" i="1"/>
  <c r="BN15" i="1" s="1"/>
  <c r="BM4" i="1"/>
  <c r="BM15" i="1" s="1"/>
  <c r="BL4" i="1"/>
  <c r="BL15" i="1" s="1"/>
  <c r="BK4" i="1"/>
  <c r="BK15" i="1" s="1"/>
  <c r="BJ4" i="1"/>
  <c r="BJ15" i="1" s="1"/>
  <c r="BI4" i="1"/>
  <c r="BI15" i="1" s="1"/>
  <c r="BH4" i="1"/>
  <c r="BH15" i="1" s="1"/>
  <c r="BG4" i="1"/>
  <c r="BG15" i="1" s="1"/>
  <c r="BF4" i="1"/>
  <c r="BF15" i="1" s="1"/>
  <c r="BE4" i="1"/>
  <c r="BE15" i="1" s="1"/>
  <c r="BD4" i="1"/>
  <c r="BD15" i="1" s="1"/>
  <c r="BC4" i="1"/>
  <c r="BC15" i="1" s="1"/>
  <c r="BB4" i="1"/>
  <c r="BB15" i="1" s="1"/>
  <c r="BA4" i="1"/>
  <c r="BA15" i="1" s="1"/>
  <c r="AZ4" i="1"/>
  <c r="AZ15" i="1" s="1"/>
  <c r="AY4" i="1"/>
  <c r="AY15" i="1" s="1"/>
  <c r="AX4" i="1"/>
  <c r="AX15" i="1" s="1"/>
  <c r="AW4" i="1"/>
  <c r="AW15" i="1" s="1"/>
  <c r="AV4" i="1"/>
  <c r="AV15" i="1" s="1"/>
  <c r="AU4" i="1"/>
  <c r="AU15" i="1" s="1"/>
  <c r="AT4" i="1"/>
  <c r="AT15" i="1" s="1"/>
  <c r="AS4" i="1"/>
  <c r="AS15" i="1" s="1"/>
  <c r="AR4" i="1"/>
  <c r="AR15" i="1" s="1"/>
  <c r="AQ4" i="1"/>
  <c r="AQ15" i="1" s="1"/>
  <c r="AP4" i="1"/>
  <c r="AP15" i="1" s="1"/>
  <c r="AO4" i="1"/>
  <c r="AO15" i="1" s="1"/>
  <c r="AN4" i="1"/>
  <c r="AN15" i="1" s="1"/>
  <c r="AM4" i="1"/>
  <c r="AM15" i="1" s="1"/>
  <c r="AL4" i="1"/>
  <c r="AL15" i="1" s="1"/>
  <c r="AK4" i="1"/>
  <c r="AK15" i="1" s="1"/>
  <c r="AJ4" i="1"/>
  <c r="AJ15" i="1" s="1"/>
  <c r="AI4" i="1"/>
  <c r="AI15" i="1" s="1"/>
  <c r="AH4" i="1"/>
  <c r="AH15" i="1" s="1"/>
  <c r="AG4" i="1"/>
  <c r="AG15" i="1" s="1"/>
  <c r="AF4" i="1"/>
  <c r="AF15" i="1" s="1"/>
  <c r="AE4" i="1"/>
  <c r="AE15" i="1" s="1"/>
  <c r="AD4" i="1"/>
  <c r="AD15" i="1" s="1"/>
  <c r="AC4" i="1"/>
  <c r="AC15" i="1" s="1"/>
  <c r="AB4" i="1"/>
  <c r="AB15" i="1" s="1"/>
  <c r="AX23" i="5" l="1"/>
  <c r="E21" i="5"/>
  <c r="AY23" i="5"/>
  <c r="I23" i="3"/>
  <c r="T19" i="6"/>
  <c r="X19" i="6"/>
  <c r="AB19" i="6"/>
  <c r="AF19" i="6"/>
  <c r="AJ19" i="6"/>
  <c r="AN19" i="6"/>
  <c r="AR19" i="6"/>
  <c r="AV19" i="6"/>
  <c r="AZ19" i="6"/>
  <c r="BD19" i="6"/>
  <c r="BH19" i="6"/>
  <c r="E13" i="2"/>
  <c r="E25" i="2" s="1"/>
  <c r="E23" i="1"/>
  <c r="F25" i="1"/>
  <c r="CU11" i="1"/>
  <c r="E13" i="1"/>
  <c r="E25" i="1" s="1"/>
  <c r="I23" i="1"/>
  <c r="CW8" i="6"/>
  <c r="CX47" i="6"/>
  <c r="AI23" i="4"/>
  <c r="AN29" i="6"/>
  <c r="X23" i="4"/>
  <c r="AB23" i="4"/>
  <c r="AF23" i="4"/>
  <c r="AJ23" i="4"/>
  <c r="AN23" i="4"/>
  <c r="AR23" i="4"/>
  <c r="J23" i="4"/>
  <c r="AB29" i="6"/>
  <c r="AR29" i="6"/>
  <c r="AA23" i="4"/>
  <c r="X29" i="6"/>
  <c r="Y29" i="6"/>
  <c r="AC29" i="6"/>
  <c r="AK29" i="6"/>
  <c r="AS29" i="6"/>
  <c r="Z23" i="4"/>
  <c r="AD23" i="4"/>
  <c r="AH23" i="4"/>
  <c r="AL23" i="4"/>
  <c r="AP23" i="4"/>
  <c r="AT23" i="4"/>
  <c r="CH27" i="4"/>
  <c r="AF29" i="6"/>
  <c r="AV21" i="4"/>
  <c r="AV23" i="4" s="1"/>
  <c r="U29" i="6"/>
  <c r="AG29" i="6"/>
  <c r="AO29" i="6"/>
  <c r="AW29" i="6"/>
  <c r="F25" i="4"/>
  <c r="AA29" i="6"/>
  <c r="AE29" i="6"/>
  <c r="AI29" i="6"/>
  <c r="AQ29" i="6"/>
  <c r="BG29" i="6"/>
  <c r="T29" i="6"/>
  <c r="AJ29" i="6"/>
  <c r="AD23" i="3"/>
  <c r="AP23" i="3"/>
  <c r="Z23" i="3"/>
  <c r="AH23" i="3"/>
  <c r="AL23" i="3"/>
  <c r="AX23" i="3"/>
  <c r="J23" i="3"/>
  <c r="AA23" i="3"/>
  <c r="AI23" i="3"/>
  <c r="AM23" i="3"/>
  <c r="AB23" i="3"/>
  <c r="AF23" i="3"/>
  <c r="AJ23" i="3"/>
  <c r="AN23" i="3"/>
  <c r="E13" i="3"/>
  <c r="L23" i="3"/>
  <c r="X23" i="3"/>
  <c r="AC23" i="3"/>
  <c r="AG23" i="3"/>
  <c r="AK23" i="3"/>
  <c r="AO23" i="3"/>
  <c r="CW23" i="2"/>
  <c r="CW25" i="2" s="1"/>
  <c r="CW28" i="2" s="1"/>
  <c r="CW47" i="6" s="1"/>
  <c r="AZ23" i="5"/>
  <c r="AN27" i="5"/>
  <c r="AW23" i="5"/>
  <c r="Z23" i="2"/>
  <c r="E23" i="2"/>
  <c r="AA23" i="2"/>
  <c r="AI23" i="2"/>
  <c r="AK19" i="6"/>
  <c r="AF23" i="2"/>
  <c r="AN23" i="2"/>
  <c r="Y19" i="6"/>
  <c r="BE19" i="6"/>
  <c r="K23" i="2"/>
  <c r="W23" i="2"/>
  <c r="AC23" i="2"/>
  <c r="AG23" i="2"/>
  <c r="AK23" i="2"/>
  <c r="AO23" i="2"/>
  <c r="V19" i="6"/>
  <c r="Z19" i="6"/>
  <c r="AD19" i="6"/>
  <c r="AH19" i="6"/>
  <c r="AL19" i="6"/>
  <c r="AP19" i="6"/>
  <c r="AT19" i="6"/>
  <c r="AX19" i="6"/>
  <c r="BB19" i="6"/>
  <c r="BF19" i="6"/>
  <c r="AC19" i="6"/>
  <c r="AS19" i="6"/>
  <c r="I23" i="2"/>
  <c r="AM23" i="2"/>
  <c r="BA19" i="6"/>
  <c r="J23" i="2"/>
  <c r="AB23" i="2"/>
  <c r="AJ23" i="2"/>
  <c r="AO19" i="6"/>
  <c r="F25" i="2"/>
  <c r="L23" i="2"/>
  <c r="X23" i="2"/>
  <c r="AD23" i="2"/>
  <c r="AH23" i="2"/>
  <c r="AL23" i="2"/>
  <c r="AP23" i="2"/>
  <c r="AX23" i="2"/>
  <c r="Y23" i="2"/>
  <c r="U19" i="6"/>
  <c r="AG19" i="6"/>
  <c r="AW19" i="6"/>
  <c r="CV28" i="6"/>
  <c r="BB12" i="5" s="1"/>
  <c r="BB13" i="5" s="1"/>
  <c r="CV31" i="6"/>
  <c r="CV32" i="6" s="1"/>
  <c r="CV18" i="6"/>
  <c r="CV40" i="6"/>
  <c r="CV22" i="2" s="1"/>
  <c r="CV22" i="1" s="1"/>
  <c r="CV23" i="1" s="1"/>
  <c r="CV13" i="1"/>
  <c r="CV10" i="6"/>
  <c r="CV9" i="6"/>
  <c r="CV43" i="6" s="1"/>
  <c r="CV46" i="6" s="1"/>
  <c r="K12" i="1"/>
  <c r="K13" i="1" s="1"/>
  <c r="O8" i="6"/>
  <c r="O12" i="1"/>
  <c r="O13" i="1" s="1"/>
  <c r="S8" i="6"/>
  <c r="S12" i="1"/>
  <c r="S13" i="1" s="1"/>
  <c r="W8" i="6"/>
  <c r="W12" i="1"/>
  <c r="W13" i="1" s="1"/>
  <c r="AA8" i="6"/>
  <c r="AA13" i="1"/>
  <c r="AE8" i="6"/>
  <c r="AE13" i="1"/>
  <c r="AI8" i="6"/>
  <c r="AI13" i="1"/>
  <c r="AM8" i="6"/>
  <c r="AM13" i="1"/>
  <c r="AQ8" i="6"/>
  <c r="AQ12" i="1" s="1"/>
  <c r="AQ13" i="1" s="1"/>
  <c r="AU8" i="6"/>
  <c r="AU12" i="1" s="1"/>
  <c r="AU13" i="1" s="1"/>
  <c r="AY8" i="6"/>
  <c r="AY12" i="1" s="1"/>
  <c r="AY13" i="1"/>
  <c r="BC8" i="6"/>
  <c r="BC12" i="1" s="1"/>
  <c r="BC13" i="1" s="1"/>
  <c r="BG13" i="1"/>
  <c r="CA12" i="1"/>
  <c r="CA13" i="1"/>
  <c r="CE8" i="6"/>
  <c r="CE10" i="6" s="1"/>
  <c r="CE12" i="1"/>
  <c r="CE13" i="1" s="1"/>
  <c r="CI8" i="6"/>
  <c r="CI12" i="1"/>
  <c r="CI13" i="1" s="1"/>
  <c r="CM8" i="6"/>
  <c r="CM10" i="6" s="1"/>
  <c r="CM12" i="1"/>
  <c r="CM13" i="1" s="1"/>
  <c r="CQ8" i="6"/>
  <c r="CQ12" i="1" s="1"/>
  <c r="CQ13" i="1" s="1"/>
  <c r="CU8" i="6"/>
  <c r="CU12" i="1" s="1"/>
  <c r="CU13" i="1"/>
  <c r="L40" i="6"/>
  <c r="L23" i="1"/>
  <c r="P40" i="6"/>
  <c r="P22" i="1" s="1"/>
  <c r="P23" i="1" s="1"/>
  <c r="T40" i="6"/>
  <c r="T22" i="1" s="1"/>
  <c r="T23" i="1" s="1"/>
  <c r="X40" i="6"/>
  <c r="X23" i="1"/>
  <c r="AB40" i="6"/>
  <c r="AB23" i="1"/>
  <c r="AF40" i="6"/>
  <c r="AF22" i="1" s="1"/>
  <c r="AF23" i="1" s="1"/>
  <c r="AJ40" i="6"/>
  <c r="AJ22" i="1" s="1"/>
  <c r="AJ23" i="1" s="1"/>
  <c r="AN40" i="6"/>
  <c r="AN23" i="1"/>
  <c r="AR40" i="6"/>
  <c r="AV40" i="6"/>
  <c r="AZ40" i="6"/>
  <c r="BD40" i="6"/>
  <c r="BH40" i="6"/>
  <c r="BL40" i="6"/>
  <c r="BP40" i="6"/>
  <c r="BT40" i="6"/>
  <c r="BX40" i="6"/>
  <c r="CB40" i="6"/>
  <c r="CF40" i="6"/>
  <c r="CJ40" i="6"/>
  <c r="CN40" i="6"/>
  <c r="CN23" i="1"/>
  <c r="CR40" i="6"/>
  <c r="L13" i="1"/>
  <c r="L12" i="1"/>
  <c r="P8" i="6"/>
  <c r="P12" i="1"/>
  <c r="P13" i="1" s="1"/>
  <c r="P25" i="1" s="1"/>
  <c r="P29" i="1" s="1"/>
  <c r="T8" i="6"/>
  <c r="T12" i="1"/>
  <c r="T13" i="1" s="1"/>
  <c r="X8" i="6"/>
  <c r="X12" i="1"/>
  <c r="X13" i="1" s="1"/>
  <c r="AB8" i="6"/>
  <c r="AB13" i="1"/>
  <c r="AF8" i="6"/>
  <c r="AF13" i="1"/>
  <c r="AJ8" i="6"/>
  <c r="AJ13" i="1"/>
  <c r="AN8" i="6"/>
  <c r="AN13" i="1"/>
  <c r="AR8" i="6"/>
  <c r="AR12" i="1" s="1"/>
  <c r="AR13" i="1" s="1"/>
  <c r="AV8" i="6"/>
  <c r="AV12" i="1" s="1"/>
  <c r="AV13" i="1"/>
  <c r="AZ8" i="6"/>
  <c r="AZ12" i="1" s="1"/>
  <c r="AZ13" i="1" s="1"/>
  <c r="BD8" i="6"/>
  <c r="BD12" i="1" s="1"/>
  <c r="BD13" i="1"/>
  <c r="BX12" i="1"/>
  <c r="BX13" i="1" s="1"/>
  <c r="CB8" i="6"/>
  <c r="CB12" i="1"/>
  <c r="CB13" i="1" s="1"/>
  <c r="CF8" i="6"/>
  <c r="CF13" i="1"/>
  <c r="CF12" i="1"/>
  <c r="CJ8" i="6"/>
  <c r="CJ12" i="1"/>
  <c r="CJ13" i="1" s="1"/>
  <c r="CN8" i="6"/>
  <c r="CN10" i="6" s="1"/>
  <c r="CN13" i="1"/>
  <c r="CR8" i="6"/>
  <c r="CR12" i="1" s="1"/>
  <c r="CR13" i="1" s="1"/>
  <c r="M40" i="6"/>
  <c r="M22" i="4" s="1"/>
  <c r="M23" i="4" s="1"/>
  <c r="Q40" i="6"/>
  <c r="Q22" i="1" s="1"/>
  <c r="Q23" i="1" s="1"/>
  <c r="U40" i="6"/>
  <c r="U22" i="2" s="1"/>
  <c r="U23" i="2" s="1"/>
  <c r="Y40" i="6"/>
  <c r="Y23" i="1"/>
  <c r="AC40" i="6"/>
  <c r="AC23" i="1"/>
  <c r="AG40" i="6"/>
  <c r="AG22" i="1" s="1"/>
  <c r="AG23" i="1" s="1"/>
  <c r="AK40" i="6"/>
  <c r="AK22" i="1" s="1"/>
  <c r="AK23" i="1" s="1"/>
  <c r="AO40" i="6"/>
  <c r="AO23" i="1"/>
  <c r="AS40" i="6"/>
  <c r="AW40" i="6"/>
  <c r="BA40" i="6"/>
  <c r="BE40" i="6"/>
  <c r="BI40" i="6"/>
  <c r="BM40" i="6"/>
  <c r="BQ40" i="6"/>
  <c r="BU40" i="6"/>
  <c r="BY40" i="6"/>
  <c r="CC40" i="6"/>
  <c r="CG40" i="6"/>
  <c r="CK40" i="6"/>
  <c r="CO40" i="6"/>
  <c r="CS40" i="6"/>
  <c r="Q8" i="6"/>
  <c r="Q12" i="1"/>
  <c r="Q13" i="1" s="1"/>
  <c r="Y8" i="6"/>
  <c r="Y12" i="1"/>
  <c r="Y13" i="1" s="1"/>
  <c r="Y25" i="1" s="1"/>
  <c r="Y29" i="1" s="1"/>
  <c r="AG8" i="6"/>
  <c r="AG13" i="1"/>
  <c r="AK8" i="6"/>
  <c r="AK13" i="1"/>
  <c r="AS8" i="6"/>
  <c r="AS12" i="1" s="1"/>
  <c r="AS13" i="1" s="1"/>
  <c r="AW8" i="6"/>
  <c r="BA8" i="6"/>
  <c r="BA12" i="1" s="1"/>
  <c r="BA13" i="1" s="1"/>
  <c r="BE13" i="1"/>
  <c r="BY12" i="1"/>
  <c r="BY13" i="1" s="1"/>
  <c r="CC8" i="6"/>
  <c r="CC10" i="6" s="1"/>
  <c r="CC12" i="1"/>
  <c r="CC13" i="1" s="1"/>
  <c r="CG8" i="6"/>
  <c r="CG12" i="1"/>
  <c r="CG13" i="1" s="1"/>
  <c r="CK8" i="6"/>
  <c r="CK10" i="6" s="1"/>
  <c r="CK12" i="1"/>
  <c r="CK13" i="1" s="1"/>
  <c r="CO8" i="6"/>
  <c r="CO12" i="1" s="1"/>
  <c r="CO13" i="1" s="1"/>
  <c r="CS8" i="6"/>
  <c r="J40" i="6"/>
  <c r="J23" i="1"/>
  <c r="N40" i="6"/>
  <c r="N22" i="1" s="1"/>
  <c r="N23" i="1" s="1"/>
  <c r="V40" i="6"/>
  <c r="V22" i="1" s="1"/>
  <c r="V23" i="1" s="1"/>
  <c r="Z40" i="6"/>
  <c r="Z23" i="1"/>
  <c r="AD40" i="6"/>
  <c r="AD23" i="1"/>
  <c r="AH40" i="6"/>
  <c r="AH22" i="1" s="1"/>
  <c r="AH23" i="1" s="1"/>
  <c r="AL40" i="6"/>
  <c r="AL22" i="1" s="1"/>
  <c r="AL23" i="1" s="1"/>
  <c r="AP40" i="6"/>
  <c r="AP23" i="1"/>
  <c r="AT40" i="6"/>
  <c r="AX40" i="6"/>
  <c r="AX23" i="1"/>
  <c r="BB40" i="6"/>
  <c r="H22" i="5" s="1"/>
  <c r="H23" i="5" s="1"/>
  <c r="BF40" i="6"/>
  <c r="L22" i="5" s="1"/>
  <c r="L23" i="5" s="1"/>
  <c r="BJ40" i="6"/>
  <c r="P22" i="5" s="1"/>
  <c r="P23" i="5" s="1"/>
  <c r="BN40" i="6"/>
  <c r="BR40" i="6"/>
  <c r="X22" i="5" s="1"/>
  <c r="X23" i="5" s="1"/>
  <c r="BV40" i="6"/>
  <c r="AB22" i="5" s="1"/>
  <c r="AB23" i="5" s="1"/>
  <c r="BZ40" i="6"/>
  <c r="AF22" i="5" s="1"/>
  <c r="AF23" i="5" s="1"/>
  <c r="CD40" i="6"/>
  <c r="CH40" i="6"/>
  <c r="AN22" i="5" s="1"/>
  <c r="AN23" i="5" s="1"/>
  <c r="CL40" i="6"/>
  <c r="CP40" i="6"/>
  <c r="CT40" i="6"/>
  <c r="M8" i="6"/>
  <c r="M12" i="1"/>
  <c r="M13" i="1" s="1"/>
  <c r="U8" i="6"/>
  <c r="U12" i="1"/>
  <c r="U13" i="1" s="1"/>
  <c r="AC8" i="6"/>
  <c r="AC13" i="1"/>
  <c r="AC25" i="1" s="1"/>
  <c r="AC29" i="1" s="1"/>
  <c r="AO8" i="6"/>
  <c r="AO13" i="1"/>
  <c r="AO25" i="1" s="1"/>
  <c r="AO29" i="1" s="1"/>
  <c r="CT8" i="6"/>
  <c r="CT12" i="1" s="1"/>
  <c r="CT13" i="1" s="1"/>
  <c r="K40" i="6"/>
  <c r="K23" i="1"/>
  <c r="O40" i="6"/>
  <c r="O22" i="1" s="1"/>
  <c r="O23" i="1" s="1"/>
  <c r="S40" i="6"/>
  <c r="S22" i="1" s="1"/>
  <c r="S23" i="1" s="1"/>
  <c r="W40" i="6"/>
  <c r="W23" i="1"/>
  <c r="AA40" i="6"/>
  <c r="AA23" i="1"/>
  <c r="AE40" i="6"/>
  <c r="AI40" i="6"/>
  <c r="AI22" i="1" s="1"/>
  <c r="AI23" i="1" s="1"/>
  <c r="AM40" i="6"/>
  <c r="AM23" i="1"/>
  <c r="AQ40" i="6"/>
  <c r="AY40" i="6"/>
  <c r="BC40" i="6"/>
  <c r="BG40" i="6"/>
  <c r="BK40" i="6"/>
  <c r="BO40" i="6"/>
  <c r="BS40" i="6"/>
  <c r="BW40" i="6"/>
  <c r="CA40" i="6"/>
  <c r="CE40" i="6"/>
  <c r="CI40" i="6"/>
  <c r="CM40" i="6"/>
  <c r="CQ40" i="6"/>
  <c r="CU40" i="6"/>
  <c r="J13" i="1"/>
  <c r="Z13" i="1"/>
  <c r="AD13" i="1"/>
  <c r="AH13" i="1"/>
  <c r="AL13" i="1"/>
  <c r="AP13" i="1"/>
  <c r="AT13" i="1"/>
  <c r="AX13" i="1"/>
  <c r="AX25" i="1" s="1"/>
  <c r="BB13" i="1"/>
  <c r="CP13" i="1"/>
  <c r="J18" i="6"/>
  <c r="J12" i="3" s="1"/>
  <c r="J13" i="3" s="1"/>
  <c r="N18" i="6"/>
  <c r="N12" i="2" s="1"/>
  <c r="N13" i="2" s="1"/>
  <c r="R18" i="6"/>
  <c r="R12" i="3" s="1"/>
  <c r="R13" i="3" s="1"/>
  <c r="V18" i="6"/>
  <c r="V12" i="2" s="1"/>
  <c r="V13" i="2" s="1"/>
  <c r="Z18" i="6"/>
  <c r="Z13" i="2"/>
  <c r="Z25" i="2" s="1"/>
  <c r="Z28" i="2" s="1"/>
  <c r="AD18" i="6"/>
  <c r="AD13" i="2"/>
  <c r="AH18" i="6"/>
  <c r="AH13" i="2"/>
  <c r="AL18" i="6"/>
  <c r="AL13" i="2"/>
  <c r="AL25" i="2" s="1"/>
  <c r="AL28" i="2" s="1"/>
  <c r="AP18" i="6"/>
  <c r="AP13" i="2"/>
  <c r="AT18" i="6"/>
  <c r="AT13" i="2"/>
  <c r="AX18" i="6"/>
  <c r="BB18" i="6"/>
  <c r="BF18" i="6"/>
  <c r="BJ18" i="6"/>
  <c r="BN18" i="6"/>
  <c r="BR18" i="6"/>
  <c r="BV18" i="6"/>
  <c r="BZ18" i="6"/>
  <c r="CD18" i="6"/>
  <c r="CH18" i="6"/>
  <c r="CL18" i="6"/>
  <c r="CP18" i="6"/>
  <c r="CT18" i="6"/>
  <c r="P22" i="2"/>
  <c r="P23" i="2" s="1"/>
  <c r="I31" i="6"/>
  <c r="I32" i="6" s="1"/>
  <c r="I12" i="2" s="1"/>
  <c r="I13" i="2" s="1"/>
  <c r="I25" i="2" s="1"/>
  <c r="I28" i="2" s="1"/>
  <c r="M31" i="6"/>
  <c r="Q31" i="6"/>
  <c r="Q32" i="6" s="1"/>
  <c r="U31" i="6"/>
  <c r="U32" i="6" s="1"/>
  <c r="Y31" i="6"/>
  <c r="Y32" i="6" s="1"/>
  <c r="AC31" i="6"/>
  <c r="AC32" i="6" s="1"/>
  <c r="AC13" i="3"/>
  <c r="AG31" i="6"/>
  <c r="AG32" i="6" s="1"/>
  <c r="AG13" i="3"/>
  <c r="AG25" i="3" s="1"/>
  <c r="AG28" i="3" s="1"/>
  <c r="AK31" i="6"/>
  <c r="AK32" i="6" s="1"/>
  <c r="AK13" i="3"/>
  <c r="AK25" i="3" s="1"/>
  <c r="AK28" i="3" s="1"/>
  <c r="AO31" i="6"/>
  <c r="AO32" i="6" s="1"/>
  <c r="AO13" i="3"/>
  <c r="AO25" i="3" s="1"/>
  <c r="AO28" i="3" s="1"/>
  <c r="AS31" i="6"/>
  <c r="AS32" i="6" s="1"/>
  <c r="AS13" i="3"/>
  <c r="AW31" i="6"/>
  <c r="AW32" i="6" s="1"/>
  <c r="BA31" i="6"/>
  <c r="BA32" i="6" s="1"/>
  <c r="BE31" i="6"/>
  <c r="BI31" i="6"/>
  <c r="BI32" i="6" s="1"/>
  <c r="BM31" i="6"/>
  <c r="BM32" i="6" s="1"/>
  <c r="BQ31" i="6"/>
  <c r="BQ32" i="6" s="1"/>
  <c r="BU31" i="6"/>
  <c r="BU32" i="6" s="1"/>
  <c r="BY31" i="6"/>
  <c r="CC31" i="6"/>
  <c r="CC32" i="6" s="1"/>
  <c r="CG31" i="6"/>
  <c r="CG32" i="6" s="1"/>
  <c r="CK31" i="6"/>
  <c r="CK32" i="6" s="1"/>
  <c r="CO31" i="6"/>
  <c r="CO32" i="6" s="1"/>
  <c r="CS31" i="6"/>
  <c r="CS32" i="6" s="1"/>
  <c r="K18" i="6"/>
  <c r="K12" i="2" s="1"/>
  <c r="K13" i="2" s="1"/>
  <c r="K25" i="2" s="1"/>
  <c r="K28" i="2" s="1"/>
  <c r="O18" i="6"/>
  <c r="O12" i="2" s="1"/>
  <c r="O13" i="2" s="1"/>
  <c r="S18" i="6"/>
  <c r="S12" i="2" s="1"/>
  <c r="S13" i="2" s="1"/>
  <c r="W18" i="6"/>
  <c r="W12" i="2" s="1"/>
  <c r="W13" i="2" s="1"/>
  <c r="AA18" i="6"/>
  <c r="AA13" i="2"/>
  <c r="AA25" i="2" s="1"/>
  <c r="AA28" i="2" s="1"/>
  <c r="AE18" i="6"/>
  <c r="AE13" i="2"/>
  <c r="AI18" i="6"/>
  <c r="AI13" i="2"/>
  <c r="AI25" i="2" s="1"/>
  <c r="AI28" i="2" s="1"/>
  <c r="AM18" i="6"/>
  <c r="AM13" i="2"/>
  <c r="AQ18" i="6"/>
  <c r="AQ13" i="2"/>
  <c r="AU18" i="6"/>
  <c r="AY18" i="6"/>
  <c r="BC18" i="6"/>
  <c r="BG18" i="6"/>
  <c r="BK18" i="6"/>
  <c r="BO18" i="6"/>
  <c r="BS18" i="6"/>
  <c r="BW18" i="6"/>
  <c r="CA18" i="6"/>
  <c r="CE18" i="6"/>
  <c r="CI18" i="6"/>
  <c r="CM18" i="6"/>
  <c r="CQ18" i="6"/>
  <c r="CU18" i="6"/>
  <c r="J31" i="6"/>
  <c r="J32" i="6" s="1"/>
  <c r="N31" i="6"/>
  <c r="N32" i="6" s="1"/>
  <c r="R31" i="6"/>
  <c r="R32" i="6" s="1"/>
  <c r="V31" i="6"/>
  <c r="V32" i="6" s="1"/>
  <c r="Z31" i="6"/>
  <c r="Z32" i="6" s="1"/>
  <c r="Z13" i="3"/>
  <c r="AD31" i="6"/>
  <c r="AD32" i="6" s="1"/>
  <c r="AD13" i="3"/>
  <c r="AD25" i="3" s="1"/>
  <c r="AD28" i="3" s="1"/>
  <c r="AH31" i="6"/>
  <c r="AH32" i="6" s="1"/>
  <c r="AH13" i="3"/>
  <c r="AH25" i="3" s="1"/>
  <c r="AH28" i="3" s="1"/>
  <c r="AL31" i="6"/>
  <c r="AL32" i="6" s="1"/>
  <c r="AL13" i="3"/>
  <c r="AL25" i="3" s="1"/>
  <c r="AL28" i="3" s="1"/>
  <c r="AP31" i="6"/>
  <c r="AP32" i="6" s="1"/>
  <c r="AP13" i="3"/>
  <c r="AT31" i="6"/>
  <c r="AT32" i="6" s="1"/>
  <c r="AT13" i="3"/>
  <c r="AX31" i="6"/>
  <c r="AX32" i="6" s="1"/>
  <c r="BB31" i="6"/>
  <c r="BB32" i="6" s="1"/>
  <c r="BF31" i="6"/>
  <c r="BF32" i="6" s="1"/>
  <c r="BJ31" i="6"/>
  <c r="BJ32" i="6" s="1"/>
  <c r="BN31" i="6"/>
  <c r="BN32" i="6" s="1"/>
  <c r="BR31" i="6"/>
  <c r="BR32" i="6" s="1"/>
  <c r="BV31" i="6"/>
  <c r="BV32" i="6" s="1"/>
  <c r="BZ31" i="6"/>
  <c r="CD31" i="6"/>
  <c r="CD32" i="6" s="1"/>
  <c r="CH31" i="6"/>
  <c r="CH32" i="6" s="1"/>
  <c r="CL31" i="6"/>
  <c r="CL32" i="6" s="1"/>
  <c r="CP31" i="6"/>
  <c r="CP32" i="6" s="1"/>
  <c r="CT31" i="6"/>
  <c r="CT32" i="6" s="1"/>
  <c r="N12" i="1"/>
  <c r="N13" i="1" s="1"/>
  <c r="R12" i="1"/>
  <c r="R13" i="1" s="1"/>
  <c r="V12" i="1"/>
  <c r="V13" i="1" s="1"/>
  <c r="BZ12" i="1"/>
  <c r="BZ13" i="1" s="1"/>
  <c r="CD12" i="1"/>
  <c r="CD13" i="1" s="1"/>
  <c r="CH12" i="1"/>
  <c r="CH13" i="1" s="1"/>
  <c r="CL12" i="1"/>
  <c r="CL13" i="1" s="1"/>
  <c r="L18" i="6"/>
  <c r="L12" i="2" s="1"/>
  <c r="L13" i="2" s="1"/>
  <c r="L25" i="2" s="1"/>
  <c r="L28" i="2" s="1"/>
  <c r="P18" i="6"/>
  <c r="P12" i="3" s="1"/>
  <c r="P13" i="3" s="1"/>
  <c r="T18" i="6"/>
  <c r="T12" i="2" s="1"/>
  <c r="T13" i="2" s="1"/>
  <c r="X18" i="6"/>
  <c r="X12" i="2" s="1"/>
  <c r="X13" i="2" s="1"/>
  <c r="AB18" i="6"/>
  <c r="AB13" i="2"/>
  <c r="AB25" i="2" s="1"/>
  <c r="AB28" i="2" s="1"/>
  <c r="AF18" i="6"/>
  <c r="AF13" i="2"/>
  <c r="AJ18" i="6"/>
  <c r="AJ13" i="2"/>
  <c r="AJ25" i="2" s="1"/>
  <c r="AJ28" i="2" s="1"/>
  <c r="AN18" i="6"/>
  <c r="AN13" i="2"/>
  <c r="AN25" i="2" s="1"/>
  <c r="AN28" i="2" s="1"/>
  <c r="AR18" i="6"/>
  <c r="AR13" i="2"/>
  <c r="AV18" i="6"/>
  <c r="AZ18" i="6"/>
  <c r="BD18" i="6"/>
  <c r="BH18" i="6"/>
  <c r="BL18" i="6"/>
  <c r="BP18" i="6"/>
  <c r="BT18" i="6"/>
  <c r="BX18" i="6"/>
  <c r="CB18" i="6"/>
  <c r="CF18" i="6"/>
  <c r="CJ18" i="6"/>
  <c r="CN18" i="6"/>
  <c r="CR18" i="6"/>
  <c r="D13" i="2"/>
  <c r="D23" i="2"/>
  <c r="K31" i="6"/>
  <c r="K32" i="6" s="1"/>
  <c r="O31" i="6"/>
  <c r="O32" i="6" s="1"/>
  <c r="O12" i="3"/>
  <c r="O13" i="3" s="1"/>
  <c r="S31" i="6"/>
  <c r="S32" i="6" s="1"/>
  <c r="W31" i="6"/>
  <c r="W32" i="6" s="1"/>
  <c r="AA31" i="6"/>
  <c r="AA32" i="6" s="1"/>
  <c r="AA13" i="3"/>
  <c r="AA25" i="3" s="1"/>
  <c r="AA28" i="3" s="1"/>
  <c r="AE31" i="6"/>
  <c r="AE32" i="6" s="1"/>
  <c r="AE13" i="3"/>
  <c r="AI31" i="6"/>
  <c r="AI32" i="6" s="1"/>
  <c r="AI13" i="3"/>
  <c r="AI25" i="3" s="1"/>
  <c r="AI28" i="3" s="1"/>
  <c r="AM31" i="6"/>
  <c r="AM32" i="6" s="1"/>
  <c r="AM13" i="3"/>
  <c r="AQ31" i="6"/>
  <c r="AQ32" i="6" s="1"/>
  <c r="AQ13" i="3"/>
  <c r="AU31" i="6"/>
  <c r="AU32" i="6" s="1"/>
  <c r="AY31" i="6"/>
  <c r="AY32" i="6" s="1"/>
  <c r="BC31" i="6"/>
  <c r="BC32" i="6" s="1"/>
  <c r="BG31" i="6"/>
  <c r="BG32" i="6" s="1"/>
  <c r="BK31" i="6"/>
  <c r="BK32" i="6" s="1"/>
  <c r="BO31" i="6"/>
  <c r="BO32" i="6" s="1"/>
  <c r="BS31" i="6"/>
  <c r="BS32" i="6" s="1"/>
  <c r="BW31" i="6"/>
  <c r="BW32" i="6" s="1"/>
  <c r="CA31" i="6"/>
  <c r="CA32" i="6" s="1"/>
  <c r="CE31" i="6"/>
  <c r="CE32" i="6" s="1"/>
  <c r="CI31" i="6"/>
  <c r="CI32" i="6" s="1"/>
  <c r="CM31" i="6"/>
  <c r="CM32" i="6" s="1"/>
  <c r="CQ31" i="6"/>
  <c r="CQ32" i="6" s="1"/>
  <c r="CU31" i="6"/>
  <c r="CU32" i="6" s="1"/>
  <c r="M18" i="6"/>
  <c r="M12" i="3" s="1"/>
  <c r="M13" i="3" s="1"/>
  <c r="Q18" i="6"/>
  <c r="Q12" i="3" s="1"/>
  <c r="Q13" i="3" s="1"/>
  <c r="U18" i="6"/>
  <c r="U12" i="3" s="1"/>
  <c r="U13" i="3" s="1"/>
  <c r="Y18" i="6"/>
  <c r="Y12" i="2" s="1"/>
  <c r="Y13" i="2" s="1"/>
  <c r="AC18" i="6"/>
  <c r="AC13" i="2"/>
  <c r="AC25" i="2" s="1"/>
  <c r="AC28" i="2" s="1"/>
  <c r="AG18" i="6"/>
  <c r="AG13" i="2"/>
  <c r="AK18" i="6"/>
  <c r="AK13" i="2"/>
  <c r="AO18" i="6"/>
  <c r="AO13" i="2"/>
  <c r="AS18" i="6"/>
  <c r="AS13" i="2"/>
  <c r="AW18" i="6"/>
  <c r="BA18" i="6"/>
  <c r="BE18" i="6"/>
  <c r="BI18" i="6"/>
  <c r="BM18" i="6"/>
  <c r="BQ18" i="6"/>
  <c r="BU18" i="6"/>
  <c r="BY18" i="6"/>
  <c r="CC18" i="6"/>
  <c r="CG18" i="6"/>
  <c r="CK18" i="6"/>
  <c r="CO18" i="6"/>
  <c r="CS18" i="6"/>
  <c r="H31" i="6"/>
  <c r="H32" i="6" s="1"/>
  <c r="H12" i="4" s="1"/>
  <c r="H13" i="4" s="1"/>
  <c r="H25" i="4" s="1"/>
  <c r="H28" i="4" s="1"/>
  <c r="L31" i="6"/>
  <c r="L32" i="6" s="1"/>
  <c r="P31" i="6"/>
  <c r="P32" i="6" s="1"/>
  <c r="T31" i="6"/>
  <c r="T32" i="6" s="1"/>
  <c r="X31" i="6"/>
  <c r="X32" i="6" s="1"/>
  <c r="AB31" i="6"/>
  <c r="AB32" i="6" s="1"/>
  <c r="AB13" i="3"/>
  <c r="AF31" i="6"/>
  <c r="AF32" i="6" s="1"/>
  <c r="AF13" i="3"/>
  <c r="AF25" i="3" s="1"/>
  <c r="AF28" i="3" s="1"/>
  <c r="AJ31" i="6"/>
  <c r="AJ32" i="6" s="1"/>
  <c r="AJ13" i="3"/>
  <c r="AJ25" i="3" s="1"/>
  <c r="AJ28" i="3" s="1"/>
  <c r="AN31" i="6"/>
  <c r="AN32" i="6" s="1"/>
  <c r="AN13" i="3"/>
  <c r="AR31" i="6"/>
  <c r="AR32" i="6" s="1"/>
  <c r="AR13" i="3"/>
  <c r="AV31" i="6"/>
  <c r="AV32" i="6" s="1"/>
  <c r="AZ31" i="6"/>
  <c r="AZ32" i="6" s="1"/>
  <c r="BD31" i="6"/>
  <c r="BD32" i="6" s="1"/>
  <c r="BH31" i="6"/>
  <c r="BH32" i="6" s="1"/>
  <c r="BL31" i="6"/>
  <c r="BL32" i="6" s="1"/>
  <c r="BP31" i="6"/>
  <c r="BP32" i="6" s="1"/>
  <c r="BT31" i="6"/>
  <c r="BT32" i="6" s="1"/>
  <c r="BX31" i="6"/>
  <c r="BX32" i="6" s="1"/>
  <c r="CB31" i="6"/>
  <c r="CB32" i="6" s="1"/>
  <c r="CF31" i="6"/>
  <c r="CF32" i="6" s="1"/>
  <c r="CJ31" i="6"/>
  <c r="CJ32" i="6" s="1"/>
  <c r="CN31" i="6"/>
  <c r="CN32" i="6" s="1"/>
  <c r="CR31" i="6"/>
  <c r="CR32" i="6" s="1"/>
  <c r="G31" i="6"/>
  <c r="G32" i="6" s="1"/>
  <c r="E23" i="3"/>
  <c r="Y23" i="3"/>
  <c r="N28" i="6"/>
  <c r="N13" i="4"/>
  <c r="N12" i="4"/>
  <c r="R28" i="6"/>
  <c r="R12" i="4"/>
  <c r="R13" i="4"/>
  <c r="V28" i="6"/>
  <c r="V12" i="4"/>
  <c r="V13" i="4" s="1"/>
  <c r="Z28" i="6"/>
  <c r="Z13" i="4"/>
  <c r="Z25" i="4" s="1"/>
  <c r="Z28" i="4" s="1"/>
  <c r="AD28" i="6"/>
  <c r="AD13" i="4"/>
  <c r="AH28" i="6"/>
  <c r="AH13" i="4"/>
  <c r="AL28" i="6"/>
  <c r="AL13" i="4"/>
  <c r="AP28" i="6"/>
  <c r="AP13" i="4"/>
  <c r="AP25" i="4" s="1"/>
  <c r="AP28" i="4" s="1"/>
  <c r="AT28" i="6"/>
  <c r="AT30" i="6" s="1"/>
  <c r="AT12" i="4" s="1"/>
  <c r="AT13" i="4" s="1"/>
  <c r="AX28" i="6"/>
  <c r="BB28" i="6"/>
  <c r="BB30" i="6" s="1"/>
  <c r="BF28" i="6"/>
  <c r="BF30" i="6" s="1"/>
  <c r="BJ28" i="6"/>
  <c r="BJ30" i="6" s="1"/>
  <c r="BN28" i="6"/>
  <c r="BN30" i="6" s="1"/>
  <c r="BR28" i="6"/>
  <c r="BR30" i="6" s="1"/>
  <c r="BV28" i="6"/>
  <c r="BV30" i="6" s="1"/>
  <c r="BZ28" i="6"/>
  <c r="CD28" i="6"/>
  <c r="CD30" i="6" s="1"/>
  <c r="CH28" i="6"/>
  <c r="CH30" i="6" s="1"/>
  <c r="CL28" i="6"/>
  <c r="CP28" i="6"/>
  <c r="AV12" i="5" s="1"/>
  <c r="CT28" i="6"/>
  <c r="AZ12" i="5" s="1"/>
  <c r="AZ13" i="5" s="1"/>
  <c r="K28" i="6"/>
  <c r="K12" i="4"/>
  <c r="K13" i="4" s="1"/>
  <c r="O28" i="6"/>
  <c r="O12" i="4"/>
  <c r="O13" i="4" s="1"/>
  <c r="S28" i="6"/>
  <c r="S12" i="4"/>
  <c r="S13" i="4"/>
  <c r="W28" i="6"/>
  <c r="W12" i="4"/>
  <c r="W13" i="4" s="1"/>
  <c r="W25" i="4" s="1"/>
  <c r="W28" i="4" s="1"/>
  <c r="AA28" i="6"/>
  <c r="AA13" i="4"/>
  <c r="AE28" i="6"/>
  <c r="AE13" i="4"/>
  <c r="AI28" i="6"/>
  <c r="AI13" i="4"/>
  <c r="AI25" i="4" s="1"/>
  <c r="AI28" i="4" s="1"/>
  <c r="AM28" i="6"/>
  <c r="AM13" i="4"/>
  <c r="AM25" i="4" s="1"/>
  <c r="AM28" i="4" s="1"/>
  <c r="AQ28" i="6"/>
  <c r="AQ13" i="4"/>
  <c r="AU28" i="6"/>
  <c r="AU30" i="6" s="1"/>
  <c r="AU12" i="4" s="1"/>
  <c r="AU13" i="4" s="1"/>
  <c r="AU25" i="4" s="1"/>
  <c r="AU28" i="4" s="1"/>
  <c r="BC28" i="6"/>
  <c r="BC30" i="6" s="1"/>
  <c r="BG28" i="6"/>
  <c r="BK28" i="6"/>
  <c r="BK30" i="6" s="1"/>
  <c r="BO28" i="6"/>
  <c r="BO30" i="6" s="1"/>
  <c r="BS28" i="6"/>
  <c r="BS30" i="6" s="1"/>
  <c r="BW28" i="6"/>
  <c r="BW30" i="6" s="1"/>
  <c r="CA28" i="6"/>
  <c r="CA30" i="6" s="1"/>
  <c r="CE28" i="6"/>
  <c r="CE30" i="6" s="1"/>
  <c r="CI28" i="6"/>
  <c r="CI30" i="6" s="1"/>
  <c r="CM28" i="6"/>
  <c r="CM30" i="6" s="1"/>
  <c r="CM12" i="4" s="1"/>
  <c r="CM13" i="4" s="1"/>
  <c r="CQ28" i="6"/>
  <c r="AW12" i="5" s="1"/>
  <c r="AW13" i="5" s="1"/>
  <c r="AW25" i="5" s="1"/>
  <c r="AW28" i="5" s="1"/>
  <c r="CU28" i="6"/>
  <c r="BA12" i="5" s="1"/>
  <c r="BA13" i="5" s="1"/>
  <c r="G13" i="3"/>
  <c r="G25" i="3" s="1"/>
  <c r="G28" i="3" s="1"/>
  <c r="AF28" i="6"/>
  <c r="AF13" i="4"/>
  <c r="AF25" i="4" s="1"/>
  <c r="AF28" i="4" s="1"/>
  <c r="AJ28" i="6"/>
  <c r="AJ13" i="4"/>
  <c r="AJ25" i="4" s="1"/>
  <c r="AJ28" i="4" s="1"/>
  <c r="AN28" i="6"/>
  <c r="AN13" i="4"/>
  <c r="AR28" i="6"/>
  <c r="AR13" i="4"/>
  <c r="AR25" i="4" s="1"/>
  <c r="AR28" i="4" s="1"/>
  <c r="AV28" i="6"/>
  <c r="AZ28" i="6"/>
  <c r="M28" i="6"/>
  <c r="M12" i="4"/>
  <c r="M13" i="4" s="1"/>
  <c r="Q28" i="6"/>
  <c r="Q12" i="4"/>
  <c r="Q13" i="4" s="1"/>
  <c r="U28" i="6"/>
  <c r="U12" i="4"/>
  <c r="U13" i="4" s="1"/>
  <c r="Y28" i="6"/>
  <c r="Y12" i="4"/>
  <c r="Y13" i="4" s="1"/>
  <c r="Y25" i="4" s="1"/>
  <c r="Y28" i="4" s="1"/>
  <c r="AC28" i="6"/>
  <c r="AC13" i="4"/>
  <c r="AG28" i="6"/>
  <c r="AG13" i="4"/>
  <c r="AK28" i="6"/>
  <c r="AK13" i="4"/>
  <c r="AO28" i="6"/>
  <c r="AO13" i="4"/>
  <c r="AS28" i="6"/>
  <c r="AS13" i="4"/>
  <c r="AW28" i="6"/>
  <c r="J13" i="4"/>
  <c r="J25" i="4" s="1"/>
  <c r="J28" i="4" s="1"/>
  <c r="Y23" i="4"/>
  <c r="AC23" i="4"/>
  <c r="AG23" i="4"/>
  <c r="AK23" i="4"/>
  <c r="AO23" i="4"/>
  <c r="AS23" i="4"/>
  <c r="AU21" i="4"/>
  <c r="AU23" i="4" s="1"/>
  <c r="AY10" i="6"/>
  <c r="AY9" i="6"/>
  <c r="L28" i="6"/>
  <c r="L12" i="4"/>
  <c r="L13" i="4" s="1"/>
  <c r="P28" i="6"/>
  <c r="P12" i="4"/>
  <c r="P13" i="4" s="1"/>
  <c r="T28" i="6"/>
  <c r="T12" i="4"/>
  <c r="T13" i="4" s="1"/>
  <c r="X28" i="6"/>
  <c r="X12" i="4"/>
  <c r="X13" i="4" s="1"/>
  <c r="AB28" i="6"/>
  <c r="AB13" i="4"/>
  <c r="E23" i="4"/>
  <c r="BD28" i="6"/>
  <c r="BD30" i="6" s="1"/>
  <c r="BH28" i="6"/>
  <c r="BH30" i="6" s="1"/>
  <c r="BL28" i="6"/>
  <c r="BL30" i="6" s="1"/>
  <c r="BP28" i="6"/>
  <c r="BP30" i="6" s="1"/>
  <c r="BT28" i="6"/>
  <c r="BX28" i="6"/>
  <c r="BX30" i="6" s="1"/>
  <c r="CB28" i="6"/>
  <c r="CB30" i="6" s="1"/>
  <c r="CF28" i="6"/>
  <c r="CF30" i="6" s="1"/>
  <c r="CJ28" i="6"/>
  <c r="CJ30" i="6" s="1"/>
  <c r="CJ12" i="4" s="1"/>
  <c r="CJ13" i="4" s="1"/>
  <c r="CN28" i="6"/>
  <c r="CN30" i="6" s="1"/>
  <c r="CN12" i="4" s="1"/>
  <c r="CN13" i="4" s="1"/>
  <c r="CR28" i="6"/>
  <c r="AX12" i="5" s="1"/>
  <c r="AX13" i="5" s="1"/>
  <c r="AX25" i="5" s="1"/>
  <c r="AX28" i="5" s="1"/>
  <c r="E13" i="4"/>
  <c r="E25" i="4" s="1"/>
  <c r="R21" i="4"/>
  <c r="K23" i="4"/>
  <c r="BA28" i="6"/>
  <c r="BA30" i="6" s="1"/>
  <c r="BE28" i="6"/>
  <c r="BE30" i="6" s="1"/>
  <c r="BI28" i="6"/>
  <c r="BM28" i="6"/>
  <c r="BM30" i="6" s="1"/>
  <c r="BQ28" i="6"/>
  <c r="BQ30" i="6" s="1"/>
  <c r="BU28" i="6"/>
  <c r="BU30" i="6" s="1"/>
  <c r="BY28" i="6"/>
  <c r="CC28" i="6"/>
  <c r="CC30" i="6" s="1"/>
  <c r="CG28" i="6"/>
  <c r="CG30" i="6" s="1"/>
  <c r="CK28" i="6"/>
  <c r="CK30" i="6" s="1"/>
  <c r="CK12" i="4" s="1"/>
  <c r="CK13" i="4" s="1"/>
  <c r="CO28" i="6"/>
  <c r="AU12" i="5" s="1"/>
  <c r="CS28" i="6"/>
  <c r="L23" i="4"/>
  <c r="U22" i="4"/>
  <c r="U23" i="4" s="1"/>
  <c r="AU13" i="5"/>
  <c r="AU25" i="5" s="1"/>
  <c r="AU28" i="5" s="1"/>
  <c r="AZ9" i="6"/>
  <c r="BH9" i="6"/>
  <c r="BP9" i="6"/>
  <c r="BX9" i="6"/>
  <c r="CF10" i="6"/>
  <c r="CF9" i="6"/>
  <c r="CN9" i="6"/>
  <c r="AV10" i="6"/>
  <c r="AV9" i="6"/>
  <c r="K9" i="6"/>
  <c r="S9" i="6"/>
  <c r="S43" i="6" s="1"/>
  <c r="S46" i="6" s="1"/>
  <c r="AA9" i="6"/>
  <c r="AI9" i="6"/>
  <c r="AI43" i="6" s="1"/>
  <c r="AI46" i="6" s="1"/>
  <c r="AQ9" i="6"/>
  <c r="N9" i="6"/>
  <c r="R9" i="6"/>
  <c r="V9" i="6"/>
  <c r="AD9" i="6"/>
  <c r="AH9" i="6"/>
  <c r="AN9" i="6"/>
  <c r="AN43" i="6" s="1"/>
  <c r="AN46" i="6" s="1"/>
  <c r="AR9" i="6"/>
  <c r="AR43" i="6" s="1"/>
  <c r="AR46" i="6" s="1"/>
  <c r="CG10" i="6"/>
  <c r="AU10" i="6"/>
  <c r="AU9" i="6"/>
  <c r="CL10" i="6"/>
  <c r="J9" i="6"/>
  <c r="BV9" i="6"/>
  <c r="BV43" i="6" s="1"/>
  <c r="BV46" i="6" s="1"/>
  <c r="BB41" i="6"/>
  <c r="BF41" i="6"/>
  <c r="BJ41" i="6"/>
  <c r="BR41" i="6"/>
  <c r="BV41" i="6"/>
  <c r="BZ41" i="6"/>
  <c r="CH41" i="6"/>
  <c r="AV13" i="5"/>
  <c r="AV25" i="5" s="1"/>
  <c r="AV28" i="5" s="1"/>
  <c r="AO9" i="6"/>
  <c r="AS9" i="6"/>
  <c r="AS43" i="6" s="1"/>
  <c r="AS46" i="6" s="1"/>
  <c r="AS10" i="6"/>
  <c r="AX10" i="6"/>
  <c r="AX9" i="6"/>
  <c r="BB10" i="6"/>
  <c r="BB9" i="6"/>
  <c r="BJ9" i="6"/>
  <c r="BR9" i="6"/>
  <c r="BR43" i="6" s="1"/>
  <c r="BR46" i="6" s="1"/>
  <c r="BZ9" i="6"/>
  <c r="CH10" i="6"/>
  <c r="CH9" i="6"/>
  <c r="CH43" i="6" s="1"/>
  <c r="CH46" i="6" s="1"/>
  <c r="CP10" i="6"/>
  <c r="CP9" i="6"/>
  <c r="G9" i="6"/>
  <c r="G43" i="6" s="1"/>
  <c r="G46" i="6" s="1"/>
  <c r="O9" i="6"/>
  <c r="O43" i="6" s="1"/>
  <c r="O46" i="6" s="1"/>
  <c r="W9" i="6"/>
  <c r="W43" i="6" s="1"/>
  <c r="W46" i="6" s="1"/>
  <c r="AE9" i="6"/>
  <c r="Z9" i="6"/>
  <c r="CL9" i="6"/>
  <c r="AA19" i="6"/>
  <c r="AE19" i="6"/>
  <c r="AQ19" i="6"/>
  <c r="AU19" i="6"/>
  <c r="BG19" i="6"/>
  <c r="E11" i="5"/>
  <c r="AY28" i="6" s="1"/>
  <c r="AY30" i="6" s="1"/>
  <c r="J14" i="6"/>
  <c r="J19" i="6" s="1"/>
  <c r="J24" i="6"/>
  <c r="H9" i="6"/>
  <c r="H43" i="6" s="1"/>
  <c r="H46" i="6" s="1"/>
  <c r="L9" i="6"/>
  <c r="P9" i="6"/>
  <c r="P43" i="6" s="1"/>
  <c r="P46" i="6" s="1"/>
  <c r="T9" i="6"/>
  <c r="X9" i="6"/>
  <c r="X43" i="6" s="1"/>
  <c r="X46" i="6" s="1"/>
  <c r="AB9" i="6"/>
  <c r="AB43" i="6" s="1"/>
  <c r="AB46" i="6" s="1"/>
  <c r="AF9" i="6"/>
  <c r="AJ9" i="6"/>
  <c r="AJ43" i="6" s="1"/>
  <c r="AJ46" i="6" s="1"/>
  <c r="AT10" i="6"/>
  <c r="AT9" i="6"/>
  <c r="BC9" i="6"/>
  <c r="BC43" i="6" s="1"/>
  <c r="BC46" i="6" s="1"/>
  <c r="BG9" i="6"/>
  <c r="BK9" i="6"/>
  <c r="BO9" i="6"/>
  <c r="BS9" i="6"/>
  <c r="BS43" i="6" s="1"/>
  <c r="BS46" i="6" s="1"/>
  <c r="BW9" i="6"/>
  <c r="BW43" i="6" s="1"/>
  <c r="BW46" i="6" s="1"/>
  <c r="CA9" i="6"/>
  <c r="CE9" i="6"/>
  <c r="CI10" i="6"/>
  <c r="CI9" i="6"/>
  <c r="CM9" i="6"/>
  <c r="CQ9" i="6"/>
  <c r="CQ43" i="6" s="1"/>
  <c r="CQ46" i="6" s="1"/>
  <c r="CU10" i="6"/>
  <c r="CU9" i="6"/>
  <c r="CU43" i="6" s="1"/>
  <c r="CU46" i="6" s="1"/>
  <c r="AM43" i="6"/>
  <c r="AM46" i="6" s="1"/>
  <c r="BN9" i="6"/>
  <c r="CD10" i="6"/>
  <c r="CD9" i="6"/>
  <c r="CD43" i="6" s="1"/>
  <c r="CD46" i="6" s="1"/>
  <c r="CT10" i="6"/>
  <c r="CT9" i="6"/>
  <c r="AP9" i="6"/>
  <c r="K14" i="6"/>
  <c r="K19" i="6" s="1"/>
  <c r="K29" i="6"/>
  <c r="AW30" i="6"/>
  <c r="AW12" i="4" s="1"/>
  <c r="AW13" i="4" s="1"/>
  <c r="L24" i="6"/>
  <c r="L29" i="6" s="1"/>
  <c r="L14" i="6"/>
  <c r="BA9" i="6"/>
  <c r="BE32" i="6"/>
  <c r="BE9" i="6"/>
  <c r="BI9" i="6"/>
  <c r="BI43" i="6" s="1"/>
  <c r="BI46" i="6" s="1"/>
  <c r="BM9" i="6"/>
  <c r="BM43" i="6" s="1"/>
  <c r="BM46" i="6" s="1"/>
  <c r="BQ9" i="6"/>
  <c r="BU9" i="6"/>
  <c r="BY9" i="6"/>
  <c r="CC9" i="6"/>
  <c r="CC43" i="6" s="1"/>
  <c r="CC46" i="6" s="1"/>
  <c r="CG9" i="6"/>
  <c r="CG43" i="6" s="1"/>
  <c r="CG46" i="6" s="1"/>
  <c r="CK9" i="6"/>
  <c r="CO9" i="6"/>
  <c r="CO43" i="6" s="1"/>
  <c r="CO46" i="6" s="1"/>
  <c r="CS9" i="6"/>
  <c r="E9" i="6"/>
  <c r="E43" i="6" s="1"/>
  <c r="I9" i="6"/>
  <c r="I43" i="6" s="1"/>
  <c r="I46" i="6" s="1"/>
  <c r="M32" i="6"/>
  <c r="M9" i="6"/>
  <c r="M43" i="6" s="1"/>
  <c r="M46" i="6" s="1"/>
  <c r="Q9" i="6"/>
  <c r="Q43" i="6" s="1"/>
  <c r="Q46" i="6" s="1"/>
  <c r="U9" i="6"/>
  <c r="U43" i="6" s="1"/>
  <c r="U46" i="6" s="1"/>
  <c r="Y9" i="6"/>
  <c r="Y43" i="6" s="1"/>
  <c r="Y46" i="6" s="1"/>
  <c r="AC9" i="6"/>
  <c r="AG9" i="6"/>
  <c r="AK9" i="6"/>
  <c r="AK43" i="6" s="1"/>
  <c r="AK46" i="6" s="1"/>
  <c r="AW9" i="6"/>
  <c r="L19" i="6"/>
  <c r="BD10" i="6"/>
  <c r="BD9" i="6"/>
  <c r="BL9" i="6"/>
  <c r="BT9" i="6"/>
  <c r="CB10" i="6"/>
  <c r="CB9" i="6"/>
  <c r="CJ10" i="6"/>
  <c r="CJ9" i="6"/>
  <c r="CR10" i="6"/>
  <c r="CR9" i="6"/>
  <c r="CR43" i="6" s="1"/>
  <c r="CR46" i="6" s="1"/>
  <c r="AL9" i="6"/>
  <c r="CO10" i="6"/>
  <c r="BA29" i="6"/>
  <c r="BE29" i="6"/>
  <c r="BI29" i="6"/>
  <c r="BI30" i="6"/>
  <c r="BQ29" i="6"/>
  <c r="BU29" i="6"/>
  <c r="CD29" i="6"/>
  <c r="CH29" i="6"/>
  <c r="CL29" i="6"/>
  <c r="CL30" i="6"/>
  <c r="CL12" i="4" s="1"/>
  <c r="CL13" i="4" s="1"/>
  <c r="CP29" i="6"/>
  <c r="CP30" i="6"/>
  <c r="CP12" i="4" s="1"/>
  <c r="CP13" i="4" s="1"/>
  <c r="CT29" i="6"/>
  <c r="BH29" i="6"/>
  <c r="BX29" i="6"/>
  <c r="CN29" i="6"/>
  <c r="J29" i="6"/>
  <c r="N29" i="6"/>
  <c r="R29" i="6"/>
  <c r="V29" i="6"/>
  <c r="Z29" i="6"/>
  <c r="AD29" i="6"/>
  <c r="AH29" i="6"/>
  <c r="AL29" i="6"/>
  <c r="AP29" i="6"/>
  <c r="AT29" i="6"/>
  <c r="AX29" i="6"/>
  <c r="AX30" i="6"/>
  <c r="BB29" i="6"/>
  <c r="BF29" i="6"/>
  <c r="BJ29" i="6"/>
  <c r="BN29" i="6"/>
  <c r="BR29" i="6"/>
  <c r="BV29" i="6"/>
  <c r="AV30" i="6"/>
  <c r="AV12" i="4" s="1"/>
  <c r="AV13" i="4" s="1"/>
  <c r="AV25" i="4" s="1"/>
  <c r="AV28" i="4" s="1"/>
  <c r="AV29" i="6"/>
  <c r="BL29" i="6"/>
  <c r="CB29" i="6"/>
  <c r="CR29" i="6"/>
  <c r="CM29" i="6"/>
  <c r="CI39" i="6"/>
  <c r="CJ37" i="6"/>
  <c r="BG30" i="6"/>
  <c r="BY27" i="6"/>
  <c r="AZ30" i="6"/>
  <c r="AZ29" i="6"/>
  <c r="BP29" i="6"/>
  <c r="CF29" i="6"/>
  <c r="AU29" i="6"/>
  <c r="BK29" i="6"/>
  <c r="CA29" i="6"/>
  <c r="CQ29" i="6"/>
  <c r="CK39" i="6"/>
  <c r="CL37" i="6"/>
  <c r="CL39" i="6" s="1"/>
  <c r="BD29" i="6"/>
  <c r="BT30" i="6"/>
  <c r="BT29" i="6"/>
  <c r="CJ29" i="6"/>
  <c r="AY29" i="6"/>
  <c r="BO29" i="6"/>
  <c r="CE29" i="6"/>
  <c r="CO30" i="6"/>
  <c r="CO12" i="4" s="1"/>
  <c r="CO13" i="4" s="1"/>
  <c r="BZ25" i="6"/>
  <c r="BZ27" i="6" s="1"/>
  <c r="CJ39" i="6"/>
  <c r="BY39" i="6"/>
  <c r="CS39" i="6"/>
  <c r="CP52" i="6"/>
  <c r="AZ25" i="5" l="1"/>
  <c r="AZ28" i="5" s="1"/>
  <c r="E25" i="3"/>
  <c r="AB25" i="3"/>
  <c r="AB28" i="3" s="1"/>
  <c r="AC25" i="3"/>
  <c r="AC28" i="3" s="1"/>
  <c r="J25" i="3"/>
  <c r="J28" i="3" s="1"/>
  <c r="AN25" i="3"/>
  <c r="AN28" i="3" s="1"/>
  <c r="AM25" i="3"/>
  <c r="AM28" i="3" s="1"/>
  <c r="AP25" i="3"/>
  <c r="AP28" i="3" s="1"/>
  <c r="Z25" i="3"/>
  <c r="Z28" i="3" s="1"/>
  <c r="N22" i="2"/>
  <c r="N23" i="2" s="1"/>
  <c r="N25" i="2" s="1"/>
  <c r="N28" i="2" s="1"/>
  <c r="N22" i="3"/>
  <c r="N23" i="3" s="1"/>
  <c r="AD25" i="2"/>
  <c r="AD28" i="2" s="1"/>
  <c r="BF43" i="6"/>
  <c r="BF46" i="6" s="1"/>
  <c r="AG25" i="2"/>
  <c r="AG28" i="2" s="1"/>
  <c r="AR10" i="6"/>
  <c r="AN25" i="1"/>
  <c r="Z25" i="1"/>
  <c r="Z29" i="1" s="1"/>
  <c r="BC10" i="6"/>
  <c r="AZ10" i="6"/>
  <c r="J25" i="1"/>
  <c r="J29" i="1" s="1"/>
  <c r="AB25" i="1"/>
  <c r="AB29" i="1" s="1"/>
  <c r="K25" i="1"/>
  <c r="K29" i="1" s="1"/>
  <c r="AQ10" i="6"/>
  <c r="O22" i="3"/>
  <c r="O23" i="3" s="1"/>
  <c r="W25" i="1"/>
  <c r="W29" i="1" s="1"/>
  <c r="CW12" i="1"/>
  <c r="CW13" i="1" s="1"/>
  <c r="CW25" i="1" s="1"/>
  <c r="CW29" i="1" s="1"/>
  <c r="CW10" i="6"/>
  <c r="BA10" i="6"/>
  <c r="AP25" i="1"/>
  <c r="AP29" i="1" s="1"/>
  <c r="X25" i="1"/>
  <c r="X29" i="1" s="1"/>
  <c r="L25" i="1"/>
  <c r="L29" i="1" s="1"/>
  <c r="CQ10" i="6"/>
  <c r="M22" i="3"/>
  <c r="M23" i="3" s="1"/>
  <c r="M25" i="3" s="1"/>
  <c r="CN25" i="1"/>
  <c r="CN29" i="1" s="1"/>
  <c r="BL43" i="6"/>
  <c r="BL46" i="6" s="1"/>
  <c r="V43" i="6"/>
  <c r="V46" i="6" s="1"/>
  <c r="AB25" i="4"/>
  <c r="AB28" i="4" s="1"/>
  <c r="AN25" i="4"/>
  <c r="AN28" i="4" s="1"/>
  <c r="AA25" i="4"/>
  <c r="AA28" i="4" s="1"/>
  <c r="AD25" i="4"/>
  <c r="AD28" i="4" s="1"/>
  <c r="N43" i="6"/>
  <c r="N46" i="6" s="1"/>
  <c r="X25" i="4"/>
  <c r="X28" i="4" s="1"/>
  <c r="AT25" i="4"/>
  <c r="AT28" i="4" s="1"/>
  <c r="U22" i="3"/>
  <c r="U23" i="3" s="1"/>
  <c r="U25" i="3" s="1"/>
  <c r="U22" i="1"/>
  <c r="U23" i="1" s="1"/>
  <c r="U25" i="1" s="1"/>
  <c r="U29" i="1" s="1"/>
  <c r="CU30" i="6"/>
  <c r="CU12" i="4" s="1"/>
  <c r="CU13" i="4" s="1"/>
  <c r="CU25" i="4" s="1"/>
  <c r="CU28" i="4" s="1"/>
  <c r="CQ30" i="6"/>
  <c r="CQ12" i="4" s="1"/>
  <c r="CQ13" i="4" s="1"/>
  <c r="CT30" i="6"/>
  <c r="CT12" i="4" s="1"/>
  <c r="CT13" i="4" s="1"/>
  <c r="AL25" i="4"/>
  <c r="AL28" i="4" s="1"/>
  <c r="AG43" i="6"/>
  <c r="AG46" i="6" s="1"/>
  <c r="AF43" i="6"/>
  <c r="AF46" i="6" s="1"/>
  <c r="T43" i="6"/>
  <c r="T46" i="6" s="1"/>
  <c r="BB43" i="6"/>
  <c r="BB46" i="6" s="1"/>
  <c r="L25" i="4"/>
  <c r="L28" i="4" s="1"/>
  <c r="AO25" i="4"/>
  <c r="AO28" i="4" s="1"/>
  <c r="AH25" i="4"/>
  <c r="AH28" i="4" s="1"/>
  <c r="J12" i="2"/>
  <c r="J13" i="2" s="1"/>
  <c r="J25" i="2" s="1"/>
  <c r="J28" i="2" s="1"/>
  <c r="M12" i="2"/>
  <c r="M13" i="2" s="1"/>
  <c r="M22" i="2"/>
  <c r="M23" i="2" s="1"/>
  <c r="BZ32" i="6"/>
  <c r="M22" i="1"/>
  <c r="M23" i="1" s="1"/>
  <c r="M25" i="1" s="1"/>
  <c r="M29" i="1" s="1"/>
  <c r="Q22" i="3"/>
  <c r="Q23" i="3" s="1"/>
  <c r="Q25" i="3" s="1"/>
  <c r="AD25" i="1"/>
  <c r="AD29" i="1" s="1"/>
  <c r="CV12" i="3"/>
  <c r="CV13" i="3" s="1"/>
  <c r="CV12" i="2"/>
  <c r="CV13" i="2" s="1"/>
  <c r="CV23" i="2"/>
  <c r="Q22" i="4"/>
  <c r="Q23" i="4" s="1"/>
  <c r="Q25" i="4" s="1"/>
  <c r="Q28" i="4" s="1"/>
  <c r="V25" i="1"/>
  <c r="V29" i="1" s="1"/>
  <c r="O22" i="2"/>
  <c r="O23" i="2" s="1"/>
  <c r="O25" i="2" s="1"/>
  <c r="O28" i="2" s="1"/>
  <c r="AO25" i="2"/>
  <c r="AO28" i="2" s="1"/>
  <c r="Y25" i="2"/>
  <c r="Y28" i="2" s="1"/>
  <c r="W25" i="2"/>
  <c r="W28" i="2" s="1"/>
  <c r="V22" i="4"/>
  <c r="V23" i="4" s="1"/>
  <c r="V25" i="4" s="1"/>
  <c r="L12" i="3"/>
  <c r="L13" i="3" s="1"/>
  <c r="L25" i="3" s="1"/>
  <c r="L28" i="3" s="1"/>
  <c r="U12" i="2"/>
  <c r="U13" i="2" s="1"/>
  <c r="U25" i="2" s="1"/>
  <c r="U28" i="2" s="1"/>
  <c r="Q22" i="2"/>
  <c r="Q23" i="2" s="1"/>
  <c r="AH25" i="2"/>
  <c r="AH28" i="2" s="1"/>
  <c r="U25" i="4"/>
  <c r="U28" i="4" s="1"/>
  <c r="V27" i="4" s="1"/>
  <c r="AW43" i="6"/>
  <c r="AW46" i="6" s="1"/>
  <c r="AD43" i="6"/>
  <c r="AD46" i="6" s="1"/>
  <c r="T12" i="3"/>
  <c r="T13" i="3" s="1"/>
  <c r="W12" i="3"/>
  <c r="W13" i="3" s="1"/>
  <c r="W25" i="3" s="1"/>
  <c r="N22" i="4"/>
  <c r="N23" i="4" s="1"/>
  <c r="N25" i="4" s="1"/>
  <c r="N28" i="4" s="1"/>
  <c r="T22" i="3"/>
  <c r="T23" i="3" s="1"/>
  <c r="AO43" i="6"/>
  <c r="AO46" i="6" s="1"/>
  <c r="S22" i="4"/>
  <c r="S23" i="4" s="1"/>
  <c r="S25" i="4" s="1"/>
  <c r="S28" i="4" s="1"/>
  <c r="P22" i="4"/>
  <c r="P23" i="4" s="1"/>
  <c r="P25" i="4" s="1"/>
  <c r="P28" i="4" s="1"/>
  <c r="H12" i="2"/>
  <c r="H13" i="2" s="1"/>
  <c r="H25" i="2" s="1"/>
  <c r="H28" i="2" s="1"/>
  <c r="AK25" i="2"/>
  <c r="AK28" i="2" s="1"/>
  <c r="O25" i="3"/>
  <c r="V22" i="2"/>
  <c r="V23" i="2" s="1"/>
  <c r="V25" i="2" s="1"/>
  <c r="V28" i="2" s="1"/>
  <c r="AF25" i="2"/>
  <c r="AF28" i="2" s="1"/>
  <c r="X25" i="2"/>
  <c r="X28" i="2" s="1"/>
  <c r="N25" i="1"/>
  <c r="N29" i="1" s="1"/>
  <c r="N12" i="3"/>
  <c r="N13" i="3" s="1"/>
  <c r="N25" i="3" s="1"/>
  <c r="I12" i="1"/>
  <c r="I13" i="1" s="1"/>
  <c r="I25" i="1" s="1"/>
  <c r="I29" i="1" s="1"/>
  <c r="AP25" i="2"/>
  <c r="AP28" i="2" s="1"/>
  <c r="BA43" i="6"/>
  <c r="BA46" i="6" s="1"/>
  <c r="AU43" i="6"/>
  <c r="AU46" i="6" s="1"/>
  <c r="T22" i="4"/>
  <c r="T23" i="4" s="1"/>
  <c r="T25" i="4" s="1"/>
  <c r="T28" i="4" s="1"/>
  <c r="AC43" i="6"/>
  <c r="AC46" i="6" s="1"/>
  <c r="O22" i="4"/>
  <c r="O23" i="4" s="1"/>
  <c r="O25" i="4" s="1"/>
  <c r="O28" i="4" s="1"/>
  <c r="G12" i="1"/>
  <c r="G13" i="1" s="1"/>
  <c r="G25" i="1" s="1"/>
  <c r="G29" i="1" s="1"/>
  <c r="P22" i="3"/>
  <c r="P23" i="3" s="1"/>
  <c r="P25" i="3" s="1"/>
  <c r="S22" i="2"/>
  <c r="S23" i="2" s="1"/>
  <c r="S25" i="2" s="1"/>
  <c r="S28" i="2" s="1"/>
  <c r="S22" i="3"/>
  <c r="S23" i="3" s="1"/>
  <c r="S12" i="3"/>
  <c r="S13" i="3" s="1"/>
  <c r="V22" i="3"/>
  <c r="V23" i="3" s="1"/>
  <c r="V12" i="3"/>
  <c r="V13" i="3" s="1"/>
  <c r="AM25" i="2"/>
  <c r="AM28" i="2" s="1"/>
  <c r="T22" i="2"/>
  <c r="T23" i="2" s="1"/>
  <c r="T25" i="2" s="1"/>
  <c r="T28" i="2" s="1"/>
  <c r="AF25" i="1"/>
  <c r="AF29" i="1" s="1"/>
  <c r="CV25" i="1"/>
  <c r="CV29" i="1" s="1"/>
  <c r="CV30" i="6"/>
  <c r="CV12" i="4" s="1"/>
  <c r="CV13" i="4" s="1"/>
  <c r="CV25" i="4" s="1"/>
  <c r="CV28" i="4" s="1"/>
  <c r="CV22" i="3"/>
  <c r="CV23" i="3" s="1"/>
  <c r="BB22" i="5"/>
  <c r="BB23" i="5" s="1"/>
  <c r="BB25" i="5" s="1"/>
  <c r="BB28" i="5" s="1"/>
  <c r="BD12" i="4"/>
  <c r="BD13" i="4" s="1"/>
  <c r="J12" i="5"/>
  <c r="J13" i="5" s="1"/>
  <c r="O25" i="1"/>
  <c r="O29" i="1" s="1"/>
  <c r="M25" i="4"/>
  <c r="M28" i="4" s="1"/>
  <c r="Q25" i="1"/>
  <c r="Q29" i="1" s="1"/>
  <c r="E12" i="5"/>
  <c r="E13" i="5" s="1"/>
  <c r="AY12" i="4"/>
  <c r="AY13" i="4" s="1"/>
  <c r="R12" i="5"/>
  <c r="R13" i="5" s="1"/>
  <c r="BL12" i="4"/>
  <c r="BL13" i="4" s="1"/>
  <c r="CL41" i="6"/>
  <c r="AR22" i="5"/>
  <c r="AR23" i="5" s="1"/>
  <c r="AR25" i="5" s="1"/>
  <c r="AR28" i="5" s="1"/>
  <c r="CL22" i="4"/>
  <c r="CL23" i="4" s="1"/>
  <c r="CL25" i="4" s="1"/>
  <c r="CL28" i="4" s="1"/>
  <c r="CL22" i="3"/>
  <c r="CL23" i="3" s="1"/>
  <c r="CL22" i="2"/>
  <c r="CL23" i="2" s="1"/>
  <c r="CL22" i="1"/>
  <c r="CL23" i="1" s="1"/>
  <c r="CL25" i="1" s="1"/>
  <c r="CL29" i="1" s="1"/>
  <c r="U12" i="5"/>
  <c r="U13" i="5" s="1"/>
  <c r="BO12" i="4"/>
  <c r="BO13" i="4" s="1"/>
  <c r="L12" i="5"/>
  <c r="L13" i="5" s="1"/>
  <c r="L25" i="5" s="1"/>
  <c r="L28" i="5" s="1"/>
  <c r="BF12" i="4"/>
  <c r="BF13" i="4" s="1"/>
  <c r="AJ12" i="5"/>
  <c r="AJ13" i="5" s="1"/>
  <c r="CD12" i="4"/>
  <c r="CD13" i="4" s="1"/>
  <c r="AP43" i="6"/>
  <c r="AP46" i="6" s="1"/>
  <c r="BT12" i="4"/>
  <c r="BT13" i="4" s="1"/>
  <c r="Z12" i="5"/>
  <c r="Z13" i="5" s="1"/>
  <c r="BY29" i="6"/>
  <c r="BY30" i="6"/>
  <c r="Q12" i="5"/>
  <c r="Q13" i="5" s="1"/>
  <c r="BK12" i="4"/>
  <c r="BK13" i="4" s="1"/>
  <c r="AH12" i="5"/>
  <c r="AH13" i="5" s="1"/>
  <c r="CB12" i="4"/>
  <c r="CB13" i="4" s="1"/>
  <c r="AO12" i="5"/>
  <c r="AO13" i="5" s="1"/>
  <c r="CI12" i="4"/>
  <c r="CI13" i="4" s="1"/>
  <c r="CT43" i="6"/>
  <c r="CT46" i="6" s="1"/>
  <c r="AC12" i="5"/>
  <c r="AC13" i="5" s="1"/>
  <c r="BW12" i="4"/>
  <c r="BW13" i="4" s="1"/>
  <c r="AK12" i="5"/>
  <c r="AK13" i="5" s="1"/>
  <c r="CE12" i="4"/>
  <c r="CE13" i="4" s="1"/>
  <c r="P12" i="5"/>
  <c r="P13" i="5" s="1"/>
  <c r="P25" i="5" s="1"/>
  <c r="P28" i="5" s="1"/>
  <c r="BJ12" i="4"/>
  <c r="BJ13" i="4" s="1"/>
  <c r="H12" i="5"/>
  <c r="H13" i="5" s="1"/>
  <c r="H25" i="5" s="1"/>
  <c r="H28" i="5" s="1"/>
  <c r="BB12" i="4"/>
  <c r="BB13" i="4" s="1"/>
  <c r="AA12" i="5"/>
  <c r="AA13" i="5" s="1"/>
  <c r="BU12" i="4"/>
  <c r="BU13" i="4" s="1"/>
  <c r="G12" i="5"/>
  <c r="G13" i="5" s="1"/>
  <c r="BA12" i="4"/>
  <c r="BA13" i="4" s="1"/>
  <c r="BK43" i="6"/>
  <c r="BK46" i="6" s="1"/>
  <c r="Z43" i="6"/>
  <c r="Z46" i="6" s="1"/>
  <c r="R43" i="6"/>
  <c r="R46" i="6" s="1"/>
  <c r="AA43" i="6"/>
  <c r="AA46" i="6" s="1"/>
  <c r="K43" i="6"/>
  <c r="K46" i="6" s="1"/>
  <c r="CF43" i="6"/>
  <c r="CF46" i="6" s="1"/>
  <c r="AZ43" i="6"/>
  <c r="AZ46" i="6" s="1"/>
  <c r="G12" i="4"/>
  <c r="G13" i="4" s="1"/>
  <c r="G25" i="4" s="1"/>
  <c r="K25" i="4"/>
  <c r="K28" i="4" s="1"/>
  <c r="CQ12" i="3"/>
  <c r="CQ13" i="3" s="1"/>
  <c r="CQ12" i="2"/>
  <c r="CQ13" i="2" s="1"/>
  <c r="CI12" i="3"/>
  <c r="CI13" i="3" s="1"/>
  <c r="CI12" i="2"/>
  <c r="CI13" i="2" s="1"/>
  <c r="CA12" i="3"/>
  <c r="CA13" i="3" s="1"/>
  <c r="CA12" i="2"/>
  <c r="BS12" i="3"/>
  <c r="BS13" i="3" s="1"/>
  <c r="BS12" i="2"/>
  <c r="BK12" i="3"/>
  <c r="BK13" i="3" s="1"/>
  <c r="BK12" i="2"/>
  <c r="BC12" i="3"/>
  <c r="BC13" i="3" s="1"/>
  <c r="BC12" i="2"/>
  <c r="BC13" i="2" s="1"/>
  <c r="AU12" i="3"/>
  <c r="AU13" i="3" s="1"/>
  <c r="AU12" i="2"/>
  <c r="AU13" i="2" s="1"/>
  <c r="G12" i="2"/>
  <c r="G13" i="2" s="1"/>
  <c r="G25" i="2" s="1"/>
  <c r="G28" i="2" s="1"/>
  <c r="Y12" i="3"/>
  <c r="Y13" i="3" s="1"/>
  <c r="Y25" i="3" s="1"/>
  <c r="Y28" i="3" s="1"/>
  <c r="I12" i="3"/>
  <c r="I13" i="3" s="1"/>
  <c r="I25" i="3" s="1"/>
  <c r="I28" i="3" s="1"/>
  <c r="CT12" i="2"/>
  <c r="CT13" i="2" s="1"/>
  <c r="CT12" i="3"/>
  <c r="CT13" i="3" s="1"/>
  <c r="CL12" i="2"/>
  <c r="CL13" i="2" s="1"/>
  <c r="CL12" i="3"/>
  <c r="CL13" i="3" s="1"/>
  <c r="CD12" i="2"/>
  <c r="CD13" i="2" s="1"/>
  <c r="CD12" i="3"/>
  <c r="CD13" i="3" s="1"/>
  <c r="BV12" i="2"/>
  <c r="BV12" i="3"/>
  <c r="BV13" i="3" s="1"/>
  <c r="BN12" i="2"/>
  <c r="BN12" i="3"/>
  <c r="BN13" i="3" s="1"/>
  <c r="BF12" i="2"/>
  <c r="BF12" i="3"/>
  <c r="BF13" i="3" s="1"/>
  <c r="AX12" i="2"/>
  <c r="AX13" i="2" s="1"/>
  <c r="AX25" i="2" s="1"/>
  <c r="AX28" i="2" s="1"/>
  <c r="AX12" i="3"/>
  <c r="AX13" i="3" s="1"/>
  <c r="AX25" i="3" s="1"/>
  <c r="AX28" i="3" s="1"/>
  <c r="R12" i="2"/>
  <c r="R13" i="2" s="1"/>
  <c r="CQ22" i="4"/>
  <c r="CQ23" i="4" s="1"/>
  <c r="CQ25" i="4" s="1"/>
  <c r="CQ28" i="4" s="1"/>
  <c r="CQ22" i="3"/>
  <c r="CQ23" i="3" s="1"/>
  <c r="CQ22" i="2"/>
  <c r="CA22" i="4"/>
  <c r="CA23" i="4" s="1"/>
  <c r="AG22" i="5"/>
  <c r="AG23" i="5" s="1"/>
  <c r="CA22" i="3"/>
  <c r="CA23" i="3" s="1"/>
  <c r="CA22" i="2"/>
  <c r="CA23" i="2" s="1"/>
  <c r="CA22" i="1"/>
  <c r="CA23" i="1" s="1"/>
  <c r="CA25" i="1" s="1"/>
  <c r="CA29" i="1" s="1"/>
  <c r="BS22" i="4"/>
  <c r="BS23" i="4" s="1"/>
  <c r="Y22" i="5"/>
  <c r="Y23" i="5" s="1"/>
  <c r="BS22" i="3"/>
  <c r="BS23" i="3" s="1"/>
  <c r="BS22" i="2"/>
  <c r="BS23" i="2" s="1"/>
  <c r="BS22" i="1"/>
  <c r="BS23" i="1" s="1"/>
  <c r="BK22" i="4"/>
  <c r="BK23" i="4" s="1"/>
  <c r="Q22" i="5"/>
  <c r="Q23" i="5" s="1"/>
  <c r="BK22" i="3"/>
  <c r="BK23" i="3" s="1"/>
  <c r="BK22" i="2"/>
  <c r="BK23" i="2" s="1"/>
  <c r="BK22" i="1"/>
  <c r="BK23" i="1" s="1"/>
  <c r="BC22" i="4"/>
  <c r="BC23" i="4" s="1"/>
  <c r="I22" i="5"/>
  <c r="I23" i="5" s="1"/>
  <c r="BC22" i="3"/>
  <c r="BC23" i="3" s="1"/>
  <c r="BC22" i="2"/>
  <c r="BC23" i="2" s="1"/>
  <c r="BC22" i="1"/>
  <c r="BC23" i="1" s="1"/>
  <c r="BC25" i="1" s="1"/>
  <c r="AU40" i="6"/>
  <c r="AE22" i="4"/>
  <c r="AE23" i="4" s="1"/>
  <c r="AE25" i="4" s="1"/>
  <c r="AE28" i="4" s="1"/>
  <c r="AE22" i="3"/>
  <c r="AE23" i="3" s="1"/>
  <c r="AE25" i="3" s="1"/>
  <c r="AE28" i="3" s="1"/>
  <c r="AE22" i="2"/>
  <c r="AE23" i="2" s="1"/>
  <c r="AE25" i="2" s="1"/>
  <c r="AE28" i="2" s="1"/>
  <c r="AE22" i="1"/>
  <c r="AE23" i="1" s="1"/>
  <c r="AE25" i="1" s="1"/>
  <c r="AE29" i="1" s="1"/>
  <c r="CT22" i="4"/>
  <c r="CT23" i="4" s="1"/>
  <c r="CT22" i="3"/>
  <c r="CT23" i="3" s="1"/>
  <c r="CT22" i="2"/>
  <c r="AJ22" i="5"/>
  <c r="AJ23" i="5" s="1"/>
  <c r="CD22" i="4"/>
  <c r="CD23" i="4" s="1"/>
  <c r="CD22" i="3"/>
  <c r="CD23" i="3" s="1"/>
  <c r="CD22" i="2"/>
  <c r="CD23" i="2" s="1"/>
  <c r="CD22" i="1"/>
  <c r="CD23" i="1" s="1"/>
  <c r="CD25" i="1" s="1"/>
  <c r="CD29" i="1" s="1"/>
  <c r="BV22" i="4"/>
  <c r="BV23" i="4" s="1"/>
  <c r="BV22" i="3"/>
  <c r="BV23" i="3" s="1"/>
  <c r="BV22" i="2"/>
  <c r="BV23" i="2" s="1"/>
  <c r="BV22" i="1"/>
  <c r="BV23" i="1" s="1"/>
  <c r="T22" i="5"/>
  <c r="T23" i="5" s="1"/>
  <c r="BN22" i="4"/>
  <c r="BN23" i="4" s="1"/>
  <c r="BN22" i="3"/>
  <c r="BN23" i="3" s="1"/>
  <c r="BN22" i="2"/>
  <c r="BN23" i="2" s="1"/>
  <c r="BN22" i="1"/>
  <c r="BN23" i="1" s="1"/>
  <c r="BF22" i="4"/>
  <c r="BF23" i="4" s="1"/>
  <c r="BF22" i="3"/>
  <c r="BF23" i="3" s="1"/>
  <c r="BF22" i="2"/>
  <c r="BF23" i="2" s="1"/>
  <c r="BF22" i="1"/>
  <c r="BF23" i="1" s="1"/>
  <c r="BF25" i="1" s="1"/>
  <c r="D22" i="5"/>
  <c r="D23" i="5" s="1"/>
  <c r="AX22" i="4"/>
  <c r="AX23" i="4" s="1"/>
  <c r="CO22" i="4"/>
  <c r="CO23" i="4" s="1"/>
  <c r="CO25" i="4" s="1"/>
  <c r="CO28" i="4" s="1"/>
  <c r="CO22" i="3"/>
  <c r="CO23" i="3" s="1"/>
  <c r="CO22" i="2"/>
  <c r="AM22" i="5"/>
  <c r="AM23" i="5" s="1"/>
  <c r="CG22" i="4"/>
  <c r="CG23" i="4" s="1"/>
  <c r="CG22" i="3"/>
  <c r="CG23" i="3" s="1"/>
  <c r="CG22" i="2"/>
  <c r="CG23" i="2" s="1"/>
  <c r="CG22" i="1"/>
  <c r="CG23" i="1" s="1"/>
  <c r="CG25" i="1" s="1"/>
  <c r="CG29" i="1" s="1"/>
  <c r="W22" i="5"/>
  <c r="W23" i="5" s="1"/>
  <c r="BQ22" i="4"/>
  <c r="BQ23" i="4" s="1"/>
  <c r="BQ22" i="3"/>
  <c r="BQ23" i="3" s="1"/>
  <c r="BQ22" i="2"/>
  <c r="BQ23" i="2" s="1"/>
  <c r="BQ22" i="1"/>
  <c r="BQ23" i="1" s="1"/>
  <c r="O22" i="5"/>
  <c r="O23" i="5" s="1"/>
  <c r="BI22" i="4"/>
  <c r="BI23" i="4" s="1"/>
  <c r="BI22" i="3"/>
  <c r="BI23" i="3" s="1"/>
  <c r="BI22" i="2"/>
  <c r="BI23" i="2" s="1"/>
  <c r="BI22" i="1"/>
  <c r="BI23" i="1" s="1"/>
  <c r="G22" i="5"/>
  <c r="G23" i="5" s="1"/>
  <c r="BA22" i="4"/>
  <c r="BA23" i="4" s="1"/>
  <c r="BA22" i="3"/>
  <c r="BA23" i="3" s="1"/>
  <c r="BA22" i="2"/>
  <c r="BA23" i="2" s="1"/>
  <c r="BA22" i="1"/>
  <c r="BA23" i="1" s="1"/>
  <c r="BA25" i="1" s="1"/>
  <c r="AS22" i="3"/>
  <c r="AS23" i="3" s="1"/>
  <c r="AS25" i="3" s="1"/>
  <c r="AS28" i="3" s="1"/>
  <c r="AS22" i="2"/>
  <c r="AS23" i="2" s="1"/>
  <c r="AS25" i="2" s="1"/>
  <c r="AS28" i="2" s="1"/>
  <c r="AS22" i="1"/>
  <c r="AS23" i="1" s="1"/>
  <c r="AS25" i="1" s="1"/>
  <c r="AJ25" i="1"/>
  <c r="AJ29" i="1" s="1"/>
  <c r="CR22" i="4"/>
  <c r="CR23" i="4" s="1"/>
  <c r="CR22" i="3"/>
  <c r="CR23" i="3" s="1"/>
  <c r="CR22" i="2"/>
  <c r="AH22" i="5"/>
  <c r="AH23" i="5" s="1"/>
  <c r="CB22" i="4"/>
  <c r="CB23" i="4" s="1"/>
  <c r="CB22" i="3"/>
  <c r="CB23" i="3" s="1"/>
  <c r="CB22" i="2"/>
  <c r="CB23" i="2" s="1"/>
  <c r="CB22" i="1"/>
  <c r="CB23" i="1" s="1"/>
  <c r="CB25" i="1" s="1"/>
  <c r="CB29" i="1" s="1"/>
  <c r="Z22" i="5"/>
  <c r="Z23" i="5" s="1"/>
  <c r="BT22" i="3"/>
  <c r="BT23" i="3" s="1"/>
  <c r="BT22" i="4"/>
  <c r="BT23" i="4" s="1"/>
  <c r="BT22" i="2"/>
  <c r="BT23" i="2" s="1"/>
  <c r="BT22" i="1"/>
  <c r="BT23" i="1" s="1"/>
  <c r="R22" i="5"/>
  <c r="R23" i="5" s="1"/>
  <c r="BL22" i="3"/>
  <c r="BL23" i="3" s="1"/>
  <c r="BL22" i="4"/>
  <c r="BL23" i="4" s="1"/>
  <c r="BL22" i="2"/>
  <c r="BL23" i="2" s="1"/>
  <c r="BL22" i="1"/>
  <c r="BL23" i="1" s="1"/>
  <c r="J22" i="5"/>
  <c r="J23" i="5" s="1"/>
  <c r="BD22" i="3"/>
  <c r="BD23" i="3" s="1"/>
  <c r="BD22" i="4"/>
  <c r="BD23" i="4" s="1"/>
  <c r="BD22" i="2"/>
  <c r="BD23" i="2" s="1"/>
  <c r="BD22" i="1"/>
  <c r="BD23" i="1" s="1"/>
  <c r="BD25" i="1" s="1"/>
  <c r="AV22" i="3"/>
  <c r="AV23" i="3" s="1"/>
  <c r="AV22" i="2"/>
  <c r="AV23" i="2" s="1"/>
  <c r="AV22" i="1"/>
  <c r="AV23" i="1" s="1"/>
  <c r="AV25" i="1" s="1"/>
  <c r="S25" i="1"/>
  <c r="S29" i="1" s="1"/>
  <c r="AZ12" i="4"/>
  <c r="AZ13" i="4" s="1"/>
  <c r="F12" i="5"/>
  <c r="F13" i="5" s="1"/>
  <c r="AM12" i="5"/>
  <c r="AM13" i="5" s="1"/>
  <c r="CG12" i="4"/>
  <c r="CG13" i="4" s="1"/>
  <c r="D12" i="5"/>
  <c r="D13" i="5" s="1"/>
  <c r="D25" i="5" s="1"/>
  <c r="D28" i="5" s="1"/>
  <c r="AX12" i="4"/>
  <c r="AX13" i="4" s="1"/>
  <c r="AX25" i="4" s="1"/>
  <c r="AX28" i="4" s="1"/>
  <c r="CK41" i="6"/>
  <c r="AQ22" i="5"/>
  <c r="AQ23" i="5" s="1"/>
  <c r="AQ25" i="5" s="1"/>
  <c r="AQ28" i="5" s="1"/>
  <c r="CK22" i="4"/>
  <c r="CK23" i="4" s="1"/>
  <c r="CK25" i="4" s="1"/>
  <c r="CK28" i="4" s="1"/>
  <c r="CK22" i="3"/>
  <c r="CK23" i="3" s="1"/>
  <c r="CK22" i="2"/>
  <c r="CK23" i="2" s="1"/>
  <c r="CK22" i="1"/>
  <c r="CK23" i="1" s="1"/>
  <c r="CK25" i="1" s="1"/>
  <c r="CK29" i="1" s="1"/>
  <c r="BT43" i="6"/>
  <c r="BT46" i="6" s="1"/>
  <c r="BQ43" i="6"/>
  <c r="BQ46" i="6" s="1"/>
  <c r="CM43" i="6"/>
  <c r="CM46" i="6" s="1"/>
  <c r="CS41" i="6"/>
  <c r="CS22" i="4"/>
  <c r="CS23" i="4" s="1"/>
  <c r="CS22" i="3"/>
  <c r="CS23" i="3" s="1"/>
  <c r="CS22" i="2"/>
  <c r="BP12" i="4"/>
  <c r="BP13" i="4" s="1"/>
  <c r="V12" i="5"/>
  <c r="V13" i="5" s="1"/>
  <c r="M12" i="5"/>
  <c r="M13" i="5" s="1"/>
  <c r="BG12" i="4"/>
  <c r="BG13" i="4" s="1"/>
  <c r="X12" i="5"/>
  <c r="X13" i="5" s="1"/>
  <c r="X25" i="5" s="1"/>
  <c r="X28" i="5" s="1"/>
  <c r="BR12" i="4"/>
  <c r="BR13" i="4" s="1"/>
  <c r="BH12" i="4"/>
  <c r="BH13" i="4" s="1"/>
  <c r="N12" i="5"/>
  <c r="N13" i="5" s="1"/>
  <c r="AN12" i="5"/>
  <c r="AN13" i="5" s="1"/>
  <c r="AN25" i="5" s="1"/>
  <c r="AN28" i="5" s="1"/>
  <c r="CH12" i="4"/>
  <c r="CH13" i="4" s="1"/>
  <c r="O12" i="5"/>
  <c r="O13" i="5" s="1"/>
  <c r="BI12" i="4"/>
  <c r="BI13" i="4" s="1"/>
  <c r="CB43" i="6"/>
  <c r="CB46" i="6" s="1"/>
  <c r="BY32" i="6"/>
  <c r="CA43" i="6"/>
  <c r="CA46" i="6" s="1"/>
  <c r="BY41" i="6"/>
  <c r="BY43" i="6" s="1"/>
  <c r="BY46" i="6" s="1"/>
  <c r="AE22" i="5"/>
  <c r="AE23" i="5" s="1"/>
  <c r="BY22" i="4"/>
  <c r="BY23" i="4" s="1"/>
  <c r="BY22" i="3"/>
  <c r="BY23" i="3" s="1"/>
  <c r="BY22" i="2"/>
  <c r="BY23" i="2" s="1"/>
  <c r="BY22" i="1"/>
  <c r="BY23" i="1" s="1"/>
  <c r="BY25" i="1" s="1"/>
  <c r="BY29" i="1" s="1"/>
  <c r="Y12" i="5"/>
  <c r="Y13" i="5" s="1"/>
  <c r="Y25" i="5" s="1"/>
  <c r="Y28" i="5" s="1"/>
  <c r="BS12" i="4"/>
  <c r="BS13" i="4" s="1"/>
  <c r="I12" i="5"/>
  <c r="I13" i="5" s="1"/>
  <c r="BC12" i="4"/>
  <c r="BC13" i="4" s="1"/>
  <c r="CI41" i="6"/>
  <c r="CI43" i="6" s="1"/>
  <c r="CI46" i="6" s="1"/>
  <c r="CI22" i="4"/>
  <c r="CI23" i="4" s="1"/>
  <c r="AO22" i="5"/>
  <c r="AO23" i="5" s="1"/>
  <c r="CI22" i="3"/>
  <c r="CI23" i="3" s="1"/>
  <c r="CI22" i="2"/>
  <c r="CI23" i="2" s="1"/>
  <c r="CI22" i="1"/>
  <c r="CI23" i="1" s="1"/>
  <c r="CI25" i="1" s="1"/>
  <c r="CI29" i="1" s="1"/>
  <c r="CR30" i="6"/>
  <c r="CR12" i="4" s="1"/>
  <c r="CR13" i="4" s="1"/>
  <c r="AG12" i="5"/>
  <c r="AG13" i="5" s="1"/>
  <c r="AG25" i="5" s="1"/>
  <c r="AG28" i="5" s="1"/>
  <c r="CA12" i="4"/>
  <c r="CA13" i="4" s="1"/>
  <c r="AL43" i="6"/>
  <c r="AL46" i="6" s="1"/>
  <c r="BD43" i="6"/>
  <c r="BD46" i="6" s="1"/>
  <c r="S12" i="5"/>
  <c r="S13" i="5" s="1"/>
  <c r="BM12" i="4"/>
  <c r="BM13" i="4" s="1"/>
  <c r="CS43" i="6"/>
  <c r="CS46" i="6" s="1"/>
  <c r="CK43" i="6"/>
  <c r="CK46" i="6" s="1"/>
  <c r="BU43" i="6"/>
  <c r="BU46" i="6" s="1"/>
  <c r="BE43" i="6"/>
  <c r="BE46" i="6" s="1"/>
  <c r="BN43" i="6"/>
  <c r="BN46" i="6" s="1"/>
  <c r="CE43" i="6"/>
  <c r="CE46" i="6" s="1"/>
  <c r="BO43" i="6"/>
  <c r="BO46" i="6" s="1"/>
  <c r="AT43" i="6"/>
  <c r="AT46" i="6" s="1"/>
  <c r="L43" i="6"/>
  <c r="L46" i="6" s="1"/>
  <c r="AE43" i="6"/>
  <c r="AE46" i="6" s="1"/>
  <c r="CP43" i="6"/>
  <c r="CP46" i="6" s="1"/>
  <c r="BJ43" i="6"/>
  <c r="BJ46" i="6" s="1"/>
  <c r="AH43" i="6"/>
  <c r="AH46" i="6" s="1"/>
  <c r="CN43" i="6"/>
  <c r="CN46" i="6" s="1"/>
  <c r="BH43" i="6"/>
  <c r="BH46" i="6" s="1"/>
  <c r="CS30" i="6"/>
  <c r="CS12" i="4" s="1"/>
  <c r="CS13" i="4" s="1"/>
  <c r="CS25" i="4" s="1"/>
  <c r="CS28" i="4" s="1"/>
  <c r="AY12" i="5"/>
  <c r="AY13" i="5" s="1"/>
  <c r="AY25" i="5" s="1"/>
  <c r="AY28" i="5" s="1"/>
  <c r="AI12" i="5"/>
  <c r="AI13" i="5" s="1"/>
  <c r="CC12" i="4"/>
  <c r="CC13" i="4" s="1"/>
  <c r="AS25" i="4"/>
  <c r="AS28" i="4" s="1"/>
  <c r="AK25" i="4"/>
  <c r="AK28" i="4" s="1"/>
  <c r="AC25" i="4"/>
  <c r="AC28" i="4" s="1"/>
  <c r="X12" i="3"/>
  <c r="X13" i="3" s="1"/>
  <c r="X25" i="3" s="1"/>
  <c r="X28" i="3" s="1"/>
  <c r="H12" i="3"/>
  <c r="H13" i="3" s="1"/>
  <c r="H25" i="3" s="1"/>
  <c r="H28" i="3" s="1"/>
  <c r="CO12" i="2"/>
  <c r="CO13" i="2" s="1"/>
  <c r="CO12" i="3"/>
  <c r="CO13" i="3" s="1"/>
  <c r="CG12" i="2"/>
  <c r="CG13" i="2" s="1"/>
  <c r="CG12" i="3"/>
  <c r="CG13" i="3" s="1"/>
  <c r="BY12" i="2"/>
  <c r="BY12" i="3"/>
  <c r="BY13" i="3" s="1"/>
  <c r="BQ12" i="2"/>
  <c r="BQ12" i="3"/>
  <c r="BQ13" i="3" s="1"/>
  <c r="BQ25" i="3" s="1"/>
  <c r="BQ28" i="3" s="1"/>
  <c r="BI12" i="2"/>
  <c r="BI12" i="3"/>
  <c r="BI13" i="3" s="1"/>
  <c r="BA12" i="2"/>
  <c r="BA13" i="2" s="1"/>
  <c r="BA25" i="2" s="1"/>
  <c r="BA28" i="2" s="1"/>
  <c r="BA12" i="3"/>
  <c r="BA13" i="3" s="1"/>
  <c r="Q12" i="2"/>
  <c r="Q13" i="2" s="1"/>
  <c r="K12" i="3"/>
  <c r="K13" i="3" s="1"/>
  <c r="K25" i="3" s="1"/>
  <c r="K28" i="3" s="1"/>
  <c r="CN12" i="2"/>
  <c r="CN13" i="2" s="1"/>
  <c r="CN12" i="3"/>
  <c r="CN13" i="3" s="1"/>
  <c r="CF12" i="2"/>
  <c r="CF13" i="2" s="1"/>
  <c r="CF12" i="3"/>
  <c r="CF13" i="3" s="1"/>
  <c r="BX12" i="2"/>
  <c r="BX12" i="3"/>
  <c r="BX13" i="3" s="1"/>
  <c r="BP12" i="2"/>
  <c r="BP12" i="3"/>
  <c r="BP13" i="3" s="1"/>
  <c r="BH12" i="2"/>
  <c r="BH12" i="3"/>
  <c r="BH13" i="3" s="1"/>
  <c r="AZ12" i="2"/>
  <c r="AZ13" i="2" s="1"/>
  <c r="AZ12" i="3"/>
  <c r="AZ13" i="3" s="1"/>
  <c r="P12" i="2"/>
  <c r="P13" i="2" s="1"/>
  <c r="P25" i="2" s="1"/>
  <c r="P28" i="2" s="1"/>
  <c r="AL25" i="1"/>
  <c r="AL29" i="1" s="1"/>
  <c r="AK25" i="1"/>
  <c r="AK29" i="1" s="1"/>
  <c r="H12" i="1"/>
  <c r="H13" i="1" s="1"/>
  <c r="H25" i="1" s="1"/>
  <c r="H29" i="1" s="1"/>
  <c r="AM25" i="1"/>
  <c r="AM29" i="1" s="1"/>
  <c r="CJ41" i="6"/>
  <c r="CJ43" i="6" s="1"/>
  <c r="CJ46" i="6" s="1"/>
  <c r="AP22" i="5"/>
  <c r="AP23" i="5" s="1"/>
  <c r="AP25" i="5" s="1"/>
  <c r="AP28" i="5" s="1"/>
  <c r="CJ22" i="3"/>
  <c r="CJ23" i="3" s="1"/>
  <c r="CJ22" i="4"/>
  <c r="CJ23" i="4" s="1"/>
  <c r="CJ25" i="4" s="1"/>
  <c r="CJ22" i="2"/>
  <c r="CJ23" i="2" s="1"/>
  <c r="CJ22" i="1"/>
  <c r="CJ23" i="1" s="1"/>
  <c r="CJ25" i="1" s="1"/>
  <c r="CJ29" i="1" s="1"/>
  <c r="AB12" i="5"/>
  <c r="AB13" i="5" s="1"/>
  <c r="AB25" i="5" s="1"/>
  <c r="AB28" i="5" s="1"/>
  <c r="BV12" i="4"/>
  <c r="BV13" i="4" s="1"/>
  <c r="BX12" i="4"/>
  <c r="BX13" i="4" s="1"/>
  <c r="AD12" i="5"/>
  <c r="AD13" i="5" s="1"/>
  <c r="W12" i="5"/>
  <c r="W13" i="5" s="1"/>
  <c r="BQ12" i="4"/>
  <c r="BQ13" i="4" s="1"/>
  <c r="AV43" i="6"/>
  <c r="AV46" i="6" s="1"/>
  <c r="BP43" i="6"/>
  <c r="BP46" i="6" s="1"/>
  <c r="I12" i="4"/>
  <c r="I13" i="4" s="1"/>
  <c r="I25" i="4" s="1"/>
  <c r="I28" i="4" s="1"/>
  <c r="AY43" i="6"/>
  <c r="AY46" i="6" s="1"/>
  <c r="CU12" i="3"/>
  <c r="CU13" i="3" s="1"/>
  <c r="CU12" i="2"/>
  <c r="CU13" i="2" s="1"/>
  <c r="CM12" i="3"/>
  <c r="CM13" i="3" s="1"/>
  <c r="CM12" i="2"/>
  <c r="CM13" i="2" s="1"/>
  <c r="CE12" i="3"/>
  <c r="CE13" i="3" s="1"/>
  <c r="CE12" i="2"/>
  <c r="CE13" i="2" s="1"/>
  <c r="BW12" i="3"/>
  <c r="BW13" i="3" s="1"/>
  <c r="BW12" i="2"/>
  <c r="BO12" i="3"/>
  <c r="BO13" i="3" s="1"/>
  <c r="BO12" i="2"/>
  <c r="BG12" i="3"/>
  <c r="BG13" i="3" s="1"/>
  <c r="BG12" i="2"/>
  <c r="AY12" i="3"/>
  <c r="AY13" i="3" s="1"/>
  <c r="AY12" i="2"/>
  <c r="AY13" i="2" s="1"/>
  <c r="CP12" i="2"/>
  <c r="CP13" i="2" s="1"/>
  <c r="CP12" i="3"/>
  <c r="CP13" i="3" s="1"/>
  <c r="CH12" i="2"/>
  <c r="CH13" i="2" s="1"/>
  <c r="CH12" i="3"/>
  <c r="CH13" i="3" s="1"/>
  <c r="BZ12" i="2"/>
  <c r="BZ12" i="3"/>
  <c r="BZ13" i="3" s="1"/>
  <c r="BR12" i="2"/>
  <c r="BR12" i="3"/>
  <c r="BR13" i="3" s="1"/>
  <c r="BJ12" i="2"/>
  <c r="BJ12" i="3"/>
  <c r="BJ13" i="3" s="1"/>
  <c r="BB12" i="2"/>
  <c r="BB13" i="2" s="1"/>
  <c r="BB12" i="3"/>
  <c r="BB13" i="3" s="1"/>
  <c r="AH25" i="1"/>
  <c r="AH29" i="1" s="1"/>
  <c r="BA22" i="5"/>
  <c r="BA23" i="5" s="1"/>
  <c r="BA25" i="5" s="1"/>
  <c r="BA28" i="5" s="1"/>
  <c r="CU22" i="3"/>
  <c r="CU23" i="3" s="1"/>
  <c r="CU22" i="2"/>
  <c r="AS22" i="5"/>
  <c r="AS23" i="5" s="1"/>
  <c r="AS25" i="5" s="1"/>
  <c r="AS28" i="5" s="1"/>
  <c r="CM22" i="4"/>
  <c r="CM23" i="4" s="1"/>
  <c r="CM25" i="4" s="1"/>
  <c r="CM28" i="4" s="1"/>
  <c r="CM22" i="3"/>
  <c r="CM23" i="3" s="1"/>
  <c r="CM22" i="2"/>
  <c r="CM23" i="2" s="1"/>
  <c r="CM22" i="1"/>
  <c r="CM23" i="1" s="1"/>
  <c r="CM25" i="1" s="1"/>
  <c r="CM29" i="1" s="1"/>
  <c r="CE22" i="4"/>
  <c r="CE23" i="4" s="1"/>
  <c r="AK22" i="5"/>
  <c r="AK23" i="5" s="1"/>
  <c r="CE22" i="3"/>
  <c r="CE23" i="3" s="1"/>
  <c r="CE22" i="2"/>
  <c r="CE23" i="2" s="1"/>
  <c r="CE22" i="1"/>
  <c r="CE23" i="1" s="1"/>
  <c r="CE25" i="1" s="1"/>
  <c r="CE29" i="1" s="1"/>
  <c r="AC22" i="5"/>
  <c r="AC23" i="5" s="1"/>
  <c r="BW22" i="4"/>
  <c r="BW23" i="4" s="1"/>
  <c r="BW22" i="3"/>
  <c r="BW23" i="3" s="1"/>
  <c r="BW22" i="2"/>
  <c r="BW23" i="2" s="1"/>
  <c r="BW22" i="1"/>
  <c r="BW23" i="1" s="1"/>
  <c r="BO22" i="4"/>
  <c r="BO23" i="4" s="1"/>
  <c r="U22" i="5"/>
  <c r="U23" i="5" s="1"/>
  <c r="BO22" i="3"/>
  <c r="BO23" i="3" s="1"/>
  <c r="BO22" i="2"/>
  <c r="BO23" i="2" s="1"/>
  <c r="BO22" i="1"/>
  <c r="BO23" i="1" s="1"/>
  <c r="M22" i="5"/>
  <c r="M23" i="5" s="1"/>
  <c r="BG22" i="4"/>
  <c r="BG23" i="4" s="1"/>
  <c r="BG22" i="3"/>
  <c r="BG23" i="3" s="1"/>
  <c r="BG22" i="2"/>
  <c r="BG23" i="2" s="1"/>
  <c r="BG22" i="1"/>
  <c r="BG23" i="1" s="1"/>
  <c r="BG25" i="1" s="1"/>
  <c r="BG29" i="1" s="1"/>
  <c r="E22" i="5"/>
  <c r="E23" i="5" s="1"/>
  <c r="AQ22" i="4"/>
  <c r="AQ23" i="4" s="1"/>
  <c r="AQ25" i="4" s="1"/>
  <c r="AQ28" i="4" s="1"/>
  <c r="CP22" i="4"/>
  <c r="CP23" i="4" s="1"/>
  <c r="CP25" i="4" s="1"/>
  <c r="CP28" i="4" s="1"/>
  <c r="CP22" i="3"/>
  <c r="CP23" i="3" s="1"/>
  <c r="CP22" i="2"/>
  <c r="CH22" i="4"/>
  <c r="CH23" i="4" s="1"/>
  <c r="CH22" i="3"/>
  <c r="CH23" i="3" s="1"/>
  <c r="CH22" i="2"/>
  <c r="CH23" i="2" s="1"/>
  <c r="CH22" i="1"/>
  <c r="CH23" i="1" s="1"/>
  <c r="CH25" i="1" s="1"/>
  <c r="CH29" i="1" s="1"/>
  <c r="BZ22" i="4"/>
  <c r="BZ23" i="4" s="1"/>
  <c r="BZ22" i="3"/>
  <c r="BZ23" i="3" s="1"/>
  <c r="BZ22" i="2"/>
  <c r="BZ23" i="2" s="1"/>
  <c r="BZ22" i="1"/>
  <c r="BZ23" i="1" s="1"/>
  <c r="BZ25" i="1" s="1"/>
  <c r="BZ29" i="1" s="1"/>
  <c r="BR22" i="4"/>
  <c r="BR23" i="4" s="1"/>
  <c r="BR22" i="3"/>
  <c r="BR23" i="3" s="1"/>
  <c r="BR22" i="2"/>
  <c r="BR23" i="2" s="1"/>
  <c r="BR22" i="1"/>
  <c r="BR23" i="1" s="1"/>
  <c r="BJ22" i="4"/>
  <c r="BJ23" i="4" s="1"/>
  <c r="BJ22" i="3"/>
  <c r="BJ23" i="3" s="1"/>
  <c r="BJ22" i="2"/>
  <c r="BJ23" i="2" s="1"/>
  <c r="BJ22" i="1"/>
  <c r="BJ23" i="1" s="1"/>
  <c r="BB22" i="4"/>
  <c r="BB23" i="4" s="1"/>
  <c r="BB22" i="3"/>
  <c r="BB23" i="3" s="1"/>
  <c r="BB22" i="2"/>
  <c r="BB23" i="2" s="1"/>
  <c r="BB22" i="1"/>
  <c r="BB23" i="1" s="1"/>
  <c r="BB25" i="1" s="1"/>
  <c r="AT22" i="3"/>
  <c r="AT23" i="3" s="1"/>
  <c r="AT25" i="3" s="1"/>
  <c r="AT28" i="3" s="1"/>
  <c r="AT22" i="2"/>
  <c r="AT23" i="2" s="1"/>
  <c r="AT25" i="2" s="1"/>
  <c r="AT28" i="2" s="1"/>
  <c r="AT22" i="1"/>
  <c r="AT23" i="1" s="1"/>
  <c r="AT25" i="1" s="1"/>
  <c r="AT29" i="1" s="1"/>
  <c r="R40" i="6"/>
  <c r="CS10" i="6"/>
  <c r="CS12" i="1"/>
  <c r="CS13" i="1" s="1"/>
  <c r="AW10" i="6"/>
  <c r="AW12" i="1"/>
  <c r="AW13" i="1" s="1"/>
  <c r="AI22" i="5"/>
  <c r="AI23" i="5" s="1"/>
  <c r="CC22" i="4"/>
  <c r="CC23" i="4" s="1"/>
  <c r="CC22" i="3"/>
  <c r="CC23" i="3" s="1"/>
  <c r="CC22" i="2"/>
  <c r="CC23" i="2" s="1"/>
  <c r="CC22" i="1"/>
  <c r="CC23" i="1" s="1"/>
  <c r="CC25" i="1" s="1"/>
  <c r="CC29" i="1" s="1"/>
  <c r="AA22" i="5"/>
  <c r="AA23" i="5" s="1"/>
  <c r="BU22" i="4"/>
  <c r="BU23" i="4" s="1"/>
  <c r="BU22" i="3"/>
  <c r="BU23" i="3" s="1"/>
  <c r="BU22" i="2"/>
  <c r="BU23" i="2" s="1"/>
  <c r="BU22" i="1"/>
  <c r="BU23" i="1" s="1"/>
  <c r="S22" i="5"/>
  <c r="S23" i="5" s="1"/>
  <c r="BM22" i="4"/>
  <c r="BM23" i="4" s="1"/>
  <c r="BM22" i="3"/>
  <c r="BM23" i="3" s="1"/>
  <c r="BM22" i="2"/>
  <c r="BM23" i="2" s="1"/>
  <c r="BM22" i="1"/>
  <c r="BM23" i="1" s="1"/>
  <c r="K22" i="5"/>
  <c r="K23" i="5" s="1"/>
  <c r="BE22" i="4"/>
  <c r="BE23" i="4" s="1"/>
  <c r="BE22" i="3"/>
  <c r="BE23" i="3" s="1"/>
  <c r="BE22" i="2"/>
  <c r="BE23" i="2" s="1"/>
  <c r="BE22" i="1"/>
  <c r="BE23" i="1" s="1"/>
  <c r="BE25" i="1" s="1"/>
  <c r="AW22" i="4"/>
  <c r="AW23" i="4" s="1"/>
  <c r="AW25" i="4" s="1"/>
  <c r="AW28" i="4" s="1"/>
  <c r="AW22" i="3"/>
  <c r="AW23" i="3" s="1"/>
  <c r="AW22" i="2"/>
  <c r="AW23" i="2" s="1"/>
  <c r="AW22" i="1"/>
  <c r="AW23" i="1" s="1"/>
  <c r="T25" i="1"/>
  <c r="T29" i="1" s="1"/>
  <c r="AT22" i="5"/>
  <c r="AT23" i="5" s="1"/>
  <c r="AT25" i="5" s="1"/>
  <c r="AT28" i="5" s="1"/>
  <c r="CN22" i="3"/>
  <c r="CN23" i="3" s="1"/>
  <c r="CN22" i="4"/>
  <c r="CN23" i="4" s="1"/>
  <c r="CN25" i="4" s="1"/>
  <c r="CN28" i="4" s="1"/>
  <c r="CN22" i="2"/>
  <c r="CN23" i="2" s="1"/>
  <c r="AL22" i="5"/>
  <c r="AL23" i="5" s="1"/>
  <c r="CF22" i="3"/>
  <c r="CF23" i="3" s="1"/>
  <c r="CF22" i="4"/>
  <c r="CF23" i="4" s="1"/>
  <c r="CF22" i="2"/>
  <c r="CF23" i="2" s="1"/>
  <c r="CF22" i="1"/>
  <c r="CF23" i="1" s="1"/>
  <c r="CF25" i="1" s="1"/>
  <c r="CF29" i="1" s="1"/>
  <c r="AD22" i="5"/>
  <c r="AD23" i="5" s="1"/>
  <c r="BX22" i="3"/>
  <c r="BX23" i="3" s="1"/>
  <c r="BX22" i="4"/>
  <c r="BX23" i="4" s="1"/>
  <c r="BX22" i="2"/>
  <c r="BX23" i="2" s="1"/>
  <c r="BX22" i="1"/>
  <c r="BX23" i="1" s="1"/>
  <c r="BX25" i="1" s="1"/>
  <c r="BX29" i="1" s="1"/>
  <c r="V22" i="5"/>
  <c r="V23" i="5" s="1"/>
  <c r="BP22" i="3"/>
  <c r="BP23" i="3" s="1"/>
  <c r="BP22" i="4"/>
  <c r="BP23" i="4" s="1"/>
  <c r="BP22" i="2"/>
  <c r="BP23" i="2" s="1"/>
  <c r="BP22" i="1"/>
  <c r="BP23" i="1" s="1"/>
  <c r="N22" i="5"/>
  <c r="N23" i="5" s="1"/>
  <c r="BH22" i="3"/>
  <c r="BH23" i="3" s="1"/>
  <c r="BH22" i="4"/>
  <c r="BH23" i="4" s="1"/>
  <c r="BH22" i="2"/>
  <c r="BH23" i="2" s="1"/>
  <c r="BH22" i="1"/>
  <c r="BH23" i="1" s="1"/>
  <c r="F22" i="5"/>
  <c r="F23" i="5" s="1"/>
  <c r="AZ22" i="3"/>
  <c r="AZ23" i="3" s="1"/>
  <c r="AZ22" i="4"/>
  <c r="AZ23" i="4" s="1"/>
  <c r="AZ22" i="2"/>
  <c r="AZ23" i="2" s="1"/>
  <c r="AZ22" i="1"/>
  <c r="AZ23" i="1" s="1"/>
  <c r="AZ25" i="1" s="1"/>
  <c r="AR22" i="3"/>
  <c r="AR23" i="3" s="1"/>
  <c r="AR25" i="3" s="1"/>
  <c r="AR28" i="3" s="1"/>
  <c r="AR22" i="2"/>
  <c r="AR23" i="2" s="1"/>
  <c r="AR25" i="2" s="1"/>
  <c r="AR28" i="2" s="1"/>
  <c r="AR22" i="1"/>
  <c r="AR23" i="1" s="1"/>
  <c r="AR25" i="1" s="1"/>
  <c r="CF12" i="4"/>
  <c r="CF13" i="4" s="1"/>
  <c r="AL12" i="5"/>
  <c r="AL13" i="5" s="1"/>
  <c r="T12" i="5"/>
  <c r="T13" i="5" s="1"/>
  <c r="BN12" i="4"/>
  <c r="BN13" i="4" s="1"/>
  <c r="BN25" i="4" s="1"/>
  <c r="BN28" i="4" s="1"/>
  <c r="K12" i="5"/>
  <c r="K13" i="5" s="1"/>
  <c r="BE12" i="4"/>
  <c r="BE13" i="4" s="1"/>
  <c r="BZ29" i="6"/>
  <c r="BZ30" i="6"/>
  <c r="BG43" i="6"/>
  <c r="BG46" i="6" s="1"/>
  <c r="CL43" i="6"/>
  <c r="CL46" i="6" s="1"/>
  <c r="BZ43" i="6"/>
  <c r="BZ46" i="6" s="1"/>
  <c r="AX43" i="6"/>
  <c r="AX46" i="6" s="1"/>
  <c r="J43" i="6"/>
  <c r="J46" i="6" s="1"/>
  <c r="AQ43" i="6"/>
  <c r="AQ46" i="6" s="1"/>
  <c r="BX43" i="6"/>
  <c r="BX46" i="6" s="1"/>
  <c r="AG25" i="4"/>
  <c r="AG28" i="4" s="1"/>
  <c r="CS12" i="2"/>
  <c r="CS13" i="2" s="1"/>
  <c r="CS12" i="3"/>
  <c r="CS13" i="3" s="1"/>
  <c r="CK12" i="2"/>
  <c r="CK13" i="2" s="1"/>
  <c r="CK12" i="3"/>
  <c r="CK13" i="3" s="1"/>
  <c r="CC12" i="2"/>
  <c r="CC13" i="2" s="1"/>
  <c r="CC12" i="3"/>
  <c r="CC13" i="3" s="1"/>
  <c r="BU12" i="2"/>
  <c r="BU12" i="3"/>
  <c r="BU13" i="3" s="1"/>
  <c r="BM12" i="2"/>
  <c r="BM12" i="3"/>
  <c r="BM13" i="3" s="1"/>
  <c r="BE12" i="2"/>
  <c r="BE12" i="3"/>
  <c r="BE13" i="3" s="1"/>
  <c r="AW12" i="2"/>
  <c r="AW13" i="2" s="1"/>
  <c r="AW12" i="3"/>
  <c r="AW13" i="3" s="1"/>
  <c r="CR12" i="2"/>
  <c r="CR13" i="2" s="1"/>
  <c r="CR12" i="3"/>
  <c r="CR13" i="3" s="1"/>
  <c r="CJ12" i="2"/>
  <c r="CJ13" i="2" s="1"/>
  <c r="CJ12" i="3"/>
  <c r="CJ13" i="3" s="1"/>
  <c r="CB12" i="2"/>
  <c r="CB13" i="2" s="1"/>
  <c r="CB12" i="3"/>
  <c r="CB13" i="3" s="1"/>
  <c r="BT12" i="2"/>
  <c r="BT12" i="3"/>
  <c r="BT13" i="3" s="1"/>
  <c r="BL12" i="2"/>
  <c r="BL12" i="3"/>
  <c r="BL13" i="3" s="1"/>
  <c r="BD12" i="2"/>
  <c r="BD13" i="2" s="1"/>
  <c r="BD12" i="3"/>
  <c r="BD13" i="3" s="1"/>
  <c r="AV12" i="2"/>
  <c r="AV13" i="2" s="1"/>
  <c r="AV12" i="3"/>
  <c r="AV13" i="3" s="1"/>
  <c r="AG25" i="1"/>
  <c r="AG29" i="1" s="1"/>
  <c r="AI25" i="1"/>
  <c r="AI29" i="1" s="1"/>
  <c r="AA25" i="1"/>
  <c r="AA29" i="1" s="1"/>
  <c r="CT25" i="4" l="1"/>
  <c r="CT28" i="4" s="1"/>
  <c r="M25" i="2"/>
  <c r="M28" i="2" s="1"/>
  <c r="T25" i="5"/>
  <c r="T28" i="5" s="1"/>
  <c r="CJ25" i="2"/>
  <c r="CJ28" i="2" s="1"/>
  <c r="CK25" i="3"/>
  <c r="CK28" i="3" s="1"/>
  <c r="BL25" i="3"/>
  <c r="BL28" i="3" s="1"/>
  <c r="BQ25" i="4"/>
  <c r="BQ28" i="4" s="1"/>
  <c r="BV25" i="4"/>
  <c r="BV28" i="4" s="1"/>
  <c r="CG25" i="3"/>
  <c r="CG28" i="3" s="1"/>
  <c r="AV25" i="3"/>
  <c r="AV28" i="3" s="1"/>
  <c r="CB25" i="2"/>
  <c r="CB28" i="2" s="1"/>
  <c r="BE25" i="3"/>
  <c r="BE28" i="3" s="1"/>
  <c r="CG25" i="2"/>
  <c r="CG28" i="2" s="1"/>
  <c r="BD25" i="3"/>
  <c r="BD28" i="3" s="1"/>
  <c r="BS25" i="4"/>
  <c r="BS28" i="4" s="1"/>
  <c r="O25" i="5"/>
  <c r="O28" i="5" s="1"/>
  <c r="AV25" i="2"/>
  <c r="AV28" i="2" s="1"/>
  <c r="AW25" i="2"/>
  <c r="AW28" i="2" s="1"/>
  <c r="BI25" i="3"/>
  <c r="BI28" i="3" s="1"/>
  <c r="CO25" i="3"/>
  <c r="CO28" i="3" s="1"/>
  <c r="CR25" i="4"/>
  <c r="CR28" i="4" s="1"/>
  <c r="BI25" i="4"/>
  <c r="BI28" i="4" s="1"/>
  <c r="AM25" i="5"/>
  <c r="AM28" i="5" s="1"/>
  <c r="CL25" i="3"/>
  <c r="CL28" i="3" s="1"/>
  <c r="BE25" i="4"/>
  <c r="BE28" i="4" s="1"/>
  <c r="CJ25" i="3"/>
  <c r="CJ28" i="3" s="1"/>
  <c r="BM25" i="3"/>
  <c r="BM28" i="3" s="1"/>
  <c r="K25" i="5"/>
  <c r="K28" i="5" s="1"/>
  <c r="BC25" i="4"/>
  <c r="Q25" i="2"/>
  <c r="Q28" i="2" s="1"/>
  <c r="CB25" i="3"/>
  <c r="CB28" i="3" s="1"/>
  <c r="BU25" i="3"/>
  <c r="BU28" i="3" s="1"/>
  <c r="S25" i="3"/>
  <c r="CC25" i="2"/>
  <c r="CC28" i="2" s="1"/>
  <c r="CR25" i="3"/>
  <c r="CR28" i="3" s="1"/>
  <c r="V25" i="3"/>
  <c r="V28" i="3" s="1"/>
  <c r="W28" i="3" s="1"/>
  <c r="CV25" i="3"/>
  <c r="CV28" i="3" s="1"/>
  <c r="CV25" i="2"/>
  <c r="CV28" i="2" s="1"/>
  <c r="AQ22" i="3"/>
  <c r="AQ23" i="3" s="1"/>
  <c r="AQ25" i="3" s="1"/>
  <c r="AQ28" i="3" s="1"/>
  <c r="BB25" i="2"/>
  <c r="BB28" i="2" s="1"/>
  <c r="CH25" i="2"/>
  <c r="CH28" i="2" s="1"/>
  <c r="CE25" i="3"/>
  <c r="CE28" i="3" s="1"/>
  <c r="M28" i="3"/>
  <c r="N28" i="3" s="1"/>
  <c r="O28" i="3" s="1"/>
  <c r="P28" i="3" s="1"/>
  <c r="Q28" i="3" s="1"/>
  <c r="CK25" i="2"/>
  <c r="CK28" i="2" s="1"/>
  <c r="AW25" i="1"/>
  <c r="V28" i="4"/>
  <c r="AQ22" i="1"/>
  <c r="AQ23" i="1" s="1"/>
  <c r="AQ25" i="1" s="1"/>
  <c r="AQ29" i="1" s="1"/>
  <c r="E25" i="5"/>
  <c r="E28" i="5" s="1"/>
  <c r="BA25" i="3"/>
  <c r="BA28" i="3" s="1"/>
  <c r="CA25" i="4"/>
  <c r="CA28" i="4" s="1"/>
  <c r="CL25" i="2"/>
  <c r="CL28" i="2" s="1"/>
  <c r="BT25" i="3"/>
  <c r="BT28" i="3" s="1"/>
  <c r="AW25" i="3"/>
  <c r="AW28" i="3" s="1"/>
  <c r="CC25" i="3"/>
  <c r="CC28" i="3" s="1"/>
  <c r="CS25" i="3"/>
  <c r="CS28" i="3" s="1"/>
  <c r="CF25" i="4"/>
  <c r="CF28" i="4" s="1"/>
  <c r="BB25" i="3"/>
  <c r="BB28" i="3" s="1"/>
  <c r="BR25" i="3"/>
  <c r="BR28" i="3" s="1"/>
  <c r="CH25" i="3"/>
  <c r="CH28" i="3" s="1"/>
  <c r="CE25" i="2"/>
  <c r="CE28" i="2" s="1"/>
  <c r="CG25" i="4"/>
  <c r="CG28" i="4" s="1"/>
  <c r="CG47" i="6" s="1"/>
  <c r="BD25" i="2"/>
  <c r="BD28" i="2" s="1"/>
  <c r="AY22" i="1"/>
  <c r="AY23" i="1" s="1"/>
  <c r="AY25" i="1" s="1"/>
  <c r="W25" i="5"/>
  <c r="W28" i="5" s="1"/>
  <c r="BY25" i="3"/>
  <c r="BY28" i="3" s="1"/>
  <c r="I25" i="5"/>
  <c r="I28" i="5" s="1"/>
  <c r="T25" i="3"/>
  <c r="BL8" i="6"/>
  <c r="BL13" i="2"/>
  <c r="BL25" i="2" s="1"/>
  <c r="BL28" i="2" s="1"/>
  <c r="BE8" i="6"/>
  <c r="BE10" i="6" s="1"/>
  <c r="BE13" i="2"/>
  <c r="BE25" i="2" s="1"/>
  <c r="BE28" i="2" s="1"/>
  <c r="BU8" i="6"/>
  <c r="BU13" i="2"/>
  <c r="BU25" i="2" s="1"/>
  <c r="BU28" i="2" s="1"/>
  <c r="AL25" i="5"/>
  <c r="AL28" i="5" s="1"/>
  <c r="AY22" i="3"/>
  <c r="AY23" i="3" s="1"/>
  <c r="AY25" i="3" s="1"/>
  <c r="AY28" i="3" s="1"/>
  <c r="CU22" i="1"/>
  <c r="CU23" i="1" s="1"/>
  <c r="CU25" i="1" s="1"/>
  <c r="CU29" i="1" s="1"/>
  <c r="CU23" i="2"/>
  <c r="CU25" i="2" s="1"/>
  <c r="CU28" i="2" s="1"/>
  <c r="BJ8" i="6"/>
  <c r="BJ13" i="2"/>
  <c r="BJ25" i="2" s="1"/>
  <c r="BJ28" i="2" s="1"/>
  <c r="BZ13" i="2"/>
  <c r="BZ25" i="2" s="1"/>
  <c r="BZ28" i="2" s="1"/>
  <c r="BG25" i="3"/>
  <c r="BG28" i="3" s="1"/>
  <c r="BW25" i="3"/>
  <c r="BW28" i="3" s="1"/>
  <c r="CM25" i="3"/>
  <c r="CM28" i="3" s="1"/>
  <c r="BH25" i="3"/>
  <c r="BH28" i="3" s="1"/>
  <c r="BX25" i="3"/>
  <c r="BX28" i="3" s="1"/>
  <c r="CN25" i="3"/>
  <c r="CN28" i="3" s="1"/>
  <c r="CC25" i="4"/>
  <c r="CC28" i="4" s="1"/>
  <c r="S25" i="5"/>
  <c r="S28" i="5" s="1"/>
  <c r="CH25" i="4"/>
  <c r="CH28" i="4" s="1"/>
  <c r="BR25" i="4"/>
  <c r="BR28" i="4" s="1"/>
  <c r="V25" i="5"/>
  <c r="V28" i="5" s="1"/>
  <c r="F25" i="5"/>
  <c r="F28" i="5" s="1"/>
  <c r="CO22" i="1"/>
  <c r="CO23" i="1" s="1"/>
  <c r="CO25" i="1" s="1"/>
  <c r="CO29" i="1" s="1"/>
  <c r="CO23" i="2"/>
  <c r="CO25" i="2" s="1"/>
  <c r="CO28" i="2" s="1"/>
  <c r="CT22" i="1"/>
  <c r="CT23" i="1" s="1"/>
  <c r="CT25" i="1" s="1"/>
  <c r="CT29" i="1" s="1"/>
  <c r="CT23" i="2"/>
  <c r="CT25" i="2" s="1"/>
  <c r="CT28" i="2" s="1"/>
  <c r="CQ22" i="1"/>
  <c r="CQ23" i="1" s="1"/>
  <c r="CQ25" i="1" s="1"/>
  <c r="CQ29" i="1" s="1"/>
  <c r="CQ23" i="2"/>
  <c r="CQ25" i="2" s="1"/>
  <c r="CQ28" i="2" s="1"/>
  <c r="BN13" i="2"/>
  <c r="BN25" i="2" s="1"/>
  <c r="BN28" i="2" s="1"/>
  <c r="BN8" i="6"/>
  <c r="CD25" i="2"/>
  <c r="CD28" i="2" s="1"/>
  <c r="BK13" i="2"/>
  <c r="BK25" i="2" s="1"/>
  <c r="BK28" i="2" s="1"/>
  <c r="BK8" i="6"/>
  <c r="CA13" i="2"/>
  <c r="CA25" i="2" s="1"/>
  <c r="CA28" i="2" s="1"/>
  <c r="CA8" i="6"/>
  <c r="CA10" i="6" s="1"/>
  <c r="BU25" i="4"/>
  <c r="BU28" i="4" s="1"/>
  <c r="BJ25" i="4"/>
  <c r="BJ28" i="4" s="1"/>
  <c r="BW25" i="4"/>
  <c r="BW28" i="4" s="1"/>
  <c r="CI25" i="4"/>
  <c r="CI28" i="4" s="1"/>
  <c r="BK25" i="4"/>
  <c r="BK28" i="4" s="1"/>
  <c r="Z25" i="5"/>
  <c r="Z28" i="5" s="1"/>
  <c r="AJ25" i="5"/>
  <c r="AJ28" i="5" s="1"/>
  <c r="U25" i="5"/>
  <c r="U28" i="5" s="1"/>
  <c r="BL25" i="4"/>
  <c r="BL28" i="4" s="1"/>
  <c r="BO13" i="2"/>
  <c r="BO25" i="2" s="1"/>
  <c r="BO28" i="2" s="1"/>
  <c r="BO8" i="6"/>
  <c r="BH8" i="6"/>
  <c r="BH13" i="2"/>
  <c r="BH25" i="2" s="1"/>
  <c r="BH28" i="2" s="1"/>
  <c r="BX8" i="6"/>
  <c r="BX10" i="6" s="1"/>
  <c r="BX13" i="2"/>
  <c r="BX25" i="2" s="1"/>
  <c r="BX28" i="2" s="1"/>
  <c r="CN25" i="2"/>
  <c r="CN28" i="2" s="1"/>
  <c r="BQ8" i="6"/>
  <c r="BQ13" i="2"/>
  <c r="BQ25" i="2" s="1"/>
  <c r="BQ28" i="2" s="1"/>
  <c r="AI25" i="5"/>
  <c r="AI28" i="5" s="1"/>
  <c r="BP25" i="4"/>
  <c r="BP28" i="4" s="1"/>
  <c r="AZ25" i="4"/>
  <c r="AZ28" i="4" s="1"/>
  <c r="BF25" i="3"/>
  <c r="BF28" i="3" s="1"/>
  <c r="BV25" i="3"/>
  <c r="BV28" i="3" s="1"/>
  <c r="BK25" i="3"/>
  <c r="BK28" i="3" s="1"/>
  <c r="CA25" i="3"/>
  <c r="CA28" i="3" s="1"/>
  <c r="CQ25" i="3"/>
  <c r="CQ28" i="3" s="1"/>
  <c r="AA25" i="5"/>
  <c r="AA28" i="5" s="1"/>
  <c r="AC25" i="5"/>
  <c r="AC28" i="5" s="1"/>
  <c r="AO25" i="5"/>
  <c r="AO28" i="5" s="1"/>
  <c r="Q25" i="5"/>
  <c r="Q28" i="5" s="1"/>
  <c r="BT25" i="4"/>
  <c r="BT28" i="4" s="1"/>
  <c r="BF25" i="4"/>
  <c r="BF28" i="4" s="1"/>
  <c r="R25" i="5"/>
  <c r="R28" i="5" s="1"/>
  <c r="BT8" i="6"/>
  <c r="BT13" i="2"/>
  <c r="BT25" i="2" s="1"/>
  <c r="BT28" i="2" s="1"/>
  <c r="BM8" i="6"/>
  <c r="BM13" i="2"/>
  <c r="BM25" i="2" s="1"/>
  <c r="BM28" i="2" s="1"/>
  <c r="R22" i="3"/>
  <c r="R23" i="3" s="1"/>
  <c r="R25" i="3" s="1"/>
  <c r="R22" i="2"/>
  <c r="R23" i="2" s="1"/>
  <c r="R25" i="2" s="1"/>
  <c r="R28" i="2" s="1"/>
  <c r="R22" i="1"/>
  <c r="R23" i="1" s="1"/>
  <c r="R25" i="1" s="1"/>
  <c r="R29" i="1" s="1"/>
  <c r="CP22" i="1"/>
  <c r="CP23" i="1" s="1"/>
  <c r="CP25" i="1" s="1"/>
  <c r="CP29" i="1" s="1"/>
  <c r="CP23" i="2"/>
  <c r="CP25" i="2" s="1"/>
  <c r="CP28" i="2" s="1"/>
  <c r="AY22" i="4"/>
  <c r="AY23" i="4" s="1"/>
  <c r="AY25" i="4" s="1"/>
  <c r="AY28" i="4" s="1"/>
  <c r="BR13" i="2"/>
  <c r="BR25" i="2" s="1"/>
  <c r="BR28" i="2" s="1"/>
  <c r="BR8" i="6"/>
  <c r="BO25" i="3"/>
  <c r="BO28" i="3" s="1"/>
  <c r="CU25" i="3"/>
  <c r="CU28" i="3" s="1"/>
  <c r="CU29" i="3" s="1"/>
  <c r="CV29" i="3" s="1"/>
  <c r="CW29" i="3" s="1"/>
  <c r="AD25" i="5"/>
  <c r="AD28" i="5" s="1"/>
  <c r="AZ25" i="3"/>
  <c r="AZ28" i="3" s="1"/>
  <c r="BP25" i="3"/>
  <c r="BP28" i="3" s="1"/>
  <c r="CF25" i="3"/>
  <c r="CF28" i="3" s="1"/>
  <c r="N25" i="5"/>
  <c r="N28" i="5" s="1"/>
  <c r="BG25" i="4"/>
  <c r="BG28" i="4" s="1"/>
  <c r="CS22" i="1"/>
  <c r="CS23" i="1" s="1"/>
  <c r="CS25" i="1" s="1"/>
  <c r="CS29" i="1" s="1"/>
  <c r="CS23" i="2"/>
  <c r="CS25" i="2" s="1"/>
  <c r="CS28" i="2" s="1"/>
  <c r="BF13" i="2"/>
  <c r="BF25" i="2" s="1"/>
  <c r="BF28" i="2" s="1"/>
  <c r="BF8" i="6"/>
  <c r="BF10" i="6" s="1"/>
  <c r="BV13" i="2"/>
  <c r="BV25" i="2" s="1"/>
  <c r="BV28" i="2" s="1"/>
  <c r="BV8" i="6"/>
  <c r="BC25" i="2"/>
  <c r="BC28" i="2" s="1"/>
  <c r="BC47" i="6" s="1"/>
  <c r="BS13" i="2"/>
  <c r="BS25" i="2" s="1"/>
  <c r="BS28" i="2" s="1"/>
  <c r="BS8" i="6"/>
  <c r="CI25" i="2"/>
  <c r="CI28" i="2" s="1"/>
  <c r="BA25" i="4"/>
  <c r="BA28" i="4" s="1"/>
  <c r="BB25" i="4"/>
  <c r="BB28" i="4" s="1"/>
  <c r="CE25" i="4"/>
  <c r="CE28" i="4" s="1"/>
  <c r="CB25" i="4"/>
  <c r="CB28" i="4" s="1"/>
  <c r="AE12" i="5"/>
  <c r="AE13" i="5" s="1"/>
  <c r="AE25" i="5" s="1"/>
  <c r="AE28" i="5" s="1"/>
  <c r="BY12" i="4"/>
  <c r="BY13" i="4" s="1"/>
  <c r="BY25" i="4" s="1"/>
  <c r="BY28" i="4" s="1"/>
  <c r="J25" i="5"/>
  <c r="J28" i="5" s="1"/>
  <c r="AF12" i="5"/>
  <c r="AF13" i="5" s="1"/>
  <c r="AF25" i="5" s="1"/>
  <c r="AF28" i="5" s="1"/>
  <c r="BZ12" i="4"/>
  <c r="BZ13" i="4" s="1"/>
  <c r="BZ25" i="4" s="1"/>
  <c r="BZ28" i="4" s="1"/>
  <c r="AQ22" i="2"/>
  <c r="AQ23" i="2" s="1"/>
  <c r="AQ25" i="2" s="1"/>
  <c r="AQ28" i="2" s="1"/>
  <c r="AY22" i="2"/>
  <c r="AY23" i="2" s="1"/>
  <c r="AY25" i="2" s="1"/>
  <c r="AY28" i="2" s="1"/>
  <c r="BJ25" i="3"/>
  <c r="BJ28" i="3" s="1"/>
  <c r="BZ25" i="3"/>
  <c r="BZ28" i="3" s="1"/>
  <c r="CP25" i="3"/>
  <c r="CP28" i="3" s="1"/>
  <c r="BG13" i="2"/>
  <c r="BG25" i="2" s="1"/>
  <c r="BG28" i="2" s="1"/>
  <c r="BG8" i="6"/>
  <c r="BG10" i="6" s="1"/>
  <c r="BW13" i="2"/>
  <c r="BW25" i="2" s="1"/>
  <c r="BW28" i="2" s="1"/>
  <c r="BW8" i="6"/>
  <c r="CM25" i="2"/>
  <c r="CM28" i="2" s="1"/>
  <c r="BX25" i="4"/>
  <c r="BX28" i="4" s="1"/>
  <c r="C121" i="4" s="1"/>
  <c r="C122" i="4" s="1"/>
  <c r="AZ25" i="2"/>
  <c r="AZ28" i="2" s="1"/>
  <c r="BP8" i="6"/>
  <c r="BP13" i="2"/>
  <c r="BP25" i="2" s="1"/>
  <c r="BP28" i="2" s="1"/>
  <c r="CF25" i="2"/>
  <c r="BI8" i="6"/>
  <c r="BI13" i="2"/>
  <c r="BI25" i="2" s="1"/>
  <c r="BI28" i="2" s="1"/>
  <c r="BY13" i="2"/>
  <c r="BY25" i="2" s="1"/>
  <c r="BY28" i="2" s="1"/>
  <c r="R22" i="4"/>
  <c r="R23" i="4" s="1"/>
  <c r="R25" i="4" s="1"/>
  <c r="R28" i="4" s="1"/>
  <c r="BM25" i="4"/>
  <c r="BM28" i="4" s="1"/>
  <c r="BH25" i="4"/>
  <c r="BH28" i="4" s="1"/>
  <c r="M25" i="5"/>
  <c r="M28" i="5" s="1"/>
  <c r="CR22" i="1"/>
  <c r="CR23" i="1" s="1"/>
  <c r="CR25" i="1" s="1"/>
  <c r="CR29" i="1" s="1"/>
  <c r="CR23" i="2"/>
  <c r="CR25" i="2" s="1"/>
  <c r="CR28" i="2" s="1"/>
  <c r="AU22" i="3"/>
  <c r="AU23" i="3" s="1"/>
  <c r="AU25" i="3" s="1"/>
  <c r="AU28" i="3" s="1"/>
  <c r="AU22" i="2"/>
  <c r="AU23" i="2" s="1"/>
  <c r="AU25" i="2" s="1"/>
  <c r="AU28" i="2" s="1"/>
  <c r="AU22" i="1"/>
  <c r="AU23" i="1" s="1"/>
  <c r="AU25" i="1" s="1"/>
  <c r="AU29" i="1" s="1"/>
  <c r="BN25" i="3"/>
  <c r="BN28" i="3" s="1"/>
  <c r="CD25" i="3"/>
  <c r="CD28" i="3" s="1"/>
  <c r="CT25" i="3"/>
  <c r="CT28" i="3" s="1"/>
  <c r="CT29" i="3" s="1"/>
  <c r="BC25" i="3"/>
  <c r="BS25" i="3"/>
  <c r="BS28" i="3" s="1"/>
  <c r="CI25" i="3"/>
  <c r="CI28" i="3" s="1"/>
  <c r="G25" i="5"/>
  <c r="G28" i="5" s="1"/>
  <c r="AK25" i="5"/>
  <c r="AK28" i="5" s="1"/>
  <c r="AH25" i="5"/>
  <c r="AH28" i="5" s="1"/>
  <c r="CD25" i="4"/>
  <c r="CD28" i="4" s="1"/>
  <c r="BO25" i="4"/>
  <c r="BO28" i="4" s="1"/>
  <c r="BD25" i="4"/>
  <c r="BD28" i="4" s="1"/>
  <c r="CJ47" i="6" l="1"/>
  <c r="CC47" i="6"/>
  <c r="CK47" i="6"/>
  <c r="CV47" i="6"/>
  <c r="CB47" i="6"/>
  <c r="R28" i="3"/>
  <c r="BY8" i="6"/>
  <c r="BY10" i="6" s="1"/>
  <c r="CL47" i="6"/>
  <c r="S28" i="3"/>
  <c r="T28" i="3" s="1"/>
  <c r="U28" i="3" s="1"/>
  <c r="CF28" i="2"/>
  <c r="CF31" i="2" s="1"/>
  <c r="CS47" i="6"/>
  <c r="CH47" i="6"/>
  <c r="CE47" i="6"/>
  <c r="BY47" i="6"/>
  <c r="CA47" i="6"/>
  <c r="CD47" i="6"/>
  <c r="CO47" i="6"/>
  <c r="BX47" i="6"/>
  <c r="BZ47" i="6"/>
  <c r="BW47" i="6"/>
  <c r="CI47" i="6"/>
  <c r="AV29" i="1"/>
  <c r="CP47" i="6"/>
  <c r="BS12" i="1"/>
  <c r="BS13" i="1" s="1"/>
  <c r="BS25" i="1" s="1"/>
  <c r="BS10" i="6"/>
  <c r="CM47" i="6"/>
  <c r="BT12" i="1"/>
  <c r="BT13" i="1" s="1"/>
  <c r="BT25" i="1" s="1"/>
  <c r="BT10" i="6"/>
  <c r="CU47" i="6"/>
  <c r="BK12" i="1"/>
  <c r="BK13" i="1" s="1"/>
  <c r="BK25" i="1" s="1"/>
  <c r="BK10" i="6"/>
  <c r="BJ12" i="1"/>
  <c r="BJ13" i="1" s="1"/>
  <c r="BJ25" i="1" s="1"/>
  <c r="BJ10" i="6"/>
  <c r="BU12" i="1"/>
  <c r="BU13" i="1" s="1"/>
  <c r="BU25" i="1" s="1"/>
  <c r="BU10" i="6"/>
  <c r="BW12" i="1"/>
  <c r="BW13" i="1" s="1"/>
  <c r="BW25" i="1" s="1"/>
  <c r="BW29" i="1" s="1"/>
  <c r="BW10" i="6"/>
  <c r="BQ12" i="1"/>
  <c r="BQ13" i="1" s="1"/>
  <c r="BQ25" i="1" s="1"/>
  <c r="BQ10" i="6"/>
  <c r="AR29" i="1"/>
  <c r="BO12" i="1"/>
  <c r="BO13" i="1" s="1"/>
  <c r="BO25" i="1" s="1"/>
  <c r="BO10" i="6"/>
  <c r="BN12" i="1"/>
  <c r="BN13" i="1" s="1"/>
  <c r="BN25" i="1" s="1"/>
  <c r="BN10" i="6"/>
  <c r="CN47" i="6"/>
  <c r="BL12" i="1"/>
  <c r="BL13" i="1" s="1"/>
  <c r="BL25" i="1" s="1"/>
  <c r="BL10" i="6"/>
  <c r="BM10" i="6"/>
  <c r="BM12" i="1"/>
  <c r="BM13" i="1" s="1"/>
  <c r="BM25" i="1" s="1"/>
  <c r="BZ8" i="6"/>
  <c r="BZ10" i="6" s="1"/>
  <c r="BI12" i="1"/>
  <c r="BI13" i="1" s="1"/>
  <c r="BI25" i="1" s="1"/>
  <c r="BI10" i="6"/>
  <c r="BP12" i="1"/>
  <c r="BP13" i="1" s="1"/>
  <c r="BP25" i="1" s="1"/>
  <c r="BP10" i="6"/>
  <c r="BV12" i="1"/>
  <c r="BV13" i="1" s="1"/>
  <c r="BV25" i="1" s="1"/>
  <c r="BV29" i="1" s="1"/>
  <c r="BV10" i="6"/>
  <c r="BR12" i="1"/>
  <c r="BR13" i="1" s="1"/>
  <c r="BR25" i="1" s="1"/>
  <c r="BR10" i="6"/>
  <c r="BH12" i="1"/>
  <c r="BH13" i="1" s="1"/>
  <c r="BH25" i="1" s="1"/>
  <c r="BH29" i="1" s="1"/>
  <c r="BH10" i="6"/>
  <c r="CT47" i="6"/>
  <c r="CQ47" i="6"/>
  <c r="CR47" i="6"/>
  <c r="CF47" i="6" l="1"/>
  <c r="BI29" i="1"/>
  <c r="AW29" i="1"/>
  <c r="BJ29" i="1" l="1"/>
  <c r="AX29" i="1"/>
  <c r="AY29" i="1" l="1"/>
  <c r="AZ29" i="1" s="1"/>
  <c r="BA29" i="1" s="1"/>
  <c r="BK29" i="1"/>
  <c r="BL29" i="1" l="1"/>
  <c r="BB29" i="1"/>
  <c r="BC29" i="1" l="1"/>
  <c r="BM29" i="1"/>
  <c r="BN29" i="1" l="1"/>
  <c r="BD29" i="1"/>
  <c r="BE29" i="1" l="1"/>
  <c r="BO29" i="1"/>
  <c r="BP29" i="1" l="1"/>
  <c r="BF29" i="1"/>
  <c r="BQ29" i="1" l="1"/>
  <c r="BR29" i="1" l="1"/>
  <c r="BS29" i="1" l="1"/>
  <c r="BT29" i="1" l="1"/>
  <c r="BU29" i="1" l="1"/>
  <c r="BB47" i="6"/>
  <c r="AN47" i="6"/>
  <c r="AT47" i="6"/>
  <c r="AO47" i="6"/>
  <c r="AQ47" i="6"/>
  <c r="AL47" i="6"/>
  <c r="P47" i="6"/>
  <c r="AH47" i="6"/>
  <c r="AE47" i="6"/>
  <c r="BG47" i="6"/>
  <c r="AA47" i="6"/>
  <c r="AM47" i="6"/>
  <c r="Y47" i="6"/>
  <c r="R47" i="6"/>
  <c r="AF47" i="6"/>
  <c r="BE47" i="6"/>
  <c r="AB47" i="6"/>
  <c r="V47" i="6"/>
  <c r="Z47" i="6"/>
  <c r="AY47" i="6"/>
  <c r="AC47" i="6"/>
  <c r="K47" i="6"/>
  <c r="AD47" i="6"/>
  <c r="BI47" i="6"/>
  <c r="AV47" i="6"/>
  <c r="AZ47" i="6"/>
  <c r="AU47" i="6"/>
  <c r="BF47" i="6"/>
  <c r="T47" i="6"/>
  <c r="BH47" i="6"/>
  <c r="AG47" i="6"/>
  <c r="N47" i="6"/>
  <c r="S47" i="6"/>
  <c r="AX47" i="6"/>
  <c r="AW47" i="6"/>
  <c r="X47" i="6"/>
  <c r="W47" i="6"/>
  <c r="BA47" i="6"/>
  <c r="AK47" i="6"/>
  <c r="BD47" i="6"/>
  <c r="AJ47" i="6"/>
  <c r="U47" i="6"/>
  <c r="O47" i="6"/>
  <c r="L47" i="6"/>
  <c r="M47" i="6"/>
  <c r="Q47" i="6"/>
  <c r="J47" i="6"/>
  <c r="AR47" i="6"/>
  <c r="AP47" i="6"/>
  <c r="AS47" i="6"/>
  <c r="AI47" i="6"/>
  <c r="BR47" i="6"/>
  <c r="BR34" i="2"/>
  <c r="BP47" i="6"/>
  <c r="BJ47" i="6"/>
  <c r="BO47" i="6"/>
  <c r="BQ47" i="6"/>
  <c r="BU47" i="6"/>
  <c r="BS47" i="6"/>
  <c r="BK47" i="6"/>
  <c r="BL47" i="6"/>
  <c r="BN47" i="6"/>
  <c r="BV47" i="6"/>
  <c r="BT47" i="6"/>
  <c r="BM47" i="6"/>
</calcChain>
</file>

<file path=xl/comments1.xml><?xml version="1.0" encoding="utf-8"?>
<comments xmlns="http://schemas.openxmlformats.org/spreadsheetml/2006/main">
  <authors>
    <author>MOsorio</author>
    <author>Mario Osorio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MOsorio:</t>
        </r>
        <r>
          <rPr>
            <sz val="9"/>
            <color indexed="81"/>
            <rFont val="Tahoma"/>
            <family val="2"/>
          </rPr>
          <t xml:space="preserve">
28/05/14
</t>
        </r>
      </text>
    </comment>
    <comment ref="BY27" authorId="1" shapeId="0">
      <text>
        <r>
          <rPr>
            <b/>
            <sz val="9"/>
            <color indexed="81"/>
            <rFont val="Tahoma"/>
            <family val="2"/>
          </rPr>
          <t>Mario Osorio:</t>
        </r>
        <r>
          <rPr>
            <sz val="9"/>
            <color indexed="81"/>
            <rFont val="Tahoma"/>
            <family val="2"/>
          </rPr>
          <t xml:space="preserve">
Marzo
</t>
        </r>
      </text>
    </comment>
    <comment ref="BZ27" authorId="1" shapeId="0">
      <text>
        <r>
          <rPr>
            <b/>
            <sz val="9"/>
            <color indexed="81"/>
            <rFont val="Tahoma"/>
            <family val="2"/>
          </rPr>
          <t>Mario Osorio:
Dif. Deposito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A27" authorId="1" shapeId="0">
      <text>
        <r>
          <rPr>
            <b/>
            <sz val="9"/>
            <color indexed="81"/>
            <rFont val="Tahoma"/>
            <family val="2"/>
          </rPr>
          <t>Mario Osorio:
Dif. Deposito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B27" authorId="1" shapeId="0">
      <text>
        <r>
          <rPr>
            <b/>
            <sz val="9"/>
            <color indexed="81"/>
            <rFont val="Tahoma"/>
            <family val="2"/>
          </rPr>
          <t>Mario Osorio:
Dif. Deposito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C27" authorId="1" shapeId="0">
      <text>
        <r>
          <rPr>
            <b/>
            <sz val="9"/>
            <color indexed="81"/>
            <rFont val="Tahoma"/>
            <family val="2"/>
          </rPr>
          <t>Mario Osorio:
Dif. Deposito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D27" authorId="1" shapeId="0">
      <text>
        <r>
          <rPr>
            <b/>
            <sz val="9"/>
            <color indexed="81"/>
            <rFont val="Tahoma"/>
            <family val="2"/>
          </rPr>
          <t>Mario Osorio:
Dif. Deposito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E27" authorId="1" shapeId="0">
      <text>
        <r>
          <rPr>
            <b/>
            <sz val="9"/>
            <color indexed="81"/>
            <rFont val="Tahoma"/>
            <family val="2"/>
          </rPr>
          <t>Mario Osorio:
Dif. Deposito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F27" authorId="1" shapeId="0">
      <text>
        <r>
          <rPr>
            <b/>
            <sz val="9"/>
            <color indexed="81"/>
            <rFont val="Tahoma"/>
            <family val="2"/>
          </rPr>
          <t>Mario Osorio:
Dif. Deposito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G27" authorId="1" shapeId="0">
      <text>
        <r>
          <rPr>
            <b/>
            <sz val="9"/>
            <color indexed="81"/>
            <rFont val="Tahoma"/>
            <family val="2"/>
          </rPr>
          <t>Mario Osorio:
Dif. Deposito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H27" authorId="1" shapeId="0">
      <text>
        <r>
          <rPr>
            <b/>
            <sz val="9"/>
            <color indexed="81"/>
            <rFont val="Tahoma"/>
            <family val="2"/>
          </rPr>
          <t>Mario Osorio:
Dif. Deposito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I27" authorId="1" shapeId="0">
      <text>
        <r>
          <rPr>
            <b/>
            <sz val="9"/>
            <color indexed="81"/>
            <rFont val="Tahoma"/>
            <family val="2"/>
          </rPr>
          <t>Mario Osorio:
Dif. Deposito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Mario Osorio</author>
  </authors>
  <commentList>
    <comment ref="AN31" authorId="0" shapeId="0">
      <text>
        <r>
          <rPr>
            <b/>
            <sz val="9"/>
            <color indexed="81"/>
            <rFont val="Tahoma"/>
            <family val="2"/>
          </rPr>
          <t>Mario Osorio:</t>
        </r>
        <r>
          <rPr>
            <sz val="9"/>
            <color indexed="81"/>
            <rFont val="Tahoma"/>
            <family val="2"/>
          </rPr>
          <t xml:space="preserve">
Pago demas mes pasado
</t>
        </r>
      </text>
    </comment>
    <comment ref="AO31" authorId="0" shapeId="0">
      <text>
        <r>
          <rPr>
            <b/>
            <sz val="9"/>
            <color indexed="81"/>
            <rFont val="Tahoma"/>
            <family val="2"/>
          </rPr>
          <t>Mario Osorio:</t>
        </r>
        <r>
          <rPr>
            <sz val="9"/>
            <color indexed="81"/>
            <rFont val="Tahoma"/>
            <family val="2"/>
          </rPr>
          <t xml:space="preserve">
Pago demas mes pasado
</t>
        </r>
      </text>
    </comment>
    <comment ref="AP31" authorId="0" shapeId="0">
      <text>
        <r>
          <rPr>
            <b/>
            <sz val="9"/>
            <color indexed="81"/>
            <rFont val="Tahoma"/>
            <family val="2"/>
          </rPr>
          <t>Mario Osorio:</t>
        </r>
        <r>
          <rPr>
            <sz val="9"/>
            <color indexed="81"/>
            <rFont val="Tahoma"/>
            <family val="2"/>
          </rPr>
          <t xml:space="preserve">
Pago demas mes pasado
</t>
        </r>
      </text>
    </comment>
  </commentList>
</comments>
</file>

<file path=xl/comments3.xml><?xml version="1.0" encoding="utf-8"?>
<comments xmlns="http://schemas.openxmlformats.org/spreadsheetml/2006/main">
  <authors>
    <author>Mario Osorio</author>
  </authors>
  <commentList>
    <comment ref="CK25" authorId="0" shapeId="0">
      <text>
        <r>
          <rPr>
            <b/>
            <sz val="9"/>
            <color indexed="81"/>
            <rFont val="Tahoma"/>
            <family val="2"/>
          </rPr>
          <t>Mario Osorio:</t>
        </r>
        <r>
          <rPr>
            <sz val="9"/>
            <color indexed="81"/>
            <rFont val="Tahoma"/>
            <family val="2"/>
          </rPr>
          <t xml:space="preserve">
17628
</t>
        </r>
      </text>
    </comment>
  </commentList>
</comments>
</file>

<file path=xl/sharedStrings.xml><?xml version="1.0" encoding="utf-8"?>
<sst xmlns="http://schemas.openxmlformats.org/spreadsheetml/2006/main" count="257" uniqueCount="108">
  <si>
    <t>Total Costo energia:</t>
  </si>
  <si>
    <t>Total Kw/h casa:</t>
  </si>
  <si>
    <t>Consumo Dpto. C  Kw/h:</t>
  </si>
  <si>
    <t>Lectura inicial:</t>
  </si>
  <si>
    <t>Lectura final:</t>
  </si>
  <si>
    <t>Consumo periodo:</t>
  </si>
  <si>
    <t>Costo Unitario Kw/h:</t>
  </si>
  <si>
    <t>Costo Consumo Depto. C</t>
  </si>
  <si>
    <t>Mes:</t>
  </si>
  <si>
    <t>Total M3 casa:</t>
  </si>
  <si>
    <t>Consumo Dpto. C  M3:</t>
  </si>
  <si>
    <t>dia 10</t>
  </si>
  <si>
    <t>Costo Unitario M3:</t>
  </si>
  <si>
    <t>Consumo Dpto. B  Kw/h:</t>
  </si>
  <si>
    <t>Costo Consumo Depto. B</t>
  </si>
  <si>
    <t>Consumo Dpto. B  M3:</t>
  </si>
  <si>
    <t>Consumo Dpto. A  Kw/h:</t>
  </si>
  <si>
    <t>Costo Consumo Depto. A</t>
  </si>
  <si>
    <t>Consumo Dpto. A  M3:</t>
  </si>
  <si>
    <t>Costo Consumo General</t>
  </si>
  <si>
    <t>Diferencial /Total Consumo</t>
  </si>
  <si>
    <t>Consumos Deptos. KW/H:</t>
  </si>
  <si>
    <t>Diferencial KW/H:</t>
  </si>
  <si>
    <t>aviso 8252</t>
  </si>
  <si>
    <t>Consumo Deptos.:</t>
  </si>
  <si>
    <t>Consumo  Luz y Agua:</t>
  </si>
  <si>
    <t>Consumo Dpto. Daniela  Kw/h:</t>
  </si>
  <si>
    <t>Consumo Dpto. Daniela  M3:</t>
  </si>
  <si>
    <t>Consumo Depto.:</t>
  </si>
  <si>
    <t>Medidor: 98199263</t>
  </si>
  <si>
    <t>Medidor: 128230</t>
  </si>
  <si>
    <t>Cliente:3110788-1</t>
  </si>
  <si>
    <t>Cliente:3110787-3</t>
  </si>
  <si>
    <t>Medidor: 139819</t>
  </si>
  <si>
    <t>Cliente:602064-k</t>
  </si>
  <si>
    <t>Arriendo Inic.:</t>
  </si>
  <si>
    <t>Internet + TV Cable</t>
  </si>
  <si>
    <t>HISTORIAL CALEFONT:</t>
  </si>
  <si>
    <t>DEPTO. CARLA:</t>
  </si>
  <si>
    <t>CAMBIO X NUEVO</t>
  </si>
  <si>
    <t>VALVULA GAS</t>
  </si>
  <si>
    <t>REGULADOR</t>
  </si>
  <si>
    <t xml:space="preserve">a favor: </t>
  </si>
  <si>
    <t>Diferencia Arriendo Marzo 17</t>
  </si>
  <si>
    <t>DEPTO. CINTHIA:</t>
  </si>
  <si>
    <t>Cliente: 602064-K</t>
  </si>
  <si>
    <t>Cliente: 3110788-1</t>
  </si>
  <si>
    <t>Cliente: 3110787-3</t>
  </si>
  <si>
    <t>(med.305244517)</t>
  </si>
  <si>
    <t xml:space="preserve">Costo Consumo Depto. </t>
  </si>
  <si>
    <t>Costo Consumo Depto.</t>
  </si>
  <si>
    <t>Dif. Arr.Marzo y Abril</t>
  </si>
  <si>
    <t>Diferencial /Total Consumo Comun</t>
  </si>
  <si>
    <t>Valeria</t>
  </si>
  <si>
    <t xml:space="preserve">Calefont </t>
  </si>
  <si>
    <t>Micro Suit de partida</t>
  </si>
  <si>
    <t>Despegue sensor gas</t>
  </si>
  <si>
    <t>Diferencial Medidor</t>
  </si>
  <si>
    <t>cambio manguera agua 30000</t>
  </si>
  <si>
    <t>a favor</t>
  </si>
  <si>
    <t>Pendiente de Pago</t>
  </si>
  <si>
    <t>CALEFONT: Llave paso princ., monmando tina, llave paso cocina</t>
  </si>
  <si>
    <t>Calefont nuevo</t>
  </si>
  <si>
    <t>ipc</t>
  </si>
  <si>
    <t>Gastos Marzo</t>
  </si>
  <si>
    <t>Cinthia</t>
  </si>
  <si>
    <t xml:space="preserve">Cecilia  </t>
  </si>
  <si>
    <t xml:space="preserve">Cecilia </t>
  </si>
  <si>
    <t xml:space="preserve">Sylvia  </t>
  </si>
  <si>
    <t xml:space="preserve">Carla </t>
  </si>
  <si>
    <t xml:space="preserve">Carla  </t>
  </si>
  <si>
    <t xml:space="preserve">Alejandra  </t>
  </si>
  <si>
    <t xml:space="preserve">Alejandra </t>
  </si>
  <si>
    <t>Beatriz</t>
  </si>
  <si>
    <t>Alejandra</t>
  </si>
  <si>
    <t>Gilda</t>
  </si>
  <si>
    <t>Reajuste Garantia</t>
  </si>
  <si>
    <t>Garantia reajustada</t>
  </si>
  <si>
    <t>Saldo</t>
  </si>
  <si>
    <t>Saldo:</t>
  </si>
  <si>
    <t>O´ring Balbula agua</t>
  </si>
  <si>
    <t>Francheska</t>
  </si>
  <si>
    <t>CONSUMO ELEC. (4852)Cliente: 602064-K</t>
  </si>
  <si>
    <t>CONSUMO ELEC. B-C (4850)Cliente: 3110787-3</t>
  </si>
  <si>
    <t>CONSUMO ELEC. D-E (4854)Cliente: 3110788-1</t>
  </si>
  <si>
    <t>CONSUMO AGUA  cta 117150 Rosemblitt</t>
  </si>
  <si>
    <t>CONSUMO AGUA DEPTO. D</t>
  </si>
  <si>
    <t>CONSUMO ELECTRICO DEPTO. D</t>
  </si>
  <si>
    <t xml:space="preserve">CONSUMO ELECTRICO DEPTO. C </t>
  </si>
  <si>
    <t>CONSUMO AGUA DEPTO. C</t>
  </si>
  <si>
    <t>CONSUMO ELECTRICO DEPTO. B</t>
  </si>
  <si>
    <t>CONSUMO AGUA DEPTO. B</t>
  </si>
  <si>
    <t xml:space="preserve">CONSUMO ELECTRICO DEPTO. A </t>
  </si>
  <si>
    <t>CONSUMO AGUA DEPTO. A</t>
  </si>
  <si>
    <t>Total</t>
  </si>
  <si>
    <t>Menos Escobillon</t>
  </si>
  <si>
    <t>Menos Uso electricidad</t>
  </si>
  <si>
    <t>Pago demas mes pasado</t>
  </si>
  <si>
    <t>Cobro VTR</t>
  </si>
  <si>
    <t>Diferencia</t>
  </si>
  <si>
    <t>Diferencia VTR</t>
  </si>
  <si>
    <t>Marlyn</t>
  </si>
  <si>
    <t>Veronica</t>
  </si>
  <si>
    <t>A favor</t>
  </si>
  <si>
    <t>Debi</t>
  </si>
  <si>
    <t>Danila</t>
  </si>
  <si>
    <t>Carla-Camila</t>
  </si>
  <si>
    <t>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</si>
</sst>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A]dd\-mmm"/>
    <numFmt numFmtId="165" formatCode="[$-40A]mmm\-yy"/>
    <numFmt numFmtId="166" formatCode="[$$-340A]\ #,##0"/>
    <numFmt numFmtId="167" formatCode="dd/mm/yy;@"/>
    <numFmt numFmtId="168" formatCode="_-* #,##0_-;\-* #,##0_-;_-* &quot;-&quot;??_-;_-@_-"/>
    <numFmt numFmtId="169" formatCode="_-* #,##0.00_-;\-* #,##0.00_-;_-* &quot;-&quot;??_-;_-@_-"/>
  </numFmts>
  <fonts count="8" x14ac:knownFonts="1">
    <font>
      <sz val="11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69" fontId="3" fillId="0" borderId="0">
      <protection locked="0"/>
    </xf>
  </cellStyleXfs>
  <cellXfs count="78">
    <xf numFmtId="0" fontId="0" fillId="0" borderId="0" xfId="0">
      <alignment vertical="center"/>
    </xf>
    <xf numFmtId="14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165" fontId="1" fillId="0" borderId="3" xfId="0" applyNumberFormat="1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66" fontId="1" fillId="0" borderId="6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4" fontId="1" fillId="0" borderId="7" xfId="0" applyNumberFormat="1" applyFont="1" applyBorder="1" applyAlignment="1"/>
    <xf numFmtId="1" fontId="1" fillId="0" borderId="7" xfId="0" applyNumberFormat="1" applyFont="1" applyBorder="1" applyAlignment="1"/>
    <xf numFmtId="14" fontId="1" fillId="0" borderId="5" xfId="0" applyNumberFormat="1" applyFont="1" applyBorder="1" applyAlignment="1"/>
    <xf numFmtId="0" fontId="1" fillId="0" borderId="8" xfId="0" applyFont="1" applyBorder="1" applyAlignment="1"/>
    <xf numFmtId="2" fontId="1" fillId="0" borderId="7" xfId="0" applyNumberFormat="1" applyFont="1" applyBorder="1" applyAlignment="1"/>
    <xf numFmtId="1" fontId="1" fillId="0" borderId="7" xfId="0" applyNumberFormat="1" applyFont="1" applyFill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166" fontId="1" fillId="0" borderId="8" xfId="0" applyNumberFormat="1" applyFont="1" applyBorder="1" applyAlignment="1"/>
    <xf numFmtId="2" fontId="1" fillId="0" borderId="7" xfId="0" applyNumberFormat="1" applyFont="1" applyFill="1" applyBorder="1" applyAlignment="1"/>
    <xf numFmtId="3" fontId="1" fillId="0" borderId="3" xfId="0" applyNumberFormat="1" applyFont="1" applyBorder="1" applyAlignment="1"/>
    <xf numFmtId="166" fontId="1" fillId="0" borderId="3" xfId="0" applyNumberFormat="1" applyFont="1" applyBorder="1" applyAlignment="1"/>
    <xf numFmtId="166" fontId="1" fillId="0" borderId="3" xfId="0" applyNumberFormat="1" applyFont="1" applyFill="1" applyBorder="1" applyAlignment="1"/>
    <xf numFmtId="0" fontId="1" fillId="0" borderId="3" xfId="0" applyFont="1" applyBorder="1" applyAlignment="1"/>
    <xf numFmtId="0" fontId="1" fillId="0" borderId="3" xfId="0" applyFont="1" applyFill="1" applyBorder="1" applyAlignment="1"/>
    <xf numFmtId="1" fontId="1" fillId="0" borderId="3" xfId="0" applyNumberFormat="1" applyFont="1" applyFill="1" applyBorder="1" applyAlignment="1"/>
    <xf numFmtId="0" fontId="1" fillId="0" borderId="1" xfId="0" applyFont="1" applyFill="1" applyBorder="1" applyAlignment="1"/>
    <xf numFmtId="0" fontId="1" fillId="2" borderId="0" xfId="0" applyFont="1" applyFill="1" applyAlignment="1"/>
    <xf numFmtId="166" fontId="1" fillId="0" borderId="0" xfId="0" applyNumberFormat="1" applyFont="1" applyFill="1" applyAlignment="1"/>
    <xf numFmtId="166" fontId="1" fillId="3" borderId="0" xfId="0" applyNumberFormat="1" applyFont="1" applyFill="1" applyAlignment="1"/>
    <xf numFmtId="166" fontId="2" fillId="0" borderId="0" xfId="0" applyNumberFormat="1" applyFont="1" applyFill="1" applyAlignment="1"/>
    <xf numFmtId="166" fontId="2" fillId="2" borderId="0" xfId="0" applyNumberFormat="1" applyFont="1" applyFill="1" applyAlignment="1"/>
    <xf numFmtId="167" fontId="1" fillId="0" borderId="0" xfId="0" applyNumberFormat="1" applyFont="1" applyAlignment="1"/>
    <xf numFmtId="1" fontId="1" fillId="0" borderId="1" xfId="0" applyNumberFormat="1" applyFont="1" applyFill="1" applyBorder="1" applyAlignment="1"/>
    <xf numFmtId="166" fontId="1" fillId="0" borderId="0" xfId="0" applyNumberFormat="1" applyFont="1" applyAlignment="1"/>
    <xf numFmtId="3" fontId="1" fillId="0" borderId="7" xfId="0" applyNumberFormat="1" applyFont="1" applyBorder="1" applyAlignment="1"/>
    <xf numFmtId="0" fontId="1" fillId="0" borderId="7" xfId="0" applyFont="1" applyFill="1" applyBorder="1" applyAlignment="1"/>
    <xf numFmtId="166" fontId="1" fillId="0" borderId="11" xfId="0" applyNumberFormat="1" applyFont="1" applyFill="1" applyBorder="1" applyAlignment="1"/>
    <xf numFmtId="166" fontId="1" fillId="0" borderId="0" xfId="0" applyNumberFormat="1" applyFont="1" applyFill="1" applyBorder="1" applyAlignment="1"/>
    <xf numFmtId="0" fontId="1" fillId="0" borderId="0" xfId="0" applyFont="1" applyAlignment="1"/>
    <xf numFmtId="0" fontId="1" fillId="0" borderId="0" xfId="0" applyFont="1" applyFill="1" applyAlignment="1"/>
    <xf numFmtId="0" fontId="1" fillId="0" borderId="0" xfId="0" applyFont="1" applyAlignment="1">
      <alignment horizontal="center"/>
    </xf>
    <xf numFmtId="165" fontId="1" fillId="0" borderId="0" xfId="0" applyNumberFormat="1" applyFont="1" applyAlignment="1"/>
    <xf numFmtId="168" fontId="1" fillId="0" borderId="0" xfId="1" applyNumberFormat="1" applyFont="1" applyAlignment="1" applyProtection="1"/>
    <xf numFmtId="168" fontId="1" fillId="0" borderId="11" xfId="1" applyNumberFormat="1" applyFont="1" applyBorder="1" applyAlignment="1" applyProtection="1"/>
    <xf numFmtId="14" fontId="1" fillId="0" borderId="0" xfId="0" applyNumberFormat="1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165" fontId="1" fillId="0" borderId="3" xfId="0" applyNumberFormat="1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1" fontId="1" fillId="0" borderId="7" xfId="0" applyNumberFormat="1" applyFont="1" applyBorder="1" applyAlignment="1"/>
    <xf numFmtId="14" fontId="1" fillId="0" borderId="5" xfId="0" applyNumberFormat="1" applyFont="1" applyBorder="1" applyAlignment="1"/>
    <xf numFmtId="0" fontId="1" fillId="2" borderId="7" xfId="0" applyFont="1" applyFill="1" applyBorder="1" applyAlignment="1"/>
    <xf numFmtId="0" fontId="1" fillId="0" borderId="8" xfId="0" applyFont="1" applyBorder="1" applyAlignment="1"/>
    <xf numFmtId="2" fontId="1" fillId="0" borderId="7" xfId="0" applyNumberFormat="1" applyFont="1" applyBorder="1" applyAlignment="1"/>
    <xf numFmtId="1" fontId="1" fillId="0" borderId="7" xfId="0" applyNumberFormat="1" applyFont="1" applyFill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166" fontId="1" fillId="0" borderId="8" xfId="0" applyNumberFormat="1" applyFont="1" applyBorder="1" applyAlignment="1"/>
    <xf numFmtId="0" fontId="1" fillId="0" borderId="8" xfId="0" applyFont="1" applyFill="1" applyBorder="1" applyAlignment="1"/>
    <xf numFmtId="166" fontId="1" fillId="0" borderId="3" xfId="0" applyNumberFormat="1" applyFont="1" applyBorder="1" applyAlignment="1"/>
    <xf numFmtId="0" fontId="1" fillId="0" borderId="0" xfId="0" applyFont="1" applyFill="1" applyAlignment="1"/>
    <xf numFmtId="1" fontId="1" fillId="0" borderId="1" xfId="0" applyNumberFormat="1" applyFont="1" applyFill="1" applyBorder="1" applyAlignment="1"/>
    <xf numFmtId="166" fontId="1" fillId="0" borderId="0" xfId="0" applyNumberFormat="1" applyFont="1" applyFill="1" applyAlignment="1"/>
    <xf numFmtId="166" fontId="1" fillId="2" borderId="0" xfId="0" applyNumberFormat="1" applyFont="1" applyFill="1" applyAlignment="1"/>
    <xf numFmtId="0" fontId="1" fillId="0" borderId="0" xfId="0" applyFont="1" applyFill="1" applyBorder="1" applyAlignment="1"/>
    <xf numFmtId="166" fontId="1" fillId="0" borderId="0" xfId="0" applyNumberFormat="1" applyFont="1" applyFill="1" applyBorder="1" applyAlignment="1"/>
    <xf numFmtId="0" fontId="1" fillId="0" borderId="0" xfId="0" applyFont="1" applyAlignment="1">
      <alignment wrapText="1"/>
    </xf>
    <xf numFmtId="0" fontId="1" fillId="0" borderId="8" xfId="0" applyFont="1" applyFill="1" applyBorder="1" applyAlignment="1"/>
    <xf numFmtId="0" fontId="1" fillId="0" borderId="0" xfId="0" applyFont="1" applyBorder="1" applyAlignment="1"/>
    <xf numFmtId="166" fontId="1" fillId="0" borderId="0" xfId="0" applyNumberFormat="1" applyFont="1" applyBorder="1" applyAlignment="1"/>
    <xf numFmtId="1" fontId="1" fillId="0" borderId="0" xfId="0" applyNumberFormat="1" applyFont="1" applyAlignment="1"/>
    <xf numFmtId="0" fontId="6" fillId="0" borderId="0" xfId="0" applyFont="1">
      <alignment vertical="center"/>
    </xf>
    <xf numFmtId="0" fontId="7" fillId="0" borderId="0" xfId="0" applyFont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://Users/Mario%20Osorio/Downloads/Cuentas%20Luz%20y%20Agua%20Rosemblutt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o.Javi"/>
      <sheetName val="Depto. Lorena"/>
      <sheetName val="Depto.Carla"/>
      <sheetName val="Depto.Alejandra"/>
      <sheetName val="General"/>
    </sheetNames>
    <sheetDataSet>
      <sheetData sheetId="0"/>
      <sheetData sheetId="1"/>
      <sheetData sheetId="2"/>
      <sheetData sheetId="3"/>
      <sheetData sheetId="4">
        <row r="3">
          <cell r="AD3">
            <v>42461</v>
          </cell>
        </row>
        <row r="48">
          <cell r="AD48">
            <v>854</v>
          </cell>
        </row>
        <row r="58">
          <cell r="AD58">
            <v>42000</v>
          </cell>
        </row>
        <row r="59">
          <cell r="AD5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C111"/>
  <sheetViews>
    <sheetView tabSelected="1" topLeftCell="C1" zoomScale="70" workbookViewId="0">
      <selection activeCell="DB29" sqref="DB29"/>
    </sheetView>
  </sheetViews>
  <sheetFormatPr baseColWidth="10" defaultColWidth="9" defaultRowHeight="15" x14ac:dyDescent="0.25"/>
  <cols>
    <col min="1" max="1" width="12.28515625" customWidth="1"/>
    <col min="2" max="2" width="33.28515625" customWidth="1"/>
    <col min="3" max="3" width="3.28515625" customWidth="1"/>
    <col min="4" max="4" width="7.28515625" hidden="1"/>
    <col min="5" max="5" width="8.7109375" hidden="1"/>
    <col min="6" max="6" width="7.7109375" hidden="1"/>
    <col min="7" max="7" width="11.28515625" hidden="1"/>
    <col min="8" max="9" width="7.7109375" hidden="1"/>
    <col min="10" max="31" width="8.7109375" hidden="1"/>
    <col min="32" max="32" width="8.42578125" hidden="1"/>
    <col min="33" max="34" width="8.7109375" hidden="1"/>
    <col min="35" max="35" width="8.42578125" hidden="1"/>
    <col min="36" max="39" width="8.7109375" hidden="1"/>
    <col min="40" max="42" width="9.42578125" hidden="1"/>
    <col min="43" max="47" width="8.7109375" hidden="1"/>
    <col min="48" max="48" width="9.85546875" hidden="1"/>
    <col min="49" max="59" width="8.7109375" hidden="1"/>
    <col min="60" max="60" width="8.42578125" hidden="1"/>
    <col min="61" max="61" width="7.7109375" hidden="1"/>
    <col min="62" max="62" width="7.85546875" hidden="1"/>
    <col min="63" max="74" width="0" hidden="1"/>
    <col min="75" max="92" width="10" hidden="1" customWidth="1"/>
    <col min="93" max="256" width="10" customWidth="1"/>
  </cols>
  <sheetData>
    <row r="1" spans="2:107" x14ac:dyDescent="0.25">
      <c r="B1" t="s">
        <v>45</v>
      </c>
    </row>
    <row r="2" spans="2:107" x14ac:dyDescent="0.25">
      <c r="B2" t="s">
        <v>29</v>
      </c>
      <c r="G2" s="1">
        <v>41777</v>
      </c>
    </row>
    <row r="3" spans="2:107" x14ac:dyDescent="0.25">
      <c r="B3" s="76" t="s">
        <v>92</v>
      </c>
      <c r="G3" s="1">
        <v>41801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 t="s">
        <v>53</v>
      </c>
      <c r="BH3" s="2" t="s">
        <v>53</v>
      </c>
      <c r="BW3" t="s">
        <v>75</v>
      </c>
      <c r="CO3" t="s">
        <v>101</v>
      </c>
    </row>
    <row r="4" spans="2:107" x14ac:dyDescent="0.25">
      <c r="B4" s="3" t="s">
        <v>8</v>
      </c>
      <c r="C4" s="4"/>
      <c r="D4" s="5">
        <v>41671</v>
      </c>
      <c r="E4" s="5">
        <v>41699</v>
      </c>
      <c r="F4" s="5">
        <v>41730</v>
      </c>
      <c r="G4" s="5">
        <v>41760</v>
      </c>
      <c r="H4" s="5">
        <v>41791</v>
      </c>
      <c r="I4" s="5">
        <v>41821</v>
      </c>
      <c r="J4" s="5">
        <v>41852</v>
      </c>
      <c r="K4" s="5">
        <v>41883</v>
      </c>
      <c r="L4" s="5">
        <v>41913</v>
      </c>
      <c r="M4" s="5">
        <v>41944</v>
      </c>
      <c r="N4" s="5">
        <v>41974</v>
      </c>
      <c r="O4" s="5">
        <v>42005</v>
      </c>
      <c r="P4" s="5">
        <v>42036</v>
      </c>
      <c r="Q4" s="5">
        <v>42064</v>
      </c>
      <c r="R4" s="5">
        <v>42095</v>
      </c>
      <c r="S4" s="5">
        <v>42125</v>
      </c>
      <c r="T4" s="5">
        <v>42156</v>
      </c>
      <c r="U4" s="5">
        <v>42186</v>
      </c>
      <c r="V4" s="5">
        <v>42217</v>
      </c>
      <c r="W4" s="5">
        <v>42248</v>
      </c>
      <c r="X4" s="5">
        <v>42278</v>
      </c>
      <c r="Y4" s="5">
        <v>42309</v>
      </c>
      <c r="Z4" s="5">
        <v>42339</v>
      </c>
      <c r="AA4" s="5">
        <v>42370</v>
      </c>
      <c r="AB4" s="5">
        <f>+General!AB3</f>
        <v>42401</v>
      </c>
      <c r="AC4" s="5">
        <f>+General!AC3</f>
        <v>42430</v>
      </c>
      <c r="AD4" s="5">
        <f>+[1]General!AD3</f>
        <v>42461</v>
      </c>
      <c r="AE4" s="5">
        <f>+General!AE3</f>
        <v>42491</v>
      </c>
      <c r="AF4" s="5">
        <f>+General!AF3</f>
        <v>42522</v>
      </c>
      <c r="AG4" s="5">
        <f>+General!AG3</f>
        <v>42552</v>
      </c>
      <c r="AH4" s="5">
        <f>+General!AH3</f>
        <v>42583</v>
      </c>
      <c r="AI4" s="5">
        <f>+General!AI3</f>
        <v>42614</v>
      </c>
      <c r="AJ4" s="5">
        <f>+General!AJ3</f>
        <v>42644</v>
      </c>
      <c r="AK4" s="5">
        <f>+General!AK3</f>
        <v>42675</v>
      </c>
      <c r="AL4" s="5">
        <f>+General!AL3</f>
        <v>42705</v>
      </c>
      <c r="AM4" s="5">
        <f>+General!AM3</f>
        <v>42736</v>
      </c>
      <c r="AN4" s="5">
        <f>+General!AN3</f>
        <v>42767</v>
      </c>
      <c r="AO4" s="5">
        <f>+General!AO3</f>
        <v>42795</v>
      </c>
      <c r="AP4" s="5">
        <f>+General!AP3</f>
        <v>42826</v>
      </c>
      <c r="AQ4" s="5">
        <f>+General!AQ3</f>
        <v>42856</v>
      </c>
      <c r="AR4" s="5">
        <f>+General!AR3</f>
        <v>42887</v>
      </c>
      <c r="AS4" s="5">
        <f>+General!AS3</f>
        <v>42917</v>
      </c>
      <c r="AT4" s="5">
        <f>+General!AT3</f>
        <v>42948</v>
      </c>
      <c r="AU4" s="5">
        <f>+General!AU3</f>
        <v>42979</v>
      </c>
      <c r="AV4" s="5">
        <f>+General!AV3</f>
        <v>43009</v>
      </c>
      <c r="AW4" s="5">
        <f>+General!AW3</f>
        <v>43040</v>
      </c>
      <c r="AX4" s="5">
        <f>+General!AX3</f>
        <v>43070</v>
      </c>
      <c r="AY4" s="5">
        <f>+General!AY3</f>
        <v>43132</v>
      </c>
      <c r="AZ4" s="5">
        <f>+General!AZ3</f>
        <v>43160</v>
      </c>
      <c r="BA4" s="5">
        <f>+General!BA3</f>
        <v>43191</v>
      </c>
      <c r="BB4" s="5">
        <f>+General!BB3</f>
        <v>43221</v>
      </c>
      <c r="BC4" s="5">
        <f>+General!BC3</f>
        <v>43252</v>
      </c>
      <c r="BD4" s="5">
        <f>+General!BD3</f>
        <v>43282</v>
      </c>
      <c r="BE4" s="5">
        <f>+General!BE3</f>
        <v>43313</v>
      </c>
      <c r="BF4" s="5">
        <f>+General!BF3</f>
        <v>43344</v>
      </c>
      <c r="BG4" s="5">
        <f>+General!BG3</f>
        <v>43374</v>
      </c>
      <c r="BH4" s="5">
        <f>+General!BH3</f>
        <v>43405</v>
      </c>
      <c r="BI4" s="5">
        <f>+General!BI3</f>
        <v>43435</v>
      </c>
      <c r="BJ4" s="5">
        <f>+General!BJ3</f>
        <v>43466</v>
      </c>
      <c r="BK4" s="5">
        <f>+General!BK3</f>
        <v>43497</v>
      </c>
      <c r="BL4" s="5">
        <f>+General!BL3</f>
        <v>43525</v>
      </c>
      <c r="BM4" s="5">
        <f>+General!BM3</f>
        <v>43556</v>
      </c>
      <c r="BN4" s="5">
        <f>+General!BN3</f>
        <v>43586</v>
      </c>
      <c r="BO4" s="5">
        <f>+General!BO3</f>
        <v>43617</v>
      </c>
      <c r="BP4" s="5">
        <f>+General!BP3</f>
        <v>43647</v>
      </c>
      <c r="BQ4" s="5">
        <f>+General!BQ3</f>
        <v>43678</v>
      </c>
      <c r="BR4" s="5">
        <f>+General!BR3</f>
        <v>43709</v>
      </c>
      <c r="BS4" s="5">
        <f>+General!BS3</f>
        <v>43739</v>
      </c>
      <c r="BT4" s="5">
        <f>+General!BT3</f>
        <v>43770</v>
      </c>
      <c r="BU4" s="5">
        <f>+General!BU3</f>
        <v>43800</v>
      </c>
      <c r="BV4" s="5">
        <f>+General!BV3</f>
        <v>43831</v>
      </c>
      <c r="BW4" s="5">
        <f>+General!BW3</f>
        <v>43862</v>
      </c>
      <c r="BX4" s="5">
        <f>+General!BX3</f>
        <v>43891</v>
      </c>
      <c r="BY4" s="5">
        <f>+General!BY3</f>
        <v>43922</v>
      </c>
      <c r="BZ4" s="5">
        <f>+General!BZ3</f>
        <v>43952</v>
      </c>
      <c r="CA4" s="5">
        <f>+General!CA3</f>
        <v>43983</v>
      </c>
      <c r="CB4" s="5">
        <f>+General!CB3</f>
        <v>44013</v>
      </c>
      <c r="CC4" s="5">
        <f>+General!CC3</f>
        <v>44044</v>
      </c>
      <c r="CD4" s="5">
        <f>+General!CD3</f>
        <v>44075</v>
      </c>
      <c r="CE4" s="5">
        <f>+General!CE3</f>
        <v>44105</v>
      </c>
      <c r="CF4" s="5">
        <f>+General!CF3</f>
        <v>44136</v>
      </c>
      <c r="CG4" s="5">
        <f>+General!CG3</f>
        <v>44166</v>
      </c>
      <c r="CH4" s="5">
        <f>+General!CH3</f>
        <v>44197</v>
      </c>
      <c r="CI4" s="5">
        <f>+General!CI3</f>
        <v>44228</v>
      </c>
      <c r="CJ4" s="5">
        <f>+General!CJ3</f>
        <v>44287</v>
      </c>
      <c r="CK4" s="5">
        <f>+General!CK3</f>
        <v>44317</v>
      </c>
      <c r="CL4" s="5">
        <f>+General!CL3</f>
        <v>44348</v>
      </c>
      <c r="CM4" s="5">
        <f>+General!CM3</f>
        <v>44378</v>
      </c>
      <c r="CN4" s="5">
        <f>+General!CN3</f>
        <v>44409</v>
      </c>
      <c r="CO4" s="5">
        <f>+General!CO3</f>
        <v>44440</v>
      </c>
      <c r="CP4" s="5">
        <f>+General!CP3</f>
        <v>44470</v>
      </c>
      <c r="CQ4" s="5">
        <f>+General!CQ3</f>
        <v>44501</v>
      </c>
      <c r="CR4" s="5">
        <f>+General!CR3</f>
        <v>44531</v>
      </c>
      <c r="CS4" s="5">
        <f>+General!CS3</f>
        <v>44562</v>
      </c>
      <c r="CT4" s="5">
        <f>+General!CT3</f>
        <v>44593</v>
      </c>
      <c r="CU4" s="5">
        <f>+General!CU3</f>
        <v>44621</v>
      </c>
      <c r="CV4" s="49">
        <f>+General!CV3</f>
        <v>44652</v>
      </c>
      <c r="CW4" s="49">
        <f>+General!CW3</f>
        <v>44682</v>
      </c>
      <c r="CX4" s="49">
        <f>+General!CX3</f>
        <v>44713</v>
      </c>
      <c r="CY4" s="49">
        <f>+General!CY3</f>
        <v>44743</v>
      </c>
      <c r="CZ4" s="49">
        <f>+General!CZ3</f>
        <v>44774</v>
      </c>
      <c r="DA4" s="49">
        <f>+General!DA3</f>
        <v>44805</v>
      </c>
      <c r="DB4" s="49">
        <f>+General!DB3</f>
        <v>44835</v>
      </c>
      <c r="DC4" s="49">
        <f>+General!DC3</f>
        <v>44866</v>
      </c>
    </row>
    <row r="5" spans="2:107" x14ac:dyDescent="0.25">
      <c r="B5" s="6" t="s">
        <v>0</v>
      </c>
      <c r="C5" s="7"/>
      <c r="D5" s="8"/>
      <c r="E5" s="8">
        <v>11100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52"/>
      <c r="CW5" s="52"/>
      <c r="CX5" s="52"/>
      <c r="CY5" s="52"/>
      <c r="CZ5" s="52"/>
      <c r="DA5" s="52"/>
      <c r="DB5" s="52"/>
      <c r="DC5" s="52"/>
    </row>
    <row r="6" spans="2:107" x14ac:dyDescent="0.25">
      <c r="B6" s="6" t="s">
        <v>1</v>
      </c>
      <c r="C6" s="7"/>
      <c r="D6" s="10"/>
      <c r="E6" s="10">
        <v>121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53"/>
      <c r="CW6" s="53"/>
      <c r="CX6" s="53"/>
      <c r="CY6" s="53"/>
      <c r="CZ6" s="53"/>
      <c r="DA6" s="53"/>
      <c r="DB6" s="53"/>
      <c r="DC6" s="53"/>
    </row>
    <row r="7" spans="2:107" x14ac:dyDescent="0.25">
      <c r="B7" s="6" t="s">
        <v>6</v>
      </c>
      <c r="C7" s="7"/>
      <c r="D7" s="11"/>
      <c r="E7" s="11">
        <f>+E5/E6</f>
        <v>91.735537190082638</v>
      </c>
      <c r="F7" s="10">
        <v>91.74</v>
      </c>
      <c r="G7" s="10">
        <v>91.74</v>
      </c>
      <c r="H7" s="10">
        <v>91.74</v>
      </c>
      <c r="I7" s="10">
        <f>+General!I4</f>
        <v>85</v>
      </c>
      <c r="J7" s="12">
        <f>+General!J4</f>
        <v>86.434782608695656</v>
      </c>
      <c r="K7" s="12">
        <f>+General!K4</f>
        <v>86.434782608695656</v>
      </c>
      <c r="L7" s="12">
        <f>+General!L4</f>
        <v>86.434782608695656</v>
      </c>
      <c r="M7" s="12">
        <v>128</v>
      </c>
      <c r="N7" s="12">
        <v>128</v>
      </c>
      <c r="O7" s="12">
        <v>143</v>
      </c>
      <c r="P7" s="12">
        <v>143</v>
      </c>
      <c r="Q7" s="12">
        <v>143</v>
      </c>
      <c r="R7" s="12">
        <v>143</v>
      </c>
      <c r="S7" s="12">
        <v>183</v>
      </c>
      <c r="T7" s="12">
        <v>167</v>
      </c>
      <c r="U7" s="12">
        <v>167</v>
      </c>
      <c r="V7" s="12">
        <v>167</v>
      </c>
      <c r="W7" s="12">
        <v>167</v>
      </c>
      <c r="X7" s="12">
        <v>167</v>
      </c>
      <c r="Y7" s="12">
        <v>167</v>
      </c>
      <c r="Z7" s="12">
        <v>167</v>
      </c>
      <c r="AA7" s="12">
        <v>167</v>
      </c>
      <c r="AB7" s="12">
        <v>135</v>
      </c>
      <c r="AC7" s="12">
        <v>135</v>
      </c>
      <c r="AD7" s="12">
        <v>135</v>
      </c>
      <c r="AE7" s="12">
        <v>135</v>
      </c>
      <c r="AF7" s="12">
        <v>135</v>
      </c>
      <c r="AG7" s="12">
        <v>135</v>
      </c>
      <c r="AH7" s="12">
        <v>135</v>
      </c>
      <c r="AI7" s="12">
        <v>135</v>
      </c>
      <c r="AJ7" s="12">
        <v>135</v>
      </c>
      <c r="AK7" s="12">
        <v>135</v>
      </c>
      <c r="AL7" s="12">
        <v>135</v>
      </c>
      <c r="AM7" s="12">
        <v>135</v>
      </c>
      <c r="AN7" s="12">
        <v>142</v>
      </c>
      <c r="AO7" s="12">
        <v>142</v>
      </c>
      <c r="AP7" s="12">
        <v>137</v>
      </c>
      <c r="AQ7" s="12">
        <v>137</v>
      </c>
      <c r="AR7" s="12">
        <v>134</v>
      </c>
      <c r="AS7" s="12">
        <v>134</v>
      </c>
      <c r="AT7" s="12">
        <v>134</v>
      </c>
      <c r="AU7" s="12">
        <v>134</v>
      </c>
      <c r="AV7" s="12">
        <v>134</v>
      </c>
      <c r="AW7" s="12">
        <v>134</v>
      </c>
      <c r="AX7" s="12">
        <v>121</v>
      </c>
      <c r="AY7" s="12">
        <v>121</v>
      </c>
      <c r="AZ7" s="12">
        <v>121</v>
      </c>
      <c r="BA7" s="12">
        <v>121</v>
      </c>
      <c r="BB7" s="12">
        <v>121</v>
      </c>
      <c r="BC7" s="12">
        <v>121</v>
      </c>
      <c r="BD7" s="12">
        <v>121</v>
      </c>
      <c r="BE7" s="12">
        <v>121</v>
      </c>
      <c r="BF7" s="12">
        <v>121</v>
      </c>
      <c r="BG7" s="12">
        <v>121</v>
      </c>
      <c r="BH7" s="12">
        <v>121</v>
      </c>
      <c r="BI7" s="12">
        <f>+General!BI4</f>
        <v>119</v>
      </c>
      <c r="BJ7" s="12">
        <f>+General!BJ4</f>
        <v>119</v>
      </c>
      <c r="BK7" s="12">
        <f>+General!BK4</f>
        <v>119</v>
      </c>
      <c r="BL7" s="12">
        <f>+General!BL4</f>
        <v>119</v>
      </c>
      <c r="BM7" s="12">
        <f>+General!BM4</f>
        <v>129</v>
      </c>
      <c r="BN7" s="12">
        <f>+General!BN4</f>
        <v>129</v>
      </c>
      <c r="BO7" s="12">
        <f>+General!BO4</f>
        <v>126</v>
      </c>
      <c r="BP7" s="12">
        <f>+General!BP4</f>
        <v>126</v>
      </c>
      <c r="BQ7" s="12">
        <f>+General!BQ4</f>
        <v>126</v>
      </c>
      <c r="BR7" s="12">
        <f>+General!BR4</f>
        <v>126</v>
      </c>
      <c r="BS7" s="12">
        <f>+General!BS4</f>
        <v>126</v>
      </c>
      <c r="BT7" s="12">
        <f>+General!BT4</f>
        <v>126</v>
      </c>
      <c r="BU7" s="12">
        <f>+General!BU4</f>
        <v>126</v>
      </c>
      <c r="BV7" s="12">
        <f>+General!BV4</f>
        <v>126</v>
      </c>
      <c r="BW7" s="12">
        <v>137</v>
      </c>
      <c r="BX7" s="12">
        <v>137</v>
      </c>
      <c r="BY7" s="12">
        <v>137</v>
      </c>
      <c r="BZ7" s="12">
        <v>137</v>
      </c>
      <c r="CA7" s="12">
        <v>144</v>
      </c>
      <c r="CB7" s="12">
        <v>144</v>
      </c>
      <c r="CC7" s="12">
        <v>144</v>
      </c>
      <c r="CD7" s="12">
        <v>144</v>
      </c>
      <c r="CE7" s="12">
        <v>144</v>
      </c>
      <c r="CF7" s="12">
        <v>144</v>
      </c>
      <c r="CG7" s="12">
        <v>144</v>
      </c>
      <c r="CH7" s="12">
        <v>144</v>
      </c>
      <c r="CI7" s="12">
        <v>144</v>
      </c>
      <c r="CJ7" s="12">
        <v>144</v>
      </c>
      <c r="CK7" s="12">
        <v>144</v>
      </c>
      <c r="CL7" s="12">
        <v>146</v>
      </c>
      <c r="CM7" s="12">
        <v>146</v>
      </c>
      <c r="CN7" s="12">
        <v>146</v>
      </c>
      <c r="CO7" s="12">
        <v>146</v>
      </c>
      <c r="CP7" s="12">
        <v>146</v>
      </c>
      <c r="CQ7" s="12">
        <f>+General!CQ4</f>
        <v>159</v>
      </c>
      <c r="CR7" s="12">
        <f>+General!CR4</f>
        <v>159</v>
      </c>
      <c r="CS7" s="12">
        <f>+General!CS4</f>
        <v>159</v>
      </c>
      <c r="CT7" s="12">
        <f>+General!CT4</f>
        <v>159</v>
      </c>
      <c r="CU7" s="12">
        <f>+General!CU4</f>
        <v>159</v>
      </c>
      <c r="CV7" s="54">
        <f>+General!CV4</f>
        <v>159</v>
      </c>
      <c r="CW7" s="54">
        <f>+General!CW4</f>
        <v>159</v>
      </c>
      <c r="CX7" s="54">
        <f>+General!CX4</f>
        <v>159</v>
      </c>
      <c r="CY7" s="54">
        <v>171</v>
      </c>
      <c r="CZ7" s="54">
        <v>171</v>
      </c>
      <c r="DA7" s="54">
        <v>171</v>
      </c>
      <c r="DB7" s="54">
        <v>171</v>
      </c>
      <c r="DC7" s="54">
        <v>171</v>
      </c>
    </row>
    <row r="8" spans="2:107" x14ac:dyDescent="0.25">
      <c r="B8" s="6" t="s">
        <v>16</v>
      </c>
      <c r="C8" s="7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53"/>
      <c r="CW8" s="53"/>
      <c r="CX8" s="53"/>
      <c r="CY8" s="53"/>
      <c r="CZ8" s="53"/>
      <c r="DA8" s="53"/>
      <c r="DB8" s="53"/>
      <c r="DC8" s="53"/>
    </row>
    <row r="9" spans="2:107" x14ac:dyDescent="0.25">
      <c r="B9" s="6" t="s">
        <v>3</v>
      </c>
      <c r="C9" s="13" t="s">
        <v>11</v>
      </c>
      <c r="D9" s="10"/>
      <c r="E9" s="10">
        <v>0</v>
      </c>
      <c r="F9" s="10">
        <f>+E10</f>
        <v>0</v>
      </c>
      <c r="G9" s="10">
        <v>34.5</v>
      </c>
      <c r="H9" s="10">
        <f t="shared" ref="H9:CN9" si="0">+G10</f>
        <v>51.5</v>
      </c>
      <c r="I9" s="10">
        <f t="shared" si="0"/>
        <v>67</v>
      </c>
      <c r="J9" s="10">
        <f t="shared" si="0"/>
        <v>79</v>
      </c>
      <c r="K9" s="10">
        <f t="shared" si="0"/>
        <v>100</v>
      </c>
      <c r="L9" s="10">
        <f t="shared" si="0"/>
        <v>117</v>
      </c>
      <c r="M9" s="10">
        <f t="shared" si="0"/>
        <v>144</v>
      </c>
      <c r="N9" s="10">
        <f t="shared" si="0"/>
        <v>170</v>
      </c>
      <c r="O9" s="10">
        <f t="shared" si="0"/>
        <v>192</v>
      </c>
      <c r="P9" s="10">
        <f t="shared" si="0"/>
        <v>203</v>
      </c>
      <c r="Q9" s="10">
        <f t="shared" si="0"/>
        <v>213.1</v>
      </c>
      <c r="R9" s="10">
        <f t="shared" si="0"/>
        <v>229.1</v>
      </c>
      <c r="S9" s="10">
        <f t="shared" si="0"/>
        <v>264</v>
      </c>
      <c r="T9" s="10">
        <f t="shared" si="0"/>
        <v>284</v>
      </c>
      <c r="U9" s="10">
        <f t="shared" si="0"/>
        <v>324</v>
      </c>
      <c r="V9" s="10">
        <f t="shared" si="0"/>
        <v>344</v>
      </c>
      <c r="W9" s="10">
        <f t="shared" si="0"/>
        <v>368</v>
      </c>
      <c r="X9" s="10">
        <f t="shared" si="0"/>
        <v>400</v>
      </c>
      <c r="Y9" s="10">
        <f t="shared" si="0"/>
        <v>435</v>
      </c>
      <c r="Z9" s="10">
        <f t="shared" si="0"/>
        <v>464</v>
      </c>
      <c r="AA9" s="10">
        <f t="shared" si="0"/>
        <v>511</v>
      </c>
      <c r="AB9" s="10">
        <f t="shared" si="0"/>
        <v>563</v>
      </c>
      <c r="AC9" s="10">
        <f t="shared" si="0"/>
        <v>600</v>
      </c>
      <c r="AD9" s="10">
        <f t="shared" si="0"/>
        <v>635</v>
      </c>
      <c r="AE9" s="10">
        <f t="shared" si="0"/>
        <v>677</v>
      </c>
      <c r="AF9" s="10">
        <f t="shared" si="0"/>
        <v>731</v>
      </c>
      <c r="AG9" s="10">
        <f t="shared" si="0"/>
        <v>731</v>
      </c>
      <c r="AH9" s="10">
        <f t="shared" si="0"/>
        <v>946</v>
      </c>
      <c r="AI9" s="10">
        <f t="shared" si="0"/>
        <v>1068</v>
      </c>
      <c r="AJ9" s="10">
        <f t="shared" si="0"/>
        <v>1068</v>
      </c>
      <c r="AK9" s="10">
        <f t="shared" si="0"/>
        <v>1191</v>
      </c>
      <c r="AL9" s="10">
        <f t="shared" si="0"/>
        <v>1244</v>
      </c>
      <c r="AM9" s="10">
        <f t="shared" si="0"/>
        <v>1299</v>
      </c>
      <c r="AN9" s="10">
        <f t="shared" si="0"/>
        <v>1352</v>
      </c>
      <c r="AO9" s="10">
        <f t="shared" si="0"/>
        <v>1388</v>
      </c>
      <c r="AP9" s="10">
        <f t="shared" si="0"/>
        <v>1427</v>
      </c>
      <c r="AQ9" s="10">
        <f t="shared" si="0"/>
        <v>1514</v>
      </c>
      <c r="AR9" s="10">
        <f t="shared" si="0"/>
        <v>1697</v>
      </c>
      <c r="AS9" s="10">
        <f t="shared" si="0"/>
        <v>1959</v>
      </c>
      <c r="AT9" s="10">
        <f t="shared" si="0"/>
        <v>2290</v>
      </c>
      <c r="AU9" s="10">
        <f t="shared" si="0"/>
        <v>2588</v>
      </c>
      <c r="AV9" s="10">
        <f t="shared" si="0"/>
        <v>2806</v>
      </c>
      <c r="AW9" s="10">
        <f t="shared" si="0"/>
        <v>3035</v>
      </c>
      <c r="AX9" s="10">
        <f t="shared" si="0"/>
        <v>3170</v>
      </c>
      <c r="AY9" s="10">
        <f t="shared" si="0"/>
        <v>3237</v>
      </c>
      <c r="AZ9" s="10">
        <f t="shared" si="0"/>
        <v>3361</v>
      </c>
      <c r="BA9" s="10">
        <f t="shared" si="0"/>
        <v>3439</v>
      </c>
      <c r="BB9" s="10">
        <f t="shared" si="0"/>
        <v>3605</v>
      </c>
      <c r="BC9" s="10">
        <f t="shared" si="0"/>
        <v>3796</v>
      </c>
      <c r="BD9" s="10">
        <f t="shared" si="0"/>
        <v>3977</v>
      </c>
      <c r="BE9" s="10">
        <f t="shared" si="0"/>
        <v>4130</v>
      </c>
      <c r="BF9" s="10">
        <f t="shared" si="0"/>
        <v>4180</v>
      </c>
      <c r="BG9" s="10">
        <f t="shared" si="0"/>
        <v>4185</v>
      </c>
      <c r="BH9" s="10">
        <f t="shared" si="0"/>
        <v>4262</v>
      </c>
      <c r="BI9" s="10">
        <f t="shared" si="0"/>
        <v>4293</v>
      </c>
      <c r="BJ9" s="10">
        <f t="shared" si="0"/>
        <v>4329</v>
      </c>
      <c r="BK9" s="10">
        <f t="shared" si="0"/>
        <v>4365</v>
      </c>
      <c r="BL9" s="10">
        <f t="shared" si="0"/>
        <v>4395</v>
      </c>
      <c r="BM9" s="10">
        <f t="shared" si="0"/>
        <v>4427</v>
      </c>
      <c r="BN9" s="10">
        <f t="shared" si="0"/>
        <v>4511</v>
      </c>
      <c r="BO9" s="10">
        <f t="shared" si="0"/>
        <v>4638</v>
      </c>
      <c r="BP9" s="10">
        <f t="shared" si="0"/>
        <v>4810</v>
      </c>
      <c r="BQ9" s="10">
        <f t="shared" si="0"/>
        <v>4980</v>
      </c>
      <c r="BR9" s="10">
        <f t="shared" si="0"/>
        <v>5078</v>
      </c>
      <c r="BS9" s="10">
        <f t="shared" si="0"/>
        <v>5163</v>
      </c>
      <c r="BT9" s="10">
        <f t="shared" si="0"/>
        <v>5236</v>
      </c>
      <c r="BU9" s="10">
        <f t="shared" si="0"/>
        <v>5295</v>
      </c>
      <c r="BV9" s="10">
        <f t="shared" si="0"/>
        <v>5331</v>
      </c>
      <c r="BW9" s="10">
        <f t="shared" si="0"/>
        <v>5348</v>
      </c>
      <c r="BX9" s="10">
        <f t="shared" si="0"/>
        <v>5385</v>
      </c>
      <c r="BY9" s="10">
        <f t="shared" si="0"/>
        <v>5439</v>
      </c>
      <c r="BZ9" s="10">
        <f t="shared" si="0"/>
        <v>5489</v>
      </c>
      <c r="CA9" s="10">
        <f t="shared" si="0"/>
        <v>5532</v>
      </c>
      <c r="CB9" s="10">
        <f t="shared" si="0"/>
        <v>5569</v>
      </c>
      <c r="CC9" s="10">
        <f t="shared" si="0"/>
        <v>5606</v>
      </c>
      <c r="CD9" s="10">
        <f t="shared" si="0"/>
        <v>5639</v>
      </c>
      <c r="CE9" s="10">
        <f t="shared" si="0"/>
        <v>5660</v>
      </c>
      <c r="CF9" s="10">
        <f t="shared" si="0"/>
        <v>5697</v>
      </c>
      <c r="CG9" s="10">
        <f t="shared" si="0"/>
        <v>5735</v>
      </c>
      <c r="CH9" s="10">
        <f t="shared" si="0"/>
        <v>5788</v>
      </c>
      <c r="CI9" s="10">
        <f t="shared" si="0"/>
        <v>5828</v>
      </c>
      <c r="CJ9" s="10">
        <f t="shared" si="0"/>
        <v>5864</v>
      </c>
      <c r="CK9" s="10">
        <f t="shared" si="0"/>
        <v>5933</v>
      </c>
      <c r="CL9" s="10">
        <f t="shared" si="0"/>
        <v>5971</v>
      </c>
      <c r="CM9" s="10">
        <f t="shared" si="0"/>
        <v>6015</v>
      </c>
      <c r="CN9" s="10">
        <f t="shared" si="0"/>
        <v>6071</v>
      </c>
      <c r="CO9" s="10">
        <f t="shared" ref="CO9:DC9" si="1">+CN10</f>
        <v>6175</v>
      </c>
      <c r="CP9" s="10">
        <f t="shared" si="1"/>
        <v>6201</v>
      </c>
      <c r="CQ9" s="10">
        <f t="shared" si="1"/>
        <v>6229</v>
      </c>
      <c r="CR9" s="10">
        <f t="shared" si="1"/>
        <v>6252</v>
      </c>
      <c r="CS9" s="10">
        <f t="shared" si="1"/>
        <v>6281</v>
      </c>
      <c r="CT9" s="10">
        <f t="shared" si="1"/>
        <v>6318</v>
      </c>
      <c r="CU9" s="10">
        <f t="shared" si="1"/>
        <v>6359</v>
      </c>
      <c r="CV9" s="53">
        <f t="shared" si="1"/>
        <v>6400</v>
      </c>
      <c r="CW9" s="53">
        <f t="shared" si="1"/>
        <v>6423</v>
      </c>
      <c r="CX9" s="53">
        <f t="shared" si="1"/>
        <v>6478</v>
      </c>
      <c r="CY9" s="53">
        <f t="shared" si="1"/>
        <v>6494</v>
      </c>
      <c r="CZ9" s="53">
        <f t="shared" si="1"/>
        <v>6551</v>
      </c>
      <c r="DA9" s="53">
        <f t="shared" si="1"/>
        <v>6625</v>
      </c>
      <c r="DB9" s="53">
        <f t="shared" si="1"/>
        <v>6676</v>
      </c>
      <c r="DC9" s="53">
        <f t="shared" si="1"/>
        <v>6708</v>
      </c>
    </row>
    <row r="10" spans="2:107" x14ac:dyDescent="0.25">
      <c r="B10" s="6" t="s">
        <v>4</v>
      </c>
      <c r="C10" s="13" t="s">
        <v>11</v>
      </c>
      <c r="D10" s="14"/>
      <c r="E10" s="14">
        <v>0</v>
      </c>
      <c r="F10" s="14">
        <v>29.8</v>
      </c>
      <c r="G10" s="14">
        <v>51.5</v>
      </c>
      <c r="H10" s="14">
        <v>67</v>
      </c>
      <c r="I10" s="14">
        <v>79</v>
      </c>
      <c r="J10" s="14">
        <v>100</v>
      </c>
      <c r="K10" s="14">
        <v>117</v>
      </c>
      <c r="L10" s="14">
        <v>144</v>
      </c>
      <c r="M10" s="14">
        <v>170</v>
      </c>
      <c r="N10" s="14">
        <v>192</v>
      </c>
      <c r="O10" s="14">
        <v>203</v>
      </c>
      <c r="P10" s="14">
        <v>213.1</v>
      </c>
      <c r="Q10" s="14">
        <v>229.1</v>
      </c>
      <c r="R10" s="14">
        <v>264</v>
      </c>
      <c r="S10" s="14">
        <v>284</v>
      </c>
      <c r="T10" s="14">
        <v>324</v>
      </c>
      <c r="U10" s="14">
        <v>344</v>
      </c>
      <c r="V10" s="14">
        <v>368</v>
      </c>
      <c r="W10" s="14">
        <v>400</v>
      </c>
      <c r="X10" s="14">
        <v>435</v>
      </c>
      <c r="Y10" s="14">
        <v>464</v>
      </c>
      <c r="Z10" s="14">
        <v>511</v>
      </c>
      <c r="AA10" s="14">
        <v>563</v>
      </c>
      <c r="AB10" s="14">
        <v>600</v>
      </c>
      <c r="AC10" s="14">
        <v>635</v>
      </c>
      <c r="AD10" s="14">
        <v>677</v>
      </c>
      <c r="AE10" s="14">
        <v>731</v>
      </c>
      <c r="AF10" s="14">
        <v>731</v>
      </c>
      <c r="AG10" s="14">
        <v>946</v>
      </c>
      <c r="AH10" s="14">
        <v>1068</v>
      </c>
      <c r="AI10" s="14">
        <v>1068</v>
      </c>
      <c r="AJ10" s="14">
        <v>1191</v>
      </c>
      <c r="AK10" s="14">
        <v>1244</v>
      </c>
      <c r="AL10" s="14">
        <v>1299</v>
      </c>
      <c r="AM10" s="14">
        <v>1352</v>
      </c>
      <c r="AN10" s="14">
        <v>1388</v>
      </c>
      <c r="AO10" s="14">
        <v>1427</v>
      </c>
      <c r="AP10" s="14">
        <v>1514</v>
      </c>
      <c r="AQ10" s="14">
        <v>1697</v>
      </c>
      <c r="AR10" s="14">
        <v>1959</v>
      </c>
      <c r="AS10" s="14">
        <v>2290</v>
      </c>
      <c r="AT10" s="14">
        <v>2588</v>
      </c>
      <c r="AU10" s="14">
        <v>2806</v>
      </c>
      <c r="AV10" s="14">
        <v>3035</v>
      </c>
      <c r="AW10" s="14">
        <v>3170</v>
      </c>
      <c r="AX10" s="14">
        <v>3237</v>
      </c>
      <c r="AY10" s="14">
        <v>3361</v>
      </c>
      <c r="AZ10" s="14">
        <v>3439</v>
      </c>
      <c r="BA10" s="14">
        <v>3605</v>
      </c>
      <c r="BB10" s="14">
        <v>3796</v>
      </c>
      <c r="BC10" s="14">
        <v>3977</v>
      </c>
      <c r="BD10" s="14">
        <v>4130</v>
      </c>
      <c r="BE10" s="14">
        <v>4180</v>
      </c>
      <c r="BF10" s="14">
        <v>4185</v>
      </c>
      <c r="BG10" s="14">
        <v>4262</v>
      </c>
      <c r="BH10" s="14">
        <v>4293</v>
      </c>
      <c r="BI10" s="14">
        <v>4329</v>
      </c>
      <c r="BJ10" s="14">
        <v>4365</v>
      </c>
      <c r="BK10" s="14">
        <v>4395</v>
      </c>
      <c r="BL10" s="14">
        <v>4427</v>
      </c>
      <c r="BM10" s="14">
        <v>4511</v>
      </c>
      <c r="BN10" s="14">
        <v>4638</v>
      </c>
      <c r="BO10" s="14">
        <v>4810</v>
      </c>
      <c r="BP10" s="14">
        <v>4980</v>
      </c>
      <c r="BQ10" s="14">
        <v>5078</v>
      </c>
      <c r="BR10" s="14">
        <v>5163</v>
      </c>
      <c r="BS10" s="14">
        <v>5236</v>
      </c>
      <c r="BT10" s="14">
        <v>5295</v>
      </c>
      <c r="BU10" s="14">
        <v>5331</v>
      </c>
      <c r="BV10" s="14">
        <v>5348</v>
      </c>
      <c r="BW10" s="14">
        <v>5385</v>
      </c>
      <c r="BX10" s="14">
        <v>5439</v>
      </c>
      <c r="BY10" s="14">
        <v>5489</v>
      </c>
      <c r="BZ10" s="14">
        <v>5532</v>
      </c>
      <c r="CA10" s="14">
        <v>5569</v>
      </c>
      <c r="CB10" s="14">
        <v>5606</v>
      </c>
      <c r="CC10" s="14">
        <v>5639</v>
      </c>
      <c r="CD10" s="14">
        <v>5660</v>
      </c>
      <c r="CE10" s="14">
        <v>5697</v>
      </c>
      <c r="CF10" s="14">
        <v>5735</v>
      </c>
      <c r="CG10" s="14">
        <v>5788</v>
      </c>
      <c r="CH10" s="14">
        <v>5828</v>
      </c>
      <c r="CI10" s="14">
        <v>5864</v>
      </c>
      <c r="CJ10" s="14">
        <v>5933</v>
      </c>
      <c r="CK10" s="14">
        <v>5971</v>
      </c>
      <c r="CL10" s="14">
        <v>6015</v>
      </c>
      <c r="CM10" s="14">
        <v>6071</v>
      </c>
      <c r="CN10" s="14">
        <v>6175</v>
      </c>
      <c r="CO10" s="14">
        <v>6201</v>
      </c>
      <c r="CP10" s="14">
        <v>6229</v>
      </c>
      <c r="CQ10" s="14">
        <v>6252</v>
      </c>
      <c r="CR10" s="14">
        <v>6281</v>
      </c>
      <c r="CS10" s="14">
        <v>6318</v>
      </c>
      <c r="CT10" s="14">
        <v>6359</v>
      </c>
      <c r="CU10" s="14">
        <f>6359+41</f>
        <v>6400</v>
      </c>
      <c r="CV10" s="57">
        <f>6359+64</f>
        <v>6423</v>
      </c>
      <c r="CW10" s="57">
        <f>6359+64+55</f>
        <v>6478</v>
      </c>
      <c r="CX10" s="57">
        <v>6494</v>
      </c>
      <c r="CY10" s="57">
        <f>6494+57</f>
        <v>6551</v>
      </c>
      <c r="CZ10" s="57">
        <f>6494+57+74</f>
        <v>6625</v>
      </c>
      <c r="DA10" s="57">
        <f>+DA9+51</f>
        <v>6676</v>
      </c>
      <c r="DB10" s="57">
        <f>+DB9+32</f>
        <v>6708</v>
      </c>
      <c r="DC10" s="57">
        <f>+DC9+32</f>
        <v>6740</v>
      </c>
    </row>
    <row r="11" spans="2:107" x14ac:dyDescent="0.25">
      <c r="B11" s="6" t="s">
        <v>5</v>
      </c>
      <c r="C11" s="7"/>
      <c r="D11" s="10"/>
      <c r="E11" s="10">
        <f t="shared" ref="E11:AJ11" si="2">+E10-E9</f>
        <v>0</v>
      </c>
      <c r="F11" s="10">
        <f t="shared" si="2"/>
        <v>29.8</v>
      </c>
      <c r="G11" s="10">
        <f t="shared" si="2"/>
        <v>17</v>
      </c>
      <c r="H11" s="10">
        <f t="shared" si="2"/>
        <v>15.5</v>
      </c>
      <c r="I11" s="10">
        <f t="shared" si="2"/>
        <v>12</v>
      </c>
      <c r="J11" s="10">
        <f t="shared" si="2"/>
        <v>21</v>
      </c>
      <c r="K11" s="10">
        <f t="shared" si="2"/>
        <v>17</v>
      </c>
      <c r="L11" s="10">
        <f t="shared" si="2"/>
        <v>27</v>
      </c>
      <c r="M11" s="10">
        <f t="shared" si="2"/>
        <v>26</v>
      </c>
      <c r="N11" s="10">
        <f t="shared" si="2"/>
        <v>22</v>
      </c>
      <c r="O11" s="10">
        <f t="shared" si="2"/>
        <v>11</v>
      </c>
      <c r="P11" s="10">
        <f t="shared" si="2"/>
        <v>10.099999999999994</v>
      </c>
      <c r="Q11" s="10">
        <f t="shared" si="2"/>
        <v>16</v>
      </c>
      <c r="R11" s="10">
        <f t="shared" si="2"/>
        <v>34.900000000000006</v>
      </c>
      <c r="S11" s="10">
        <f t="shared" si="2"/>
        <v>20</v>
      </c>
      <c r="T11" s="10">
        <f t="shared" si="2"/>
        <v>40</v>
      </c>
      <c r="U11" s="10">
        <f t="shared" si="2"/>
        <v>20</v>
      </c>
      <c r="V11" s="10">
        <f t="shared" si="2"/>
        <v>24</v>
      </c>
      <c r="W11" s="10">
        <f t="shared" si="2"/>
        <v>32</v>
      </c>
      <c r="X11" s="10">
        <f t="shared" si="2"/>
        <v>35</v>
      </c>
      <c r="Y11" s="10">
        <f t="shared" si="2"/>
        <v>29</v>
      </c>
      <c r="Z11" s="10">
        <f t="shared" si="2"/>
        <v>47</v>
      </c>
      <c r="AA11" s="10">
        <f t="shared" si="2"/>
        <v>52</v>
      </c>
      <c r="AB11" s="10">
        <f t="shared" si="2"/>
        <v>37</v>
      </c>
      <c r="AC11" s="10">
        <f t="shared" si="2"/>
        <v>35</v>
      </c>
      <c r="AD11" s="10">
        <f t="shared" si="2"/>
        <v>42</v>
      </c>
      <c r="AE11" s="10">
        <f t="shared" si="2"/>
        <v>54</v>
      </c>
      <c r="AF11" s="10">
        <f t="shared" si="2"/>
        <v>0</v>
      </c>
      <c r="AG11" s="10">
        <f t="shared" si="2"/>
        <v>215</v>
      </c>
      <c r="AH11" s="10">
        <f t="shared" si="2"/>
        <v>122</v>
      </c>
      <c r="AI11" s="10">
        <f t="shared" si="2"/>
        <v>0</v>
      </c>
      <c r="AJ11" s="10">
        <f t="shared" si="2"/>
        <v>123</v>
      </c>
      <c r="AK11" s="10">
        <f t="shared" ref="AK11:BD11" si="3">+AK10-AK9</f>
        <v>53</v>
      </c>
      <c r="AL11" s="10">
        <f t="shared" si="3"/>
        <v>55</v>
      </c>
      <c r="AM11" s="10">
        <f t="shared" si="3"/>
        <v>53</v>
      </c>
      <c r="AN11" s="10">
        <f t="shared" si="3"/>
        <v>36</v>
      </c>
      <c r="AO11" s="10">
        <f t="shared" si="3"/>
        <v>39</v>
      </c>
      <c r="AP11" s="10">
        <f t="shared" si="3"/>
        <v>87</v>
      </c>
      <c r="AQ11" s="10">
        <f t="shared" si="3"/>
        <v>183</v>
      </c>
      <c r="AR11" s="10">
        <f t="shared" si="3"/>
        <v>262</v>
      </c>
      <c r="AS11" s="10">
        <f t="shared" si="3"/>
        <v>331</v>
      </c>
      <c r="AT11" s="10">
        <f t="shared" si="3"/>
        <v>298</v>
      </c>
      <c r="AU11" s="10">
        <f t="shared" si="3"/>
        <v>218</v>
      </c>
      <c r="AV11" s="10">
        <f t="shared" si="3"/>
        <v>229</v>
      </c>
      <c r="AW11" s="10">
        <f t="shared" si="3"/>
        <v>135</v>
      </c>
      <c r="AX11" s="10">
        <f t="shared" si="3"/>
        <v>67</v>
      </c>
      <c r="AY11" s="10">
        <f t="shared" si="3"/>
        <v>124</v>
      </c>
      <c r="AZ11" s="10">
        <f t="shared" si="3"/>
        <v>78</v>
      </c>
      <c r="BA11" s="10">
        <f t="shared" si="3"/>
        <v>166</v>
      </c>
      <c r="BB11" s="10">
        <f t="shared" si="3"/>
        <v>191</v>
      </c>
      <c r="BC11" s="10">
        <f t="shared" si="3"/>
        <v>181</v>
      </c>
      <c r="BD11" s="10">
        <f t="shared" si="3"/>
        <v>153</v>
      </c>
      <c r="BE11" s="10">
        <f>+BE10-BE9-10</f>
        <v>40</v>
      </c>
      <c r="BF11" s="10">
        <f t="shared" ref="BF11:BL11" si="4">+BF10-BF9-5</f>
        <v>0</v>
      </c>
      <c r="BG11" s="10">
        <f t="shared" si="4"/>
        <v>72</v>
      </c>
      <c r="BH11" s="10">
        <f t="shared" si="4"/>
        <v>26</v>
      </c>
      <c r="BI11" s="10">
        <f t="shared" si="4"/>
        <v>31</v>
      </c>
      <c r="BJ11" s="10">
        <f t="shared" si="4"/>
        <v>31</v>
      </c>
      <c r="BK11" s="10">
        <f t="shared" si="4"/>
        <v>25</v>
      </c>
      <c r="BL11" s="10">
        <f t="shared" si="4"/>
        <v>27</v>
      </c>
      <c r="BM11" s="10">
        <f t="shared" ref="BM11:BR11" si="5">+BM10-BM9-5</f>
        <v>79</v>
      </c>
      <c r="BN11" s="10">
        <f t="shared" si="5"/>
        <v>122</v>
      </c>
      <c r="BO11" s="10">
        <f t="shared" si="5"/>
        <v>167</v>
      </c>
      <c r="BP11" s="10">
        <f t="shared" si="5"/>
        <v>165</v>
      </c>
      <c r="BQ11" s="10">
        <f t="shared" si="5"/>
        <v>93</v>
      </c>
      <c r="BR11" s="10">
        <f t="shared" si="5"/>
        <v>80</v>
      </c>
      <c r="BS11" s="10">
        <f t="shared" ref="BS11:BX11" si="6">+BS10-BS9-5</f>
        <v>68</v>
      </c>
      <c r="BT11" s="10">
        <f t="shared" si="6"/>
        <v>54</v>
      </c>
      <c r="BU11" s="10">
        <f t="shared" si="6"/>
        <v>31</v>
      </c>
      <c r="BV11" s="10">
        <f t="shared" si="6"/>
        <v>12</v>
      </c>
      <c r="BW11" s="10">
        <f t="shared" si="6"/>
        <v>32</v>
      </c>
      <c r="BX11" s="10">
        <f t="shared" si="6"/>
        <v>49</v>
      </c>
      <c r="BY11" s="10">
        <f t="shared" ref="BY11:CD11" si="7">+BY10-BY9</f>
        <v>50</v>
      </c>
      <c r="BZ11" s="10">
        <f t="shared" si="7"/>
        <v>43</v>
      </c>
      <c r="CA11" s="10">
        <f t="shared" si="7"/>
        <v>37</v>
      </c>
      <c r="CB11" s="10">
        <f t="shared" si="7"/>
        <v>37</v>
      </c>
      <c r="CC11" s="10">
        <f t="shared" si="7"/>
        <v>33</v>
      </c>
      <c r="CD11" s="10">
        <f t="shared" si="7"/>
        <v>21</v>
      </c>
      <c r="CE11" s="10">
        <f t="shared" ref="CE11:DB11" si="8">+CE10-CE9</f>
        <v>37</v>
      </c>
      <c r="CF11" s="10">
        <f t="shared" si="8"/>
        <v>38</v>
      </c>
      <c r="CG11" s="10">
        <f t="shared" si="8"/>
        <v>53</v>
      </c>
      <c r="CH11" s="10">
        <f t="shared" si="8"/>
        <v>40</v>
      </c>
      <c r="CI11" s="10">
        <f t="shared" si="8"/>
        <v>36</v>
      </c>
      <c r="CJ11" s="10">
        <f t="shared" si="8"/>
        <v>69</v>
      </c>
      <c r="CK11" s="10">
        <f t="shared" si="8"/>
        <v>38</v>
      </c>
      <c r="CL11" s="10">
        <f t="shared" si="8"/>
        <v>44</v>
      </c>
      <c r="CM11" s="10">
        <f t="shared" si="8"/>
        <v>56</v>
      </c>
      <c r="CN11" s="10">
        <f t="shared" si="8"/>
        <v>104</v>
      </c>
      <c r="CO11" s="10">
        <f t="shared" si="8"/>
        <v>26</v>
      </c>
      <c r="CP11" s="10">
        <f t="shared" si="8"/>
        <v>28</v>
      </c>
      <c r="CQ11" s="10">
        <f t="shared" si="8"/>
        <v>23</v>
      </c>
      <c r="CR11" s="10">
        <f t="shared" si="8"/>
        <v>29</v>
      </c>
      <c r="CS11" s="10">
        <f t="shared" si="8"/>
        <v>37</v>
      </c>
      <c r="CT11" s="10">
        <f t="shared" si="8"/>
        <v>41</v>
      </c>
      <c r="CU11" s="10">
        <f t="shared" si="8"/>
        <v>41</v>
      </c>
      <c r="CV11" s="53">
        <f t="shared" si="8"/>
        <v>23</v>
      </c>
      <c r="CW11" s="53">
        <f t="shared" si="8"/>
        <v>55</v>
      </c>
      <c r="CX11" s="53">
        <f t="shared" si="8"/>
        <v>16</v>
      </c>
      <c r="CY11" s="53">
        <f t="shared" si="8"/>
        <v>57</v>
      </c>
      <c r="CZ11" s="53">
        <f t="shared" si="8"/>
        <v>74</v>
      </c>
      <c r="DA11" s="53">
        <f t="shared" si="8"/>
        <v>51</v>
      </c>
      <c r="DB11" s="53">
        <f t="shared" si="8"/>
        <v>32</v>
      </c>
      <c r="DC11" s="53">
        <f t="shared" ref="DC11" si="9">+DC10-DC9</f>
        <v>32</v>
      </c>
    </row>
    <row r="12" spans="2:107" x14ac:dyDescent="0.25">
      <c r="B12" s="6" t="s">
        <v>57</v>
      </c>
      <c r="C12" s="7"/>
      <c r="D12" s="10"/>
      <c r="E12" s="10"/>
      <c r="F12" s="10"/>
      <c r="G12" s="15">
        <f>+G11/General!G31*General!G32</f>
        <v>15.370173102529911</v>
      </c>
      <c r="H12" s="15">
        <f>+H11/General!H31*General!H32</f>
        <v>7.5741203414532583</v>
      </c>
      <c r="I12" s="15">
        <f>+I11/General!I31*General!I32</f>
        <v>0</v>
      </c>
      <c r="J12" s="15">
        <f>+General!J7-Marlyn!J11</f>
        <v>0</v>
      </c>
      <c r="K12" s="15">
        <f>+General!K7-Marlyn!K11</f>
        <v>0</v>
      </c>
      <c r="L12" s="15">
        <f>+General!L7-Marlyn!L11</f>
        <v>0</v>
      </c>
      <c r="M12" s="15">
        <f>+General!M7-Marlyn!M11</f>
        <v>0</v>
      </c>
      <c r="N12" s="15">
        <f>+General!N7-Marlyn!N11</f>
        <v>-1</v>
      </c>
      <c r="O12" s="15">
        <f>+General!O7-Marlyn!O11</f>
        <v>2</v>
      </c>
      <c r="P12" s="15">
        <f>+General!P7-Marlyn!P11</f>
        <v>-3.0999999999999943</v>
      </c>
      <c r="Q12" s="15">
        <f>+General!Q7-Marlyn!Q11</f>
        <v>1</v>
      </c>
      <c r="R12" s="15">
        <f>+General!R7-Marlyn!R11</f>
        <v>9.9999999999994316E-2</v>
      </c>
      <c r="S12" s="15">
        <f>+General!S7-Marlyn!S11</f>
        <v>0</v>
      </c>
      <c r="T12" s="15">
        <f>+General!T7-Marlyn!T11</f>
        <v>-9</v>
      </c>
      <c r="U12" s="15">
        <f>+General!U7-Marlyn!U11</f>
        <v>8</v>
      </c>
      <c r="V12" s="15">
        <f>+General!V7-Marlyn!V11</f>
        <v>0</v>
      </c>
      <c r="W12" s="15">
        <f>+General!W7-Marlyn!W11</f>
        <v>0</v>
      </c>
      <c r="X12" s="15">
        <f>+General!X7-Marlyn!X11</f>
        <v>0</v>
      </c>
      <c r="Y12" s="15">
        <f>+General!Y7-Marlyn!Y11</f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f>+General!AQ7-General!AQ8</f>
        <v>19</v>
      </c>
      <c r="AR12" s="15">
        <f>+General!AR7-General!AR8</f>
        <v>26</v>
      </c>
      <c r="AS12" s="15">
        <f>+General!AS7-General!AS8</f>
        <v>56</v>
      </c>
      <c r="AT12" s="15">
        <f>+General!AT7-General!AT8</f>
        <v>6</v>
      </c>
      <c r="AU12" s="15">
        <f>+General!AU7-General!AU8-1</f>
        <v>20</v>
      </c>
      <c r="AV12" s="15">
        <f>+General!AV7-General!AV8</f>
        <v>0</v>
      </c>
      <c r="AW12" s="15">
        <f>+General!AW7-General!AW8</f>
        <v>0</v>
      </c>
      <c r="AX12" s="15">
        <f>+General!AX7-General!AX8</f>
        <v>7</v>
      </c>
      <c r="AY12" s="12">
        <f>+General!AY7-General!AY8</f>
        <v>12</v>
      </c>
      <c r="AZ12" s="12">
        <f>+General!AZ7-General!AZ8</f>
        <v>8</v>
      </c>
      <c r="BA12" s="12">
        <f>+General!BA7-General!BA8-2</f>
        <v>14</v>
      </c>
      <c r="BB12" s="12">
        <f>+General!BB7-General!BB8-4</f>
        <v>16</v>
      </c>
      <c r="BC12" s="12">
        <f>+General!BC7-General!BC8-4</f>
        <v>13</v>
      </c>
      <c r="BD12" s="12">
        <f>+General!BD7-General!BD8-4</f>
        <v>11</v>
      </c>
      <c r="BE12" s="12">
        <v>1</v>
      </c>
      <c r="BF12" s="12">
        <v>1</v>
      </c>
      <c r="BG12" s="12">
        <v>1</v>
      </c>
      <c r="BH12" s="12">
        <f>+General!BH7-General!BH8</f>
        <v>0</v>
      </c>
      <c r="BI12" s="12">
        <f>+General!BI7-General!BI8</f>
        <v>3</v>
      </c>
      <c r="BJ12" s="12">
        <f>+General!BJ7-General!BJ8</f>
        <v>2</v>
      </c>
      <c r="BK12" s="12">
        <f>+General!BK7-General!BK8</f>
        <v>2</v>
      </c>
      <c r="BL12" s="12">
        <f>+General!BL7-General!BL8</f>
        <v>-4</v>
      </c>
      <c r="BM12" s="12">
        <f>+General!BM7-General!BM8</f>
        <v>12</v>
      </c>
      <c r="BN12" s="12">
        <f>+General!BN7-General!BN8</f>
        <v>15</v>
      </c>
      <c r="BO12" s="12">
        <f>+General!BO7-General!BO8</f>
        <v>18</v>
      </c>
      <c r="BP12" s="12">
        <f>+General!BP7-General!BP8</f>
        <v>21</v>
      </c>
      <c r="BQ12" s="12">
        <f>+General!BQ7-General!BQ8</f>
        <v>11</v>
      </c>
      <c r="BR12" s="12">
        <f>+General!BR7-General!BR8</f>
        <v>9</v>
      </c>
      <c r="BS12" s="12">
        <f>+General!BS7-General!BS8</f>
        <v>7</v>
      </c>
      <c r="BT12" s="12">
        <f>+General!BT7-General!BT8</f>
        <v>5</v>
      </c>
      <c r="BU12" s="12">
        <f>+General!BU7-General!BU8</f>
        <v>3</v>
      </c>
      <c r="BV12" s="12">
        <f>+General!BV7-General!BV8</f>
        <v>1</v>
      </c>
      <c r="BW12" s="12">
        <f>+General!BW7-General!BW8</f>
        <v>4</v>
      </c>
      <c r="BX12" s="12">
        <f>+General!BX7-Marlyn!BX11</f>
        <v>10</v>
      </c>
      <c r="BY12" s="12">
        <f>+General!BY7-Marlyn!BY11-4</f>
        <v>1</v>
      </c>
      <c r="BZ12" s="12">
        <f>+General!BZ7-Marlyn!BZ11-4</f>
        <v>0</v>
      </c>
      <c r="CA12" s="12">
        <f>+General!CA7-Marlyn!CA11-4</f>
        <v>-1</v>
      </c>
      <c r="CB12" s="12">
        <f>+General!CB7-Marlyn!CB11-4</f>
        <v>-1</v>
      </c>
      <c r="CC12" s="12">
        <f>+General!CC7-Marlyn!CC11-4</f>
        <v>-1</v>
      </c>
      <c r="CD12" s="12">
        <f>+General!CD7-Marlyn!CD11-4</f>
        <v>-2</v>
      </c>
      <c r="CE12" s="12">
        <f>+General!CE7-Marlyn!CE11-4</f>
        <v>-1</v>
      </c>
      <c r="CF12" s="12">
        <f>+General!CF7-Marlyn!CF11-4</f>
        <v>0</v>
      </c>
      <c r="CG12" s="12">
        <f>+General!CG7-Marlyn!CG11-4</f>
        <v>1</v>
      </c>
      <c r="CH12" s="12">
        <f>+General!CH7-Marlyn!CH11-4</f>
        <v>1</v>
      </c>
      <c r="CI12" s="12">
        <f>+General!CI7-Marlyn!CI11-4</f>
        <v>-3</v>
      </c>
      <c r="CJ12" s="12">
        <f>+General!CJ7-Marlyn!CJ11-4</f>
        <v>4</v>
      </c>
      <c r="CK12" s="12">
        <f>+General!CK7-Marlyn!CK11-4</f>
        <v>0</v>
      </c>
      <c r="CL12" s="12">
        <f>+General!CL7-Marlyn!CL11-4</f>
        <v>0</v>
      </c>
      <c r="CM12" s="12">
        <f>+General!CM7-Marlyn!CM11-4</f>
        <v>0</v>
      </c>
      <c r="CN12" s="16">
        <v>0</v>
      </c>
      <c r="CO12" s="16">
        <f>+General!CO7-General!CO8-2</f>
        <v>1</v>
      </c>
      <c r="CP12" s="16">
        <f>+General!CP7-General!CP8-2</f>
        <v>-1</v>
      </c>
      <c r="CQ12" s="16">
        <f>+General!CQ7-General!CQ8-2</f>
        <v>1</v>
      </c>
      <c r="CR12" s="16">
        <f>+General!CR7-General!CR8-2</f>
        <v>0</v>
      </c>
      <c r="CS12" s="16">
        <f>+General!CS7-General!CS8-2</f>
        <v>2</v>
      </c>
      <c r="CT12" s="16">
        <f>+General!CT7-General!CT8-2</f>
        <v>3</v>
      </c>
      <c r="CU12" s="16">
        <f>+General!CU7-General!CU8-2</f>
        <v>-9</v>
      </c>
      <c r="CV12" s="59">
        <f>+General!CV7-General!CV8-2</f>
        <v>5</v>
      </c>
      <c r="CW12" s="59">
        <f>+General!CW7-General!CW8-2</f>
        <v>-2</v>
      </c>
      <c r="CX12" s="59">
        <f>+General!CX7-General!CX8-2</f>
        <v>6</v>
      </c>
      <c r="CY12" s="59">
        <f>+General!CY7-General!CY8-2</f>
        <v>-2</v>
      </c>
      <c r="CZ12" s="59">
        <f>+General!CZ7-General!CZ8-2</f>
        <v>-2</v>
      </c>
      <c r="DA12" s="59">
        <f>+General!DA7-General!DA8-2</f>
        <v>-2</v>
      </c>
      <c r="DB12" s="59">
        <f>+General!DB7-General!DB8-2</f>
        <v>-2</v>
      </c>
      <c r="DC12" s="59">
        <f>+General!DC7-General!DC8-2</f>
        <v>-2</v>
      </c>
    </row>
    <row r="13" spans="2:107" x14ac:dyDescent="0.25">
      <c r="B13" s="17" t="s">
        <v>17</v>
      </c>
      <c r="C13" s="18"/>
      <c r="D13" s="19"/>
      <c r="E13" s="19">
        <f>+E11*E7</f>
        <v>0</v>
      </c>
      <c r="F13" s="19">
        <f>+F11*F7</f>
        <v>2733.8519999999999</v>
      </c>
      <c r="G13" s="19">
        <f t="shared" ref="G13:AL13" si="10">+(G11+G12)*G7</f>
        <v>2969.6396804260939</v>
      </c>
      <c r="H13" s="19">
        <f t="shared" si="10"/>
        <v>2116.819800124922</v>
      </c>
      <c r="I13" s="19">
        <f t="shared" si="10"/>
        <v>1020</v>
      </c>
      <c r="J13" s="19">
        <f t="shared" si="10"/>
        <v>1815.1304347826087</v>
      </c>
      <c r="K13" s="19">
        <f t="shared" si="10"/>
        <v>1469.3913043478262</v>
      </c>
      <c r="L13" s="19">
        <f t="shared" si="10"/>
        <v>2333.7391304347825</v>
      </c>
      <c r="M13" s="19">
        <f t="shared" si="10"/>
        <v>3328</v>
      </c>
      <c r="N13" s="19">
        <f t="shared" si="10"/>
        <v>2688</v>
      </c>
      <c r="O13" s="19">
        <f t="shared" si="10"/>
        <v>1859</v>
      </c>
      <c r="P13" s="19">
        <f t="shared" si="10"/>
        <v>1001</v>
      </c>
      <c r="Q13" s="19">
        <f t="shared" si="10"/>
        <v>2431</v>
      </c>
      <c r="R13" s="19">
        <f t="shared" si="10"/>
        <v>5005</v>
      </c>
      <c r="S13" s="19">
        <f t="shared" si="10"/>
        <v>3660</v>
      </c>
      <c r="T13" s="19">
        <f t="shared" si="10"/>
        <v>5177</v>
      </c>
      <c r="U13" s="19">
        <f t="shared" si="10"/>
        <v>4676</v>
      </c>
      <c r="V13" s="19">
        <f t="shared" si="10"/>
        <v>4008</v>
      </c>
      <c r="W13" s="19">
        <f t="shared" si="10"/>
        <v>5344</v>
      </c>
      <c r="X13" s="19">
        <f t="shared" si="10"/>
        <v>5845</v>
      </c>
      <c r="Y13" s="19">
        <f t="shared" si="10"/>
        <v>4843</v>
      </c>
      <c r="Z13" s="19">
        <f t="shared" si="10"/>
        <v>7849</v>
      </c>
      <c r="AA13" s="19">
        <f t="shared" si="10"/>
        <v>8684</v>
      </c>
      <c r="AB13" s="19">
        <f t="shared" si="10"/>
        <v>4995</v>
      </c>
      <c r="AC13" s="19">
        <f t="shared" si="10"/>
        <v>4725</v>
      </c>
      <c r="AD13" s="19">
        <f t="shared" si="10"/>
        <v>5670</v>
      </c>
      <c r="AE13" s="19">
        <f t="shared" si="10"/>
        <v>7290</v>
      </c>
      <c r="AF13" s="19">
        <f t="shared" si="10"/>
        <v>0</v>
      </c>
      <c r="AG13" s="19">
        <f t="shared" si="10"/>
        <v>29025</v>
      </c>
      <c r="AH13" s="19">
        <f t="shared" si="10"/>
        <v>16470</v>
      </c>
      <c r="AI13" s="19">
        <f t="shared" si="10"/>
        <v>0</v>
      </c>
      <c r="AJ13" s="19">
        <f t="shared" si="10"/>
        <v>16605</v>
      </c>
      <c r="AK13" s="19">
        <f t="shared" si="10"/>
        <v>7155</v>
      </c>
      <c r="AL13" s="19">
        <f t="shared" si="10"/>
        <v>7425</v>
      </c>
      <c r="AM13" s="19">
        <f t="shared" ref="AM13:BR13" si="11">+(AM11+AM12)*AM7</f>
        <v>7155</v>
      </c>
      <c r="AN13" s="19">
        <f t="shared" si="11"/>
        <v>5112</v>
      </c>
      <c r="AO13" s="19">
        <f t="shared" si="11"/>
        <v>5538</v>
      </c>
      <c r="AP13" s="19">
        <f t="shared" si="11"/>
        <v>11919</v>
      </c>
      <c r="AQ13" s="19">
        <f t="shared" si="11"/>
        <v>27674</v>
      </c>
      <c r="AR13" s="19">
        <f t="shared" si="11"/>
        <v>38592</v>
      </c>
      <c r="AS13" s="19">
        <f t="shared" si="11"/>
        <v>51858</v>
      </c>
      <c r="AT13" s="19">
        <f t="shared" si="11"/>
        <v>40736</v>
      </c>
      <c r="AU13" s="19">
        <f t="shared" si="11"/>
        <v>31892</v>
      </c>
      <c r="AV13" s="19">
        <f t="shared" si="11"/>
        <v>30686</v>
      </c>
      <c r="AW13" s="19">
        <f t="shared" si="11"/>
        <v>18090</v>
      </c>
      <c r="AX13" s="19">
        <f t="shared" si="11"/>
        <v>8954</v>
      </c>
      <c r="AY13" s="19">
        <f t="shared" si="11"/>
        <v>16456</v>
      </c>
      <c r="AZ13" s="19">
        <f t="shared" si="11"/>
        <v>10406</v>
      </c>
      <c r="BA13" s="19">
        <f t="shared" si="11"/>
        <v>21780</v>
      </c>
      <c r="BB13" s="19">
        <f t="shared" si="11"/>
        <v>25047</v>
      </c>
      <c r="BC13" s="19">
        <f t="shared" si="11"/>
        <v>23474</v>
      </c>
      <c r="BD13" s="19">
        <f t="shared" si="11"/>
        <v>19844</v>
      </c>
      <c r="BE13" s="19">
        <f t="shared" si="11"/>
        <v>4961</v>
      </c>
      <c r="BF13" s="19">
        <f t="shared" si="11"/>
        <v>121</v>
      </c>
      <c r="BG13" s="19">
        <f t="shared" si="11"/>
        <v>8833</v>
      </c>
      <c r="BH13" s="19">
        <f t="shared" si="11"/>
        <v>3146</v>
      </c>
      <c r="BI13" s="19">
        <f t="shared" si="11"/>
        <v>4046</v>
      </c>
      <c r="BJ13" s="19">
        <f t="shared" si="11"/>
        <v>3927</v>
      </c>
      <c r="BK13" s="19">
        <f t="shared" si="11"/>
        <v>3213</v>
      </c>
      <c r="BL13" s="19">
        <f t="shared" si="11"/>
        <v>2737</v>
      </c>
      <c r="BM13" s="19">
        <f t="shared" si="11"/>
        <v>11739</v>
      </c>
      <c r="BN13" s="19">
        <f t="shared" si="11"/>
        <v>17673</v>
      </c>
      <c r="BO13" s="19">
        <f t="shared" si="11"/>
        <v>23310</v>
      </c>
      <c r="BP13" s="19">
        <f t="shared" si="11"/>
        <v>23436</v>
      </c>
      <c r="BQ13" s="19">
        <f t="shared" si="11"/>
        <v>13104</v>
      </c>
      <c r="BR13" s="19">
        <f t="shared" si="11"/>
        <v>11214</v>
      </c>
      <c r="BS13" s="19">
        <f t="shared" ref="BS13:BZ13" si="12">+(BS11+BS12)*BS7</f>
        <v>9450</v>
      </c>
      <c r="BT13" s="19">
        <f t="shared" si="12"/>
        <v>7434</v>
      </c>
      <c r="BU13" s="19">
        <f t="shared" si="12"/>
        <v>4284</v>
      </c>
      <c r="BV13" s="19">
        <f t="shared" si="12"/>
        <v>1638</v>
      </c>
      <c r="BW13" s="19">
        <f t="shared" si="12"/>
        <v>4932</v>
      </c>
      <c r="BX13" s="19">
        <f t="shared" si="12"/>
        <v>8083</v>
      </c>
      <c r="BY13" s="19">
        <f t="shared" si="12"/>
        <v>6987</v>
      </c>
      <c r="BZ13" s="19">
        <f t="shared" si="12"/>
        <v>5891</v>
      </c>
      <c r="CA13" s="19">
        <f t="shared" ref="CA13:DB13" si="13">+(CA11+CA12)*CA7</f>
        <v>5184</v>
      </c>
      <c r="CB13" s="19">
        <f t="shared" si="13"/>
        <v>5184</v>
      </c>
      <c r="CC13" s="19">
        <f t="shared" si="13"/>
        <v>4608</v>
      </c>
      <c r="CD13" s="19">
        <f t="shared" si="13"/>
        <v>2736</v>
      </c>
      <c r="CE13" s="19">
        <f t="shared" si="13"/>
        <v>5184</v>
      </c>
      <c r="CF13" s="19">
        <f t="shared" si="13"/>
        <v>5472</v>
      </c>
      <c r="CG13" s="19">
        <f t="shared" si="13"/>
        <v>7776</v>
      </c>
      <c r="CH13" s="19">
        <f t="shared" si="13"/>
        <v>5904</v>
      </c>
      <c r="CI13" s="19">
        <f t="shared" si="13"/>
        <v>4752</v>
      </c>
      <c r="CJ13" s="19">
        <f t="shared" si="13"/>
        <v>10512</v>
      </c>
      <c r="CK13" s="19">
        <f t="shared" si="13"/>
        <v>5472</v>
      </c>
      <c r="CL13" s="19">
        <f t="shared" si="13"/>
        <v>6424</v>
      </c>
      <c r="CM13" s="19">
        <f t="shared" si="13"/>
        <v>8176</v>
      </c>
      <c r="CN13" s="19">
        <f t="shared" si="13"/>
        <v>15184</v>
      </c>
      <c r="CO13" s="19">
        <f t="shared" si="13"/>
        <v>3942</v>
      </c>
      <c r="CP13" s="19">
        <f t="shared" si="13"/>
        <v>3942</v>
      </c>
      <c r="CQ13" s="19">
        <f t="shared" si="13"/>
        <v>3816</v>
      </c>
      <c r="CR13" s="19">
        <f t="shared" si="13"/>
        <v>4611</v>
      </c>
      <c r="CS13" s="19">
        <f t="shared" si="13"/>
        <v>6201</v>
      </c>
      <c r="CT13" s="19">
        <f t="shared" si="13"/>
        <v>6996</v>
      </c>
      <c r="CU13" s="19">
        <f t="shared" si="13"/>
        <v>5088</v>
      </c>
      <c r="CV13" s="62">
        <f t="shared" si="13"/>
        <v>4452</v>
      </c>
      <c r="CW13" s="62">
        <f t="shared" si="13"/>
        <v>8427</v>
      </c>
      <c r="CX13" s="62">
        <f t="shared" si="13"/>
        <v>3498</v>
      </c>
      <c r="CY13" s="62">
        <f t="shared" si="13"/>
        <v>9405</v>
      </c>
      <c r="CZ13" s="62">
        <f t="shared" si="13"/>
        <v>12312</v>
      </c>
      <c r="DA13" s="62">
        <f t="shared" si="13"/>
        <v>8379</v>
      </c>
      <c r="DB13" s="62">
        <f t="shared" si="13"/>
        <v>5130</v>
      </c>
      <c r="DC13" s="62">
        <f t="shared" ref="DC13" si="14">+(DC11+DC12)*DC7</f>
        <v>5130</v>
      </c>
    </row>
    <row r="14" spans="2:107" x14ac:dyDescent="0.25">
      <c r="B14" s="76" t="s">
        <v>93</v>
      </c>
    </row>
    <row r="15" spans="2:107" x14ac:dyDescent="0.25">
      <c r="B15" s="3" t="s">
        <v>8</v>
      </c>
      <c r="C15" s="4"/>
      <c r="D15" s="5">
        <v>41671</v>
      </c>
      <c r="E15" s="5">
        <v>41699</v>
      </c>
      <c r="F15" s="5">
        <v>41730</v>
      </c>
      <c r="G15" s="5">
        <v>41760</v>
      </c>
      <c r="H15" s="5">
        <v>41791</v>
      </c>
      <c r="I15" s="5">
        <f t="shared" ref="I15:AN15" si="15">+I4</f>
        <v>41821</v>
      </c>
      <c r="J15" s="5">
        <f t="shared" si="15"/>
        <v>41852</v>
      </c>
      <c r="K15" s="5">
        <f t="shared" si="15"/>
        <v>41883</v>
      </c>
      <c r="L15" s="5">
        <f t="shared" si="15"/>
        <v>41913</v>
      </c>
      <c r="M15" s="5">
        <f t="shared" si="15"/>
        <v>41944</v>
      </c>
      <c r="N15" s="5">
        <f t="shared" si="15"/>
        <v>41974</v>
      </c>
      <c r="O15" s="5">
        <f t="shared" si="15"/>
        <v>42005</v>
      </c>
      <c r="P15" s="5">
        <f t="shared" si="15"/>
        <v>42036</v>
      </c>
      <c r="Q15" s="5">
        <f t="shared" si="15"/>
        <v>42064</v>
      </c>
      <c r="R15" s="5">
        <f t="shared" si="15"/>
        <v>42095</v>
      </c>
      <c r="S15" s="5">
        <f t="shared" si="15"/>
        <v>42125</v>
      </c>
      <c r="T15" s="5">
        <f t="shared" si="15"/>
        <v>42156</v>
      </c>
      <c r="U15" s="5">
        <f t="shared" si="15"/>
        <v>42186</v>
      </c>
      <c r="V15" s="5">
        <f t="shared" si="15"/>
        <v>42217</v>
      </c>
      <c r="W15" s="5">
        <f t="shared" si="15"/>
        <v>42248</v>
      </c>
      <c r="X15" s="5">
        <f t="shared" si="15"/>
        <v>42278</v>
      </c>
      <c r="Y15" s="5">
        <f t="shared" si="15"/>
        <v>42309</v>
      </c>
      <c r="Z15" s="5">
        <f t="shared" si="15"/>
        <v>42339</v>
      </c>
      <c r="AA15" s="5">
        <f t="shared" si="15"/>
        <v>42370</v>
      </c>
      <c r="AB15" s="5">
        <f t="shared" si="15"/>
        <v>42401</v>
      </c>
      <c r="AC15" s="5">
        <f t="shared" si="15"/>
        <v>42430</v>
      </c>
      <c r="AD15" s="5">
        <f t="shared" si="15"/>
        <v>42461</v>
      </c>
      <c r="AE15" s="5">
        <f t="shared" si="15"/>
        <v>42491</v>
      </c>
      <c r="AF15" s="5">
        <f t="shared" si="15"/>
        <v>42522</v>
      </c>
      <c r="AG15" s="5">
        <f t="shared" si="15"/>
        <v>42552</v>
      </c>
      <c r="AH15" s="5">
        <f t="shared" si="15"/>
        <v>42583</v>
      </c>
      <c r="AI15" s="5">
        <f t="shared" si="15"/>
        <v>42614</v>
      </c>
      <c r="AJ15" s="5">
        <f t="shared" si="15"/>
        <v>42644</v>
      </c>
      <c r="AK15" s="5">
        <f t="shared" si="15"/>
        <v>42675</v>
      </c>
      <c r="AL15" s="5">
        <f t="shared" si="15"/>
        <v>42705</v>
      </c>
      <c r="AM15" s="5">
        <f t="shared" si="15"/>
        <v>42736</v>
      </c>
      <c r="AN15" s="5">
        <f t="shared" si="15"/>
        <v>42767</v>
      </c>
      <c r="AO15" s="5">
        <f t="shared" ref="AO15:BT15" si="16">+AO4</f>
        <v>42795</v>
      </c>
      <c r="AP15" s="5">
        <f t="shared" si="16"/>
        <v>42826</v>
      </c>
      <c r="AQ15" s="5">
        <f t="shared" si="16"/>
        <v>42856</v>
      </c>
      <c r="AR15" s="5">
        <f t="shared" si="16"/>
        <v>42887</v>
      </c>
      <c r="AS15" s="5">
        <f t="shared" si="16"/>
        <v>42917</v>
      </c>
      <c r="AT15" s="5">
        <f t="shared" si="16"/>
        <v>42948</v>
      </c>
      <c r="AU15" s="5">
        <f t="shared" si="16"/>
        <v>42979</v>
      </c>
      <c r="AV15" s="5">
        <f t="shared" si="16"/>
        <v>43009</v>
      </c>
      <c r="AW15" s="5">
        <f t="shared" si="16"/>
        <v>43040</v>
      </c>
      <c r="AX15" s="5">
        <f t="shared" si="16"/>
        <v>43070</v>
      </c>
      <c r="AY15" s="5">
        <f t="shared" si="16"/>
        <v>43132</v>
      </c>
      <c r="AZ15" s="5">
        <f t="shared" si="16"/>
        <v>43160</v>
      </c>
      <c r="BA15" s="5">
        <f t="shared" si="16"/>
        <v>43191</v>
      </c>
      <c r="BB15" s="5">
        <f t="shared" si="16"/>
        <v>43221</v>
      </c>
      <c r="BC15" s="5">
        <f t="shared" si="16"/>
        <v>43252</v>
      </c>
      <c r="BD15" s="5">
        <f t="shared" si="16"/>
        <v>43282</v>
      </c>
      <c r="BE15" s="5">
        <f t="shared" si="16"/>
        <v>43313</v>
      </c>
      <c r="BF15" s="5">
        <f t="shared" si="16"/>
        <v>43344</v>
      </c>
      <c r="BG15" s="5">
        <f t="shared" si="16"/>
        <v>43374</v>
      </c>
      <c r="BH15" s="5">
        <f t="shared" si="16"/>
        <v>43405</v>
      </c>
      <c r="BI15" s="5">
        <f t="shared" si="16"/>
        <v>43435</v>
      </c>
      <c r="BJ15" s="5">
        <f t="shared" si="16"/>
        <v>43466</v>
      </c>
      <c r="BK15" s="5">
        <f t="shared" si="16"/>
        <v>43497</v>
      </c>
      <c r="BL15" s="5">
        <f t="shared" si="16"/>
        <v>43525</v>
      </c>
      <c r="BM15" s="5">
        <f t="shared" si="16"/>
        <v>43556</v>
      </c>
      <c r="BN15" s="5">
        <f t="shared" si="16"/>
        <v>43586</v>
      </c>
      <c r="BO15" s="5">
        <f t="shared" si="16"/>
        <v>43617</v>
      </c>
      <c r="BP15" s="5">
        <f t="shared" si="16"/>
        <v>43647</v>
      </c>
      <c r="BQ15" s="5">
        <f t="shared" si="16"/>
        <v>43678</v>
      </c>
      <c r="BR15" s="5">
        <f t="shared" si="16"/>
        <v>43709</v>
      </c>
      <c r="BS15" s="5">
        <f t="shared" si="16"/>
        <v>43739</v>
      </c>
      <c r="BT15" s="5">
        <f t="shared" si="16"/>
        <v>43770</v>
      </c>
      <c r="BU15" s="5">
        <f t="shared" ref="BU15:CZ15" si="17">+BU4</f>
        <v>43800</v>
      </c>
      <c r="BV15" s="5">
        <f t="shared" si="17"/>
        <v>43831</v>
      </c>
      <c r="BW15" s="5">
        <f t="shared" si="17"/>
        <v>43862</v>
      </c>
      <c r="BX15" s="5">
        <f t="shared" si="17"/>
        <v>43891</v>
      </c>
      <c r="BY15" s="5">
        <f t="shared" si="17"/>
        <v>43922</v>
      </c>
      <c r="BZ15" s="5">
        <f t="shared" si="17"/>
        <v>43952</v>
      </c>
      <c r="CA15" s="5">
        <f t="shared" si="17"/>
        <v>43983</v>
      </c>
      <c r="CB15" s="5">
        <f t="shared" si="17"/>
        <v>44013</v>
      </c>
      <c r="CC15" s="5">
        <f t="shared" si="17"/>
        <v>44044</v>
      </c>
      <c r="CD15" s="5">
        <f t="shared" si="17"/>
        <v>44075</v>
      </c>
      <c r="CE15" s="5">
        <f t="shared" si="17"/>
        <v>44105</v>
      </c>
      <c r="CF15" s="5">
        <f t="shared" si="17"/>
        <v>44136</v>
      </c>
      <c r="CG15" s="5">
        <f t="shared" si="17"/>
        <v>44166</v>
      </c>
      <c r="CH15" s="5">
        <f t="shared" si="17"/>
        <v>44197</v>
      </c>
      <c r="CI15" s="5">
        <f t="shared" si="17"/>
        <v>44228</v>
      </c>
      <c r="CJ15" s="5">
        <f t="shared" si="17"/>
        <v>44287</v>
      </c>
      <c r="CK15" s="5">
        <f t="shared" si="17"/>
        <v>44317</v>
      </c>
      <c r="CL15" s="5">
        <f t="shared" si="17"/>
        <v>44348</v>
      </c>
      <c r="CM15" s="5">
        <f t="shared" si="17"/>
        <v>44378</v>
      </c>
      <c r="CN15" s="5">
        <f t="shared" si="17"/>
        <v>44409</v>
      </c>
      <c r="CO15" s="5">
        <f t="shared" si="17"/>
        <v>44440</v>
      </c>
      <c r="CP15" s="5">
        <f t="shared" si="17"/>
        <v>44470</v>
      </c>
      <c r="CQ15" s="5">
        <f t="shared" si="17"/>
        <v>44501</v>
      </c>
      <c r="CR15" s="5">
        <f t="shared" si="17"/>
        <v>44531</v>
      </c>
      <c r="CS15" s="5">
        <f t="shared" si="17"/>
        <v>44562</v>
      </c>
      <c r="CT15" s="5">
        <f t="shared" si="17"/>
        <v>44593</v>
      </c>
      <c r="CU15" s="5">
        <f t="shared" si="17"/>
        <v>44621</v>
      </c>
      <c r="CV15" s="49">
        <f t="shared" si="17"/>
        <v>44652</v>
      </c>
      <c r="CW15" s="49">
        <f t="shared" si="17"/>
        <v>44682</v>
      </c>
      <c r="CX15" s="49">
        <f t="shared" si="17"/>
        <v>44713</v>
      </c>
      <c r="CY15" s="49">
        <f t="shared" si="17"/>
        <v>44743</v>
      </c>
      <c r="CZ15" s="49">
        <f t="shared" si="17"/>
        <v>44774</v>
      </c>
      <c r="DA15" s="49">
        <f>+DA4</f>
        <v>44805</v>
      </c>
      <c r="DB15" s="49">
        <f>+DB4</f>
        <v>44835</v>
      </c>
      <c r="DC15" s="49">
        <f>+DC4</f>
        <v>44866</v>
      </c>
    </row>
    <row r="16" spans="2:107" x14ac:dyDescent="0.25">
      <c r="B16" s="6" t="s">
        <v>9</v>
      </c>
      <c r="C16" s="7"/>
      <c r="D16" s="10"/>
      <c r="E16" s="10">
        <v>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53"/>
      <c r="CW16" s="53"/>
      <c r="CX16" s="53"/>
      <c r="CY16" s="53"/>
      <c r="CZ16" s="53"/>
      <c r="DA16" s="53"/>
      <c r="DB16" s="53"/>
      <c r="DC16" s="53"/>
    </row>
    <row r="17" spans="2:107" x14ac:dyDescent="0.25">
      <c r="B17" s="6" t="s">
        <v>12</v>
      </c>
      <c r="C17" s="7"/>
      <c r="D17" s="11"/>
      <c r="E17" s="11" t="e">
        <f>+#REF!/E16</f>
        <v>#REF!</v>
      </c>
      <c r="F17" s="10">
        <v>900</v>
      </c>
      <c r="G17" s="10">
        <v>900</v>
      </c>
      <c r="H17" s="10">
        <v>900</v>
      </c>
      <c r="I17" s="10">
        <f>+General!I36</f>
        <v>800</v>
      </c>
      <c r="J17" s="10">
        <f>+General!J36</f>
        <v>836</v>
      </c>
      <c r="K17" s="10">
        <f>+General!K36</f>
        <v>836</v>
      </c>
      <c r="L17" s="10">
        <f>+General!L36</f>
        <v>836</v>
      </c>
      <c r="M17" s="10">
        <v>780</v>
      </c>
      <c r="N17" s="10">
        <v>780</v>
      </c>
      <c r="O17" s="10">
        <f>+General!O36</f>
        <v>822</v>
      </c>
      <c r="P17" s="10">
        <f>+General!P36</f>
        <v>822</v>
      </c>
      <c r="Q17" s="10">
        <f>+General!Q36</f>
        <v>822</v>
      </c>
      <c r="R17" s="10">
        <f>+General!R36</f>
        <v>822</v>
      </c>
      <c r="S17" s="10">
        <f>+General!S36</f>
        <v>822</v>
      </c>
      <c r="T17" s="10">
        <f>+General!T36</f>
        <v>829</v>
      </c>
      <c r="U17" s="10">
        <f>+General!U36</f>
        <v>829</v>
      </c>
      <c r="V17" s="10">
        <f>+General!V36</f>
        <v>814</v>
      </c>
      <c r="W17" s="10">
        <f>+General!W36</f>
        <v>814</v>
      </c>
      <c r="X17" s="10">
        <f>+General!X36</f>
        <v>814</v>
      </c>
      <c r="Y17" s="10">
        <f>+General!Y36</f>
        <v>814</v>
      </c>
      <c r="Z17" s="10">
        <f>+General!Z36</f>
        <v>814</v>
      </c>
      <c r="AA17" s="10">
        <f>+General!AA36</f>
        <v>814</v>
      </c>
      <c r="AB17" s="10">
        <f>+General!AB36</f>
        <v>854</v>
      </c>
      <c r="AC17" s="10">
        <f>+General!AC36</f>
        <v>854</v>
      </c>
      <c r="AD17" s="10">
        <f>+[1]General!AD48</f>
        <v>854</v>
      </c>
      <c r="AE17" s="10">
        <f>+General!AE36</f>
        <v>854</v>
      </c>
      <c r="AF17" s="10">
        <f>+General!AF36</f>
        <v>854</v>
      </c>
      <c r="AG17" s="10">
        <f>+General!AG36</f>
        <v>854</v>
      </c>
      <c r="AH17" s="10">
        <f>+General!AH36</f>
        <v>854</v>
      </c>
      <c r="AI17" s="10">
        <f>+General!AI36</f>
        <v>854</v>
      </c>
      <c r="AJ17" s="10">
        <f>+General!AJ36</f>
        <v>854</v>
      </c>
      <c r="AK17" s="10">
        <f>+General!AK36</f>
        <v>854</v>
      </c>
      <c r="AL17" s="10">
        <f>+General!AL36</f>
        <v>854</v>
      </c>
      <c r="AM17" s="10">
        <f>+General!AM36</f>
        <v>854</v>
      </c>
      <c r="AN17" s="10">
        <f>+General!AN36</f>
        <v>863</v>
      </c>
      <c r="AO17" s="10">
        <f>+General!AO36</f>
        <v>863</v>
      </c>
      <c r="AP17" s="10">
        <f>+General!AP36</f>
        <v>858</v>
      </c>
      <c r="AQ17" s="10">
        <f>+General!AQ36</f>
        <v>858</v>
      </c>
      <c r="AR17" s="10">
        <f>+General!AR36</f>
        <v>858</v>
      </c>
      <c r="AS17" s="10">
        <f>+General!AS36</f>
        <v>858</v>
      </c>
      <c r="AT17" s="10">
        <f>+General!AT36</f>
        <v>858</v>
      </c>
      <c r="AU17" s="10">
        <f>+General!AU36</f>
        <v>858</v>
      </c>
      <c r="AV17" s="10">
        <f>+General!AV36</f>
        <v>858</v>
      </c>
      <c r="AW17" s="10">
        <f>+General!AW36</f>
        <v>858</v>
      </c>
      <c r="AX17" s="10">
        <f>+General!AX36</f>
        <v>858</v>
      </c>
      <c r="AY17" s="10">
        <f>+General!AY36</f>
        <v>858</v>
      </c>
      <c r="AZ17" s="10">
        <f>+General!AZ36</f>
        <v>863</v>
      </c>
      <c r="BA17" s="10">
        <f>+General!BA36</f>
        <v>863</v>
      </c>
      <c r="BB17" s="10">
        <f>+General!BB36</f>
        <v>863</v>
      </c>
      <c r="BC17" s="10">
        <f>+General!BC36</f>
        <v>863</v>
      </c>
      <c r="BD17" s="10">
        <f>+General!BD36</f>
        <v>863</v>
      </c>
      <c r="BE17" s="10">
        <f>+General!BE36</f>
        <v>863</v>
      </c>
      <c r="BF17" s="10">
        <f>+General!BF36</f>
        <v>863</v>
      </c>
      <c r="BG17" s="10">
        <f>+General!BG36</f>
        <v>863</v>
      </c>
      <c r="BH17" s="10">
        <f>+General!BH36</f>
        <v>863</v>
      </c>
      <c r="BI17" s="10">
        <f>+General!BI36</f>
        <v>895</v>
      </c>
      <c r="BJ17" s="10">
        <f>+General!BJ36</f>
        <v>895</v>
      </c>
      <c r="BK17" s="10">
        <f>+General!BK36</f>
        <v>895</v>
      </c>
      <c r="BL17" s="10">
        <f>+General!BL36</f>
        <v>895</v>
      </c>
      <c r="BM17" s="10">
        <f>+General!BM36</f>
        <v>895</v>
      </c>
      <c r="BN17" s="10">
        <f>+General!BN36</f>
        <v>890</v>
      </c>
      <c r="BO17" s="10">
        <f>+General!BO36</f>
        <v>890</v>
      </c>
      <c r="BP17" s="10">
        <f>+General!BP36</f>
        <v>890</v>
      </c>
      <c r="BQ17" s="10">
        <f>+General!BQ36</f>
        <v>890</v>
      </c>
      <c r="BR17" s="10">
        <f>+General!BR36</f>
        <v>890</v>
      </c>
      <c r="BS17" s="10">
        <f>+General!BS36</f>
        <v>890</v>
      </c>
      <c r="BT17" s="10">
        <f>+General!BT36</f>
        <v>890</v>
      </c>
      <c r="BU17" s="10">
        <f>+General!BU36</f>
        <v>890</v>
      </c>
      <c r="BV17" s="10">
        <f>+General!BV36</f>
        <v>890</v>
      </c>
      <c r="BW17" s="10">
        <v>916</v>
      </c>
      <c r="BX17" s="10">
        <v>916</v>
      </c>
      <c r="BY17" s="10">
        <v>916</v>
      </c>
      <c r="BZ17" s="10">
        <v>916</v>
      </c>
      <c r="CA17" s="10">
        <v>916</v>
      </c>
      <c r="CB17" s="10">
        <v>916</v>
      </c>
      <c r="CC17" s="10">
        <v>916</v>
      </c>
      <c r="CD17" s="10">
        <v>916</v>
      </c>
      <c r="CE17" s="10">
        <v>916</v>
      </c>
      <c r="CF17" s="10">
        <v>916</v>
      </c>
      <c r="CG17" s="10">
        <v>916</v>
      </c>
      <c r="CH17" s="10">
        <v>916</v>
      </c>
      <c r="CI17" s="10">
        <v>916</v>
      </c>
      <c r="CJ17" s="10">
        <v>916</v>
      </c>
      <c r="CK17" s="10">
        <v>916</v>
      </c>
      <c r="CL17" s="10">
        <v>916</v>
      </c>
      <c r="CM17" s="10">
        <v>916</v>
      </c>
      <c r="CN17" s="10">
        <v>916</v>
      </c>
      <c r="CO17" s="10">
        <v>916</v>
      </c>
      <c r="CP17" s="10">
        <v>916</v>
      </c>
      <c r="CQ17" s="10">
        <f>+General!CQ36</f>
        <v>1026</v>
      </c>
      <c r="CR17" s="10">
        <f>+General!CR36</f>
        <v>1026</v>
      </c>
      <c r="CS17" s="10">
        <f>+General!CS36</f>
        <v>1026</v>
      </c>
      <c r="CT17" s="10">
        <f>+General!CT36</f>
        <v>1026</v>
      </c>
      <c r="CU17" s="10">
        <f>+General!CU36</f>
        <v>1026</v>
      </c>
      <c r="CV17" s="53">
        <f>+General!CV36</f>
        <v>1026</v>
      </c>
      <c r="CW17" s="53">
        <f>+General!CW36</f>
        <v>1026</v>
      </c>
      <c r="CX17" s="53">
        <f>+General!CX36</f>
        <v>1026</v>
      </c>
      <c r="CY17" s="53">
        <f>+General!CY36</f>
        <v>1026</v>
      </c>
      <c r="CZ17" s="53">
        <f>+General!CZ36</f>
        <v>1026</v>
      </c>
      <c r="DA17" s="53">
        <f>+General!DA36</f>
        <v>1026</v>
      </c>
      <c r="DB17" s="53">
        <f>+General!DB36</f>
        <v>1026</v>
      </c>
      <c r="DC17" s="53">
        <f>+General!DC36</f>
        <v>1026</v>
      </c>
    </row>
    <row r="18" spans="2:107" x14ac:dyDescent="0.25">
      <c r="B18" s="6" t="s">
        <v>18</v>
      </c>
      <c r="C18" s="7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53"/>
      <c r="CW18" s="53"/>
      <c r="CX18" s="53"/>
      <c r="CY18" s="53"/>
      <c r="CZ18" s="53"/>
      <c r="DA18" s="53"/>
      <c r="DB18" s="53"/>
      <c r="DC18" s="53"/>
    </row>
    <row r="19" spans="2:107" x14ac:dyDescent="0.25">
      <c r="B19" s="6" t="s">
        <v>3</v>
      </c>
      <c r="C19" s="13"/>
      <c r="D19" s="10"/>
      <c r="E19" s="10">
        <v>0</v>
      </c>
      <c r="F19" s="10">
        <f>+E20</f>
        <v>0</v>
      </c>
      <c r="G19" s="10">
        <v>6.98</v>
      </c>
      <c r="H19" s="10">
        <f t="shared" ref="H19:DC19" si="18">+G20</f>
        <v>8.89</v>
      </c>
      <c r="I19" s="10">
        <f t="shared" si="18"/>
        <v>12</v>
      </c>
      <c r="J19" s="10">
        <f t="shared" si="18"/>
        <v>13</v>
      </c>
      <c r="K19" s="10">
        <f t="shared" si="18"/>
        <v>16</v>
      </c>
      <c r="L19" s="10">
        <f t="shared" si="18"/>
        <v>18</v>
      </c>
      <c r="M19" s="10">
        <f t="shared" si="18"/>
        <v>22</v>
      </c>
      <c r="N19" s="10">
        <f t="shared" si="18"/>
        <v>24.51</v>
      </c>
      <c r="O19" s="10">
        <f t="shared" si="18"/>
        <v>26.4</v>
      </c>
      <c r="P19" s="10">
        <f t="shared" si="18"/>
        <v>27</v>
      </c>
      <c r="Q19" s="10">
        <f t="shared" si="18"/>
        <v>27.14</v>
      </c>
      <c r="R19" s="10">
        <f t="shared" si="18"/>
        <v>29.31</v>
      </c>
      <c r="S19" s="10">
        <f t="shared" si="18"/>
        <v>34</v>
      </c>
      <c r="T19" s="10">
        <f t="shared" si="18"/>
        <v>35.33</v>
      </c>
      <c r="U19" s="10">
        <f t="shared" si="18"/>
        <v>38</v>
      </c>
      <c r="V19" s="10">
        <f t="shared" si="18"/>
        <v>39</v>
      </c>
      <c r="W19" s="10">
        <f t="shared" si="18"/>
        <v>41</v>
      </c>
      <c r="X19" s="10">
        <f t="shared" si="18"/>
        <v>43</v>
      </c>
      <c r="Y19" s="10">
        <f t="shared" si="18"/>
        <v>46</v>
      </c>
      <c r="Z19" s="10">
        <f t="shared" si="18"/>
        <v>49</v>
      </c>
      <c r="AA19" s="10">
        <f t="shared" si="18"/>
        <v>54</v>
      </c>
      <c r="AB19" s="10">
        <f t="shared" si="18"/>
        <v>59</v>
      </c>
      <c r="AC19" s="10">
        <f t="shared" si="18"/>
        <v>61</v>
      </c>
      <c r="AD19" s="10">
        <f t="shared" si="18"/>
        <v>64</v>
      </c>
      <c r="AE19" s="10">
        <f t="shared" si="18"/>
        <v>66</v>
      </c>
      <c r="AF19" s="10">
        <f t="shared" si="18"/>
        <v>68</v>
      </c>
      <c r="AG19" s="10">
        <f t="shared" si="18"/>
        <v>68</v>
      </c>
      <c r="AH19" s="10">
        <f t="shared" si="18"/>
        <v>68</v>
      </c>
      <c r="AI19" s="10">
        <f t="shared" si="18"/>
        <v>75</v>
      </c>
      <c r="AJ19" s="10">
        <f t="shared" si="18"/>
        <v>75</v>
      </c>
      <c r="AK19" s="10">
        <f t="shared" si="18"/>
        <v>88</v>
      </c>
      <c r="AL19" s="10">
        <f t="shared" si="18"/>
        <v>96</v>
      </c>
      <c r="AM19" s="10">
        <f t="shared" si="18"/>
        <v>104</v>
      </c>
      <c r="AN19" s="10">
        <f t="shared" si="18"/>
        <v>117</v>
      </c>
      <c r="AO19" s="10">
        <f t="shared" si="18"/>
        <v>121</v>
      </c>
      <c r="AP19" s="10">
        <f t="shared" si="18"/>
        <v>125</v>
      </c>
      <c r="AQ19" s="10">
        <f t="shared" si="18"/>
        <v>130</v>
      </c>
      <c r="AR19" s="10">
        <f t="shared" si="18"/>
        <v>134</v>
      </c>
      <c r="AS19" s="10">
        <f t="shared" si="18"/>
        <v>139</v>
      </c>
      <c r="AT19" s="10">
        <f t="shared" si="18"/>
        <v>145</v>
      </c>
      <c r="AU19" s="10">
        <f t="shared" si="18"/>
        <v>148</v>
      </c>
      <c r="AV19" s="10">
        <f t="shared" si="18"/>
        <v>151</v>
      </c>
      <c r="AW19" s="10">
        <f t="shared" si="18"/>
        <v>157</v>
      </c>
      <c r="AX19" s="10">
        <f t="shared" si="18"/>
        <v>164</v>
      </c>
      <c r="AY19" s="10">
        <f t="shared" si="18"/>
        <v>176</v>
      </c>
      <c r="AZ19" s="10">
        <f t="shared" si="18"/>
        <v>193</v>
      </c>
      <c r="BA19" s="10">
        <f t="shared" si="18"/>
        <v>200</v>
      </c>
      <c r="BB19" s="10">
        <f t="shared" si="18"/>
        <v>205</v>
      </c>
      <c r="BC19" s="10">
        <f t="shared" si="18"/>
        <v>209</v>
      </c>
      <c r="BD19" s="10">
        <f t="shared" si="18"/>
        <v>213</v>
      </c>
      <c r="BE19" s="10">
        <f t="shared" si="18"/>
        <v>215</v>
      </c>
      <c r="BF19" s="10">
        <f t="shared" si="18"/>
        <v>215</v>
      </c>
      <c r="BG19" s="10">
        <f t="shared" si="18"/>
        <v>215</v>
      </c>
      <c r="BH19" s="10">
        <f t="shared" si="18"/>
        <v>223</v>
      </c>
      <c r="BI19" s="10">
        <f t="shared" si="18"/>
        <v>225</v>
      </c>
      <c r="BJ19" s="10">
        <f t="shared" si="18"/>
        <v>228</v>
      </c>
      <c r="BK19" s="10">
        <f t="shared" si="18"/>
        <v>231</v>
      </c>
      <c r="BL19" s="10">
        <f t="shared" si="18"/>
        <v>232</v>
      </c>
      <c r="BM19" s="10">
        <f t="shared" si="18"/>
        <v>237</v>
      </c>
      <c r="BN19" s="10">
        <f t="shared" si="18"/>
        <v>242</v>
      </c>
      <c r="BO19" s="10">
        <f t="shared" si="18"/>
        <v>247</v>
      </c>
      <c r="BP19" s="10">
        <f t="shared" si="18"/>
        <v>252</v>
      </c>
      <c r="BQ19" s="10">
        <f t="shared" si="18"/>
        <v>264</v>
      </c>
      <c r="BR19" s="10">
        <f t="shared" si="18"/>
        <v>272</v>
      </c>
      <c r="BS19" s="10">
        <f t="shared" si="18"/>
        <v>279</v>
      </c>
      <c r="BT19" s="10">
        <f t="shared" si="18"/>
        <v>286</v>
      </c>
      <c r="BU19" s="10">
        <f t="shared" si="18"/>
        <v>294</v>
      </c>
      <c r="BV19" s="10">
        <f t="shared" si="18"/>
        <v>297</v>
      </c>
      <c r="BW19" s="10">
        <f t="shared" si="18"/>
        <v>300</v>
      </c>
      <c r="BX19" s="10">
        <f t="shared" si="18"/>
        <v>307</v>
      </c>
      <c r="BY19" s="10">
        <f t="shared" si="18"/>
        <v>317</v>
      </c>
      <c r="BZ19" s="10">
        <f t="shared" si="18"/>
        <v>323</v>
      </c>
      <c r="CA19" s="10">
        <f t="shared" si="18"/>
        <v>330</v>
      </c>
      <c r="CB19" s="10">
        <f t="shared" si="18"/>
        <v>336</v>
      </c>
      <c r="CC19" s="10">
        <f t="shared" si="18"/>
        <v>342</v>
      </c>
      <c r="CD19" s="10">
        <f t="shared" si="18"/>
        <v>348</v>
      </c>
      <c r="CE19" s="10">
        <f t="shared" si="18"/>
        <v>352</v>
      </c>
      <c r="CF19" s="10">
        <f t="shared" si="18"/>
        <v>355</v>
      </c>
      <c r="CG19" s="10">
        <f t="shared" si="18"/>
        <v>367</v>
      </c>
      <c r="CH19" s="10">
        <f t="shared" si="18"/>
        <v>374</v>
      </c>
      <c r="CI19" s="10">
        <f t="shared" si="18"/>
        <v>380</v>
      </c>
      <c r="CJ19" s="10">
        <f t="shared" si="18"/>
        <v>385</v>
      </c>
      <c r="CK19" s="10">
        <f t="shared" si="18"/>
        <v>392</v>
      </c>
      <c r="CL19" s="10">
        <f t="shared" si="18"/>
        <v>396</v>
      </c>
      <c r="CM19" s="10">
        <f t="shared" si="18"/>
        <v>400</v>
      </c>
      <c r="CN19" s="10">
        <f t="shared" si="18"/>
        <v>403</v>
      </c>
      <c r="CO19" s="10">
        <f t="shared" si="18"/>
        <v>407</v>
      </c>
      <c r="CP19" s="10">
        <f t="shared" si="18"/>
        <v>414</v>
      </c>
      <c r="CQ19" s="10">
        <f t="shared" si="18"/>
        <v>417</v>
      </c>
      <c r="CR19" s="10">
        <f t="shared" si="18"/>
        <v>421</v>
      </c>
      <c r="CS19" s="10">
        <f t="shared" si="18"/>
        <v>428</v>
      </c>
      <c r="CT19" s="10">
        <f t="shared" si="18"/>
        <v>434</v>
      </c>
      <c r="CU19" s="10">
        <f t="shared" si="18"/>
        <v>440</v>
      </c>
      <c r="CV19" s="53">
        <f t="shared" si="18"/>
        <v>447</v>
      </c>
      <c r="CW19" s="53">
        <f t="shared" si="18"/>
        <v>453</v>
      </c>
      <c r="CX19" s="53">
        <f t="shared" si="18"/>
        <v>459</v>
      </c>
      <c r="CY19" s="53">
        <f t="shared" si="18"/>
        <v>459</v>
      </c>
      <c r="CZ19" s="53">
        <f t="shared" si="18"/>
        <v>465</v>
      </c>
      <c r="DA19" s="53">
        <f t="shared" si="18"/>
        <v>471</v>
      </c>
      <c r="DB19" s="53">
        <f t="shared" si="18"/>
        <v>477</v>
      </c>
      <c r="DC19" s="53">
        <f t="shared" si="18"/>
        <v>477</v>
      </c>
    </row>
    <row r="20" spans="2:107" x14ac:dyDescent="0.25">
      <c r="B20" s="6" t="s">
        <v>4</v>
      </c>
      <c r="C20" s="13"/>
      <c r="D20" s="14"/>
      <c r="E20" s="14">
        <v>0</v>
      </c>
      <c r="F20" s="14">
        <v>5.44</v>
      </c>
      <c r="G20" s="14">
        <v>8.89</v>
      </c>
      <c r="H20" s="14">
        <v>12</v>
      </c>
      <c r="I20" s="14">
        <v>13</v>
      </c>
      <c r="J20" s="14">
        <v>16</v>
      </c>
      <c r="K20" s="14">
        <v>18</v>
      </c>
      <c r="L20" s="14">
        <v>22</v>
      </c>
      <c r="M20" s="14">
        <v>24.51</v>
      </c>
      <c r="N20" s="14">
        <v>26.4</v>
      </c>
      <c r="O20" s="14">
        <v>27</v>
      </c>
      <c r="P20" s="14">
        <v>27.14</v>
      </c>
      <c r="Q20" s="14">
        <v>29.31</v>
      </c>
      <c r="R20" s="14">
        <v>34</v>
      </c>
      <c r="S20" s="14">
        <v>35.33</v>
      </c>
      <c r="T20" s="14">
        <v>38</v>
      </c>
      <c r="U20" s="14">
        <v>39</v>
      </c>
      <c r="V20" s="14">
        <v>41</v>
      </c>
      <c r="W20" s="14">
        <v>43</v>
      </c>
      <c r="X20" s="14">
        <v>46</v>
      </c>
      <c r="Y20" s="14">
        <v>49</v>
      </c>
      <c r="Z20" s="14">
        <v>54</v>
      </c>
      <c r="AA20" s="14">
        <v>59</v>
      </c>
      <c r="AB20" s="14">
        <v>61</v>
      </c>
      <c r="AC20" s="14">
        <v>64</v>
      </c>
      <c r="AD20" s="14">
        <v>66</v>
      </c>
      <c r="AE20" s="14">
        <v>68</v>
      </c>
      <c r="AF20" s="14">
        <v>68</v>
      </c>
      <c r="AG20" s="14">
        <v>68</v>
      </c>
      <c r="AH20" s="14">
        <v>75</v>
      </c>
      <c r="AI20" s="14">
        <v>75</v>
      </c>
      <c r="AJ20" s="14">
        <v>88</v>
      </c>
      <c r="AK20" s="14">
        <v>96</v>
      </c>
      <c r="AL20" s="14">
        <v>104</v>
      </c>
      <c r="AM20" s="14">
        <v>117</v>
      </c>
      <c r="AN20" s="14">
        <v>121</v>
      </c>
      <c r="AO20" s="14">
        <v>125</v>
      </c>
      <c r="AP20" s="14">
        <v>130</v>
      </c>
      <c r="AQ20" s="14">
        <v>134</v>
      </c>
      <c r="AR20" s="14">
        <v>139</v>
      </c>
      <c r="AS20" s="14">
        <v>145</v>
      </c>
      <c r="AT20" s="14">
        <v>148</v>
      </c>
      <c r="AU20" s="14">
        <v>151</v>
      </c>
      <c r="AV20" s="14">
        <v>157</v>
      </c>
      <c r="AW20" s="14">
        <v>164</v>
      </c>
      <c r="AX20" s="14">
        <v>176</v>
      </c>
      <c r="AY20" s="14">
        <v>193</v>
      </c>
      <c r="AZ20" s="14">
        <v>200</v>
      </c>
      <c r="BA20" s="14">
        <v>205</v>
      </c>
      <c r="BB20" s="14">
        <v>209</v>
      </c>
      <c r="BC20" s="14">
        <v>213</v>
      </c>
      <c r="BD20" s="14">
        <v>215</v>
      </c>
      <c r="BE20" s="14">
        <v>215</v>
      </c>
      <c r="BF20" s="14">
        <v>215</v>
      </c>
      <c r="BG20" s="14">
        <v>223</v>
      </c>
      <c r="BH20" s="14">
        <v>225</v>
      </c>
      <c r="BI20" s="14">
        <v>228</v>
      </c>
      <c r="BJ20" s="14">
        <v>231</v>
      </c>
      <c r="BK20" s="14">
        <v>232</v>
      </c>
      <c r="BL20" s="14">
        <v>237</v>
      </c>
      <c r="BM20" s="14">
        <v>242</v>
      </c>
      <c r="BN20" s="14">
        <v>247</v>
      </c>
      <c r="BO20" s="14">
        <v>252</v>
      </c>
      <c r="BP20" s="14">
        <v>264</v>
      </c>
      <c r="BQ20" s="14">
        <v>272</v>
      </c>
      <c r="BR20" s="14">
        <v>279</v>
      </c>
      <c r="BS20" s="14">
        <v>286</v>
      </c>
      <c r="BT20" s="14">
        <v>294</v>
      </c>
      <c r="BU20" s="14">
        <v>297</v>
      </c>
      <c r="BV20" s="14">
        <v>300</v>
      </c>
      <c r="BW20" s="14">
        <v>307</v>
      </c>
      <c r="BX20" s="14">
        <v>317</v>
      </c>
      <c r="BY20" s="14">
        <v>323</v>
      </c>
      <c r="BZ20" s="14">
        <v>330</v>
      </c>
      <c r="CA20" s="14">
        <v>336</v>
      </c>
      <c r="CB20" s="14">
        <v>342</v>
      </c>
      <c r="CC20" s="14">
        <v>348</v>
      </c>
      <c r="CD20" s="14">
        <v>352</v>
      </c>
      <c r="CE20" s="14">
        <v>355</v>
      </c>
      <c r="CF20" s="14">
        <v>367</v>
      </c>
      <c r="CG20" s="14">
        <v>374</v>
      </c>
      <c r="CH20" s="14">
        <v>380</v>
      </c>
      <c r="CI20" s="14">
        <v>385</v>
      </c>
      <c r="CJ20" s="14">
        <v>392</v>
      </c>
      <c r="CK20" s="14">
        <v>396</v>
      </c>
      <c r="CL20" s="14">
        <v>400</v>
      </c>
      <c r="CM20" s="14">
        <v>403</v>
      </c>
      <c r="CN20" s="14">
        <v>407</v>
      </c>
      <c r="CO20" s="14">
        <v>414</v>
      </c>
      <c r="CP20" s="14">
        <v>417</v>
      </c>
      <c r="CQ20" s="14">
        <v>421</v>
      </c>
      <c r="CR20" s="14">
        <v>428</v>
      </c>
      <c r="CS20" s="14">
        <v>434</v>
      </c>
      <c r="CT20" s="14">
        <v>440</v>
      </c>
      <c r="CU20" s="14">
        <v>447</v>
      </c>
      <c r="CV20" s="57">
        <v>453</v>
      </c>
      <c r="CW20" s="57">
        <v>459</v>
      </c>
      <c r="CX20" s="57">
        <v>459</v>
      </c>
      <c r="CY20" s="57">
        <v>465</v>
      </c>
      <c r="CZ20" s="57">
        <f>465+6</f>
        <v>471</v>
      </c>
      <c r="DA20" s="57">
        <v>477</v>
      </c>
      <c r="DB20" s="57">
        <v>477</v>
      </c>
      <c r="DC20" s="57">
        <v>477</v>
      </c>
    </row>
    <row r="21" spans="2:107" x14ac:dyDescent="0.25">
      <c r="B21" s="6" t="s">
        <v>5</v>
      </c>
      <c r="C21" s="7"/>
      <c r="D21" s="10"/>
      <c r="E21" s="10">
        <f>+E20-E19</f>
        <v>0</v>
      </c>
      <c r="F21" s="10">
        <f>+F20-F19</f>
        <v>5.44</v>
      </c>
      <c r="G21" s="10">
        <f>+G20-G19+1</f>
        <v>2.91</v>
      </c>
      <c r="H21" s="10">
        <f t="shared" ref="H21:AM21" si="19">+H20-H19</f>
        <v>3.1099999999999994</v>
      </c>
      <c r="I21" s="10">
        <f t="shared" si="19"/>
        <v>1</v>
      </c>
      <c r="J21" s="10">
        <f t="shared" si="19"/>
        <v>3</v>
      </c>
      <c r="K21" s="10">
        <f t="shared" si="19"/>
        <v>2</v>
      </c>
      <c r="L21" s="10">
        <f t="shared" si="19"/>
        <v>4</v>
      </c>
      <c r="M21" s="10">
        <f t="shared" si="19"/>
        <v>2.5100000000000016</v>
      </c>
      <c r="N21" s="10">
        <f t="shared" si="19"/>
        <v>1.889999999999997</v>
      </c>
      <c r="O21" s="10">
        <f t="shared" si="19"/>
        <v>0.60000000000000142</v>
      </c>
      <c r="P21" s="10">
        <f t="shared" si="19"/>
        <v>0.14000000000000057</v>
      </c>
      <c r="Q21" s="10">
        <f t="shared" si="19"/>
        <v>2.1699999999999982</v>
      </c>
      <c r="R21" s="10">
        <f t="shared" si="19"/>
        <v>4.6900000000000013</v>
      </c>
      <c r="S21" s="10">
        <f t="shared" si="19"/>
        <v>1.3299999999999983</v>
      </c>
      <c r="T21" s="10">
        <f t="shared" si="19"/>
        <v>2.6700000000000017</v>
      </c>
      <c r="U21" s="10">
        <f t="shared" si="19"/>
        <v>1</v>
      </c>
      <c r="V21" s="10">
        <f t="shared" si="19"/>
        <v>2</v>
      </c>
      <c r="W21" s="10">
        <f t="shared" si="19"/>
        <v>2</v>
      </c>
      <c r="X21" s="10">
        <f t="shared" si="19"/>
        <v>3</v>
      </c>
      <c r="Y21" s="10">
        <f t="shared" si="19"/>
        <v>3</v>
      </c>
      <c r="Z21" s="10">
        <f t="shared" si="19"/>
        <v>5</v>
      </c>
      <c r="AA21" s="10">
        <f t="shared" si="19"/>
        <v>5</v>
      </c>
      <c r="AB21" s="10">
        <f t="shared" si="19"/>
        <v>2</v>
      </c>
      <c r="AC21" s="10">
        <f t="shared" si="19"/>
        <v>3</v>
      </c>
      <c r="AD21" s="10">
        <f t="shared" si="19"/>
        <v>2</v>
      </c>
      <c r="AE21" s="10">
        <f t="shared" si="19"/>
        <v>2</v>
      </c>
      <c r="AF21" s="10">
        <f t="shared" si="19"/>
        <v>0</v>
      </c>
      <c r="AG21" s="10">
        <f t="shared" si="19"/>
        <v>0</v>
      </c>
      <c r="AH21" s="10">
        <f t="shared" si="19"/>
        <v>7</v>
      </c>
      <c r="AI21" s="10">
        <f t="shared" si="19"/>
        <v>0</v>
      </c>
      <c r="AJ21" s="10">
        <f t="shared" si="19"/>
        <v>13</v>
      </c>
      <c r="AK21" s="10">
        <f t="shared" si="19"/>
        <v>8</v>
      </c>
      <c r="AL21" s="10">
        <f t="shared" si="19"/>
        <v>8</v>
      </c>
      <c r="AM21" s="10">
        <f t="shared" si="19"/>
        <v>13</v>
      </c>
      <c r="AN21" s="10">
        <f t="shared" ref="AN21:BR21" si="20">+AN20-AN19</f>
        <v>4</v>
      </c>
      <c r="AO21" s="10">
        <f t="shared" si="20"/>
        <v>4</v>
      </c>
      <c r="AP21" s="10">
        <f t="shared" si="20"/>
        <v>5</v>
      </c>
      <c r="AQ21" s="10">
        <f t="shared" si="20"/>
        <v>4</v>
      </c>
      <c r="AR21" s="10">
        <f t="shared" si="20"/>
        <v>5</v>
      </c>
      <c r="AS21" s="10">
        <f t="shared" si="20"/>
        <v>6</v>
      </c>
      <c r="AT21" s="10">
        <f t="shared" si="20"/>
        <v>3</v>
      </c>
      <c r="AU21" s="10">
        <f t="shared" si="20"/>
        <v>3</v>
      </c>
      <c r="AV21" s="10">
        <f t="shared" si="20"/>
        <v>6</v>
      </c>
      <c r="AW21" s="10">
        <f t="shared" si="20"/>
        <v>7</v>
      </c>
      <c r="AX21" s="10">
        <f t="shared" si="20"/>
        <v>12</v>
      </c>
      <c r="AY21" s="10">
        <f t="shared" si="20"/>
        <v>17</v>
      </c>
      <c r="AZ21" s="10">
        <f t="shared" si="20"/>
        <v>7</v>
      </c>
      <c r="BA21" s="10">
        <f t="shared" si="20"/>
        <v>5</v>
      </c>
      <c r="BB21" s="10">
        <f t="shared" si="20"/>
        <v>4</v>
      </c>
      <c r="BC21" s="10">
        <f t="shared" si="20"/>
        <v>4</v>
      </c>
      <c r="BD21" s="10">
        <f t="shared" si="20"/>
        <v>2</v>
      </c>
      <c r="BE21" s="10">
        <f t="shared" si="20"/>
        <v>0</v>
      </c>
      <c r="BF21" s="10">
        <f t="shared" si="20"/>
        <v>0</v>
      </c>
      <c r="BG21" s="10">
        <f t="shared" si="20"/>
        <v>8</v>
      </c>
      <c r="BH21" s="10">
        <f t="shared" si="20"/>
        <v>2</v>
      </c>
      <c r="BI21" s="10">
        <f t="shared" si="20"/>
        <v>3</v>
      </c>
      <c r="BJ21" s="10">
        <f t="shared" si="20"/>
        <v>3</v>
      </c>
      <c r="BK21" s="10">
        <f t="shared" si="20"/>
        <v>1</v>
      </c>
      <c r="BL21" s="10">
        <f t="shared" si="20"/>
        <v>5</v>
      </c>
      <c r="BM21" s="10">
        <f t="shared" si="20"/>
        <v>5</v>
      </c>
      <c r="BN21" s="10">
        <f t="shared" si="20"/>
        <v>5</v>
      </c>
      <c r="BO21" s="10">
        <f t="shared" si="20"/>
        <v>5</v>
      </c>
      <c r="BP21" s="10">
        <f t="shared" si="20"/>
        <v>12</v>
      </c>
      <c r="BQ21" s="10">
        <f t="shared" si="20"/>
        <v>8</v>
      </c>
      <c r="BR21" s="10">
        <f t="shared" si="20"/>
        <v>7</v>
      </c>
      <c r="BS21" s="10">
        <f t="shared" ref="BS21:DB21" si="21">+BS20-BS19</f>
        <v>7</v>
      </c>
      <c r="BT21" s="10">
        <f t="shared" si="21"/>
        <v>8</v>
      </c>
      <c r="BU21" s="10">
        <f t="shared" si="21"/>
        <v>3</v>
      </c>
      <c r="BV21" s="10">
        <f t="shared" si="21"/>
        <v>3</v>
      </c>
      <c r="BW21" s="10">
        <f t="shared" si="21"/>
        <v>7</v>
      </c>
      <c r="BX21" s="10">
        <f t="shared" si="21"/>
        <v>10</v>
      </c>
      <c r="BY21" s="10">
        <f t="shared" si="21"/>
        <v>6</v>
      </c>
      <c r="BZ21" s="10">
        <f t="shared" si="21"/>
        <v>7</v>
      </c>
      <c r="CA21" s="10">
        <f t="shared" si="21"/>
        <v>6</v>
      </c>
      <c r="CB21" s="10">
        <f t="shared" si="21"/>
        <v>6</v>
      </c>
      <c r="CC21" s="10">
        <f t="shared" si="21"/>
        <v>6</v>
      </c>
      <c r="CD21" s="10">
        <f t="shared" si="21"/>
        <v>4</v>
      </c>
      <c r="CE21" s="10">
        <f t="shared" si="21"/>
        <v>3</v>
      </c>
      <c r="CF21" s="10">
        <f t="shared" si="21"/>
        <v>12</v>
      </c>
      <c r="CG21" s="10">
        <f t="shared" si="21"/>
        <v>7</v>
      </c>
      <c r="CH21" s="10">
        <f t="shared" si="21"/>
        <v>6</v>
      </c>
      <c r="CI21" s="10">
        <f t="shared" si="21"/>
        <v>5</v>
      </c>
      <c r="CJ21" s="10">
        <f t="shared" si="21"/>
        <v>7</v>
      </c>
      <c r="CK21" s="10">
        <f t="shared" si="21"/>
        <v>4</v>
      </c>
      <c r="CL21" s="10">
        <f t="shared" si="21"/>
        <v>4</v>
      </c>
      <c r="CM21" s="10">
        <f t="shared" si="21"/>
        <v>3</v>
      </c>
      <c r="CN21" s="10">
        <f t="shared" si="21"/>
        <v>4</v>
      </c>
      <c r="CO21" s="10">
        <f t="shared" si="21"/>
        <v>7</v>
      </c>
      <c r="CP21" s="10">
        <f t="shared" si="21"/>
        <v>3</v>
      </c>
      <c r="CQ21" s="10">
        <f t="shared" si="21"/>
        <v>4</v>
      </c>
      <c r="CR21" s="10">
        <f t="shared" si="21"/>
        <v>7</v>
      </c>
      <c r="CS21" s="10">
        <f t="shared" si="21"/>
        <v>6</v>
      </c>
      <c r="CT21" s="10">
        <f t="shared" si="21"/>
        <v>6</v>
      </c>
      <c r="CU21" s="10">
        <f t="shared" si="21"/>
        <v>7</v>
      </c>
      <c r="CV21" s="53">
        <f t="shared" si="21"/>
        <v>6</v>
      </c>
      <c r="CW21" s="53">
        <f t="shared" si="21"/>
        <v>6</v>
      </c>
      <c r="CX21" s="53">
        <f t="shared" si="21"/>
        <v>0</v>
      </c>
      <c r="CY21" s="53">
        <f t="shared" si="21"/>
        <v>6</v>
      </c>
      <c r="CZ21" s="53">
        <f t="shared" si="21"/>
        <v>6</v>
      </c>
      <c r="DA21" s="53">
        <f t="shared" si="21"/>
        <v>6</v>
      </c>
      <c r="DB21" s="53">
        <f t="shared" si="21"/>
        <v>0</v>
      </c>
      <c r="DC21" s="53">
        <f t="shared" ref="DC21" si="22">+DC20-DC19</f>
        <v>0</v>
      </c>
    </row>
    <row r="22" spans="2:107" x14ac:dyDescent="0.25">
      <c r="B22" s="6" t="s">
        <v>20</v>
      </c>
      <c r="C22" s="7"/>
      <c r="D22" s="10"/>
      <c r="E22" s="10"/>
      <c r="F22" s="10"/>
      <c r="G22" s="10"/>
      <c r="H22" s="10"/>
      <c r="I22" s="10"/>
      <c r="J22" s="10"/>
      <c r="K22" s="10"/>
      <c r="L22" s="10"/>
      <c r="M22" s="15">
        <f>+M21/General!M40*(General!M39-General!M40)</f>
        <v>0.39214404432133099</v>
      </c>
      <c r="N22" s="15">
        <f>+N21/General!N40*(General!N39-General!N40)</f>
        <v>2.0070796460176132E-2</v>
      </c>
      <c r="O22" s="15">
        <f>+O21/General!O40*(General!O39-General!O40)</f>
        <v>0</v>
      </c>
      <c r="P22" s="15">
        <f>+P21/General!P40*1</f>
        <v>8.1680280046674755E-3</v>
      </c>
      <c r="Q22" s="15">
        <f>+Q21/General!Q40*1</f>
        <v>0.22914466737064407</v>
      </c>
      <c r="R22" s="15">
        <f>+R21/General!R40*1</f>
        <v>0.18618499404525612</v>
      </c>
      <c r="S22" s="15">
        <f>+S21/General!S40*1</f>
        <v>0.15592028135990599</v>
      </c>
      <c r="T22" s="15">
        <f>+T21/General!T40*1</f>
        <v>0.19071428571428564</v>
      </c>
      <c r="U22" s="15">
        <f>+U21/General!U40*1</f>
        <v>7.8926598263614922E-2</v>
      </c>
      <c r="V22" s="15">
        <f>+V21/General!V40*1</f>
        <v>0.14285714285714285</v>
      </c>
      <c r="W22" s="15">
        <v>0.25</v>
      </c>
      <c r="X22" s="15">
        <v>0.25</v>
      </c>
      <c r="Y22" s="15">
        <v>0.25</v>
      </c>
      <c r="Z22" s="15">
        <v>0.25</v>
      </c>
      <c r="AA22" s="15">
        <v>0.25</v>
      </c>
      <c r="AB22" s="15">
        <v>0.25</v>
      </c>
      <c r="AC22" s="15">
        <v>0.25</v>
      </c>
      <c r="AD22" s="15">
        <v>0.25</v>
      </c>
      <c r="AE22" s="15">
        <f>0.25+(General!AE39-General!AE40)/4</f>
        <v>0.75</v>
      </c>
      <c r="AF22" s="15">
        <f>0.25+(General!AF39-General!AF40)/4</f>
        <v>-2.25</v>
      </c>
      <c r="AG22" s="15">
        <f>0.25+(General!AG39-General!AG40)/4</f>
        <v>4.25</v>
      </c>
      <c r="AH22" s="15">
        <f>0.25+(General!AH39-General!AH40)/4</f>
        <v>0.25</v>
      </c>
      <c r="AI22" s="15">
        <f>0.25+(General!AI39-General!AI40)/4</f>
        <v>-3</v>
      </c>
      <c r="AJ22" s="15">
        <f>0.25+(General!AJ39-General!AJ40)/4</f>
        <v>5</v>
      </c>
      <c r="AK22" s="15">
        <f>0.25+(General!AK39-General!AK40)/4</f>
        <v>0.25</v>
      </c>
      <c r="AL22" s="15">
        <f>0.25+(General!AL39-General!AL40)/4</f>
        <v>1.5</v>
      </c>
      <c r="AM22" s="15">
        <v>0</v>
      </c>
      <c r="AN22" s="15">
        <v>0</v>
      </c>
      <c r="AO22" s="15">
        <v>0</v>
      </c>
      <c r="AP22" s="15">
        <v>0</v>
      </c>
      <c r="AQ22" s="15">
        <f>+(General!AQ39-General!AQ40-Danila!AQ22)/3</f>
        <v>0</v>
      </c>
      <c r="AR22" s="15">
        <f>+(General!AR39-General!AR40-Danila!AR22)/3</f>
        <v>0.33333333333333331</v>
      </c>
      <c r="AS22" s="15">
        <f>+(General!AS39-General!AS40-Danila!AS22)/3</f>
        <v>-1</v>
      </c>
      <c r="AT22" s="15">
        <f>+(General!AT39-General!AT40-Danila!AT22)/3</f>
        <v>0</v>
      </c>
      <c r="AU22" s="15">
        <f>+(General!AU39-General!AU40-Danila!AU22)/3</f>
        <v>0</v>
      </c>
      <c r="AV22" s="15">
        <f>+(General!AV39-General!AV40-Danila!AV22)/3</f>
        <v>0</v>
      </c>
      <c r="AW22" s="15">
        <f>+(General!AW39-General!AW40)/5</f>
        <v>1.8</v>
      </c>
      <c r="AX22" s="15"/>
      <c r="AY22" s="15">
        <f>+(General!AY39-General!AY40)-'Carla - Camila'!E22</f>
        <v>0</v>
      </c>
      <c r="AZ22" s="15">
        <f>+(General!AZ39-General!AZ40)/5</f>
        <v>0.6</v>
      </c>
      <c r="BA22" s="15">
        <f>+(General!BA39-General!BA40)/5</f>
        <v>0.2</v>
      </c>
      <c r="BB22" s="15">
        <f>+(General!BB39-General!BB40)/5</f>
        <v>0.4</v>
      </c>
      <c r="BC22" s="15">
        <f>+(General!BC39-General!BC40)/5</f>
        <v>0.2</v>
      </c>
      <c r="BD22" s="15">
        <f>+(General!BD39-General!BD40)/5</f>
        <v>0.4</v>
      </c>
      <c r="BE22" s="15">
        <f>+(General!BE39-General!BE40)/5</f>
        <v>0.2</v>
      </c>
      <c r="BF22" s="15">
        <f>+(General!BF39-General!BF40)/5</f>
        <v>0</v>
      </c>
      <c r="BG22" s="15">
        <f>+(General!BG39-General!BG40)/5</f>
        <v>1</v>
      </c>
      <c r="BH22" s="15">
        <f>+(General!BH39-General!BH40)/5</f>
        <v>1</v>
      </c>
      <c r="BI22" s="15">
        <f>+(General!BI39-General!BI40)/5</f>
        <v>1.2</v>
      </c>
      <c r="BJ22" s="15">
        <f>+(General!BJ39-General!BJ40)/5</f>
        <v>1.8</v>
      </c>
      <c r="BK22" s="15">
        <f>+(General!BK39-General!BK40)/5</f>
        <v>0.8</v>
      </c>
      <c r="BL22" s="15">
        <f>+(General!BL39-General!BL40)/5</f>
        <v>0.4</v>
      </c>
      <c r="BM22" s="15">
        <f>+(General!BM39-General!BM40)/5</f>
        <v>0</v>
      </c>
      <c r="BN22" s="15">
        <f>+(General!BN39-General!BN40)/5</f>
        <v>2</v>
      </c>
      <c r="BO22" s="15">
        <f>+(General!BO39-General!BO40)/5</f>
        <v>-3.8</v>
      </c>
      <c r="BP22" s="15">
        <f>+(General!BP39-General!BP40)/5</f>
        <v>4.4000000000000004</v>
      </c>
      <c r="BQ22" s="15">
        <f>+(General!BQ39-General!BQ40)/5</f>
        <v>1.6</v>
      </c>
      <c r="BR22" s="15">
        <f>+(General!BR39-General!BR40)/5</f>
        <v>-0.4</v>
      </c>
      <c r="BS22" s="15">
        <f>+(General!BS39-General!BS40)/5</f>
        <v>0.6</v>
      </c>
      <c r="BT22" s="15">
        <f>+(General!BT39-General!BT40)/5</f>
        <v>0.6</v>
      </c>
      <c r="BU22" s="15">
        <f>+(General!BU39-General!BU40)/5</f>
        <v>0.6</v>
      </c>
      <c r="BV22" s="15">
        <f>+(General!BV39-General!BV40)/5</f>
        <v>0</v>
      </c>
      <c r="BW22" s="15">
        <f>+(General!BW39-General!BW40)/5</f>
        <v>1</v>
      </c>
      <c r="BX22" s="15">
        <f>+(General!BX39-General!BX40)/5</f>
        <v>0.4</v>
      </c>
      <c r="BY22" s="15">
        <f>+(General!BY39-General!BY40)/4</f>
        <v>0.5</v>
      </c>
      <c r="BZ22" s="15">
        <f>+(General!BZ39-General!BZ40)/4</f>
        <v>0.5</v>
      </c>
      <c r="CA22" s="15">
        <f>+(General!CA39-General!CA40)/4</f>
        <v>-0.25</v>
      </c>
      <c r="CB22" s="15">
        <f>+(General!CB39-General!CB40)/4</f>
        <v>0</v>
      </c>
      <c r="CC22" s="15">
        <f>+(General!CC39-General!CC40)/4</f>
        <v>-1</v>
      </c>
      <c r="CD22" s="15">
        <f>+(General!CD39-General!CD40)/4</f>
        <v>1</v>
      </c>
      <c r="CE22" s="15">
        <f>+(General!CE39-General!CE40)/4</f>
        <v>0.25</v>
      </c>
      <c r="CF22" s="15">
        <f>+(General!CF39-General!CF40)/4</f>
        <v>-0.5</v>
      </c>
      <c r="CG22" s="15">
        <f>+(General!CG39-General!CG40)/4</f>
        <v>-0.5</v>
      </c>
      <c r="CH22" s="15">
        <f>+(General!CH39-General!CH40)/4</f>
        <v>-1.25</v>
      </c>
      <c r="CI22" s="15">
        <f>+(General!CI39-General!CI40)/4</f>
        <v>0</v>
      </c>
      <c r="CJ22" s="15">
        <f>+(General!CJ39-General!CJ40)/4</f>
        <v>0</v>
      </c>
      <c r="CK22" s="15">
        <f>+(General!CK39-General!CK40)/4</f>
        <v>0</v>
      </c>
      <c r="CL22" s="15">
        <f>+(General!CL39-General!CL40)/5</f>
        <v>1.4</v>
      </c>
      <c r="CM22" s="15">
        <f>+(General!CM39-General!CM40)/5</f>
        <v>1</v>
      </c>
      <c r="CN22" s="20">
        <v>1</v>
      </c>
      <c r="CO22" s="20">
        <f>+Veronica!CO22</f>
        <v>0.75</v>
      </c>
      <c r="CP22" s="20">
        <f>+Veronica!CP22</f>
        <v>0.25</v>
      </c>
      <c r="CQ22" s="20">
        <f>+Veronica!CQ22</f>
        <v>1</v>
      </c>
      <c r="CR22" s="20">
        <f>+Veronica!CR22</f>
        <v>0.5</v>
      </c>
      <c r="CS22" s="20">
        <f>+Veronica!CS22</f>
        <v>0</v>
      </c>
      <c r="CT22" s="20">
        <f>+Veronica!CT22</f>
        <v>1.5</v>
      </c>
      <c r="CU22" s="20">
        <f>+Veronica!CU22</f>
        <v>0</v>
      </c>
      <c r="CV22" s="20">
        <f>+Veronica!CV22</f>
        <v>1.5</v>
      </c>
      <c r="CW22" s="20">
        <f>+Veronica!CW22</f>
        <v>0</v>
      </c>
      <c r="CX22" s="58">
        <f>+(General!CX39-General!CX40)/4</f>
        <v>1.25</v>
      </c>
      <c r="CY22" s="58">
        <f>+(General!CY39-General!CY40)/4</f>
        <v>-1</v>
      </c>
      <c r="CZ22" s="58">
        <f>+(General!CZ39-General!CZ40)/4</f>
        <v>0.25</v>
      </c>
      <c r="DA22" s="58">
        <f>+(General!DA39-General!DA40)/4</f>
        <v>0</v>
      </c>
      <c r="DB22" s="58">
        <f>+(General!DB39-General!DB40)/4</f>
        <v>1</v>
      </c>
      <c r="DC22" s="58">
        <f>+(General!DC39-General!DC40)/4</f>
        <v>1.25</v>
      </c>
    </row>
    <row r="23" spans="2:107" x14ac:dyDescent="0.25">
      <c r="B23" s="17" t="s">
        <v>17</v>
      </c>
      <c r="C23" s="18"/>
      <c r="D23" s="19"/>
      <c r="E23" s="19" t="e">
        <f t="shared" ref="E23:L23" si="23">+E21*E17</f>
        <v>#REF!</v>
      </c>
      <c r="F23" s="19">
        <f t="shared" si="23"/>
        <v>4896</v>
      </c>
      <c r="G23" s="19">
        <f t="shared" si="23"/>
        <v>2619</v>
      </c>
      <c r="H23" s="19">
        <f t="shared" si="23"/>
        <v>2798.9999999999995</v>
      </c>
      <c r="I23" s="19">
        <f t="shared" si="23"/>
        <v>800</v>
      </c>
      <c r="J23" s="19">
        <f t="shared" si="23"/>
        <v>2508</v>
      </c>
      <c r="K23" s="19">
        <f t="shared" si="23"/>
        <v>1672</v>
      </c>
      <c r="L23" s="19">
        <f t="shared" si="23"/>
        <v>3344</v>
      </c>
      <c r="M23" s="19">
        <f t="shared" ref="M23:AR23" si="24">(+M21+M22)*M17</f>
        <v>2263.6723545706395</v>
      </c>
      <c r="N23" s="19">
        <f t="shared" si="24"/>
        <v>1489.855221238935</v>
      </c>
      <c r="O23" s="19">
        <f t="shared" si="24"/>
        <v>493.20000000000118</v>
      </c>
      <c r="P23" s="19">
        <f t="shared" si="24"/>
        <v>121.79411901983714</v>
      </c>
      <c r="Q23" s="19">
        <f t="shared" si="24"/>
        <v>1972.0969165786678</v>
      </c>
      <c r="R23" s="19">
        <f t="shared" si="24"/>
        <v>4008.2240651052011</v>
      </c>
      <c r="S23" s="19">
        <f t="shared" si="24"/>
        <v>1221.4264712778413</v>
      </c>
      <c r="T23" s="19">
        <f t="shared" si="24"/>
        <v>2371.5321428571442</v>
      </c>
      <c r="U23" s="19">
        <f t="shared" si="24"/>
        <v>894.43014996053682</v>
      </c>
      <c r="V23" s="19">
        <f t="shared" si="24"/>
        <v>1744.2857142857142</v>
      </c>
      <c r="W23" s="19">
        <f t="shared" si="24"/>
        <v>1831.5</v>
      </c>
      <c r="X23" s="19">
        <f t="shared" si="24"/>
        <v>2645.5</v>
      </c>
      <c r="Y23" s="19">
        <f t="shared" si="24"/>
        <v>2645.5</v>
      </c>
      <c r="Z23" s="19">
        <f t="shared" si="24"/>
        <v>4273.5</v>
      </c>
      <c r="AA23" s="19">
        <f t="shared" si="24"/>
        <v>4273.5</v>
      </c>
      <c r="AB23" s="19">
        <f t="shared" si="24"/>
        <v>1921.5</v>
      </c>
      <c r="AC23" s="19">
        <f t="shared" si="24"/>
        <v>2775.5</v>
      </c>
      <c r="AD23" s="19">
        <f t="shared" si="24"/>
        <v>1921.5</v>
      </c>
      <c r="AE23" s="19">
        <f t="shared" si="24"/>
        <v>2348.5</v>
      </c>
      <c r="AF23" s="19">
        <f t="shared" si="24"/>
        <v>-1921.5</v>
      </c>
      <c r="AG23" s="19">
        <f t="shared" si="24"/>
        <v>3629.5</v>
      </c>
      <c r="AH23" s="19">
        <f t="shared" si="24"/>
        <v>6191.5</v>
      </c>
      <c r="AI23" s="19">
        <f t="shared" si="24"/>
        <v>-2562</v>
      </c>
      <c r="AJ23" s="19">
        <f t="shared" si="24"/>
        <v>15372</v>
      </c>
      <c r="AK23" s="19">
        <f t="shared" si="24"/>
        <v>7045.5</v>
      </c>
      <c r="AL23" s="19">
        <f t="shared" si="24"/>
        <v>8113</v>
      </c>
      <c r="AM23" s="19">
        <f t="shared" si="24"/>
        <v>11102</v>
      </c>
      <c r="AN23" s="19">
        <f t="shared" si="24"/>
        <v>3452</v>
      </c>
      <c r="AO23" s="19">
        <f t="shared" si="24"/>
        <v>3452</v>
      </c>
      <c r="AP23" s="19">
        <f t="shared" si="24"/>
        <v>4290</v>
      </c>
      <c r="AQ23" s="19">
        <f t="shared" si="24"/>
        <v>3432</v>
      </c>
      <c r="AR23" s="19">
        <f t="shared" si="24"/>
        <v>4576</v>
      </c>
      <c r="AS23" s="19">
        <f t="shared" ref="AS23:BX23" si="25">(+AS21+AS22)*AS17</f>
        <v>4290</v>
      </c>
      <c r="AT23" s="19">
        <f t="shared" si="25"/>
        <v>2574</v>
      </c>
      <c r="AU23" s="19">
        <f t="shared" si="25"/>
        <v>2574</v>
      </c>
      <c r="AV23" s="19">
        <f t="shared" si="25"/>
        <v>5148</v>
      </c>
      <c r="AW23" s="19">
        <f t="shared" si="25"/>
        <v>7550.4000000000005</v>
      </c>
      <c r="AX23" s="19">
        <f t="shared" si="25"/>
        <v>10296</v>
      </c>
      <c r="AY23" s="19">
        <f t="shared" si="25"/>
        <v>14586</v>
      </c>
      <c r="AZ23" s="19">
        <f t="shared" si="25"/>
        <v>6558.7999999999993</v>
      </c>
      <c r="BA23" s="19">
        <f t="shared" si="25"/>
        <v>4487.6000000000004</v>
      </c>
      <c r="BB23" s="19">
        <f t="shared" si="25"/>
        <v>3797.2000000000003</v>
      </c>
      <c r="BC23" s="19">
        <f t="shared" si="25"/>
        <v>3624.6000000000004</v>
      </c>
      <c r="BD23" s="19">
        <f t="shared" si="25"/>
        <v>2071.1999999999998</v>
      </c>
      <c r="BE23" s="19">
        <f t="shared" si="25"/>
        <v>172.60000000000002</v>
      </c>
      <c r="BF23" s="19">
        <f t="shared" si="25"/>
        <v>0</v>
      </c>
      <c r="BG23" s="19">
        <f t="shared" si="25"/>
        <v>7767</v>
      </c>
      <c r="BH23" s="19">
        <f t="shared" si="25"/>
        <v>2589</v>
      </c>
      <c r="BI23" s="19">
        <f t="shared" si="25"/>
        <v>3759</v>
      </c>
      <c r="BJ23" s="19">
        <f t="shared" si="25"/>
        <v>4296</v>
      </c>
      <c r="BK23" s="19">
        <f t="shared" si="25"/>
        <v>1611</v>
      </c>
      <c r="BL23" s="19">
        <f t="shared" si="25"/>
        <v>4833</v>
      </c>
      <c r="BM23" s="19">
        <f t="shared" si="25"/>
        <v>4475</v>
      </c>
      <c r="BN23" s="19">
        <f t="shared" si="25"/>
        <v>6230</v>
      </c>
      <c r="BO23" s="19">
        <f t="shared" si="25"/>
        <v>1068.0000000000002</v>
      </c>
      <c r="BP23" s="19">
        <f t="shared" si="25"/>
        <v>14595.999999999998</v>
      </c>
      <c r="BQ23" s="19">
        <f t="shared" si="25"/>
        <v>8544</v>
      </c>
      <c r="BR23" s="19">
        <f t="shared" si="25"/>
        <v>5874</v>
      </c>
      <c r="BS23" s="19">
        <f t="shared" si="25"/>
        <v>6764</v>
      </c>
      <c r="BT23" s="19">
        <f t="shared" si="25"/>
        <v>7654</v>
      </c>
      <c r="BU23" s="19">
        <f t="shared" si="25"/>
        <v>3204</v>
      </c>
      <c r="BV23" s="19">
        <f t="shared" si="25"/>
        <v>2670</v>
      </c>
      <c r="BW23" s="19">
        <f t="shared" si="25"/>
        <v>7328</v>
      </c>
      <c r="BX23" s="19">
        <f t="shared" si="25"/>
        <v>9526.4</v>
      </c>
      <c r="BY23" s="19">
        <f t="shared" ref="BY23:DB23" si="26">(+BY21+BY22)*BY17</f>
        <v>5954</v>
      </c>
      <c r="BZ23" s="19">
        <f t="shared" si="26"/>
        <v>6870</v>
      </c>
      <c r="CA23" s="19">
        <f t="shared" si="26"/>
        <v>5267</v>
      </c>
      <c r="CB23" s="19">
        <f t="shared" si="26"/>
        <v>5496</v>
      </c>
      <c r="CC23" s="19">
        <f t="shared" si="26"/>
        <v>4580</v>
      </c>
      <c r="CD23" s="19">
        <f t="shared" si="26"/>
        <v>4580</v>
      </c>
      <c r="CE23" s="19">
        <f t="shared" si="26"/>
        <v>2977</v>
      </c>
      <c r="CF23" s="19">
        <f t="shared" si="26"/>
        <v>10534</v>
      </c>
      <c r="CG23" s="19">
        <f t="shared" si="26"/>
        <v>5954</v>
      </c>
      <c r="CH23" s="19">
        <f t="shared" si="26"/>
        <v>4351</v>
      </c>
      <c r="CI23" s="19">
        <f t="shared" si="26"/>
        <v>4580</v>
      </c>
      <c r="CJ23" s="19">
        <f t="shared" si="26"/>
        <v>6412</v>
      </c>
      <c r="CK23" s="19">
        <f t="shared" si="26"/>
        <v>3664</v>
      </c>
      <c r="CL23" s="19">
        <f t="shared" si="26"/>
        <v>4946.4000000000005</v>
      </c>
      <c r="CM23" s="19">
        <f t="shared" si="26"/>
        <v>3664</v>
      </c>
      <c r="CN23" s="19">
        <f t="shared" si="26"/>
        <v>4580</v>
      </c>
      <c r="CO23" s="19">
        <f t="shared" si="26"/>
        <v>7099</v>
      </c>
      <c r="CP23" s="19">
        <f t="shared" si="26"/>
        <v>2977</v>
      </c>
      <c r="CQ23" s="19">
        <f t="shared" si="26"/>
        <v>5130</v>
      </c>
      <c r="CR23" s="19">
        <f t="shared" si="26"/>
        <v>7695</v>
      </c>
      <c r="CS23" s="19">
        <f t="shared" si="26"/>
        <v>6156</v>
      </c>
      <c r="CT23" s="19">
        <f t="shared" si="26"/>
        <v>7695</v>
      </c>
      <c r="CU23" s="19">
        <f t="shared" si="26"/>
        <v>7182</v>
      </c>
      <c r="CV23" s="62">
        <f t="shared" si="26"/>
        <v>7695</v>
      </c>
      <c r="CW23" s="62">
        <f t="shared" si="26"/>
        <v>6156</v>
      </c>
      <c r="CX23" s="62">
        <f t="shared" si="26"/>
        <v>1282.5</v>
      </c>
      <c r="CY23" s="62">
        <f t="shared" si="26"/>
        <v>5130</v>
      </c>
      <c r="CZ23" s="62">
        <f t="shared" si="26"/>
        <v>6412.5</v>
      </c>
      <c r="DA23" s="62">
        <f t="shared" si="26"/>
        <v>6156</v>
      </c>
      <c r="DB23" s="62">
        <f t="shared" si="26"/>
        <v>1026</v>
      </c>
      <c r="DC23" s="62">
        <f t="shared" ref="DC23" si="27">(+DC21+DC22)*DC17</f>
        <v>1282.5</v>
      </c>
    </row>
    <row r="25" spans="2:107" x14ac:dyDescent="0.25">
      <c r="B25" t="s">
        <v>25</v>
      </c>
      <c r="D25" s="21"/>
      <c r="E25" s="22" t="e">
        <f t="shared" ref="E25:AJ25" si="28">+E13+E23</f>
        <v>#REF!</v>
      </c>
      <c r="F25" s="22">
        <f t="shared" si="28"/>
        <v>7629.8519999999999</v>
      </c>
      <c r="G25" s="22">
        <f t="shared" si="28"/>
        <v>5588.6396804260939</v>
      </c>
      <c r="H25" s="23">
        <f t="shared" si="28"/>
        <v>4915.819800124922</v>
      </c>
      <c r="I25" s="23">
        <f t="shared" si="28"/>
        <v>1820</v>
      </c>
      <c r="J25" s="23">
        <f t="shared" si="28"/>
        <v>4323.130434782609</v>
      </c>
      <c r="K25" s="23">
        <f t="shared" si="28"/>
        <v>3141.391304347826</v>
      </c>
      <c r="L25" s="23">
        <f t="shared" si="28"/>
        <v>5677.7391304347821</v>
      </c>
      <c r="M25" s="23">
        <f t="shared" si="28"/>
        <v>5591.6723545706391</v>
      </c>
      <c r="N25" s="23">
        <f t="shared" si="28"/>
        <v>4177.855221238935</v>
      </c>
      <c r="O25" s="23">
        <f t="shared" si="28"/>
        <v>2352.2000000000012</v>
      </c>
      <c r="P25" s="23">
        <f t="shared" si="28"/>
        <v>1122.7941190198371</v>
      </c>
      <c r="Q25" s="23">
        <f t="shared" si="28"/>
        <v>4403.0969165786682</v>
      </c>
      <c r="R25" s="23">
        <f t="shared" si="28"/>
        <v>9013.2240651052016</v>
      </c>
      <c r="S25" s="23">
        <f t="shared" si="28"/>
        <v>4881.4264712778413</v>
      </c>
      <c r="T25" s="23">
        <f t="shared" si="28"/>
        <v>7548.5321428571442</v>
      </c>
      <c r="U25" s="23">
        <f t="shared" si="28"/>
        <v>5570.4301499605372</v>
      </c>
      <c r="V25" s="23">
        <f t="shared" si="28"/>
        <v>5752.2857142857138</v>
      </c>
      <c r="W25" s="23">
        <f t="shared" si="28"/>
        <v>7175.5</v>
      </c>
      <c r="X25" s="23">
        <f t="shared" si="28"/>
        <v>8490.5</v>
      </c>
      <c r="Y25" s="23">
        <f t="shared" si="28"/>
        <v>7488.5</v>
      </c>
      <c r="Z25" s="23">
        <f t="shared" si="28"/>
        <v>12122.5</v>
      </c>
      <c r="AA25" s="23">
        <f t="shared" si="28"/>
        <v>12957.5</v>
      </c>
      <c r="AB25" s="23">
        <f t="shared" si="28"/>
        <v>6916.5</v>
      </c>
      <c r="AC25" s="23">
        <f t="shared" si="28"/>
        <v>7500.5</v>
      </c>
      <c r="AD25" s="23">
        <f t="shared" si="28"/>
        <v>7591.5</v>
      </c>
      <c r="AE25" s="23">
        <f t="shared" si="28"/>
        <v>9638.5</v>
      </c>
      <c r="AF25" s="23">
        <f t="shared" si="28"/>
        <v>-1921.5</v>
      </c>
      <c r="AG25" s="23">
        <f t="shared" si="28"/>
        <v>32654.5</v>
      </c>
      <c r="AH25" s="23">
        <f t="shared" si="28"/>
        <v>22661.5</v>
      </c>
      <c r="AI25" s="23">
        <f t="shared" si="28"/>
        <v>-2562</v>
      </c>
      <c r="AJ25" s="23">
        <f t="shared" si="28"/>
        <v>31977</v>
      </c>
      <c r="AK25" s="23">
        <f t="shared" ref="AK25:BP25" si="29">+AK13+AK23</f>
        <v>14200.5</v>
      </c>
      <c r="AL25" s="23">
        <f t="shared" si="29"/>
        <v>15538</v>
      </c>
      <c r="AM25" s="23">
        <f t="shared" si="29"/>
        <v>18257</v>
      </c>
      <c r="AN25" s="23">
        <f t="shared" si="29"/>
        <v>8564</v>
      </c>
      <c r="AO25" s="23">
        <f t="shared" si="29"/>
        <v>8990</v>
      </c>
      <c r="AP25" s="23">
        <f t="shared" si="29"/>
        <v>16209</v>
      </c>
      <c r="AQ25" s="23">
        <f t="shared" si="29"/>
        <v>31106</v>
      </c>
      <c r="AR25" s="23">
        <f t="shared" si="29"/>
        <v>43168</v>
      </c>
      <c r="AS25" s="23">
        <f t="shared" si="29"/>
        <v>56148</v>
      </c>
      <c r="AT25" s="23">
        <f t="shared" si="29"/>
        <v>43310</v>
      </c>
      <c r="AU25" s="23">
        <f t="shared" si="29"/>
        <v>34466</v>
      </c>
      <c r="AV25" s="23">
        <f t="shared" si="29"/>
        <v>35834</v>
      </c>
      <c r="AW25" s="23">
        <f t="shared" si="29"/>
        <v>25640.400000000001</v>
      </c>
      <c r="AX25" s="23">
        <f t="shared" si="29"/>
        <v>19250</v>
      </c>
      <c r="AY25" s="23">
        <f t="shared" si="29"/>
        <v>31042</v>
      </c>
      <c r="AZ25" s="23">
        <f t="shared" si="29"/>
        <v>16964.8</v>
      </c>
      <c r="BA25" s="23">
        <f t="shared" si="29"/>
        <v>26267.599999999999</v>
      </c>
      <c r="BB25" s="23">
        <f t="shared" si="29"/>
        <v>28844.2</v>
      </c>
      <c r="BC25" s="23">
        <f t="shared" si="29"/>
        <v>27098.6</v>
      </c>
      <c r="BD25" s="23">
        <f t="shared" si="29"/>
        <v>21915.200000000001</v>
      </c>
      <c r="BE25" s="23">
        <f t="shared" si="29"/>
        <v>5133.6000000000004</v>
      </c>
      <c r="BF25" s="23">
        <f t="shared" si="29"/>
        <v>121</v>
      </c>
      <c r="BG25" s="23">
        <f t="shared" si="29"/>
        <v>16600</v>
      </c>
      <c r="BH25" s="23">
        <f t="shared" si="29"/>
        <v>5735</v>
      </c>
      <c r="BI25" s="23">
        <f t="shared" si="29"/>
        <v>7805</v>
      </c>
      <c r="BJ25" s="23">
        <f t="shared" si="29"/>
        <v>8223</v>
      </c>
      <c r="BK25" s="23">
        <f t="shared" si="29"/>
        <v>4824</v>
      </c>
      <c r="BL25" s="23">
        <f t="shared" si="29"/>
        <v>7570</v>
      </c>
      <c r="BM25" s="23">
        <f t="shared" si="29"/>
        <v>16214</v>
      </c>
      <c r="BN25" s="23">
        <f t="shared" si="29"/>
        <v>23903</v>
      </c>
      <c r="BO25" s="23">
        <f t="shared" si="29"/>
        <v>24378</v>
      </c>
      <c r="BP25" s="23">
        <f t="shared" si="29"/>
        <v>38032</v>
      </c>
      <c r="BQ25" s="23">
        <f t="shared" ref="BQ25:CZ25" si="30">+BQ13+BQ23</f>
        <v>21648</v>
      </c>
      <c r="BR25" s="23">
        <f t="shared" si="30"/>
        <v>17088</v>
      </c>
      <c r="BS25" s="23">
        <f t="shared" si="30"/>
        <v>16214</v>
      </c>
      <c r="BT25" s="23">
        <f t="shared" si="30"/>
        <v>15088</v>
      </c>
      <c r="BU25" s="23">
        <f t="shared" si="30"/>
        <v>7488</v>
      </c>
      <c r="BV25" s="23">
        <f t="shared" si="30"/>
        <v>4308</v>
      </c>
      <c r="BW25" s="23">
        <f t="shared" si="30"/>
        <v>12260</v>
      </c>
      <c r="BX25" s="23">
        <f t="shared" si="30"/>
        <v>17609.400000000001</v>
      </c>
      <c r="BY25" s="23">
        <f t="shared" si="30"/>
        <v>12941</v>
      </c>
      <c r="BZ25" s="23">
        <f t="shared" si="30"/>
        <v>12761</v>
      </c>
      <c r="CA25" s="23">
        <f t="shared" si="30"/>
        <v>10451</v>
      </c>
      <c r="CB25" s="23">
        <f t="shared" si="30"/>
        <v>10680</v>
      </c>
      <c r="CC25" s="23">
        <f t="shared" si="30"/>
        <v>9188</v>
      </c>
      <c r="CD25" s="23">
        <f t="shared" si="30"/>
        <v>7316</v>
      </c>
      <c r="CE25" s="23">
        <f t="shared" si="30"/>
        <v>8161</v>
      </c>
      <c r="CF25" s="23">
        <f t="shared" si="30"/>
        <v>16006</v>
      </c>
      <c r="CG25" s="23">
        <f t="shared" si="30"/>
        <v>13730</v>
      </c>
      <c r="CH25" s="23">
        <f t="shared" si="30"/>
        <v>10255</v>
      </c>
      <c r="CI25" s="23">
        <f t="shared" si="30"/>
        <v>9332</v>
      </c>
      <c r="CJ25" s="23">
        <f t="shared" si="30"/>
        <v>16924</v>
      </c>
      <c r="CK25" s="23">
        <f t="shared" si="30"/>
        <v>9136</v>
      </c>
      <c r="CL25" s="23">
        <f t="shared" si="30"/>
        <v>11370.400000000001</v>
      </c>
      <c r="CM25" s="23">
        <f t="shared" si="30"/>
        <v>11840</v>
      </c>
      <c r="CN25" s="23">
        <f t="shared" si="30"/>
        <v>19764</v>
      </c>
      <c r="CO25" s="23">
        <f t="shared" si="30"/>
        <v>11041</v>
      </c>
      <c r="CP25" s="23">
        <f t="shared" si="30"/>
        <v>6919</v>
      </c>
      <c r="CQ25" s="23">
        <f t="shared" si="30"/>
        <v>8946</v>
      </c>
      <c r="CR25" s="23">
        <f t="shared" si="30"/>
        <v>12306</v>
      </c>
      <c r="CS25" s="23">
        <f t="shared" si="30"/>
        <v>12357</v>
      </c>
      <c r="CT25" s="23">
        <f t="shared" si="30"/>
        <v>14691</v>
      </c>
      <c r="CU25" s="23">
        <f t="shared" si="30"/>
        <v>12270</v>
      </c>
      <c r="CV25" s="23">
        <f t="shared" si="30"/>
        <v>12147</v>
      </c>
      <c r="CW25" s="23">
        <f t="shared" si="30"/>
        <v>14583</v>
      </c>
      <c r="CX25" s="23">
        <f t="shared" si="30"/>
        <v>4780.5</v>
      </c>
      <c r="CY25" s="23">
        <f t="shared" si="30"/>
        <v>14535</v>
      </c>
      <c r="CZ25" s="23">
        <f t="shared" si="30"/>
        <v>18724.5</v>
      </c>
      <c r="DA25" s="23">
        <f>+DA13+DA23</f>
        <v>14535</v>
      </c>
      <c r="DB25" s="23">
        <f>+DB13+DB23</f>
        <v>6156</v>
      </c>
      <c r="DC25" s="23">
        <f>+DC13+DC23</f>
        <v>6412.5</v>
      </c>
    </row>
    <row r="26" spans="2:107" x14ac:dyDescent="0.25">
      <c r="B26" t="s">
        <v>36</v>
      </c>
      <c r="D26" s="24"/>
      <c r="E26" s="24"/>
      <c r="F26" s="24"/>
      <c r="G26" s="25">
        <f>+General!G44/4</f>
        <v>3500</v>
      </c>
      <c r="H26" s="25">
        <f>+General!H44/4</f>
        <v>3500</v>
      </c>
      <c r="I26" s="25">
        <f>+General!I44/4</f>
        <v>0</v>
      </c>
      <c r="J26" s="26">
        <f>+General!J44/4</f>
        <v>4747.5</v>
      </c>
      <c r="K26" s="26">
        <f>+General!K44/4</f>
        <v>4747.5</v>
      </c>
      <c r="L26" s="26">
        <f>+General!L44/4</f>
        <v>4747.5</v>
      </c>
      <c r="M26" s="26">
        <f>+General!M44/4</f>
        <v>4747.5</v>
      </c>
      <c r="N26" s="26">
        <f>+General!N44/4</f>
        <v>4747.5</v>
      </c>
      <c r="O26" s="26">
        <f>+General!O44/4</f>
        <v>4747.5</v>
      </c>
      <c r="P26" s="26">
        <f>+General!P44/4</f>
        <v>4747.5</v>
      </c>
      <c r="Q26" s="26">
        <f>+General!Q44/4</f>
        <v>4747.5</v>
      </c>
      <c r="R26" s="26">
        <f>+General!R44/4</f>
        <v>4747.5</v>
      </c>
      <c r="S26" s="26">
        <f>+General!S44/4</f>
        <v>4747.5</v>
      </c>
      <c r="T26" s="26">
        <f>+General!T44/4</f>
        <v>4747.5</v>
      </c>
      <c r="U26" s="26">
        <f>+General!U44/4</f>
        <v>4747.5</v>
      </c>
      <c r="V26" s="26">
        <f>+General!V44/4</f>
        <v>4747.5</v>
      </c>
      <c r="W26" s="26">
        <f>+General!W44/4</f>
        <v>4806.5</v>
      </c>
      <c r="X26" s="26">
        <f>+General!X44/4</f>
        <v>4806.5</v>
      </c>
      <c r="Y26" s="26">
        <f>+General!Y44/4</f>
        <v>10500</v>
      </c>
      <c r="Z26" s="26">
        <f>+General!Z44/4</f>
        <v>10500</v>
      </c>
      <c r="AA26" s="26">
        <f>+General!AA44/4</f>
        <v>10500</v>
      </c>
      <c r="AB26" s="26">
        <f>+General!AB44/4</f>
        <v>10500</v>
      </c>
      <c r="AC26" s="26">
        <f>+General!AC44/4</f>
        <v>10500</v>
      </c>
      <c r="AD26" s="26">
        <f>+[1]General!AD58/4</f>
        <v>10500</v>
      </c>
      <c r="AE26" s="26">
        <f>+General!AE44/4</f>
        <v>10500</v>
      </c>
      <c r="AF26" s="26">
        <f>+General!AF44/4</f>
        <v>10500</v>
      </c>
      <c r="AG26" s="26">
        <f>+General!AG44/4</f>
        <v>10500</v>
      </c>
      <c r="AH26" s="26">
        <f>+General!AH44/4</f>
        <v>10500</v>
      </c>
      <c r="AI26" s="26">
        <f>+General!AI44/4</f>
        <v>10500</v>
      </c>
      <c r="AJ26" s="26">
        <f>+General!AJ44/4</f>
        <v>10500</v>
      </c>
      <c r="AK26" s="26">
        <f>+General!AK44/4</f>
        <v>11155</v>
      </c>
      <c r="AL26" s="26">
        <f>+General!AL44/4</f>
        <v>11155</v>
      </c>
      <c r="AM26" s="26">
        <f>+General!AM44/4</f>
        <v>11155</v>
      </c>
      <c r="AN26" s="26">
        <f>+General!AN44/4</f>
        <v>11995</v>
      </c>
      <c r="AO26" s="26">
        <f>+General!AO44/4</f>
        <v>11995</v>
      </c>
      <c r="AP26" s="26">
        <f>+General!AP44/4</f>
        <v>11995.25</v>
      </c>
      <c r="AQ26" s="26">
        <f>+General!AQ44/4</f>
        <v>11995.25</v>
      </c>
      <c r="AR26" s="26">
        <f>+General!AR44/4</f>
        <v>11995.25</v>
      </c>
      <c r="AS26" s="26">
        <f>+General!AS44/4</f>
        <v>11995.25</v>
      </c>
      <c r="AT26" s="26">
        <f>+General!AT44/4</f>
        <v>11995.25</v>
      </c>
      <c r="AU26" s="26">
        <f>+General!AU44/4</f>
        <v>11995.25</v>
      </c>
      <c r="AV26" s="26">
        <f>+General!AV44/4</f>
        <v>11995.25</v>
      </c>
      <c r="AW26" s="26">
        <f>+General!AW44/4</f>
        <v>11995.25</v>
      </c>
      <c r="AX26" s="26">
        <f>+General!AX44/4</f>
        <v>11995.25</v>
      </c>
      <c r="AY26" s="26">
        <f>+General!AY44/5</f>
        <v>9763.4</v>
      </c>
      <c r="AZ26" s="26">
        <f>+General!AZ44/5</f>
        <v>9763.4</v>
      </c>
      <c r="BA26" s="26">
        <f>+General!BA44/5</f>
        <v>9763.4</v>
      </c>
      <c r="BB26" s="26">
        <f>+General!BB44/5</f>
        <v>9763.4</v>
      </c>
      <c r="BC26" s="26">
        <f>+General!BC44/5</f>
        <v>9763.4</v>
      </c>
      <c r="BD26" s="26">
        <f>+General!BD44/5</f>
        <v>9763.4</v>
      </c>
      <c r="BE26" s="26">
        <f>+General!BE44/5</f>
        <v>9897.7999999999993</v>
      </c>
      <c r="BF26" s="26">
        <f>+General!BF44/5</f>
        <v>9897.7999999999993</v>
      </c>
      <c r="BG26" s="26">
        <f>+General!BG44/5</f>
        <v>9897.7999999999993</v>
      </c>
      <c r="BH26" s="26">
        <f>+General!BH44/5</f>
        <v>9897.7999999999993</v>
      </c>
      <c r="BI26" s="26">
        <f>+General!BI44/5</f>
        <v>10896</v>
      </c>
      <c r="BJ26" s="26">
        <f>+General!BJ44/5</f>
        <v>10896</v>
      </c>
      <c r="BK26" s="26">
        <f>+General!BK44/5</f>
        <v>10896</v>
      </c>
      <c r="BL26" s="26">
        <f>+General!BL44/5</f>
        <v>10896</v>
      </c>
      <c r="BM26" s="26">
        <f>+General!BM44/5</f>
        <v>10896</v>
      </c>
      <c r="BN26" s="26">
        <f>+General!BN44/5</f>
        <v>10896</v>
      </c>
      <c r="BO26" s="26">
        <f>+General!BO44/5</f>
        <v>10896</v>
      </c>
      <c r="BP26" s="26">
        <f>+General!BP44/5</f>
        <v>11041.4</v>
      </c>
      <c r="BQ26" s="26">
        <f>+General!BQ44/5</f>
        <v>11041.4</v>
      </c>
      <c r="BR26" s="26">
        <f>+General!BR44/5</f>
        <v>11041.4</v>
      </c>
      <c r="BS26" s="26">
        <f>+General!BS44/5</f>
        <v>10194</v>
      </c>
      <c r="BT26" s="26">
        <f>+General!BT44/5</f>
        <v>10194</v>
      </c>
      <c r="BU26" s="26">
        <f>+General!BU44/5</f>
        <v>10194</v>
      </c>
      <c r="BV26" s="26">
        <f>+General!BV44/5</f>
        <v>10194</v>
      </c>
      <c r="BW26" s="26">
        <f>+General!BW44/5</f>
        <v>10194</v>
      </c>
      <c r="BX26" s="26">
        <f>+General!BX44/5</f>
        <v>10194</v>
      </c>
      <c r="BY26" s="26">
        <f>+General!BY44/5</f>
        <v>10335.6</v>
      </c>
      <c r="BZ26" s="26">
        <f>+General!BZ44/5</f>
        <v>10335.6</v>
      </c>
      <c r="CA26" s="26">
        <f>+General!CA44/5</f>
        <v>10335.6</v>
      </c>
      <c r="CB26" s="26">
        <f>+General!CB44/5</f>
        <v>10335.6</v>
      </c>
      <c r="CC26" s="26">
        <f>+General!CC44/5</f>
        <v>10335.6</v>
      </c>
      <c r="CD26" s="26">
        <f>+General!CD44/5</f>
        <v>8188</v>
      </c>
      <c r="CE26" s="26">
        <f>+General!CE44/5</f>
        <v>8188</v>
      </c>
      <c r="CF26" s="26">
        <f>+General!CF44/5</f>
        <v>8188</v>
      </c>
      <c r="CG26" s="26">
        <f>+General!CG44/5</f>
        <v>8188</v>
      </c>
      <c r="CH26" s="26">
        <f>+General!CH44/5</f>
        <v>11136.2</v>
      </c>
      <c r="CI26" s="26">
        <f>+General!CI44/5</f>
        <v>11136.2</v>
      </c>
      <c r="CJ26" s="26">
        <f>+General!CJ44/5</f>
        <v>5334.8</v>
      </c>
      <c r="CK26" s="26">
        <f>+General!CK44/5</f>
        <v>5334.8</v>
      </c>
      <c r="CL26" s="26">
        <f>+General!CL44/5</f>
        <v>5334.8</v>
      </c>
      <c r="CM26" s="26">
        <f>+General!CM44/5</f>
        <v>5334.8</v>
      </c>
      <c r="CN26" s="26">
        <f>+General!CN44/5</f>
        <v>10100</v>
      </c>
      <c r="CO26" s="26">
        <f>+General!CO44/5</f>
        <v>10100</v>
      </c>
      <c r="CP26" s="26">
        <f>+General!CP44/5</f>
        <v>10100</v>
      </c>
      <c r="CQ26" s="26">
        <f>+General!CQ44/5</f>
        <v>6923.2</v>
      </c>
      <c r="CR26" s="26">
        <f>+General!CR44/5</f>
        <v>6923.2</v>
      </c>
      <c r="CS26" s="26">
        <f>+General!CS44/5</f>
        <v>7278.2</v>
      </c>
      <c r="CT26" s="26">
        <f>+General!CT44/5</f>
        <v>7278.2</v>
      </c>
      <c r="CU26" s="26">
        <f>+General!CU44/5</f>
        <v>7278.2</v>
      </c>
      <c r="CV26" s="26">
        <f>+General!CV44/5</f>
        <v>7278.2</v>
      </c>
      <c r="CW26" s="26">
        <f>+General!CW44/5</f>
        <v>7278.2</v>
      </c>
      <c r="CX26" s="26">
        <f>+General!CX44/5</f>
        <v>7278.2</v>
      </c>
      <c r="CY26" s="26">
        <f>+General!CY44/5</f>
        <v>7278.2</v>
      </c>
      <c r="CZ26" s="26">
        <f>+General!CZ44/5</f>
        <v>7278.2</v>
      </c>
      <c r="DA26" s="26">
        <f>+General!DA44/5</f>
        <v>7278.2</v>
      </c>
      <c r="DB26" s="26">
        <f>+General!DB44/5</f>
        <v>7278.2</v>
      </c>
      <c r="DC26" s="26">
        <f>+General!DC44/5</f>
        <v>7278.2</v>
      </c>
    </row>
    <row r="27" spans="2:107" x14ac:dyDescent="0.25">
      <c r="B27" t="s">
        <v>78</v>
      </c>
      <c r="D27" s="21"/>
      <c r="E27" s="22"/>
      <c r="F27" s="22"/>
      <c r="G27" s="22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">
        <v>-20000</v>
      </c>
      <c r="AP27" s="3">
        <v>-20000</v>
      </c>
      <c r="AQ27" s="3">
        <v>-30000</v>
      </c>
      <c r="AR27" s="3">
        <v>-40000</v>
      </c>
      <c r="AS27" s="27">
        <v>-50000</v>
      </c>
      <c r="AT27" s="27">
        <v>-30000</v>
      </c>
      <c r="AU27" s="27">
        <v>-20000</v>
      </c>
      <c r="AV27" s="27">
        <v>-20000</v>
      </c>
      <c r="AW27" s="27">
        <v>-120000</v>
      </c>
      <c r="AX27" s="27">
        <v>-20000</v>
      </c>
      <c r="AY27" s="27">
        <f>-35600-20000-20000</f>
        <v>-75600</v>
      </c>
      <c r="AZ27" s="27">
        <f>-220000+3800+193800</f>
        <v>-22400</v>
      </c>
      <c r="BA27" s="27">
        <v>-30000</v>
      </c>
      <c r="BB27" s="27">
        <v>-45000</v>
      </c>
      <c r="BC27" s="27">
        <v>-20000</v>
      </c>
      <c r="BD27" s="27">
        <v>-20000</v>
      </c>
      <c r="BE27" s="27">
        <v>-10000</v>
      </c>
      <c r="BF27" s="27">
        <v>-10000</v>
      </c>
      <c r="BG27" s="27">
        <v>-20000</v>
      </c>
      <c r="BH27" s="27">
        <v>-20000</v>
      </c>
      <c r="BI27" s="27">
        <v>-20000</v>
      </c>
      <c r="BJ27" s="27">
        <v>-20000</v>
      </c>
      <c r="BK27" s="27">
        <v>-20000</v>
      </c>
      <c r="BL27" s="27">
        <v>-20000</v>
      </c>
      <c r="BM27" s="27">
        <v>-20000</v>
      </c>
      <c r="BN27" s="27">
        <v>-20000</v>
      </c>
      <c r="BO27" s="27" t="e">
        <f>-20000-#REF!</f>
        <v>#REF!</v>
      </c>
      <c r="BP27" s="27" t="e">
        <f>-20000-#REF!</f>
        <v>#REF!</v>
      </c>
      <c r="BQ27" s="27" t="e">
        <f>-20000-#REF!</f>
        <v>#REF!</v>
      </c>
      <c r="BR27" s="27" t="e">
        <f>-20000-#REF!</f>
        <v>#REF!</v>
      </c>
      <c r="BS27" s="25" t="e">
        <f>-20000-#REF!</f>
        <v>#REF!</v>
      </c>
      <c r="BT27" s="25" t="e">
        <f>-20000-#REF!</f>
        <v>#REF!</v>
      </c>
      <c r="BU27" s="25" t="e">
        <f>-20000-#REF!</f>
        <v>#REF!</v>
      </c>
      <c r="BV27" s="25">
        <v>0</v>
      </c>
      <c r="BW27" s="25">
        <v>0</v>
      </c>
      <c r="BX27" s="25">
        <v>0</v>
      </c>
      <c r="BY27" s="25">
        <v>12451</v>
      </c>
      <c r="BZ27" s="25">
        <v>5000</v>
      </c>
      <c r="CA27" s="25">
        <v>5000</v>
      </c>
      <c r="CB27" s="25">
        <v>5000</v>
      </c>
      <c r="CC27" s="25">
        <f>-5000+1141</f>
        <v>-3859</v>
      </c>
      <c r="CD27" s="25">
        <f>-5000+1141</f>
        <v>-3859</v>
      </c>
      <c r="CE27" s="25">
        <v>-1141</v>
      </c>
      <c r="CF27" s="25"/>
      <c r="CG27" s="25"/>
      <c r="CH27" s="25">
        <f>SUM(CE31:CG31)</f>
        <v>8418</v>
      </c>
      <c r="CI27" s="25">
        <f>SUM(CF31:CH31)</f>
        <v>5612</v>
      </c>
      <c r="CJ27" s="25">
        <v>-5612</v>
      </c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</row>
    <row r="28" spans="2:107" hidden="1" x14ac:dyDescent="0.25">
      <c r="B28" t="s">
        <v>51</v>
      </c>
      <c r="D28" s="24"/>
      <c r="E28" s="24"/>
      <c r="F28" s="24"/>
      <c r="G28" s="24"/>
      <c r="H28" s="25"/>
      <c r="I28" s="25"/>
      <c r="J28" s="25">
        <f>+General!J45/3</f>
        <v>6000</v>
      </c>
      <c r="K28" s="25">
        <f>+General!K45/3</f>
        <v>6000</v>
      </c>
      <c r="L28" s="25">
        <f>+General!L45/3</f>
        <v>6000</v>
      </c>
      <c r="M28" s="25">
        <f>+General!M45/3</f>
        <v>6000</v>
      </c>
      <c r="N28" s="25">
        <f>+General!N45/3</f>
        <v>6000</v>
      </c>
      <c r="O28" s="25">
        <f>+General!O45/3</f>
        <v>6000</v>
      </c>
      <c r="P28" s="25">
        <f>+General!P45/3</f>
        <v>6000</v>
      </c>
      <c r="Q28" s="25">
        <f>+General!Q45/3</f>
        <v>6000</v>
      </c>
      <c r="R28" s="25">
        <f>+General!R45/3</f>
        <v>6000</v>
      </c>
      <c r="S28" s="25">
        <f>+General!S45/3</f>
        <v>6000</v>
      </c>
      <c r="T28" s="25">
        <f>+General!T45/3</f>
        <v>6000</v>
      </c>
      <c r="U28" s="25">
        <f>+General!U45/3</f>
        <v>6000</v>
      </c>
      <c r="V28" s="25">
        <f>+General!V45/3</f>
        <v>6000</v>
      </c>
      <c r="W28" s="25">
        <f>+General!W45/3</f>
        <v>6000</v>
      </c>
      <c r="X28" s="25">
        <f>+General!X45/3</f>
        <v>6000</v>
      </c>
      <c r="Y28" s="25">
        <f>+General!Y45/3</f>
        <v>0</v>
      </c>
      <c r="Z28" s="25">
        <f>+General!Z45/3</f>
        <v>0</v>
      </c>
      <c r="AA28" s="25">
        <f>+General!AA45/3</f>
        <v>0</v>
      </c>
      <c r="AB28" s="25">
        <f>+General!AB45/3</f>
        <v>0</v>
      </c>
      <c r="AC28" s="25">
        <f>+General!AC45/3</f>
        <v>0</v>
      </c>
      <c r="AD28" s="25">
        <f>+[1]General!AD59/3</f>
        <v>0</v>
      </c>
      <c r="AE28" s="25">
        <f>+General!AE45/3</f>
        <v>0</v>
      </c>
      <c r="AF28" s="25">
        <f>+General!AF45/3</f>
        <v>0</v>
      </c>
      <c r="AG28" s="25">
        <f>+General!AG45/3</f>
        <v>0</v>
      </c>
      <c r="AH28" s="25">
        <f>+General!AH45/3</f>
        <v>0</v>
      </c>
      <c r="AI28" s="25">
        <f>+General!AI45/3</f>
        <v>0</v>
      </c>
      <c r="AJ28" s="25">
        <f>+General!AJ45/3</f>
        <v>0</v>
      </c>
      <c r="AK28" s="25">
        <f>+General!AK45/3</f>
        <v>0</v>
      </c>
      <c r="AL28" s="25">
        <f>+General!AL45/3</f>
        <v>0</v>
      </c>
      <c r="AM28" s="25">
        <f>+General!AM45/3</f>
        <v>0</v>
      </c>
      <c r="AN28" s="25">
        <f>+General!AN45/3</f>
        <v>0</v>
      </c>
      <c r="AO28" s="25">
        <f>+General!AO45/3</f>
        <v>0</v>
      </c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>
        <v>7600</v>
      </c>
      <c r="BB28" s="25">
        <v>3800</v>
      </c>
      <c r="BC28" s="25">
        <v>3800</v>
      </c>
      <c r="BD28" s="25">
        <v>3800</v>
      </c>
      <c r="BE28" s="25">
        <v>3800</v>
      </c>
      <c r="BF28" s="25">
        <v>3800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</v>
      </c>
      <c r="BP28" s="25">
        <v>0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5">
        <v>0</v>
      </c>
      <c r="CF28" s="25">
        <v>0</v>
      </c>
      <c r="CG28" s="25">
        <v>0</v>
      </c>
      <c r="CH28" s="25">
        <v>0</v>
      </c>
      <c r="CI28" s="25">
        <v>0</v>
      </c>
      <c r="CJ28" s="25">
        <v>0</v>
      </c>
      <c r="CK28" s="25">
        <v>0</v>
      </c>
      <c r="CL28" s="25">
        <v>0</v>
      </c>
      <c r="CM28" s="25">
        <v>0</v>
      </c>
      <c r="CN28" s="25">
        <v>0</v>
      </c>
      <c r="CO28" s="25">
        <v>0</v>
      </c>
      <c r="CP28" s="25">
        <v>0</v>
      </c>
      <c r="CQ28" s="25">
        <v>1</v>
      </c>
      <c r="CR28" s="25">
        <v>1</v>
      </c>
      <c r="CS28" s="25">
        <v>1</v>
      </c>
      <c r="CT28" s="25">
        <v>1</v>
      </c>
      <c r="CU28" s="25">
        <v>1</v>
      </c>
      <c r="CV28" s="25">
        <v>1</v>
      </c>
      <c r="CW28" s="25">
        <v>1</v>
      </c>
      <c r="CX28" s="25">
        <v>1</v>
      </c>
      <c r="CY28" s="25">
        <v>1</v>
      </c>
      <c r="CZ28" s="25">
        <v>1</v>
      </c>
      <c r="DA28" s="25">
        <v>1</v>
      </c>
      <c r="DB28" s="25">
        <v>1</v>
      </c>
      <c r="DC28" s="25">
        <v>1</v>
      </c>
    </row>
    <row r="29" spans="2:107" x14ac:dyDescent="0.25">
      <c r="B29" s="28" t="s">
        <v>60</v>
      </c>
      <c r="G29" s="29">
        <f>SUM(G25:G26)</f>
        <v>9088.6396804260949</v>
      </c>
      <c r="H29" s="29">
        <f>SUM(H25:H26)</f>
        <v>8415.819800124922</v>
      </c>
      <c r="I29" s="30">
        <f>SUM(I25:I26)</f>
        <v>1820</v>
      </c>
      <c r="J29" s="29">
        <f t="shared" ref="J29:AM29" si="31">SUM(J25:J28)</f>
        <v>15070.630434782608</v>
      </c>
      <c r="K29" s="29">
        <f t="shared" si="31"/>
        <v>13888.891304347826</v>
      </c>
      <c r="L29" s="29">
        <f t="shared" si="31"/>
        <v>16425.239130434784</v>
      </c>
      <c r="M29" s="29">
        <f t="shared" si="31"/>
        <v>16339.172354570639</v>
      </c>
      <c r="N29" s="29">
        <f t="shared" si="31"/>
        <v>14925.355221238935</v>
      </c>
      <c r="O29" s="29">
        <f t="shared" si="31"/>
        <v>13099.7</v>
      </c>
      <c r="P29" s="29">
        <f t="shared" si="31"/>
        <v>11870.294119019836</v>
      </c>
      <c r="Q29" s="29">
        <f t="shared" si="31"/>
        <v>15150.596916578668</v>
      </c>
      <c r="R29" s="29">
        <f t="shared" si="31"/>
        <v>19760.724065105202</v>
      </c>
      <c r="S29" s="29">
        <f t="shared" si="31"/>
        <v>15628.926471277842</v>
      </c>
      <c r="T29" s="29">
        <f t="shared" si="31"/>
        <v>18296.032142857144</v>
      </c>
      <c r="U29" s="29">
        <f t="shared" si="31"/>
        <v>16317.930149960537</v>
      </c>
      <c r="V29" s="29">
        <f t="shared" si="31"/>
        <v>16499.785714285714</v>
      </c>
      <c r="W29" s="29">
        <f t="shared" si="31"/>
        <v>17982</v>
      </c>
      <c r="X29" s="29">
        <f t="shared" si="31"/>
        <v>19297</v>
      </c>
      <c r="Y29" s="29">
        <f t="shared" si="31"/>
        <v>17988.5</v>
      </c>
      <c r="Z29" s="29">
        <f t="shared" si="31"/>
        <v>22622.5</v>
      </c>
      <c r="AA29" s="29">
        <f t="shared" si="31"/>
        <v>23457.5</v>
      </c>
      <c r="AB29" s="29">
        <f t="shared" si="31"/>
        <v>17416.5</v>
      </c>
      <c r="AC29" s="29">
        <f t="shared" si="31"/>
        <v>18000.5</v>
      </c>
      <c r="AD29" s="29">
        <f t="shared" si="31"/>
        <v>18091.5</v>
      </c>
      <c r="AE29" s="29">
        <f t="shared" si="31"/>
        <v>20138.5</v>
      </c>
      <c r="AF29" s="29">
        <f t="shared" si="31"/>
        <v>8578.5</v>
      </c>
      <c r="AG29" s="29">
        <f t="shared" si="31"/>
        <v>43154.5</v>
      </c>
      <c r="AH29" s="29">
        <f t="shared" si="31"/>
        <v>33161.5</v>
      </c>
      <c r="AI29" s="29">
        <f t="shared" si="31"/>
        <v>7938</v>
      </c>
      <c r="AJ29" s="29">
        <f t="shared" si="31"/>
        <v>42477</v>
      </c>
      <c r="AK29" s="29">
        <f t="shared" si="31"/>
        <v>25355.5</v>
      </c>
      <c r="AL29" s="29">
        <f t="shared" si="31"/>
        <v>26693</v>
      </c>
      <c r="AM29" s="29">
        <f t="shared" si="31"/>
        <v>29412</v>
      </c>
      <c r="AN29" s="29">
        <v>-20654.5</v>
      </c>
      <c r="AO29" s="29">
        <f>SUM(AO25:AO28)+AN29</f>
        <v>-19669.5</v>
      </c>
      <c r="AP29" s="29">
        <f>SUM(AP25:AP28)+AO29</f>
        <v>-11465.25</v>
      </c>
      <c r="AQ29" s="29">
        <f>SUM(AQ25:AQ28)+AP29</f>
        <v>1636</v>
      </c>
      <c r="AR29" s="29">
        <f>SUM(AR25:AR28)+AQ29</f>
        <v>16799.25</v>
      </c>
      <c r="AS29" s="29">
        <v>27439</v>
      </c>
      <c r="AT29" s="29">
        <f t="shared" ref="AT29:BF29" si="32">SUM(AT25:AT28)+AS29</f>
        <v>52744.25</v>
      </c>
      <c r="AU29" s="29">
        <f t="shared" si="32"/>
        <v>79205.5</v>
      </c>
      <c r="AV29" s="29">
        <f t="shared" si="32"/>
        <v>107034.75</v>
      </c>
      <c r="AW29" s="29">
        <f t="shared" si="32"/>
        <v>24670.399999999994</v>
      </c>
      <c r="AX29" s="29">
        <f t="shared" si="32"/>
        <v>35915.649999999994</v>
      </c>
      <c r="AY29" s="29">
        <f t="shared" si="32"/>
        <v>1121.0499999999956</v>
      </c>
      <c r="AZ29" s="29">
        <f t="shared" si="32"/>
        <v>5449.2499999999927</v>
      </c>
      <c r="BA29" s="29">
        <f t="shared" si="32"/>
        <v>19080.249999999993</v>
      </c>
      <c r="BB29" s="29">
        <f t="shared" si="32"/>
        <v>16487.849999999991</v>
      </c>
      <c r="BC29" s="29">
        <f t="shared" si="32"/>
        <v>37149.849999999991</v>
      </c>
      <c r="BD29" s="29">
        <f t="shared" si="32"/>
        <v>52628.44999999999</v>
      </c>
      <c r="BE29" s="29">
        <f t="shared" si="32"/>
        <v>61459.849999999991</v>
      </c>
      <c r="BF29" s="29">
        <f t="shared" si="32"/>
        <v>65278.649999999994</v>
      </c>
      <c r="BG29" s="29">
        <f>SUM(BG25:BG28)</f>
        <v>6497.7999999999993</v>
      </c>
      <c r="BH29" s="29">
        <f t="shared" ref="BH29:BU29" si="33">SUM(BH25:BH28)+BG29</f>
        <v>2130.5999999999985</v>
      </c>
      <c r="BI29" s="29">
        <f t="shared" si="33"/>
        <v>831.59999999999854</v>
      </c>
      <c r="BJ29" s="29">
        <f t="shared" si="33"/>
        <v>-49.400000000001455</v>
      </c>
      <c r="BK29" s="29">
        <f t="shared" si="33"/>
        <v>-4329.4000000000015</v>
      </c>
      <c r="BL29" s="29">
        <f t="shared" si="33"/>
        <v>-5863.4000000000015</v>
      </c>
      <c r="BM29" s="29">
        <f t="shared" si="33"/>
        <v>1246.5999999999985</v>
      </c>
      <c r="BN29" s="29">
        <f t="shared" si="33"/>
        <v>16045.599999999999</v>
      </c>
      <c r="BO29" s="29" t="e">
        <f t="shared" si="33"/>
        <v>#REF!</v>
      </c>
      <c r="BP29" s="29" t="e">
        <f t="shared" si="33"/>
        <v>#REF!</v>
      </c>
      <c r="BQ29" s="29" t="e">
        <f t="shared" si="33"/>
        <v>#REF!</v>
      </c>
      <c r="BR29" s="29" t="e">
        <f t="shared" si="33"/>
        <v>#REF!</v>
      </c>
      <c r="BS29" s="29" t="e">
        <f t="shared" si="33"/>
        <v>#REF!</v>
      </c>
      <c r="BT29" s="29" t="e">
        <f t="shared" si="33"/>
        <v>#REF!</v>
      </c>
      <c r="BU29" s="29" t="e">
        <f t="shared" si="33"/>
        <v>#REF!</v>
      </c>
      <c r="BV29" s="29">
        <f t="shared" ref="BV29:CA29" si="34">SUM(BV25:BV28)</f>
        <v>14502</v>
      </c>
      <c r="BW29" s="29">
        <f t="shared" si="34"/>
        <v>22454</v>
      </c>
      <c r="BX29" s="29">
        <f t="shared" si="34"/>
        <v>27803.4</v>
      </c>
      <c r="BY29" s="31">
        <f t="shared" si="34"/>
        <v>35727.599999999999</v>
      </c>
      <c r="BZ29" s="31">
        <f t="shared" si="34"/>
        <v>28096.6</v>
      </c>
      <c r="CA29" s="31">
        <f t="shared" si="34"/>
        <v>25786.6</v>
      </c>
      <c r="CB29" s="31">
        <f t="shared" ref="CB29:CM29" si="35">SUM(CB25:CB28)</f>
        <v>26015.599999999999</v>
      </c>
      <c r="CC29" s="31">
        <f t="shared" si="35"/>
        <v>15664.599999999999</v>
      </c>
      <c r="CD29" s="31">
        <f t="shared" si="35"/>
        <v>11645</v>
      </c>
      <c r="CE29" s="31">
        <f t="shared" si="35"/>
        <v>15208</v>
      </c>
      <c r="CF29" s="31">
        <f t="shared" si="35"/>
        <v>24194</v>
      </c>
      <c r="CG29" s="31">
        <f t="shared" si="35"/>
        <v>21918</v>
      </c>
      <c r="CH29" s="31">
        <f t="shared" si="35"/>
        <v>29809.200000000001</v>
      </c>
      <c r="CI29" s="31">
        <f t="shared" si="35"/>
        <v>26080.2</v>
      </c>
      <c r="CJ29" s="31">
        <f t="shared" si="35"/>
        <v>16646.8</v>
      </c>
      <c r="CK29" s="31">
        <f t="shared" si="35"/>
        <v>14470.8</v>
      </c>
      <c r="CL29" s="31">
        <f t="shared" si="35"/>
        <v>16705.2</v>
      </c>
      <c r="CM29" s="31">
        <f t="shared" si="35"/>
        <v>17174.8</v>
      </c>
      <c r="CN29" s="31">
        <f t="shared" ref="CN29:CT29" si="36">SUM(CN25:CN28)-99</f>
        <v>29765</v>
      </c>
      <c r="CO29" s="31">
        <f t="shared" si="36"/>
        <v>21042</v>
      </c>
      <c r="CP29" s="31">
        <f t="shared" si="36"/>
        <v>16920</v>
      </c>
      <c r="CQ29" s="31">
        <f t="shared" si="36"/>
        <v>15771.2</v>
      </c>
      <c r="CR29" s="31">
        <f t="shared" si="36"/>
        <v>19131.2</v>
      </c>
      <c r="CS29" s="31">
        <f t="shared" si="36"/>
        <v>19537.2</v>
      </c>
      <c r="CT29" s="31">
        <f t="shared" si="36"/>
        <v>21871.200000000001</v>
      </c>
      <c r="CU29" s="31">
        <f>SUM(CU25:CU28)-99</f>
        <v>19450.2</v>
      </c>
      <c r="CV29" s="31">
        <f>SUM(CV25:CV28)-99</f>
        <v>19327.2</v>
      </c>
      <c r="CW29" s="31">
        <f>SUM(CW25:CW28)-99</f>
        <v>21763.200000000001</v>
      </c>
      <c r="CX29" s="31">
        <f>SUM(CX25:CX28)</f>
        <v>12059.7</v>
      </c>
      <c r="CY29" s="31">
        <f>SUM(CY25:CY28)</f>
        <v>21814.2</v>
      </c>
      <c r="CZ29" s="31">
        <f>SUM(CZ25:CZ28)</f>
        <v>26003.7</v>
      </c>
      <c r="DA29" s="31">
        <f>SUM(DA25:DA28)</f>
        <v>21814.2</v>
      </c>
      <c r="DB29" s="31">
        <f>SUM(DB25:DB28)</f>
        <v>13435.2</v>
      </c>
      <c r="DC29" s="32">
        <f>SUM(DC25:DC28)</f>
        <v>13691.7</v>
      </c>
    </row>
    <row r="31" spans="2:107" x14ac:dyDescent="0.25">
      <c r="BF31" s="29"/>
      <c r="BG31" s="29"/>
      <c r="BH31" s="29"/>
      <c r="CC31" t="s">
        <v>100</v>
      </c>
      <c r="CE31">
        <f>+General!CE50/5</f>
        <v>2806</v>
      </c>
      <c r="CF31">
        <f>+General!CF50/5</f>
        <v>2806</v>
      </c>
      <c r="CG31">
        <f>+General!CG50/5</f>
        <v>2806</v>
      </c>
    </row>
    <row r="57" spans="1:3" x14ac:dyDescent="0.25">
      <c r="A57" s="33">
        <v>43709</v>
      </c>
      <c r="B57" t="s">
        <v>62</v>
      </c>
    </row>
    <row r="58" spans="1:3" x14ac:dyDescent="0.25">
      <c r="A58" s="33">
        <v>43782</v>
      </c>
      <c r="B58" t="s">
        <v>61</v>
      </c>
    </row>
    <row r="59" spans="1:3" x14ac:dyDescent="0.25">
      <c r="A59" s="33"/>
      <c r="C59">
        <v>50000</v>
      </c>
    </row>
    <row r="60" spans="1:3" x14ac:dyDescent="0.25">
      <c r="A60" s="33"/>
    </row>
    <row r="61" spans="1:3" x14ac:dyDescent="0.25">
      <c r="A61" s="33"/>
    </row>
    <row r="107" spans="1:52" hidden="1" x14ac:dyDescent="0.25">
      <c r="A107" s="1">
        <v>42795</v>
      </c>
      <c r="C107">
        <v>190000</v>
      </c>
    </row>
    <row r="108" spans="1:52" hidden="1" x14ac:dyDescent="0.25">
      <c r="A108" s="1">
        <v>43160</v>
      </c>
      <c r="C108">
        <v>193800</v>
      </c>
    </row>
    <row r="109" spans="1:52" hidden="1" x14ac:dyDescent="0.25">
      <c r="A109" s="1">
        <v>43374</v>
      </c>
      <c r="B109" t="s">
        <v>53</v>
      </c>
      <c r="C109">
        <v>230000</v>
      </c>
      <c r="AZ109" t="s">
        <v>53</v>
      </c>
    </row>
    <row r="110" spans="1:52" hidden="1" x14ac:dyDescent="0.25">
      <c r="A110" s="1">
        <v>43740</v>
      </c>
      <c r="B110" t="s">
        <v>53</v>
      </c>
      <c r="C110">
        <v>235000</v>
      </c>
    </row>
    <row r="111" spans="1:52" hidden="1" x14ac:dyDescent="0.25">
      <c r="A111" s="1">
        <v>43862</v>
      </c>
      <c r="B111" t="s">
        <v>75</v>
      </c>
      <c r="C111">
        <v>220000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13"/>
  <sheetViews>
    <sheetView topLeftCell="CO1" zoomScale="70" workbookViewId="0">
      <selection activeCell="DB28" sqref="DB28"/>
    </sheetView>
  </sheetViews>
  <sheetFormatPr baseColWidth="10" defaultColWidth="9" defaultRowHeight="15" x14ac:dyDescent="0.25"/>
  <cols>
    <col min="1" max="1" width="12" customWidth="1"/>
    <col min="2" max="2" width="33.140625" customWidth="1"/>
    <col min="3" max="3" width="12.42578125" customWidth="1"/>
    <col min="4" max="4" width="9.28515625" hidden="1" customWidth="1"/>
    <col min="5" max="5" width="8.5703125" hidden="1" customWidth="1"/>
    <col min="6" max="6" width="8.140625" hidden="1" customWidth="1"/>
    <col min="7" max="7" width="8.85546875" hidden="1" customWidth="1"/>
    <col min="8" max="9" width="8.5703125" hidden="1" customWidth="1"/>
    <col min="10" max="10" width="8.7109375" hidden="1" customWidth="1"/>
    <col min="11" max="11" width="8.5703125" hidden="1" customWidth="1"/>
    <col min="12" max="12" width="10.28515625" hidden="1" customWidth="1"/>
    <col min="13" max="14" width="10" hidden="1" customWidth="1"/>
    <col min="15" max="15" width="8.7109375" hidden="1" customWidth="1"/>
    <col min="16" max="17" width="8.5703125" hidden="1" customWidth="1"/>
    <col min="18" max="18" width="9.140625" hidden="1" customWidth="1"/>
    <col min="19" max="20" width="9.5703125" hidden="1" customWidth="1"/>
    <col min="21" max="21" width="8.5703125" hidden="1" customWidth="1"/>
    <col min="22" max="22" width="8.7109375" hidden="1" customWidth="1"/>
    <col min="23" max="24" width="9.28515625" hidden="1" customWidth="1"/>
    <col min="25" max="25" width="8.5703125" hidden="1" customWidth="1"/>
    <col min="26" max="26" width="8.7109375" hidden="1" customWidth="1"/>
    <col min="27" max="28" width="9.5703125" hidden="1" customWidth="1"/>
    <col min="29" max="29" width="10" hidden="1" customWidth="1"/>
    <col min="30" max="33" width="9.7109375" hidden="1" customWidth="1"/>
    <col min="34" max="34" width="10.85546875" hidden="1" customWidth="1"/>
    <col min="35" max="35" width="9.5703125" hidden="1" customWidth="1"/>
    <col min="36" max="36" width="10.28515625" hidden="1" customWidth="1"/>
    <col min="37" max="37" width="10.7109375" hidden="1" customWidth="1"/>
    <col min="38" max="38" width="10.28515625" hidden="1" customWidth="1"/>
    <col min="39" max="39" width="10.140625" hidden="1" customWidth="1"/>
    <col min="40" max="40" width="11.28515625" hidden="1" customWidth="1"/>
    <col min="41" max="41" width="8.85546875" hidden="1" customWidth="1"/>
    <col min="42" max="42" width="9.28515625" hidden="1" customWidth="1"/>
    <col min="43" max="43" width="9.7109375" hidden="1" customWidth="1"/>
    <col min="44" max="44" width="9.28515625" hidden="1" customWidth="1"/>
    <col min="45" max="51" width="9.7109375" hidden="1" customWidth="1"/>
    <col min="52" max="53" width="8.85546875" hidden="1" customWidth="1"/>
    <col min="54" max="54" width="9.28515625" hidden="1" customWidth="1"/>
    <col min="55" max="58" width="9.7109375" hidden="1" customWidth="1"/>
    <col min="59" max="59" width="8.85546875" hidden="1" customWidth="1"/>
    <col min="60" max="60" width="8.5703125" hidden="1" customWidth="1"/>
    <col min="61" max="61" width="9.7109375" hidden="1" customWidth="1"/>
    <col min="62" max="62" width="8.85546875" hidden="1" customWidth="1"/>
    <col min="63" max="63" width="9.7109375" hidden="1" customWidth="1"/>
    <col min="64" max="64" width="8.85546875" hidden="1" customWidth="1"/>
    <col min="65" max="65" width="9.7109375" hidden="1" customWidth="1"/>
    <col min="66" max="66" width="9.28515625" hidden="1" customWidth="1"/>
    <col min="67" max="69" width="9.7109375" hidden="1" customWidth="1"/>
    <col min="70" max="71" width="9.28515625" hidden="1" customWidth="1"/>
    <col min="72" max="74" width="9.7109375" hidden="1" customWidth="1"/>
    <col min="75" max="77" width="9.28515625" hidden="1" customWidth="1"/>
    <col min="78" max="80" width="9.7109375" hidden="1" customWidth="1"/>
    <col min="81" max="81" width="15.42578125" hidden="1" customWidth="1"/>
    <col min="82" max="82" width="17.7109375" hidden="1" customWidth="1"/>
    <col min="83" max="85" width="9.28515625" hidden="1" customWidth="1"/>
    <col min="86" max="88" width="9.7109375" hidden="1" customWidth="1"/>
    <col min="89" max="91" width="9.28515625" hidden="1" customWidth="1"/>
    <col min="92" max="256" width="10" customWidth="1"/>
  </cols>
  <sheetData>
    <row r="1" spans="2:107" x14ac:dyDescent="0.25">
      <c r="B1" t="s">
        <v>47</v>
      </c>
    </row>
    <row r="2" spans="2:107" x14ac:dyDescent="0.25">
      <c r="B2" t="s">
        <v>33</v>
      </c>
    </row>
    <row r="3" spans="2:107" x14ac:dyDescent="0.25">
      <c r="B3" s="76" t="s">
        <v>90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CN3" t="s">
        <v>102</v>
      </c>
    </row>
    <row r="4" spans="2:107" x14ac:dyDescent="0.25">
      <c r="B4" s="3" t="s">
        <v>8</v>
      </c>
      <c r="C4" s="4"/>
      <c r="D4" s="5">
        <v>41671</v>
      </c>
      <c r="E4" s="5">
        <v>41699</v>
      </c>
      <c r="F4" s="5">
        <v>41730</v>
      </c>
      <c r="G4" s="5">
        <v>41760</v>
      </c>
      <c r="H4" s="5">
        <v>41791</v>
      </c>
      <c r="I4" s="5">
        <v>41821</v>
      </c>
      <c r="J4" s="5">
        <v>41852</v>
      </c>
      <c r="K4" s="5">
        <v>41883</v>
      </c>
      <c r="L4" s="5">
        <v>41913</v>
      </c>
      <c r="M4" s="5">
        <v>41944</v>
      </c>
      <c r="N4" s="5">
        <v>41974</v>
      </c>
      <c r="O4" s="5">
        <v>42005</v>
      </c>
      <c r="P4" s="5">
        <v>42036</v>
      </c>
      <c r="Q4" s="5">
        <v>42064</v>
      </c>
      <c r="R4" s="5">
        <v>42095</v>
      </c>
      <c r="S4" s="5">
        <v>42125</v>
      </c>
      <c r="T4" s="5">
        <v>42156</v>
      </c>
      <c r="U4" s="5">
        <v>42186</v>
      </c>
      <c r="V4" s="5">
        <v>42217</v>
      </c>
      <c r="W4" s="5">
        <v>42248</v>
      </c>
      <c r="X4" s="5">
        <v>42278</v>
      </c>
      <c r="Y4" s="5">
        <v>42309</v>
      </c>
      <c r="Z4" s="5">
        <v>42339</v>
      </c>
      <c r="AA4" s="5">
        <v>42370</v>
      </c>
      <c r="AB4" s="5">
        <f>+General!AB3</f>
        <v>42401</v>
      </c>
      <c r="AC4" s="5">
        <f>+General!AC3</f>
        <v>42430</v>
      </c>
      <c r="AD4" s="5">
        <f>+General!AD3</f>
        <v>42461</v>
      </c>
      <c r="AE4" s="5">
        <f>+General!AE3</f>
        <v>42491</v>
      </c>
      <c r="AF4" s="5">
        <f>+General!AF3</f>
        <v>42522</v>
      </c>
      <c r="AG4" s="5">
        <f>+General!AG3</f>
        <v>42552</v>
      </c>
      <c r="AH4" s="5">
        <f>+General!AH3</f>
        <v>42583</v>
      </c>
      <c r="AI4" s="5">
        <f>+General!AI3</f>
        <v>42614</v>
      </c>
      <c r="AJ4" s="5">
        <f>+General!AJ3</f>
        <v>42644</v>
      </c>
      <c r="AK4" s="5">
        <f>+General!AK3</f>
        <v>42675</v>
      </c>
      <c r="AL4" s="5">
        <f>+General!AL3</f>
        <v>42705</v>
      </c>
      <c r="AM4" s="5">
        <f>+General!AM3</f>
        <v>42736</v>
      </c>
      <c r="AN4" s="5">
        <f>+General!AN3</f>
        <v>42767</v>
      </c>
      <c r="AO4" s="5">
        <f>+General!AO3</f>
        <v>42795</v>
      </c>
      <c r="AP4" s="5">
        <f>+General!AP3</f>
        <v>42826</v>
      </c>
      <c r="AQ4" s="5">
        <f>+General!AQ3</f>
        <v>42856</v>
      </c>
      <c r="AR4" s="5">
        <f>+General!AR3</f>
        <v>42887</v>
      </c>
      <c r="AS4" s="5">
        <f>+General!AS3</f>
        <v>42917</v>
      </c>
      <c r="AT4" s="5">
        <f>+General!AT3</f>
        <v>42948</v>
      </c>
      <c r="AU4" s="5">
        <f>+General!AU3</f>
        <v>42979</v>
      </c>
      <c r="AV4" s="5">
        <f>+General!AV3</f>
        <v>43009</v>
      </c>
      <c r="AW4" s="5">
        <f>+General!AW3</f>
        <v>43040</v>
      </c>
      <c r="AX4" s="5">
        <f>+General!AX3</f>
        <v>43070</v>
      </c>
      <c r="AY4" s="5">
        <f>+General!AY3</f>
        <v>43132</v>
      </c>
      <c r="AZ4" s="5">
        <f>+General!AZ3</f>
        <v>43160</v>
      </c>
      <c r="BA4" s="5">
        <f>+General!BA3</f>
        <v>43191</v>
      </c>
      <c r="BB4" s="5">
        <f>+General!BB3</f>
        <v>43221</v>
      </c>
      <c r="BC4" s="5">
        <f>+General!BC3</f>
        <v>43252</v>
      </c>
      <c r="BD4" s="5">
        <f>+General!BD3</f>
        <v>43282</v>
      </c>
      <c r="BE4" s="5">
        <f>+General!BE3</f>
        <v>43313</v>
      </c>
      <c r="BF4" s="5">
        <f>+General!BF3</f>
        <v>43344</v>
      </c>
      <c r="BG4" s="5">
        <f>+General!BG3</f>
        <v>43374</v>
      </c>
      <c r="BH4" s="5">
        <f>+General!BH3</f>
        <v>43405</v>
      </c>
      <c r="BI4" s="5">
        <f>+General!BI3</f>
        <v>43435</v>
      </c>
      <c r="BJ4" s="5">
        <f>+General!BJ3</f>
        <v>43466</v>
      </c>
      <c r="BK4" s="5">
        <f>+General!BK3</f>
        <v>43497</v>
      </c>
      <c r="BL4" s="5">
        <f>+General!BL3</f>
        <v>43525</v>
      </c>
      <c r="BM4" s="5">
        <f>+General!BM3</f>
        <v>43556</v>
      </c>
      <c r="BN4" s="5">
        <f>+General!BN3</f>
        <v>43586</v>
      </c>
      <c r="BO4" s="5">
        <f>+General!BO3</f>
        <v>43617</v>
      </c>
      <c r="BP4" s="5">
        <f>+General!BP3</f>
        <v>43647</v>
      </c>
      <c r="BQ4" s="5">
        <f>+General!BQ3</f>
        <v>43678</v>
      </c>
      <c r="BR4" s="5">
        <f>+General!BR3</f>
        <v>43709</v>
      </c>
      <c r="BS4" s="5">
        <f>+General!BS3</f>
        <v>43739</v>
      </c>
      <c r="BT4" s="5">
        <f>+General!BT3</f>
        <v>43770</v>
      </c>
      <c r="BU4" s="5">
        <f>+General!BU3</f>
        <v>43800</v>
      </c>
      <c r="BV4" s="5">
        <f>+General!BV3</f>
        <v>43831</v>
      </c>
      <c r="BW4" s="5">
        <f>+General!BW3</f>
        <v>43862</v>
      </c>
      <c r="BX4" s="5">
        <f>+General!BX3</f>
        <v>43891</v>
      </c>
      <c r="BY4" s="5">
        <f>+General!BY3</f>
        <v>43922</v>
      </c>
      <c r="BZ4" s="5">
        <f>+General!BZ3</f>
        <v>43952</v>
      </c>
      <c r="CA4" s="5">
        <f>+General!CA3</f>
        <v>43983</v>
      </c>
      <c r="CB4" s="5">
        <f>+General!CB3</f>
        <v>44013</v>
      </c>
      <c r="CC4" s="5">
        <f>+General!CC3</f>
        <v>44044</v>
      </c>
      <c r="CD4" s="5">
        <f>+General!CD3</f>
        <v>44075</v>
      </c>
      <c r="CE4" s="5">
        <f>+General!CE3</f>
        <v>44105</v>
      </c>
      <c r="CF4" s="5">
        <f>+General!CF3</f>
        <v>44136</v>
      </c>
      <c r="CG4" s="5">
        <f>+General!CG3</f>
        <v>44166</v>
      </c>
      <c r="CH4" s="5">
        <f>+General!CH3</f>
        <v>44197</v>
      </c>
      <c r="CI4" s="5">
        <f>+General!CI3</f>
        <v>44228</v>
      </c>
      <c r="CJ4" s="5">
        <f>+General!CJ3</f>
        <v>44287</v>
      </c>
      <c r="CK4" s="5">
        <f>+General!CK3</f>
        <v>44317</v>
      </c>
      <c r="CL4" s="5">
        <f>+General!CL3</f>
        <v>44348</v>
      </c>
      <c r="CM4" s="5">
        <f>+General!CM3</f>
        <v>44378</v>
      </c>
      <c r="CN4" s="5">
        <f>+General!CN3</f>
        <v>44409</v>
      </c>
      <c r="CO4" s="5">
        <f>+General!CO3</f>
        <v>44440</v>
      </c>
      <c r="CP4" s="5">
        <f>+General!CP3</f>
        <v>44470</v>
      </c>
      <c r="CQ4" s="5">
        <f>+General!CQ3</f>
        <v>44501</v>
      </c>
      <c r="CR4" s="5">
        <f>+General!CR3</f>
        <v>44531</v>
      </c>
      <c r="CS4" s="5">
        <f>+General!CS3</f>
        <v>44562</v>
      </c>
      <c r="CT4" s="5">
        <f>+General!CT3</f>
        <v>44593</v>
      </c>
      <c r="CU4" s="5">
        <f>+General!CU3</f>
        <v>44621</v>
      </c>
      <c r="CV4" s="49">
        <f>+General!CV3</f>
        <v>44652</v>
      </c>
      <c r="CW4" s="49">
        <f>+General!CW3</f>
        <v>44682</v>
      </c>
      <c r="CX4" s="49">
        <f>+General!CX3</f>
        <v>44713</v>
      </c>
      <c r="CY4" s="49">
        <f>+General!CY3</f>
        <v>44743</v>
      </c>
      <c r="CZ4" s="49">
        <f>+General!CZ3</f>
        <v>44774</v>
      </c>
      <c r="DA4" s="49">
        <f>+General!DA3</f>
        <v>44805</v>
      </c>
      <c r="DB4" s="49">
        <f>+General!DB3</f>
        <v>44835</v>
      </c>
      <c r="DC4" s="49">
        <f>+General!DC3</f>
        <v>44866</v>
      </c>
    </row>
    <row r="5" spans="2:107" x14ac:dyDescent="0.25">
      <c r="B5" s="6" t="s">
        <v>0</v>
      </c>
      <c r="C5" s="7"/>
      <c r="D5" s="8">
        <f>538+677+113+9628</f>
        <v>10956</v>
      </c>
      <c r="E5" s="8">
        <v>11100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52"/>
      <c r="CW5" s="52"/>
      <c r="CX5" s="52"/>
      <c r="CY5" s="52"/>
      <c r="CZ5" s="52"/>
      <c r="DA5" s="52"/>
      <c r="DB5" s="52"/>
      <c r="DC5" s="52"/>
    </row>
    <row r="6" spans="2:107" x14ac:dyDescent="0.25">
      <c r="B6" s="6" t="s">
        <v>1</v>
      </c>
      <c r="C6" s="7"/>
      <c r="D6" s="10">
        <v>119</v>
      </c>
      <c r="E6" s="10">
        <v>121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53"/>
      <c r="CW6" s="53"/>
      <c r="CX6" s="53"/>
      <c r="CY6" s="53"/>
      <c r="CZ6" s="53"/>
      <c r="DA6" s="53"/>
      <c r="DB6" s="53"/>
      <c r="DC6" s="53"/>
    </row>
    <row r="7" spans="2:107" x14ac:dyDescent="0.25">
      <c r="B7" s="6" t="s">
        <v>6</v>
      </c>
      <c r="C7" s="7"/>
      <c r="D7" s="11">
        <f>+D5/D6</f>
        <v>92.067226890756302</v>
      </c>
      <c r="E7" s="11">
        <f>+E5/E6</f>
        <v>91.735537190082638</v>
      </c>
      <c r="F7" s="10">
        <v>91.74</v>
      </c>
      <c r="G7" s="10">
        <v>91.74</v>
      </c>
      <c r="H7" s="10">
        <v>91.74</v>
      </c>
      <c r="I7" s="10">
        <f>+General!I4</f>
        <v>85</v>
      </c>
      <c r="J7" s="12">
        <f>+General!J4</f>
        <v>86.434782608695656</v>
      </c>
      <c r="K7" s="12">
        <f>+General!K4</f>
        <v>86.434782608695656</v>
      </c>
      <c r="L7" s="12">
        <f>+General!L4</f>
        <v>86.434782608695656</v>
      </c>
      <c r="M7" s="12">
        <v>128</v>
      </c>
      <c r="N7" s="12">
        <v>128</v>
      </c>
      <c r="O7" s="12">
        <v>128</v>
      </c>
      <c r="P7" s="12">
        <v>128</v>
      </c>
      <c r="Q7" s="12">
        <v>128</v>
      </c>
      <c r="R7" s="12">
        <v>128</v>
      </c>
      <c r="S7" s="12">
        <v>133</v>
      </c>
      <c r="T7" s="12">
        <v>104</v>
      </c>
      <c r="U7" s="12">
        <v>104</v>
      </c>
      <c r="V7" s="12">
        <v>104</v>
      </c>
      <c r="W7" s="12">
        <v>104</v>
      </c>
      <c r="X7" s="12">
        <v>104</v>
      </c>
      <c r="Y7" s="12">
        <v>104</v>
      </c>
      <c r="Z7" s="12">
        <v>104</v>
      </c>
      <c r="AA7" s="12">
        <v>104</v>
      </c>
      <c r="AB7" s="12">
        <v>131</v>
      </c>
      <c r="AC7" s="12">
        <v>131</v>
      </c>
      <c r="AD7" s="12">
        <v>131</v>
      </c>
      <c r="AE7" s="12">
        <v>131</v>
      </c>
      <c r="AF7" s="12">
        <v>131</v>
      </c>
      <c r="AG7" s="12">
        <v>131</v>
      </c>
      <c r="AH7" s="12">
        <v>131</v>
      </c>
      <c r="AI7" s="12">
        <v>131</v>
      </c>
      <c r="AJ7" s="12">
        <v>131</v>
      </c>
      <c r="AK7" s="12">
        <v>131</v>
      </c>
      <c r="AL7" s="12">
        <v>131</v>
      </c>
      <c r="AM7" s="12">
        <v>131</v>
      </c>
      <c r="AN7" s="12">
        <v>131</v>
      </c>
      <c r="AO7" s="12">
        <v>131</v>
      </c>
      <c r="AP7" s="12">
        <v>131</v>
      </c>
      <c r="AQ7" s="12">
        <v>123</v>
      </c>
      <c r="AR7" s="12">
        <v>123</v>
      </c>
      <c r="AS7" s="12">
        <v>123</v>
      </c>
      <c r="AT7" s="12">
        <v>123</v>
      </c>
      <c r="AU7" s="12">
        <v>123</v>
      </c>
      <c r="AV7" s="12">
        <v>123</v>
      </c>
      <c r="AW7" s="12">
        <v>123</v>
      </c>
      <c r="AX7" s="12">
        <v>123</v>
      </c>
      <c r="AY7" s="12">
        <v>123</v>
      </c>
      <c r="AZ7" s="12">
        <v>120</v>
      </c>
      <c r="BA7" s="12">
        <v>120</v>
      </c>
      <c r="BB7" s="12">
        <v>120</v>
      </c>
      <c r="BC7" s="12">
        <v>120</v>
      </c>
      <c r="BD7" s="12">
        <v>120</v>
      </c>
      <c r="BE7" s="12">
        <v>120</v>
      </c>
      <c r="BF7" s="12">
        <v>120</v>
      </c>
      <c r="BG7" s="12">
        <v>120</v>
      </c>
      <c r="BH7" s="12">
        <v>107.35</v>
      </c>
      <c r="BI7" s="12">
        <f>+General!BI14</f>
        <v>110</v>
      </c>
      <c r="BJ7" s="12">
        <f>+General!BJ14</f>
        <v>110</v>
      </c>
      <c r="BK7" s="12">
        <f>+General!BK14</f>
        <v>110</v>
      </c>
      <c r="BL7" s="12">
        <f>+General!BL14</f>
        <v>110</v>
      </c>
      <c r="BM7" s="12">
        <f>+General!BM14</f>
        <v>111</v>
      </c>
      <c r="BN7" s="12">
        <f>+General!BN14</f>
        <v>111</v>
      </c>
      <c r="BO7" s="12">
        <f>+General!BO14</f>
        <v>124</v>
      </c>
      <c r="BP7" s="12">
        <f>+General!BP14</f>
        <v>124</v>
      </c>
      <c r="BQ7" s="12">
        <f>+General!BQ14</f>
        <v>124</v>
      </c>
      <c r="BR7" s="12">
        <f>+General!BR14</f>
        <v>124</v>
      </c>
      <c r="BS7" s="12">
        <f>+General!BS14</f>
        <v>124</v>
      </c>
      <c r="BT7" s="12">
        <f>+General!BT14</f>
        <v>124</v>
      </c>
      <c r="BU7" s="12">
        <f>+General!BU14</f>
        <v>124</v>
      </c>
      <c r="BV7" s="12">
        <f>+General!BV14</f>
        <v>124</v>
      </c>
      <c r="BW7" s="12">
        <v>125</v>
      </c>
      <c r="BX7" s="12">
        <v>125</v>
      </c>
      <c r="BY7" s="12">
        <v>125</v>
      </c>
      <c r="BZ7" s="12">
        <v>125</v>
      </c>
      <c r="CA7" s="12">
        <v>112</v>
      </c>
      <c r="CB7" s="12">
        <v>112</v>
      </c>
      <c r="CC7" s="12">
        <v>112</v>
      </c>
      <c r="CD7" s="12">
        <v>112</v>
      </c>
      <c r="CE7" s="12">
        <v>112</v>
      </c>
      <c r="CF7" s="12">
        <v>112</v>
      </c>
      <c r="CG7" s="12">
        <v>112</v>
      </c>
      <c r="CH7" s="12">
        <v>112</v>
      </c>
      <c r="CI7" s="12">
        <v>112</v>
      </c>
      <c r="CJ7" s="12">
        <v>112</v>
      </c>
      <c r="CK7" s="12">
        <v>112</v>
      </c>
      <c r="CL7" s="12">
        <v>125</v>
      </c>
      <c r="CM7" s="12">
        <v>125</v>
      </c>
      <c r="CN7" s="12">
        <v>125</v>
      </c>
      <c r="CO7" s="12">
        <v>125</v>
      </c>
      <c r="CP7" s="12">
        <v>125</v>
      </c>
      <c r="CQ7" s="12">
        <f>+General!CQ14</f>
        <v>128</v>
      </c>
      <c r="CR7" s="12">
        <f>+General!CR14</f>
        <v>128</v>
      </c>
      <c r="CS7" s="12">
        <f>+General!CS14</f>
        <v>128</v>
      </c>
      <c r="CT7" s="12">
        <f>+General!CT14</f>
        <v>128</v>
      </c>
      <c r="CU7" s="12">
        <f>+General!CU14</f>
        <v>128</v>
      </c>
      <c r="CV7" s="54">
        <f>+General!CV14</f>
        <v>128</v>
      </c>
      <c r="CW7" s="54">
        <f>+General!CW14</f>
        <v>128</v>
      </c>
      <c r="CX7" s="54">
        <f>+General!CX14</f>
        <v>128</v>
      </c>
      <c r="CY7" s="54">
        <v>129</v>
      </c>
      <c r="CZ7" s="54">
        <v>129</v>
      </c>
      <c r="DA7" s="54">
        <v>129</v>
      </c>
      <c r="DB7" s="54">
        <v>129</v>
      </c>
      <c r="DC7" s="54">
        <v>129</v>
      </c>
    </row>
    <row r="8" spans="2:107" x14ac:dyDescent="0.25">
      <c r="B8" s="6" t="s">
        <v>13</v>
      </c>
      <c r="C8" s="7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53"/>
      <c r="CW8" s="53"/>
      <c r="CX8" s="53"/>
      <c r="CY8" s="53"/>
      <c r="CZ8" s="53"/>
      <c r="DA8" s="53"/>
      <c r="DB8" s="53"/>
      <c r="DC8" s="53"/>
    </row>
    <row r="9" spans="2:107" x14ac:dyDescent="0.25">
      <c r="B9" s="6" t="s">
        <v>3</v>
      </c>
      <c r="C9" s="13"/>
      <c r="D9" s="10">
        <v>0.6</v>
      </c>
      <c r="E9" s="10">
        <v>2.9</v>
      </c>
      <c r="F9" s="10">
        <f>+E10</f>
        <v>13.9</v>
      </c>
      <c r="G9" s="10">
        <f t="shared" ref="G9:CT9" si="0">+F10</f>
        <v>25.7</v>
      </c>
      <c r="H9" s="10">
        <f t="shared" si="0"/>
        <v>54</v>
      </c>
      <c r="I9" s="10">
        <f t="shared" si="0"/>
        <v>77</v>
      </c>
      <c r="J9" s="10">
        <f t="shared" si="0"/>
        <v>108</v>
      </c>
      <c r="K9" s="10">
        <f t="shared" si="0"/>
        <v>136</v>
      </c>
      <c r="L9" s="10">
        <f t="shared" si="0"/>
        <v>164</v>
      </c>
      <c r="M9" s="10">
        <f t="shared" si="0"/>
        <v>185</v>
      </c>
      <c r="N9" s="10">
        <f t="shared" si="0"/>
        <v>205</v>
      </c>
      <c r="O9" s="10">
        <f t="shared" si="0"/>
        <v>232</v>
      </c>
      <c r="P9" s="10">
        <f t="shared" si="0"/>
        <v>236</v>
      </c>
      <c r="Q9" s="10">
        <f t="shared" si="0"/>
        <v>255.9</v>
      </c>
      <c r="R9" s="10">
        <f t="shared" si="0"/>
        <v>273.3</v>
      </c>
      <c r="S9" s="10">
        <f t="shared" si="0"/>
        <v>306</v>
      </c>
      <c r="T9" s="10">
        <f t="shared" si="0"/>
        <v>339</v>
      </c>
      <c r="U9" s="10">
        <f t="shared" si="0"/>
        <v>381</v>
      </c>
      <c r="V9" s="10">
        <f t="shared" si="0"/>
        <v>440</v>
      </c>
      <c r="W9" s="10">
        <f t="shared" si="0"/>
        <v>522</v>
      </c>
      <c r="X9" s="10">
        <f t="shared" si="0"/>
        <v>623</v>
      </c>
      <c r="Y9" s="10">
        <f t="shared" si="0"/>
        <v>713</v>
      </c>
      <c r="Z9" s="10">
        <f t="shared" si="0"/>
        <v>742</v>
      </c>
      <c r="AA9" s="10">
        <f t="shared" si="0"/>
        <v>766</v>
      </c>
      <c r="AB9" s="10">
        <f t="shared" si="0"/>
        <v>787</v>
      </c>
      <c r="AC9" s="10">
        <f t="shared" si="0"/>
        <v>825</v>
      </c>
      <c r="AD9" s="10">
        <f t="shared" si="0"/>
        <v>839</v>
      </c>
      <c r="AE9" s="10">
        <f t="shared" si="0"/>
        <v>1025</v>
      </c>
      <c r="AF9" s="10">
        <f t="shared" si="0"/>
        <v>1148</v>
      </c>
      <c r="AG9" s="10">
        <f t="shared" si="0"/>
        <v>1326</v>
      </c>
      <c r="AH9" s="10">
        <f t="shared" si="0"/>
        <v>1560</v>
      </c>
      <c r="AI9" s="10">
        <f t="shared" si="0"/>
        <v>1638</v>
      </c>
      <c r="AJ9" s="10">
        <f t="shared" si="0"/>
        <v>1716</v>
      </c>
      <c r="AK9" s="10">
        <f t="shared" si="0"/>
        <v>1748</v>
      </c>
      <c r="AL9" s="10">
        <f t="shared" si="0"/>
        <v>1770</v>
      </c>
      <c r="AM9" s="10">
        <f t="shared" si="0"/>
        <v>1784</v>
      </c>
      <c r="AN9" s="10">
        <f t="shared" si="0"/>
        <v>1800</v>
      </c>
      <c r="AO9" s="10">
        <f t="shared" si="0"/>
        <v>1826</v>
      </c>
      <c r="AP9" s="10">
        <f t="shared" si="0"/>
        <v>1846</v>
      </c>
      <c r="AQ9" s="10">
        <f t="shared" si="0"/>
        <v>2087</v>
      </c>
      <c r="AR9" s="10">
        <f t="shared" si="0"/>
        <v>2427</v>
      </c>
      <c r="AS9" s="10">
        <f t="shared" si="0"/>
        <v>2851</v>
      </c>
      <c r="AT9" s="10">
        <f t="shared" si="0"/>
        <v>3091</v>
      </c>
      <c r="AU9" s="10">
        <f t="shared" si="0"/>
        <v>3442</v>
      </c>
      <c r="AV9" s="10">
        <f t="shared" si="0"/>
        <v>3559</v>
      </c>
      <c r="AW9" s="10">
        <f t="shared" si="0"/>
        <v>3714</v>
      </c>
      <c r="AX9" s="10">
        <f t="shared" si="0"/>
        <v>3968</v>
      </c>
      <c r="AY9" s="10">
        <f t="shared" si="0"/>
        <v>4094</v>
      </c>
      <c r="AZ9" s="10">
        <f t="shared" si="0"/>
        <v>4186</v>
      </c>
      <c r="BA9" s="10">
        <f t="shared" si="0"/>
        <v>4250</v>
      </c>
      <c r="BB9" s="10">
        <f t="shared" si="0"/>
        <v>4321</v>
      </c>
      <c r="BC9" s="10">
        <f t="shared" si="0"/>
        <v>4397</v>
      </c>
      <c r="BD9" s="10">
        <f t="shared" si="0"/>
        <v>4614</v>
      </c>
      <c r="BE9" s="10">
        <f t="shared" si="0"/>
        <v>4875</v>
      </c>
      <c r="BF9" s="10">
        <f t="shared" si="0"/>
        <v>5040</v>
      </c>
      <c r="BG9" s="10">
        <f t="shared" si="0"/>
        <v>5145</v>
      </c>
      <c r="BH9" s="10">
        <f t="shared" si="0"/>
        <v>5287</v>
      </c>
      <c r="BI9" s="10">
        <f t="shared" si="0"/>
        <v>5350</v>
      </c>
      <c r="BJ9" s="10">
        <f t="shared" si="0"/>
        <v>5439</v>
      </c>
      <c r="BK9" s="10">
        <f t="shared" si="0"/>
        <v>5504</v>
      </c>
      <c r="BL9" s="10">
        <f t="shared" si="0"/>
        <v>5593</v>
      </c>
      <c r="BM9" s="10">
        <f t="shared" si="0"/>
        <v>5669</v>
      </c>
      <c r="BN9" s="10">
        <f t="shared" si="0"/>
        <v>5764</v>
      </c>
      <c r="BO9" s="10">
        <f t="shared" si="0"/>
        <v>5905</v>
      </c>
      <c r="BP9" s="10">
        <f t="shared" si="0"/>
        <v>6038</v>
      </c>
      <c r="BQ9" s="10">
        <f t="shared" si="0"/>
        <v>6212</v>
      </c>
      <c r="BR9" s="10">
        <f t="shared" si="0"/>
        <v>6319</v>
      </c>
      <c r="BS9" s="10">
        <f t="shared" si="0"/>
        <v>6422</v>
      </c>
      <c r="BT9" s="10">
        <f t="shared" si="0"/>
        <v>6532</v>
      </c>
      <c r="BU9" s="10">
        <f t="shared" si="0"/>
        <v>6608</v>
      </c>
      <c r="BV9" s="10">
        <f t="shared" si="0"/>
        <v>6668</v>
      </c>
      <c r="BW9" s="10">
        <f t="shared" si="0"/>
        <v>6755</v>
      </c>
      <c r="BX9" s="10">
        <f t="shared" si="0"/>
        <v>6837</v>
      </c>
      <c r="BY9" s="10">
        <f t="shared" si="0"/>
        <v>6915</v>
      </c>
      <c r="BZ9" s="10">
        <f t="shared" si="0"/>
        <v>7021</v>
      </c>
      <c r="CA9" s="10">
        <f t="shared" si="0"/>
        <v>7134</v>
      </c>
      <c r="CB9" s="10">
        <f t="shared" si="0"/>
        <v>7294</v>
      </c>
      <c r="CC9" s="10">
        <f t="shared" si="0"/>
        <v>7428</v>
      </c>
      <c r="CD9" s="10">
        <f t="shared" si="0"/>
        <v>7591</v>
      </c>
      <c r="CE9" s="10">
        <f t="shared" si="0"/>
        <v>7687</v>
      </c>
      <c r="CF9" s="10">
        <f t="shared" si="0"/>
        <v>7780</v>
      </c>
      <c r="CG9" s="10">
        <f t="shared" si="0"/>
        <v>7872</v>
      </c>
      <c r="CH9" s="10">
        <f t="shared" si="0"/>
        <v>7967</v>
      </c>
      <c r="CI9" s="10">
        <f t="shared" si="0"/>
        <v>8063</v>
      </c>
      <c r="CJ9" s="10">
        <f t="shared" si="0"/>
        <v>8146</v>
      </c>
      <c r="CK9" s="10">
        <f t="shared" si="0"/>
        <v>8343</v>
      </c>
      <c r="CL9" s="10">
        <f t="shared" si="0"/>
        <v>8460</v>
      </c>
      <c r="CM9" s="10">
        <f t="shared" si="0"/>
        <v>8522</v>
      </c>
      <c r="CN9" s="10">
        <f t="shared" si="0"/>
        <v>8583</v>
      </c>
      <c r="CO9" s="10">
        <f t="shared" si="0"/>
        <v>8646</v>
      </c>
      <c r="CP9" s="10">
        <f t="shared" si="0"/>
        <v>8691</v>
      </c>
      <c r="CQ9" s="10">
        <f t="shared" si="0"/>
        <v>8747</v>
      </c>
      <c r="CR9" s="10">
        <f t="shared" si="0"/>
        <v>8806</v>
      </c>
      <c r="CS9" s="10">
        <f t="shared" si="0"/>
        <v>8858</v>
      </c>
      <c r="CT9" s="10">
        <f t="shared" si="0"/>
        <v>8913</v>
      </c>
      <c r="CU9" s="10">
        <f t="shared" ref="CU9:DC9" si="1">+CT10</f>
        <v>8958</v>
      </c>
      <c r="CV9" s="53">
        <f t="shared" si="1"/>
        <v>9012</v>
      </c>
      <c r="CW9" s="53">
        <f t="shared" si="1"/>
        <v>9069</v>
      </c>
      <c r="CX9" s="53">
        <f t="shared" si="1"/>
        <v>9145</v>
      </c>
      <c r="CY9" s="53">
        <f t="shared" si="1"/>
        <v>9214</v>
      </c>
      <c r="CZ9" s="53">
        <f t="shared" si="1"/>
        <v>9280</v>
      </c>
      <c r="DA9" s="53">
        <f t="shared" si="1"/>
        <v>9336</v>
      </c>
      <c r="DB9" s="53">
        <f t="shared" si="1"/>
        <v>9364</v>
      </c>
      <c r="DC9" s="53">
        <f t="shared" si="1"/>
        <v>9399</v>
      </c>
    </row>
    <row r="10" spans="2:107" x14ac:dyDescent="0.25">
      <c r="B10" s="6" t="s">
        <v>4</v>
      </c>
      <c r="C10" s="13"/>
      <c r="D10" s="14">
        <v>2.9</v>
      </c>
      <c r="E10" s="14">
        <v>13.9</v>
      </c>
      <c r="F10" s="14">
        <v>25.7</v>
      </c>
      <c r="G10" s="14">
        <v>54</v>
      </c>
      <c r="H10" s="14">
        <v>77</v>
      </c>
      <c r="I10" s="14">
        <v>108</v>
      </c>
      <c r="J10" s="14">
        <v>136</v>
      </c>
      <c r="K10" s="14">
        <v>164</v>
      </c>
      <c r="L10" s="14">
        <v>185</v>
      </c>
      <c r="M10" s="14">
        <v>205</v>
      </c>
      <c r="N10" s="14">
        <v>232</v>
      </c>
      <c r="O10" s="14">
        <v>236</v>
      </c>
      <c r="P10" s="14">
        <v>255.9</v>
      </c>
      <c r="Q10" s="14">
        <v>273.3</v>
      </c>
      <c r="R10" s="14">
        <v>306</v>
      </c>
      <c r="S10" s="14">
        <v>339</v>
      </c>
      <c r="T10" s="14">
        <v>381</v>
      </c>
      <c r="U10" s="14">
        <v>440</v>
      </c>
      <c r="V10" s="14">
        <v>522</v>
      </c>
      <c r="W10" s="14">
        <v>623</v>
      </c>
      <c r="X10" s="14">
        <v>713</v>
      </c>
      <c r="Y10" s="14">
        <v>742</v>
      </c>
      <c r="Z10" s="14">
        <v>766</v>
      </c>
      <c r="AA10" s="14">
        <v>787</v>
      </c>
      <c r="AB10" s="14">
        <v>825</v>
      </c>
      <c r="AC10" s="14">
        <v>839</v>
      </c>
      <c r="AD10" s="14">
        <v>1025</v>
      </c>
      <c r="AE10" s="14">
        <v>1148</v>
      </c>
      <c r="AF10" s="14">
        <v>1326</v>
      </c>
      <c r="AG10" s="14">
        <v>1560</v>
      </c>
      <c r="AH10" s="14">
        <v>1638</v>
      </c>
      <c r="AI10" s="14">
        <v>1716</v>
      </c>
      <c r="AJ10" s="14">
        <v>1748</v>
      </c>
      <c r="AK10" s="14">
        <v>1770</v>
      </c>
      <c r="AL10" s="14">
        <v>1784</v>
      </c>
      <c r="AM10" s="14">
        <v>1800</v>
      </c>
      <c r="AN10" s="14">
        <v>1826</v>
      </c>
      <c r="AO10" s="14">
        <v>1846</v>
      </c>
      <c r="AP10" s="14">
        <v>2087</v>
      </c>
      <c r="AQ10" s="14">
        <v>2427</v>
      </c>
      <c r="AR10" s="14">
        <v>2851</v>
      </c>
      <c r="AS10" s="14">
        <v>3091</v>
      </c>
      <c r="AT10" s="14">
        <v>3442</v>
      </c>
      <c r="AU10" s="14">
        <v>3559</v>
      </c>
      <c r="AV10" s="14">
        <v>3714</v>
      </c>
      <c r="AW10" s="14">
        <v>3968</v>
      </c>
      <c r="AX10" s="14">
        <v>4094</v>
      </c>
      <c r="AY10" s="14">
        <v>4186</v>
      </c>
      <c r="AZ10" s="14">
        <v>4250</v>
      </c>
      <c r="BA10" s="14">
        <v>4321</v>
      </c>
      <c r="BB10" s="14">
        <v>4397</v>
      </c>
      <c r="BC10" s="14">
        <v>4614</v>
      </c>
      <c r="BD10" s="14">
        <v>4875</v>
      </c>
      <c r="BE10" s="14">
        <v>5040</v>
      </c>
      <c r="BF10" s="14">
        <v>5145</v>
      </c>
      <c r="BG10" s="14">
        <v>5287</v>
      </c>
      <c r="BH10" s="14">
        <v>5350</v>
      </c>
      <c r="BI10" s="14">
        <v>5439</v>
      </c>
      <c r="BJ10" s="14">
        <v>5504</v>
      </c>
      <c r="BK10" s="14">
        <v>5593</v>
      </c>
      <c r="BL10" s="14">
        <v>5669</v>
      </c>
      <c r="BM10" s="14">
        <v>5764</v>
      </c>
      <c r="BN10" s="14">
        <v>5905</v>
      </c>
      <c r="BO10" s="14">
        <v>6038</v>
      </c>
      <c r="BP10" s="14">
        <v>6212</v>
      </c>
      <c r="BQ10" s="14">
        <v>6319</v>
      </c>
      <c r="BR10" s="14">
        <v>6422</v>
      </c>
      <c r="BS10" s="14">
        <v>6532</v>
      </c>
      <c r="BT10" s="14">
        <v>6608</v>
      </c>
      <c r="BU10" s="14">
        <v>6668</v>
      </c>
      <c r="BV10" s="14">
        <v>6755</v>
      </c>
      <c r="BW10" s="14">
        <v>6837</v>
      </c>
      <c r="BX10" s="14">
        <v>6915</v>
      </c>
      <c r="BY10" s="14">
        <v>7021</v>
      </c>
      <c r="BZ10" s="14">
        <v>7134</v>
      </c>
      <c r="CA10" s="14">
        <v>7294</v>
      </c>
      <c r="CB10" s="14">
        <v>7428</v>
      </c>
      <c r="CC10" s="14">
        <v>7591</v>
      </c>
      <c r="CD10" s="14">
        <v>7687</v>
      </c>
      <c r="CE10" s="14">
        <v>7780</v>
      </c>
      <c r="CF10" s="14">
        <v>7872</v>
      </c>
      <c r="CG10" s="14">
        <v>7967</v>
      </c>
      <c r="CH10" s="14">
        <v>8063</v>
      </c>
      <c r="CI10" s="14">
        <v>8146</v>
      </c>
      <c r="CJ10" s="14">
        <v>8343</v>
      </c>
      <c r="CK10" s="14">
        <v>8460</v>
      </c>
      <c r="CL10" s="14">
        <v>8522</v>
      </c>
      <c r="CM10" s="14">
        <v>8583</v>
      </c>
      <c r="CN10" s="14">
        <v>8646</v>
      </c>
      <c r="CO10" s="14">
        <v>8691</v>
      </c>
      <c r="CP10" s="14">
        <v>8747</v>
      </c>
      <c r="CQ10" s="14">
        <v>8806</v>
      </c>
      <c r="CR10" s="14">
        <v>8858</v>
      </c>
      <c r="CS10" s="14">
        <v>8913</v>
      </c>
      <c r="CT10" s="14">
        <v>8958</v>
      </c>
      <c r="CU10" s="14">
        <v>9012</v>
      </c>
      <c r="CV10" s="57">
        <v>9069</v>
      </c>
      <c r="CW10" s="57">
        <v>9145</v>
      </c>
      <c r="CX10" s="57">
        <v>9214</v>
      </c>
      <c r="CY10" s="57">
        <v>9280</v>
      </c>
      <c r="CZ10" s="57">
        <v>9336</v>
      </c>
      <c r="DA10" s="57">
        <v>9364</v>
      </c>
      <c r="DB10" s="57">
        <v>9399</v>
      </c>
      <c r="DC10" s="57">
        <v>9448</v>
      </c>
    </row>
    <row r="11" spans="2:107" x14ac:dyDescent="0.25">
      <c r="B11" s="6" t="s">
        <v>5</v>
      </c>
      <c r="C11" s="7"/>
      <c r="D11" s="10">
        <f t="shared" ref="D11:AO11" si="2">+D10-D9</f>
        <v>2.2999999999999998</v>
      </c>
      <c r="E11" s="10">
        <f t="shared" si="2"/>
        <v>11</v>
      </c>
      <c r="F11" s="10">
        <f t="shared" si="2"/>
        <v>11.799999999999999</v>
      </c>
      <c r="G11" s="10">
        <f t="shared" si="2"/>
        <v>28.3</v>
      </c>
      <c r="H11" s="10">
        <f t="shared" si="2"/>
        <v>23</v>
      </c>
      <c r="I11" s="10">
        <f t="shared" si="2"/>
        <v>31</v>
      </c>
      <c r="J11" s="10">
        <f t="shared" si="2"/>
        <v>28</v>
      </c>
      <c r="K11" s="10">
        <f t="shared" si="2"/>
        <v>28</v>
      </c>
      <c r="L11" s="10">
        <f t="shared" si="2"/>
        <v>21</v>
      </c>
      <c r="M11" s="10">
        <f t="shared" si="2"/>
        <v>20</v>
      </c>
      <c r="N11" s="10">
        <f t="shared" si="2"/>
        <v>27</v>
      </c>
      <c r="O11" s="10">
        <f t="shared" si="2"/>
        <v>4</v>
      </c>
      <c r="P11" s="10">
        <f t="shared" si="2"/>
        <v>19.900000000000006</v>
      </c>
      <c r="Q11" s="10">
        <f t="shared" si="2"/>
        <v>17.400000000000006</v>
      </c>
      <c r="R11" s="10">
        <f t="shared" si="2"/>
        <v>32.699999999999989</v>
      </c>
      <c r="S11" s="10">
        <f t="shared" si="2"/>
        <v>33</v>
      </c>
      <c r="T11" s="10">
        <f t="shared" si="2"/>
        <v>42</v>
      </c>
      <c r="U11" s="10">
        <f t="shared" si="2"/>
        <v>59</v>
      </c>
      <c r="V11" s="10">
        <f t="shared" si="2"/>
        <v>82</v>
      </c>
      <c r="W11" s="10">
        <f t="shared" si="2"/>
        <v>101</v>
      </c>
      <c r="X11" s="10">
        <f t="shared" si="2"/>
        <v>90</v>
      </c>
      <c r="Y11" s="10">
        <f t="shared" si="2"/>
        <v>29</v>
      </c>
      <c r="Z11" s="10">
        <f t="shared" si="2"/>
        <v>24</v>
      </c>
      <c r="AA11" s="10">
        <f t="shared" si="2"/>
        <v>21</v>
      </c>
      <c r="AB11" s="10">
        <f t="shared" si="2"/>
        <v>38</v>
      </c>
      <c r="AC11" s="10">
        <f t="shared" si="2"/>
        <v>14</v>
      </c>
      <c r="AD11" s="10">
        <f t="shared" si="2"/>
        <v>186</v>
      </c>
      <c r="AE11" s="10">
        <f t="shared" si="2"/>
        <v>123</v>
      </c>
      <c r="AF11" s="10">
        <f t="shared" si="2"/>
        <v>178</v>
      </c>
      <c r="AG11" s="10">
        <f t="shared" si="2"/>
        <v>234</v>
      </c>
      <c r="AH11" s="10">
        <f t="shared" si="2"/>
        <v>78</v>
      </c>
      <c r="AI11" s="10">
        <f t="shared" si="2"/>
        <v>78</v>
      </c>
      <c r="AJ11" s="10">
        <f t="shared" si="2"/>
        <v>32</v>
      </c>
      <c r="AK11" s="10">
        <f t="shared" si="2"/>
        <v>22</v>
      </c>
      <c r="AL11" s="10">
        <f t="shared" si="2"/>
        <v>14</v>
      </c>
      <c r="AM11" s="10">
        <f t="shared" si="2"/>
        <v>16</v>
      </c>
      <c r="AN11" s="10">
        <f t="shared" si="2"/>
        <v>26</v>
      </c>
      <c r="AO11" s="10">
        <f t="shared" si="2"/>
        <v>20</v>
      </c>
      <c r="AP11" s="10">
        <f t="shared" ref="AP11:AU11" si="3">+AP10-AP9</f>
        <v>241</v>
      </c>
      <c r="AQ11" s="10">
        <f t="shared" si="3"/>
        <v>340</v>
      </c>
      <c r="AR11" s="10">
        <f t="shared" si="3"/>
        <v>424</v>
      </c>
      <c r="AS11" s="10">
        <f t="shared" si="3"/>
        <v>240</v>
      </c>
      <c r="AT11" s="10">
        <f t="shared" si="3"/>
        <v>351</v>
      </c>
      <c r="AU11" s="10">
        <f t="shared" si="3"/>
        <v>117</v>
      </c>
      <c r="AV11" s="10">
        <f t="shared" ref="AV11:BR11" si="4">+AV10-AV9</f>
        <v>155</v>
      </c>
      <c r="AW11" s="10">
        <f t="shared" si="4"/>
        <v>254</v>
      </c>
      <c r="AX11" s="10">
        <f t="shared" si="4"/>
        <v>126</v>
      </c>
      <c r="AY11" s="10">
        <f t="shared" si="4"/>
        <v>92</v>
      </c>
      <c r="AZ11" s="10">
        <f t="shared" si="4"/>
        <v>64</v>
      </c>
      <c r="BA11" s="10">
        <f t="shared" si="4"/>
        <v>71</v>
      </c>
      <c r="BB11" s="10">
        <f t="shared" si="4"/>
        <v>76</v>
      </c>
      <c r="BC11" s="10">
        <f t="shared" si="4"/>
        <v>217</v>
      </c>
      <c r="BD11" s="10">
        <f t="shared" si="4"/>
        <v>261</v>
      </c>
      <c r="BE11" s="10">
        <f t="shared" si="4"/>
        <v>165</v>
      </c>
      <c r="BF11" s="10">
        <f t="shared" si="4"/>
        <v>105</v>
      </c>
      <c r="BG11" s="10">
        <f t="shared" si="4"/>
        <v>142</v>
      </c>
      <c r="BH11" s="10">
        <f t="shared" si="4"/>
        <v>63</v>
      </c>
      <c r="BI11" s="10">
        <f t="shared" si="4"/>
        <v>89</v>
      </c>
      <c r="BJ11" s="10">
        <f t="shared" si="4"/>
        <v>65</v>
      </c>
      <c r="BK11" s="10">
        <f t="shared" si="4"/>
        <v>89</v>
      </c>
      <c r="BL11" s="10">
        <f t="shared" si="4"/>
        <v>76</v>
      </c>
      <c r="BM11" s="10">
        <f t="shared" si="4"/>
        <v>95</v>
      </c>
      <c r="BN11" s="10">
        <f t="shared" si="4"/>
        <v>141</v>
      </c>
      <c r="BO11" s="10">
        <f t="shared" si="4"/>
        <v>133</v>
      </c>
      <c r="BP11" s="10">
        <f t="shared" si="4"/>
        <v>174</v>
      </c>
      <c r="BQ11" s="10">
        <f t="shared" si="4"/>
        <v>107</v>
      </c>
      <c r="BR11" s="10">
        <f t="shared" si="4"/>
        <v>103</v>
      </c>
      <c r="BS11" s="10">
        <f t="shared" ref="BS11:DB11" si="5">+BS10-BS9</f>
        <v>110</v>
      </c>
      <c r="BT11" s="10">
        <f t="shared" si="5"/>
        <v>76</v>
      </c>
      <c r="BU11" s="10">
        <f t="shared" si="5"/>
        <v>60</v>
      </c>
      <c r="BV11" s="10">
        <f t="shared" si="5"/>
        <v>87</v>
      </c>
      <c r="BW11" s="10">
        <f t="shared" si="5"/>
        <v>82</v>
      </c>
      <c r="BX11" s="10">
        <f t="shared" si="5"/>
        <v>78</v>
      </c>
      <c r="BY11" s="10">
        <f t="shared" si="5"/>
        <v>106</v>
      </c>
      <c r="BZ11" s="10">
        <f t="shared" si="5"/>
        <v>113</v>
      </c>
      <c r="CA11" s="10">
        <f t="shared" si="5"/>
        <v>160</v>
      </c>
      <c r="CB11" s="10">
        <f t="shared" si="5"/>
        <v>134</v>
      </c>
      <c r="CC11" s="10">
        <f t="shared" si="5"/>
        <v>163</v>
      </c>
      <c r="CD11" s="10">
        <f t="shared" si="5"/>
        <v>96</v>
      </c>
      <c r="CE11" s="10">
        <f t="shared" si="5"/>
        <v>93</v>
      </c>
      <c r="CF11" s="10">
        <f t="shared" si="5"/>
        <v>92</v>
      </c>
      <c r="CG11" s="10">
        <f t="shared" si="5"/>
        <v>95</v>
      </c>
      <c r="CH11" s="10">
        <f t="shared" si="5"/>
        <v>96</v>
      </c>
      <c r="CI11" s="10">
        <f t="shared" si="5"/>
        <v>83</v>
      </c>
      <c r="CJ11" s="10">
        <f t="shared" si="5"/>
        <v>197</v>
      </c>
      <c r="CK11" s="10">
        <f t="shared" si="5"/>
        <v>117</v>
      </c>
      <c r="CL11" s="10">
        <f t="shared" si="5"/>
        <v>62</v>
      </c>
      <c r="CM11" s="10">
        <f t="shared" si="5"/>
        <v>61</v>
      </c>
      <c r="CN11" s="10">
        <f t="shared" si="5"/>
        <v>63</v>
      </c>
      <c r="CO11" s="10">
        <f t="shared" si="5"/>
        <v>45</v>
      </c>
      <c r="CP11" s="10">
        <f t="shared" si="5"/>
        <v>56</v>
      </c>
      <c r="CQ11" s="10">
        <f t="shared" si="5"/>
        <v>59</v>
      </c>
      <c r="CR11" s="10">
        <f t="shared" si="5"/>
        <v>52</v>
      </c>
      <c r="CS11" s="10">
        <f t="shared" si="5"/>
        <v>55</v>
      </c>
      <c r="CT11" s="10">
        <f t="shared" si="5"/>
        <v>45</v>
      </c>
      <c r="CU11" s="10">
        <f t="shared" si="5"/>
        <v>54</v>
      </c>
      <c r="CV11" s="53">
        <f t="shared" si="5"/>
        <v>57</v>
      </c>
      <c r="CW11" s="53">
        <f t="shared" si="5"/>
        <v>76</v>
      </c>
      <c r="CX11" s="53">
        <f t="shared" si="5"/>
        <v>69</v>
      </c>
      <c r="CY11" s="53">
        <f t="shared" si="5"/>
        <v>66</v>
      </c>
      <c r="CZ11" s="53">
        <f t="shared" si="5"/>
        <v>56</v>
      </c>
      <c r="DA11" s="53">
        <f t="shared" si="5"/>
        <v>28</v>
      </c>
      <c r="DB11" s="53">
        <f t="shared" si="5"/>
        <v>35</v>
      </c>
      <c r="DC11" s="53">
        <f t="shared" ref="DC11" si="6">+DC10-DC9</f>
        <v>49</v>
      </c>
    </row>
    <row r="12" spans="2:107" x14ac:dyDescent="0.25">
      <c r="B12" s="6" t="s">
        <v>52</v>
      </c>
      <c r="C12" s="7"/>
      <c r="D12" s="10"/>
      <c r="E12" s="10"/>
      <c r="F12" s="10"/>
      <c r="G12" s="15">
        <f>+G11/General!G31*General!G32</f>
        <v>25.586817576564503</v>
      </c>
      <c r="H12" s="15">
        <f>+H11/General!H31*General!H32</f>
        <v>11.239017280866124</v>
      </c>
      <c r="I12" s="15">
        <f>+I11/General!I31*General!I32</f>
        <v>0</v>
      </c>
      <c r="J12" s="15">
        <f>+J11/General!J18*(General!J17-General!J18)</f>
        <v>0</v>
      </c>
      <c r="K12" s="15">
        <f>+K11/General!K18*(General!K17-General!K18)</f>
        <v>0.5714285714285714</v>
      </c>
      <c r="L12" s="15">
        <f>+L11/General!L18*(General!L17-General!L18)</f>
        <v>0</v>
      </c>
      <c r="M12" s="15">
        <f>+M11/General!M18*(General!M17-General!M18)</f>
        <v>0</v>
      </c>
      <c r="N12" s="15">
        <f>+N11/General!N18*(General!N17-General!N18)</f>
        <v>1.62</v>
      </c>
      <c r="O12" s="15">
        <f>+O11/General!O18*(General!O17-General!O18)</f>
        <v>0</v>
      </c>
      <c r="P12" s="15">
        <f>+P11/General!P18*(General!P17-General!P18)</f>
        <v>1.2825215820068934E-14</v>
      </c>
      <c r="Q12" s="15">
        <f>+Q11/General!Q18*(General!Q17-General!Q18)</f>
        <v>0.36439790575915448</v>
      </c>
      <c r="R12" s="15">
        <f>+R11/General!R18*(General!R17-General!R18)</f>
        <v>0.46328217237307695</v>
      </c>
      <c r="S12" s="15">
        <f>+S11/General!S18*(General!S17-General!S18)</f>
        <v>0</v>
      </c>
      <c r="T12" s="15">
        <f>+T11/General!T18*(General!T17-General!T18)</f>
        <v>0</v>
      </c>
      <c r="U12" s="15">
        <f>+U11/General!U18*(General!U17-General!U18)</f>
        <v>0.43065693430656932</v>
      </c>
      <c r="V12" s="15">
        <f>+V11/General!V18*(General!V17-General!V18)</f>
        <v>0</v>
      </c>
      <c r="W12" s="15">
        <f>+W11/General!W18*(General!W17-General!W18)</f>
        <v>0</v>
      </c>
      <c r="X12" s="15">
        <f>+X11/General!X18*(General!X17-General!X18)</f>
        <v>0</v>
      </c>
      <c r="Y12" s="15">
        <f>+Y11/General!Y18*(General!Y17-General!Y18)</f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f>+(General!AU17-General!AU18)/2+0.5</f>
        <v>1</v>
      </c>
      <c r="AV12" s="15">
        <f>+(General!AV17-General!AV18)/2+0.5</f>
        <v>27.5</v>
      </c>
      <c r="AW12" s="15">
        <f>+(General!AW17-General!AW18)/2+0.5</f>
        <v>-26.5</v>
      </c>
      <c r="AX12" s="15">
        <f>+(General!AX17-General!AX18)/2+0.5</f>
        <v>0.5</v>
      </c>
      <c r="AY12" s="16">
        <f>+(General!AY17-General!AY18)/2+0.5+8</f>
        <v>32</v>
      </c>
      <c r="AZ12" s="16">
        <f>+(General!AZ17-General!AZ18)/2</f>
        <v>0</v>
      </c>
      <c r="BA12" s="16">
        <f>+(General!BA17-General!BA18)/2+1</f>
        <v>0.5</v>
      </c>
      <c r="BB12" s="16">
        <f>+(General!BB17-General!BB18)/2+1</f>
        <v>1</v>
      </c>
      <c r="BC12" s="16">
        <f>+(General!BC17-General!BC18)/2+1</f>
        <v>1</v>
      </c>
      <c r="BD12" s="16">
        <f>+(General!BD17-General!BD18)/2+1</f>
        <v>1.5</v>
      </c>
      <c r="BE12" s="16">
        <f>+(General!BE17-General!BE18)/2+1+5</f>
        <v>6</v>
      </c>
      <c r="BF12" s="16">
        <f>+(General!BF17-General!BF18)/2+1</f>
        <v>0.5</v>
      </c>
      <c r="BG12" s="16">
        <f>+(General!BG17-General!BG18)/2+1</f>
        <v>0.5</v>
      </c>
      <c r="BH12" s="16">
        <f>+(General!BH17-General!BH18)/2+1</f>
        <v>1.5</v>
      </c>
      <c r="BI12" s="16">
        <f>+(General!BI17-General!BI18)/2+1</f>
        <v>0.5</v>
      </c>
      <c r="BJ12" s="16">
        <f>+(General!BJ17-General!BJ18)/2+1</f>
        <v>1.5</v>
      </c>
      <c r="BK12" s="16">
        <f>+(General!BK17-General!BK18)/2+1</f>
        <v>0.5</v>
      </c>
      <c r="BL12" s="16">
        <f>+(General!BL17-General!BL18)/2+1</f>
        <v>1</v>
      </c>
      <c r="BM12" s="16">
        <f>+(General!BM17-General!BM18)/2+1</f>
        <v>1.5</v>
      </c>
      <c r="BN12" s="16">
        <f>+(General!BN17-General!BN18)/2+1</f>
        <v>0.5</v>
      </c>
      <c r="BO12" s="16">
        <f>+(General!BO17-General!BO18)/2+1</f>
        <v>1</v>
      </c>
      <c r="BP12" s="16">
        <f>+(General!BP17-General!BP18)/2+1</f>
        <v>1</v>
      </c>
      <c r="BQ12" s="16">
        <f>+(General!BQ17-General!BQ18)/2+1</f>
        <v>1</v>
      </c>
      <c r="BR12" s="16">
        <f>+(General!BR17-General!BR18)/2+1</f>
        <v>0.5</v>
      </c>
      <c r="BS12" s="16">
        <f>+(General!BS17-General!BS18)/2+1</f>
        <v>1.5</v>
      </c>
      <c r="BT12" s="16">
        <f>+(General!BT17-General!BT18)/2+1</f>
        <v>0.5</v>
      </c>
      <c r="BU12" s="16">
        <f>+(General!BU17-General!BU18)/2+1</f>
        <v>1</v>
      </c>
      <c r="BV12" s="16">
        <f>+(General!BV17-General!BV18)/2+1</f>
        <v>0.5</v>
      </c>
      <c r="BW12" s="16">
        <f>+(General!BW17-General!BW18)/2+1</f>
        <v>1</v>
      </c>
      <c r="BX12" s="16">
        <f>+(General!BX17-General!BX18)/2+1</f>
        <v>1</v>
      </c>
      <c r="BY12" s="16">
        <f>+(General!BY17-General!BY18)/2+1</f>
        <v>1</v>
      </c>
      <c r="BZ12" s="16">
        <f>+(General!BZ17-General!BZ18)/2+1</f>
        <v>0.5</v>
      </c>
      <c r="CA12" s="16">
        <f>+(General!CA17-General!CA18)/2+1</f>
        <v>-1</v>
      </c>
      <c r="CB12" s="16">
        <f>+(General!CB17-General!CB18)/2+1</f>
        <v>3</v>
      </c>
      <c r="CC12" s="16">
        <f>+(General!CC17-General!CC18)/2+1</f>
        <v>3.5</v>
      </c>
      <c r="CD12" s="16">
        <f>+(General!CD17-General!CD18)/2+1</f>
        <v>-2.5</v>
      </c>
      <c r="CE12" s="16">
        <f>+(General!CE17-General!CE18)/2+1</f>
        <v>2</v>
      </c>
      <c r="CF12" s="16">
        <f>+(General!CF17-General!CF18)/2+1</f>
        <v>-2</v>
      </c>
      <c r="CG12" s="16">
        <f>+(General!CG17-General!CG18)/2+1</f>
        <v>2.5</v>
      </c>
      <c r="CH12" s="16">
        <f>+(General!CH17-General!CH18)/2+1</f>
        <v>1.5</v>
      </c>
      <c r="CI12" s="16">
        <f>+(General!CI17-General!CI18)/2+1</f>
        <v>1</v>
      </c>
      <c r="CJ12" s="16">
        <f>+(General!CJ17-General!CJ18)/2+1</f>
        <v>0.5</v>
      </c>
      <c r="CK12" s="16">
        <f>+(General!CK17-General!CK18)/2+1</f>
        <v>1.5</v>
      </c>
      <c r="CL12" s="16">
        <f>+(General!CL17-General!CL18)/2+1</f>
        <v>1</v>
      </c>
      <c r="CM12" s="16">
        <f>+(General!CM17-General!CM18)/2+1</f>
        <v>1</v>
      </c>
      <c r="CN12" s="16">
        <f>+(General!CN17-General!CN18)/2+1</f>
        <v>4.5</v>
      </c>
      <c r="CO12" s="16">
        <f>+(General!CO17-General!CO18)/2+1</f>
        <v>-4</v>
      </c>
      <c r="CP12" s="16">
        <f>+(General!CP17-General!CP18)/2+1</f>
        <v>1</v>
      </c>
      <c r="CQ12" s="16">
        <f>+(General!CQ17-General!CQ18)/2+1</f>
        <v>1.5</v>
      </c>
      <c r="CR12" s="16">
        <f>+(General!CR17-General!CR18)/2+1</f>
        <v>0.5</v>
      </c>
      <c r="CS12" s="16">
        <f>+(General!CS17-General!CS18)/2+1</f>
        <v>1.5</v>
      </c>
      <c r="CT12" s="16">
        <f>+(General!CT17-General!CT18)/2+1</f>
        <v>0</v>
      </c>
      <c r="CU12" s="16">
        <f>+(General!CU17-General!CU18)/2+1</f>
        <v>1</v>
      </c>
      <c r="CV12" s="59">
        <f>+(General!CV17-General!CV18)/2+1</f>
        <v>2.5</v>
      </c>
      <c r="CW12" s="59">
        <f>+(General!CW17-General!CW18)/2+1</f>
        <v>0</v>
      </c>
      <c r="CX12" s="59">
        <f>+(General!CX17-General!CX18)/2+1</f>
        <v>-0.5</v>
      </c>
      <c r="CY12" s="59">
        <f>+(General!CY17-General!CY18)/2+1</f>
        <v>1.5</v>
      </c>
      <c r="CZ12" s="59">
        <f>+(General!CZ17-General!CZ18)/2+1</f>
        <v>3</v>
      </c>
      <c r="DA12" s="59">
        <f>+(General!DA17-General!DA18)/2+1</f>
        <v>-1</v>
      </c>
      <c r="DB12" s="59">
        <f>+(General!DB17-General!DB18)/2+1</f>
        <v>-1.5</v>
      </c>
      <c r="DC12" s="59">
        <f>+(General!DC17-General!DC18)/2+1</f>
        <v>6</v>
      </c>
    </row>
    <row r="13" spans="2:107" x14ac:dyDescent="0.25">
      <c r="B13" s="17" t="s">
        <v>14</v>
      </c>
      <c r="C13" s="18"/>
      <c r="D13" s="19">
        <f>+D11*D7</f>
        <v>211.75462184873948</v>
      </c>
      <c r="E13" s="19">
        <f>+E11*E7</f>
        <v>1009.090909090909</v>
      </c>
      <c r="F13" s="19">
        <f>+F11*F7</f>
        <v>1082.5319999999999</v>
      </c>
      <c r="G13" s="19">
        <f t="shared" ref="G13:AL13" si="7">+(G11+G12)*G7</f>
        <v>4943.5766444740275</v>
      </c>
      <c r="H13" s="19">
        <f t="shared" si="7"/>
        <v>3141.0874453466577</v>
      </c>
      <c r="I13" s="19">
        <f t="shared" si="7"/>
        <v>2635</v>
      </c>
      <c r="J13" s="19">
        <f t="shared" si="7"/>
        <v>2420.1739130434785</v>
      </c>
      <c r="K13" s="19">
        <f t="shared" si="7"/>
        <v>2469.5652173913045</v>
      </c>
      <c r="L13" s="19">
        <f t="shared" si="7"/>
        <v>1815.1304347826087</v>
      </c>
      <c r="M13" s="19">
        <f t="shared" si="7"/>
        <v>2560</v>
      </c>
      <c r="N13" s="19">
        <f t="shared" si="7"/>
        <v>3663.36</v>
      </c>
      <c r="O13" s="19">
        <f t="shared" si="7"/>
        <v>512</v>
      </c>
      <c r="P13" s="19">
        <f t="shared" si="7"/>
        <v>2547.2000000000025</v>
      </c>
      <c r="Q13" s="19">
        <f t="shared" si="7"/>
        <v>2273.8429319371726</v>
      </c>
      <c r="R13" s="19">
        <f t="shared" si="7"/>
        <v>4244.9001180637524</v>
      </c>
      <c r="S13" s="19">
        <f t="shared" si="7"/>
        <v>4389</v>
      </c>
      <c r="T13" s="19">
        <f t="shared" si="7"/>
        <v>4368</v>
      </c>
      <c r="U13" s="19">
        <f t="shared" si="7"/>
        <v>6180.7883211678836</v>
      </c>
      <c r="V13" s="19">
        <f t="shared" si="7"/>
        <v>8528</v>
      </c>
      <c r="W13" s="19">
        <f t="shared" si="7"/>
        <v>10504</v>
      </c>
      <c r="X13" s="19">
        <f t="shared" si="7"/>
        <v>9360</v>
      </c>
      <c r="Y13" s="19">
        <f t="shared" si="7"/>
        <v>3016</v>
      </c>
      <c r="Z13" s="19">
        <f t="shared" si="7"/>
        <v>2496</v>
      </c>
      <c r="AA13" s="19">
        <f t="shared" si="7"/>
        <v>2184</v>
      </c>
      <c r="AB13" s="19">
        <f t="shared" si="7"/>
        <v>4978</v>
      </c>
      <c r="AC13" s="19">
        <f t="shared" si="7"/>
        <v>1834</v>
      </c>
      <c r="AD13" s="19">
        <f t="shared" si="7"/>
        <v>24366</v>
      </c>
      <c r="AE13" s="19">
        <f t="shared" si="7"/>
        <v>16113</v>
      </c>
      <c r="AF13" s="19">
        <f t="shared" si="7"/>
        <v>23318</v>
      </c>
      <c r="AG13" s="19">
        <f t="shared" si="7"/>
        <v>30654</v>
      </c>
      <c r="AH13" s="19">
        <f t="shared" si="7"/>
        <v>10218</v>
      </c>
      <c r="AI13" s="19">
        <f t="shared" si="7"/>
        <v>10218</v>
      </c>
      <c r="AJ13" s="19">
        <f t="shared" si="7"/>
        <v>4192</v>
      </c>
      <c r="AK13" s="19">
        <f t="shared" si="7"/>
        <v>2882</v>
      </c>
      <c r="AL13" s="19">
        <f t="shared" si="7"/>
        <v>1834</v>
      </c>
      <c r="AM13" s="19">
        <f t="shared" ref="AM13:BR13" si="8">+(AM11+AM12)*AM7</f>
        <v>2096</v>
      </c>
      <c r="AN13" s="19">
        <f t="shared" si="8"/>
        <v>3406</v>
      </c>
      <c r="AO13" s="19">
        <f t="shared" si="8"/>
        <v>2620</v>
      </c>
      <c r="AP13" s="19">
        <f t="shared" si="8"/>
        <v>31571</v>
      </c>
      <c r="AQ13" s="19">
        <f t="shared" si="8"/>
        <v>41820</v>
      </c>
      <c r="AR13" s="19">
        <f t="shared" si="8"/>
        <v>52152</v>
      </c>
      <c r="AS13" s="19">
        <f t="shared" si="8"/>
        <v>29520</v>
      </c>
      <c r="AT13" s="19">
        <f t="shared" si="8"/>
        <v>43173</v>
      </c>
      <c r="AU13" s="19">
        <f t="shared" si="8"/>
        <v>14514</v>
      </c>
      <c r="AV13" s="19">
        <f t="shared" si="8"/>
        <v>22447.5</v>
      </c>
      <c r="AW13" s="19">
        <f t="shared" si="8"/>
        <v>27982.5</v>
      </c>
      <c r="AX13" s="19">
        <f t="shared" si="8"/>
        <v>15559.5</v>
      </c>
      <c r="AY13" s="19">
        <f t="shared" si="8"/>
        <v>15252</v>
      </c>
      <c r="AZ13" s="19">
        <f t="shared" si="8"/>
        <v>7680</v>
      </c>
      <c r="BA13" s="19">
        <f t="shared" si="8"/>
        <v>8580</v>
      </c>
      <c r="BB13" s="19">
        <f t="shared" si="8"/>
        <v>9240</v>
      </c>
      <c r="BC13" s="19">
        <f t="shared" si="8"/>
        <v>26160</v>
      </c>
      <c r="BD13" s="19">
        <f t="shared" si="8"/>
        <v>31500</v>
      </c>
      <c r="BE13" s="19">
        <f t="shared" si="8"/>
        <v>20520</v>
      </c>
      <c r="BF13" s="19">
        <f t="shared" si="8"/>
        <v>12660</v>
      </c>
      <c r="BG13" s="19">
        <f t="shared" si="8"/>
        <v>17100</v>
      </c>
      <c r="BH13" s="19">
        <f t="shared" si="8"/>
        <v>6924.0749999999998</v>
      </c>
      <c r="BI13" s="19">
        <f t="shared" si="8"/>
        <v>9845</v>
      </c>
      <c r="BJ13" s="19">
        <f t="shared" si="8"/>
        <v>7315</v>
      </c>
      <c r="BK13" s="19">
        <f t="shared" si="8"/>
        <v>9845</v>
      </c>
      <c r="BL13" s="19">
        <f t="shared" si="8"/>
        <v>8470</v>
      </c>
      <c r="BM13" s="19">
        <f t="shared" si="8"/>
        <v>10711.5</v>
      </c>
      <c r="BN13" s="19">
        <f t="shared" si="8"/>
        <v>15706.5</v>
      </c>
      <c r="BO13" s="19">
        <f t="shared" si="8"/>
        <v>16616</v>
      </c>
      <c r="BP13" s="19">
        <f t="shared" si="8"/>
        <v>21700</v>
      </c>
      <c r="BQ13" s="19">
        <f t="shared" si="8"/>
        <v>13392</v>
      </c>
      <c r="BR13" s="19">
        <f t="shared" si="8"/>
        <v>12834</v>
      </c>
      <c r="BS13" s="19">
        <f t="shared" ref="BS13:BZ13" si="9">+(BS11+BS12)*BS7</f>
        <v>13826</v>
      </c>
      <c r="BT13" s="19">
        <f t="shared" si="9"/>
        <v>9486</v>
      </c>
      <c r="BU13" s="19">
        <f t="shared" si="9"/>
        <v>7564</v>
      </c>
      <c r="BV13" s="19">
        <f t="shared" si="9"/>
        <v>10850</v>
      </c>
      <c r="BW13" s="19">
        <f t="shared" si="9"/>
        <v>10375</v>
      </c>
      <c r="BX13" s="19">
        <f t="shared" si="9"/>
        <v>9875</v>
      </c>
      <c r="BY13" s="19">
        <f t="shared" si="9"/>
        <v>13375</v>
      </c>
      <c r="BZ13" s="19">
        <f t="shared" si="9"/>
        <v>14187.5</v>
      </c>
      <c r="CA13" s="19">
        <f t="shared" ref="CA13:DB13" si="10">+(CA11+CA12)*CA7</f>
        <v>17808</v>
      </c>
      <c r="CB13" s="19">
        <f t="shared" si="10"/>
        <v>15344</v>
      </c>
      <c r="CC13" s="19">
        <f t="shared" si="10"/>
        <v>18648</v>
      </c>
      <c r="CD13" s="19">
        <f t="shared" si="10"/>
        <v>10472</v>
      </c>
      <c r="CE13" s="19">
        <f t="shared" si="10"/>
        <v>10640</v>
      </c>
      <c r="CF13" s="19">
        <f t="shared" si="10"/>
        <v>10080</v>
      </c>
      <c r="CG13" s="19">
        <f t="shared" si="10"/>
        <v>10920</v>
      </c>
      <c r="CH13" s="19">
        <f t="shared" si="10"/>
        <v>10920</v>
      </c>
      <c r="CI13" s="19">
        <f t="shared" si="10"/>
        <v>9408</v>
      </c>
      <c r="CJ13" s="19">
        <f t="shared" si="10"/>
        <v>22120</v>
      </c>
      <c r="CK13" s="19">
        <f t="shared" si="10"/>
        <v>13272</v>
      </c>
      <c r="CL13" s="19">
        <f t="shared" si="10"/>
        <v>7875</v>
      </c>
      <c r="CM13" s="19">
        <f t="shared" si="10"/>
        <v>7750</v>
      </c>
      <c r="CN13" s="19">
        <f t="shared" si="10"/>
        <v>8437.5</v>
      </c>
      <c r="CO13" s="19">
        <f t="shared" si="10"/>
        <v>5125</v>
      </c>
      <c r="CP13" s="19">
        <f t="shared" si="10"/>
        <v>7125</v>
      </c>
      <c r="CQ13" s="19">
        <f t="shared" si="10"/>
        <v>7744</v>
      </c>
      <c r="CR13" s="19">
        <f t="shared" si="10"/>
        <v>6720</v>
      </c>
      <c r="CS13" s="19">
        <f t="shared" si="10"/>
        <v>7232</v>
      </c>
      <c r="CT13" s="19">
        <f t="shared" si="10"/>
        <v>5760</v>
      </c>
      <c r="CU13" s="19">
        <f t="shared" si="10"/>
        <v>7040</v>
      </c>
      <c r="CV13" s="62">
        <f t="shared" si="10"/>
        <v>7616</v>
      </c>
      <c r="CW13" s="62">
        <f t="shared" si="10"/>
        <v>9728</v>
      </c>
      <c r="CX13" s="62">
        <f t="shared" si="10"/>
        <v>8768</v>
      </c>
      <c r="CY13" s="62">
        <f t="shared" si="10"/>
        <v>8707.5</v>
      </c>
      <c r="CZ13" s="62">
        <f t="shared" si="10"/>
        <v>7611</v>
      </c>
      <c r="DA13" s="62">
        <f t="shared" si="10"/>
        <v>3483</v>
      </c>
      <c r="DB13" s="62">
        <f t="shared" si="10"/>
        <v>4321.5</v>
      </c>
      <c r="DC13" s="62">
        <f t="shared" ref="DC13" si="11">+(DC11+DC12)*DC7</f>
        <v>7095</v>
      </c>
    </row>
    <row r="14" spans="2:107" x14ac:dyDescent="0.25">
      <c r="B14" s="76" t="s">
        <v>91</v>
      </c>
    </row>
    <row r="15" spans="2:107" x14ac:dyDescent="0.25">
      <c r="B15" s="3" t="s">
        <v>8</v>
      </c>
      <c r="C15" s="4"/>
      <c r="D15" s="5">
        <v>41671</v>
      </c>
      <c r="E15" s="5">
        <v>41699</v>
      </c>
      <c r="F15" s="5">
        <v>41730</v>
      </c>
      <c r="G15" s="5">
        <v>41760</v>
      </c>
      <c r="H15" s="5">
        <v>41791</v>
      </c>
      <c r="I15" s="5">
        <f t="shared" ref="I15:AN15" si="12">+I4</f>
        <v>41821</v>
      </c>
      <c r="J15" s="5">
        <f t="shared" si="12"/>
        <v>41852</v>
      </c>
      <c r="K15" s="5">
        <f t="shared" si="12"/>
        <v>41883</v>
      </c>
      <c r="L15" s="5">
        <f t="shared" si="12"/>
        <v>41913</v>
      </c>
      <c r="M15" s="5">
        <f t="shared" si="12"/>
        <v>41944</v>
      </c>
      <c r="N15" s="5">
        <f t="shared" si="12"/>
        <v>41974</v>
      </c>
      <c r="O15" s="5">
        <f t="shared" si="12"/>
        <v>42005</v>
      </c>
      <c r="P15" s="5">
        <f t="shared" si="12"/>
        <v>42036</v>
      </c>
      <c r="Q15" s="5">
        <f t="shared" si="12"/>
        <v>42064</v>
      </c>
      <c r="R15" s="5">
        <f t="shared" si="12"/>
        <v>42095</v>
      </c>
      <c r="S15" s="5">
        <f t="shared" si="12"/>
        <v>42125</v>
      </c>
      <c r="T15" s="5">
        <f t="shared" si="12"/>
        <v>42156</v>
      </c>
      <c r="U15" s="5">
        <f t="shared" si="12"/>
        <v>42186</v>
      </c>
      <c r="V15" s="5">
        <f t="shared" si="12"/>
        <v>42217</v>
      </c>
      <c r="W15" s="5">
        <f t="shared" si="12"/>
        <v>42248</v>
      </c>
      <c r="X15" s="5">
        <f t="shared" si="12"/>
        <v>42278</v>
      </c>
      <c r="Y15" s="5">
        <f t="shared" si="12"/>
        <v>42309</v>
      </c>
      <c r="Z15" s="5">
        <f t="shared" si="12"/>
        <v>42339</v>
      </c>
      <c r="AA15" s="5">
        <f t="shared" si="12"/>
        <v>42370</v>
      </c>
      <c r="AB15" s="5">
        <f t="shared" si="12"/>
        <v>42401</v>
      </c>
      <c r="AC15" s="5">
        <f t="shared" si="12"/>
        <v>42430</v>
      </c>
      <c r="AD15" s="5">
        <f t="shared" si="12"/>
        <v>42461</v>
      </c>
      <c r="AE15" s="5">
        <f t="shared" si="12"/>
        <v>42491</v>
      </c>
      <c r="AF15" s="5">
        <f t="shared" si="12"/>
        <v>42522</v>
      </c>
      <c r="AG15" s="5">
        <f t="shared" si="12"/>
        <v>42552</v>
      </c>
      <c r="AH15" s="5">
        <f t="shared" si="12"/>
        <v>42583</v>
      </c>
      <c r="AI15" s="5">
        <f t="shared" si="12"/>
        <v>42614</v>
      </c>
      <c r="AJ15" s="5">
        <f t="shared" si="12"/>
        <v>42644</v>
      </c>
      <c r="AK15" s="5">
        <f t="shared" si="12"/>
        <v>42675</v>
      </c>
      <c r="AL15" s="5">
        <f t="shared" si="12"/>
        <v>42705</v>
      </c>
      <c r="AM15" s="5">
        <f t="shared" si="12"/>
        <v>42736</v>
      </c>
      <c r="AN15" s="5">
        <f t="shared" si="12"/>
        <v>42767</v>
      </c>
      <c r="AO15" s="5">
        <f t="shared" ref="AO15:BT15" si="13">+AO4</f>
        <v>42795</v>
      </c>
      <c r="AP15" s="5">
        <f t="shared" si="13"/>
        <v>42826</v>
      </c>
      <c r="AQ15" s="5">
        <f t="shared" si="13"/>
        <v>42856</v>
      </c>
      <c r="AR15" s="5">
        <f t="shared" si="13"/>
        <v>42887</v>
      </c>
      <c r="AS15" s="5">
        <f t="shared" si="13"/>
        <v>42917</v>
      </c>
      <c r="AT15" s="5">
        <f t="shared" si="13"/>
        <v>42948</v>
      </c>
      <c r="AU15" s="5">
        <f t="shared" si="13"/>
        <v>42979</v>
      </c>
      <c r="AV15" s="5">
        <f t="shared" si="13"/>
        <v>43009</v>
      </c>
      <c r="AW15" s="5">
        <f t="shared" si="13"/>
        <v>43040</v>
      </c>
      <c r="AX15" s="5">
        <f t="shared" si="13"/>
        <v>43070</v>
      </c>
      <c r="AY15" s="5">
        <f t="shared" si="13"/>
        <v>43132</v>
      </c>
      <c r="AZ15" s="5">
        <f t="shared" si="13"/>
        <v>43160</v>
      </c>
      <c r="BA15" s="5">
        <f t="shared" si="13"/>
        <v>43191</v>
      </c>
      <c r="BB15" s="5">
        <f t="shared" si="13"/>
        <v>43221</v>
      </c>
      <c r="BC15" s="5">
        <f t="shared" si="13"/>
        <v>43252</v>
      </c>
      <c r="BD15" s="5">
        <f t="shared" si="13"/>
        <v>43282</v>
      </c>
      <c r="BE15" s="5">
        <f t="shared" si="13"/>
        <v>43313</v>
      </c>
      <c r="BF15" s="5">
        <f t="shared" si="13"/>
        <v>43344</v>
      </c>
      <c r="BG15" s="5">
        <f t="shared" si="13"/>
        <v>43374</v>
      </c>
      <c r="BH15" s="5">
        <f t="shared" si="13"/>
        <v>43405</v>
      </c>
      <c r="BI15" s="5">
        <f t="shared" si="13"/>
        <v>43435</v>
      </c>
      <c r="BJ15" s="5">
        <f t="shared" si="13"/>
        <v>43466</v>
      </c>
      <c r="BK15" s="5">
        <f t="shared" si="13"/>
        <v>43497</v>
      </c>
      <c r="BL15" s="5">
        <f t="shared" si="13"/>
        <v>43525</v>
      </c>
      <c r="BM15" s="5">
        <f t="shared" si="13"/>
        <v>43556</v>
      </c>
      <c r="BN15" s="5">
        <f t="shared" si="13"/>
        <v>43586</v>
      </c>
      <c r="BO15" s="5">
        <f t="shared" si="13"/>
        <v>43617</v>
      </c>
      <c r="BP15" s="5">
        <f t="shared" si="13"/>
        <v>43647</v>
      </c>
      <c r="BQ15" s="5">
        <f t="shared" si="13"/>
        <v>43678</v>
      </c>
      <c r="BR15" s="5">
        <f t="shared" si="13"/>
        <v>43709</v>
      </c>
      <c r="BS15" s="5">
        <f t="shared" si="13"/>
        <v>43739</v>
      </c>
      <c r="BT15" s="5">
        <f t="shared" si="13"/>
        <v>43770</v>
      </c>
      <c r="BU15" s="5">
        <f t="shared" ref="BU15:CZ15" si="14">+BU4</f>
        <v>43800</v>
      </c>
      <c r="BV15" s="5">
        <f t="shared" si="14"/>
        <v>43831</v>
      </c>
      <c r="BW15" s="5">
        <f t="shared" si="14"/>
        <v>43862</v>
      </c>
      <c r="BX15" s="5">
        <f t="shared" si="14"/>
        <v>43891</v>
      </c>
      <c r="BY15" s="5">
        <f t="shared" si="14"/>
        <v>43922</v>
      </c>
      <c r="BZ15" s="5">
        <f t="shared" si="14"/>
        <v>43952</v>
      </c>
      <c r="CA15" s="5">
        <f t="shared" si="14"/>
        <v>43983</v>
      </c>
      <c r="CB15" s="5">
        <f t="shared" si="14"/>
        <v>44013</v>
      </c>
      <c r="CC15" s="5">
        <f t="shared" si="14"/>
        <v>44044</v>
      </c>
      <c r="CD15" s="5">
        <f t="shared" si="14"/>
        <v>44075</v>
      </c>
      <c r="CE15" s="5">
        <f t="shared" si="14"/>
        <v>44105</v>
      </c>
      <c r="CF15" s="5">
        <f t="shared" si="14"/>
        <v>44136</v>
      </c>
      <c r="CG15" s="5">
        <f t="shared" si="14"/>
        <v>44166</v>
      </c>
      <c r="CH15" s="5">
        <f t="shared" si="14"/>
        <v>44197</v>
      </c>
      <c r="CI15" s="5">
        <f t="shared" si="14"/>
        <v>44228</v>
      </c>
      <c r="CJ15" s="5">
        <f t="shared" si="14"/>
        <v>44287</v>
      </c>
      <c r="CK15" s="5">
        <f t="shared" si="14"/>
        <v>44317</v>
      </c>
      <c r="CL15" s="5">
        <f t="shared" si="14"/>
        <v>44348</v>
      </c>
      <c r="CM15" s="5">
        <f t="shared" si="14"/>
        <v>44378</v>
      </c>
      <c r="CN15" s="5">
        <f t="shared" si="14"/>
        <v>44409</v>
      </c>
      <c r="CO15" s="5">
        <f t="shared" si="14"/>
        <v>44440</v>
      </c>
      <c r="CP15" s="5">
        <f t="shared" si="14"/>
        <v>44470</v>
      </c>
      <c r="CQ15" s="5">
        <f t="shared" si="14"/>
        <v>44501</v>
      </c>
      <c r="CR15" s="5">
        <f t="shared" si="14"/>
        <v>44531</v>
      </c>
      <c r="CS15" s="5">
        <f t="shared" si="14"/>
        <v>44562</v>
      </c>
      <c r="CT15" s="5">
        <f t="shared" si="14"/>
        <v>44593</v>
      </c>
      <c r="CU15" s="5">
        <f t="shared" si="14"/>
        <v>44621</v>
      </c>
      <c r="CV15" s="49">
        <f t="shared" si="14"/>
        <v>44652</v>
      </c>
      <c r="CW15" s="49">
        <f t="shared" si="14"/>
        <v>44682</v>
      </c>
      <c r="CX15" s="49">
        <f t="shared" si="14"/>
        <v>44713</v>
      </c>
      <c r="CY15" s="49">
        <f t="shared" si="14"/>
        <v>44743</v>
      </c>
      <c r="CZ15" s="49">
        <f t="shared" si="14"/>
        <v>44774</v>
      </c>
      <c r="DA15" s="49">
        <f>+DA4</f>
        <v>44805</v>
      </c>
      <c r="DB15" s="49">
        <f>+DB4</f>
        <v>44835</v>
      </c>
      <c r="DC15" s="49">
        <f>+DC4</f>
        <v>44866</v>
      </c>
    </row>
    <row r="16" spans="2:107" x14ac:dyDescent="0.25">
      <c r="B16" s="6" t="s">
        <v>9</v>
      </c>
      <c r="C16" s="7"/>
      <c r="D16" s="10">
        <v>5</v>
      </c>
      <c r="E16" s="10">
        <v>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53"/>
      <c r="CW16" s="53"/>
      <c r="CX16" s="53"/>
      <c r="CY16" s="53"/>
      <c r="CZ16" s="53"/>
      <c r="DA16" s="53"/>
      <c r="DB16" s="53"/>
      <c r="DC16" s="53"/>
    </row>
    <row r="17" spans="2:107" x14ac:dyDescent="0.25">
      <c r="B17" s="6" t="s">
        <v>12</v>
      </c>
      <c r="C17" s="7"/>
      <c r="D17" s="11" t="e">
        <f>+#REF!/D16</f>
        <v>#REF!</v>
      </c>
      <c r="E17" s="11" t="e">
        <f>+#REF!/E16</f>
        <v>#REF!</v>
      </c>
      <c r="F17" s="11">
        <v>900</v>
      </c>
      <c r="G17" s="11">
        <v>900</v>
      </c>
      <c r="H17" s="11">
        <v>900</v>
      </c>
      <c r="I17" s="11">
        <f>+General!I36</f>
        <v>800</v>
      </c>
      <c r="J17" s="11">
        <f>+General!J36</f>
        <v>836</v>
      </c>
      <c r="K17" s="11">
        <f>+General!K36</f>
        <v>836</v>
      </c>
      <c r="L17" s="11">
        <f>+General!L36</f>
        <v>836</v>
      </c>
      <c r="M17" s="10">
        <v>780</v>
      </c>
      <c r="N17" s="10">
        <v>780</v>
      </c>
      <c r="O17" s="10">
        <f>+General!O36</f>
        <v>822</v>
      </c>
      <c r="P17" s="10">
        <f>+General!P36</f>
        <v>822</v>
      </c>
      <c r="Q17" s="10">
        <f>+General!Q36</f>
        <v>822</v>
      </c>
      <c r="R17" s="10">
        <f>+General!R36</f>
        <v>822</v>
      </c>
      <c r="S17" s="10">
        <f>+General!S36</f>
        <v>822</v>
      </c>
      <c r="T17" s="10">
        <f>+General!T36</f>
        <v>829</v>
      </c>
      <c r="U17" s="10">
        <f>+General!U36</f>
        <v>829</v>
      </c>
      <c r="V17" s="10">
        <f>+General!V36</f>
        <v>814</v>
      </c>
      <c r="W17" s="10">
        <f>+General!W36</f>
        <v>814</v>
      </c>
      <c r="X17" s="10">
        <f>+General!X36</f>
        <v>814</v>
      </c>
      <c r="Y17" s="10">
        <f>+General!Y36</f>
        <v>814</v>
      </c>
      <c r="Z17" s="10">
        <f>+General!Z36</f>
        <v>814</v>
      </c>
      <c r="AA17" s="10">
        <f>+General!AA36</f>
        <v>814</v>
      </c>
      <c r="AB17" s="10">
        <f>+General!AB36</f>
        <v>854</v>
      </c>
      <c r="AC17" s="10">
        <f>+General!AC36</f>
        <v>854</v>
      </c>
      <c r="AD17" s="10">
        <f>+General!AD36</f>
        <v>854</v>
      </c>
      <c r="AE17" s="10">
        <f>+General!AE36</f>
        <v>854</v>
      </c>
      <c r="AF17" s="10">
        <f>+General!AF36</f>
        <v>854</v>
      </c>
      <c r="AG17" s="10">
        <f>+General!AG36</f>
        <v>854</v>
      </c>
      <c r="AH17" s="10">
        <f>+General!AH36</f>
        <v>854</v>
      </c>
      <c r="AI17" s="10">
        <f>+General!AI36</f>
        <v>854</v>
      </c>
      <c r="AJ17" s="10">
        <f>+General!AJ36</f>
        <v>854</v>
      </c>
      <c r="AK17" s="10">
        <f>+General!AK36</f>
        <v>854</v>
      </c>
      <c r="AL17" s="10">
        <f>+General!AL36</f>
        <v>854</v>
      </c>
      <c r="AM17" s="10">
        <f>+General!AM36</f>
        <v>854</v>
      </c>
      <c r="AN17" s="10">
        <f>+General!AN36</f>
        <v>863</v>
      </c>
      <c r="AO17" s="10">
        <f>+General!AO36</f>
        <v>863</v>
      </c>
      <c r="AP17" s="10">
        <f>+General!AP36</f>
        <v>858</v>
      </c>
      <c r="AQ17" s="10">
        <f>+General!AQ36</f>
        <v>858</v>
      </c>
      <c r="AR17" s="10">
        <f>+General!AR36</f>
        <v>858</v>
      </c>
      <c r="AS17" s="10">
        <f>+General!AS36</f>
        <v>858</v>
      </c>
      <c r="AT17" s="10">
        <f>+General!AT36</f>
        <v>858</v>
      </c>
      <c r="AU17" s="10">
        <f>+General!AU36</f>
        <v>858</v>
      </c>
      <c r="AV17" s="10">
        <f>+General!AV36</f>
        <v>858</v>
      </c>
      <c r="AW17" s="10">
        <f>+General!AW36</f>
        <v>858</v>
      </c>
      <c r="AX17" s="10">
        <f>+General!AX36</f>
        <v>858</v>
      </c>
      <c r="AY17" s="10">
        <f>+General!AY36</f>
        <v>858</v>
      </c>
      <c r="AZ17" s="10">
        <f>+General!AZ36</f>
        <v>863</v>
      </c>
      <c r="BA17" s="10">
        <f>+General!BA36</f>
        <v>863</v>
      </c>
      <c r="BB17" s="10">
        <f>+General!BB36</f>
        <v>863</v>
      </c>
      <c r="BC17" s="10">
        <f>+General!BC36</f>
        <v>863</v>
      </c>
      <c r="BD17" s="10">
        <f>+General!BD36</f>
        <v>863</v>
      </c>
      <c r="BE17" s="10">
        <f>+General!BE36</f>
        <v>863</v>
      </c>
      <c r="BF17" s="10">
        <f>+General!BF36</f>
        <v>863</v>
      </c>
      <c r="BG17" s="10">
        <f>+General!BG36</f>
        <v>863</v>
      </c>
      <c r="BH17" s="10">
        <f>+General!BH36</f>
        <v>863</v>
      </c>
      <c r="BI17" s="10">
        <f>+General!BI36</f>
        <v>895</v>
      </c>
      <c r="BJ17" s="10">
        <f>+General!BJ36</f>
        <v>895</v>
      </c>
      <c r="BK17" s="10">
        <f>+General!BK36</f>
        <v>895</v>
      </c>
      <c r="BL17" s="10">
        <f>+General!BL36</f>
        <v>895</v>
      </c>
      <c r="BM17" s="10">
        <f>+General!BM36</f>
        <v>895</v>
      </c>
      <c r="BN17" s="10">
        <f>+General!BN36</f>
        <v>890</v>
      </c>
      <c r="BO17" s="10">
        <f>+General!BO36</f>
        <v>890</v>
      </c>
      <c r="BP17" s="10">
        <f>+General!BP36</f>
        <v>890</v>
      </c>
      <c r="BQ17" s="10">
        <f>+General!BQ36</f>
        <v>890</v>
      </c>
      <c r="BR17" s="10">
        <f>+General!BR36</f>
        <v>890</v>
      </c>
      <c r="BS17" s="10">
        <f>+General!BS36</f>
        <v>890</v>
      </c>
      <c r="BT17" s="10">
        <f>+General!BT36</f>
        <v>890</v>
      </c>
      <c r="BU17" s="10">
        <f>+General!BU36</f>
        <v>890</v>
      </c>
      <c r="BV17" s="10">
        <f>+General!BV36</f>
        <v>890</v>
      </c>
      <c r="BW17" s="10">
        <v>916</v>
      </c>
      <c r="BX17" s="10">
        <v>916</v>
      </c>
      <c r="BY17" s="10">
        <v>916</v>
      </c>
      <c r="BZ17" s="10">
        <v>916</v>
      </c>
      <c r="CA17" s="10">
        <v>916</v>
      </c>
      <c r="CB17" s="10">
        <v>916</v>
      </c>
      <c r="CC17" s="10">
        <v>916</v>
      </c>
      <c r="CD17" s="10">
        <v>916</v>
      </c>
      <c r="CE17" s="10">
        <v>916</v>
      </c>
      <c r="CF17" s="10">
        <v>916</v>
      </c>
      <c r="CG17" s="10">
        <v>916</v>
      </c>
      <c r="CH17" s="10">
        <v>916</v>
      </c>
      <c r="CI17" s="10">
        <v>916</v>
      </c>
      <c r="CJ17" s="10">
        <v>916</v>
      </c>
      <c r="CK17" s="10">
        <v>916</v>
      </c>
      <c r="CL17" s="10">
        <v>916</v>
      </c>
      <c r="CM17" s="10">
        <v>916</v>
      </c>
      <c r="CN17" s="10">
        <v>916</v>
      </c>
      <c r="CO17" s="10">
        <v>916</v>
      </c>
      <c r="CP17" s="10">
        <v>916</v>
      </c>
      <c r="CQ17" s="10">
        <f>+General!CQ36</f>
        <v>1026</v>
      </c>
      <c r="CR17" s="10">
        <f>+General!CR36</f>
        <v>1026</v>
      </c>
      <c r="CS17" s="10">
        <f>+General!CS36</f>
        <v>1026</v>
      </c>
      <c r="CT17" s="10">
        <f>+General!CT36</f>
        <v>1026</v>
      </c>
      <c r="CU17" s="10">
        <f>+General!CU36</f>
        <v>1026</v>
      </c>
      <c r="CV17" s="53">
        <f>+General!CV36</f>
        <v>1026</v>
      </c>
      <c r="CW17" s="53">
        <f>+General!CW36</f>
        <v>1026</v>
      </c>
      <c r="CX17" s="53">
        <f>+General!CX36</f>
        <v>1026</v>
      </c>
      <c r="CY17" s="53">
        <f>+General!CY36</f>
        <v>1026</v>
      </c>
      <c r="CZ17" s="53">
        <f>+General!CZ36</f>
        <v>1026</v>
      </c>
      <c r="DA17" s="53">
        <f>+General!DA36</f>
        <v>1026</v>
      </c>
      <c r="DB17" s="53">
        <f>+General!DB36</f>
        <v>1026</v>
      </c>
      <c r="DC17" s="53">
        <f>+General!DC36</f>
        <v>1026</v>
      </c>
    </row>
    <row r="18" spans="2:107" x14ac:dyDescent="0.25">
      <c r="B18" s="6" t="s">
        <v>15</v>
      </c>
      <c r="C18" s="7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53"/>
      <c r="CW18" s="53"/>
      <c r="CX18" s="53"/>
      <c r="CY18" s="53"/>
      <c r="CZ18" s="53"/>
      <c r="DA18" s="53"/>
      <c r="DB18" s="53"/>
      <c r="DC18" s="53"/>
    </row>
    <row r="19" spans="2:107" x14ac:dyDescent="0.25">
      <c r="B19" s="6" t="s">
        <v>3</v>
      </c>
      <c r="C19" s="13"/>
      <c r="D19" s="10">
        <v>0</v>
      </c>
      <c r="E19" s="10">
        <v>1.27</v>
      </c>
      <c r="F19" s="10">
        <f>+E20</f>
        <v>2.86</v>
      </c>
      <c r="G19" s="10">
        <f t="shared" ref="G19:X19" si="15">+F20</f>
        <v>3.24</v>
      </c>
      <c r="H19" s="10">
        <f t="shared" si="15"/>
        <v>3.99</v>
      </c>
      <c r="I19" s="10">
        <f t="shared" si="15"/>
        <v>4.2300000000000004</v>
      </c>
      <c r="J19" s="10">
        <f t="shared" si="15"/>
        <v>4.72</v>
      </c>
      <c r="K19" s="10">
        <f t="shared" si="15"/>
        <v>7</v>
      </c>
      <c r="L19" s="10">
        <f t="shared" si="15"/>
        <v>10</v>
      </c>
      <c r="M19" s="10">
        <f t="shared" si="15"/>
        <v>13</v>
      </c>
      <c r="N19" s="10">
        <f t="shared" si="15"/>
        <v>15.3</v>
      </c>
      <c r="O19" s="10">
        <f t="shared" si="15"/>
        <v>17.010000000000002</v>
      </c>
      <c r="P19" s="10">
        <f t="shared" si="15"/>
        <v>19</v>
      </c>
      <c r="Q19" s="10">
        <f t="shared" si="15"/>
        <v>22.3</v>
      </c>
      <c r="R19" s="10">
        <f t="shared" si="15"/>
        <v>25.3</v>
      </c>
      <c r="S19" s="10">
        <f t="shared" si="15"/>
        <v>29</v>
      </c>
      <c r="T19" s="10">
        <f t="shared" si="15"/>
        <v>29</v>
      </c>
      <c r="U19" s="10">
        <f t="shared" si="15"/>
        <v>30</v>
      </c>
      <c r="V19" s="10">
        <f t="shared" si="15"/>
        <v>31</v>
      </c>
      <c r="W19" s="10">
        <f t="shared" si="15"/>
        <v>32</v>
      </c>
      <c r="X19" s="10">
        <f t="shared" si="15"/>
        <v>34</v>
      </c>
      <c r="Y19" s="10">
        <v>53</v>
      </c>
      <c r="Z19" s="10">
        <v>53</v>
      </c>
      <c r="AA19" s="10">
        <f t="shared" ref="AA19:CT19" si="16">+Z20</f>
        <v>57</v>
      </c>
      <c r="AB19" s="10">
        <f t="shared" si="16"/>
        <v>57</v>
      </c>
      <c r="AC19" s="10">
        <f t="shared" si="16"/>
        <v>58</v>
      </c>
      <c r="AD19" s="10">
        <f t="shared" si="16"/>
        <v>60</v>
      </c>
      <c r="AE19" s="10">
        <f t="shared" si="16"/>
        <v>63</v>
      </c>
      <c r="AF19" s="10">
        <f t="shared" si="16"/>
        <v>66</v>
      </c>
      <c r="AG19" s="10">
        <f t="shared" si="16"/>
        <v>68</v>
      </c>
      <c r="AH19" s="10">
        <f t="shared" si="16"/>
        <v>71</v>
      </c>
      <c r="AI19" s="10">
        <f t="shared" si="16"/>
        <v>72</v>
      </c>
      <c r="AJ19" s="10">
        <f t="shared" si="16"/>
        <v>75</v>
      </c>
      <c r="AK19" s="10">
        <f t="shared" si="16"/>
        <v>78</v>
      </c>
      <c r="AL19" s="10">
        <f t="shared" si="16"/>
        <v>81</v>
      </c>
      <c r="AM19" s="10">
        <f t="shared" si="16"/>
        <v>82</v>
      </c>
      <c r="AN19" s="10">
        <f t="shared" si="16"/>
        <v>85</v>
      </c>
      <c r="AO19" s="10">
        <f t="shared" si="16"/>
        <v>90</v>
      </c>
      <c r="AP19" s="10">
        <f t="shared" si="16"/>
        <v>92</v>
      </c>
      <c r="AQ19" s="10">
        <f t="shared" si="16"/>
        <v>95</v>
      </c>
      <c r="AR19" s="10">
        <f t="shared" si="16"/>
        <v>98</v>
      </c>
      <c r="AS19" s="10">
        <f t="shared" si="16"/>
        <v>100</v>
      </c>
      <c r="AT19" s="10">
        <f t="shared" si="16"/>
        <v>102</v>
      </c>
      <c r="AU19" s="10">
        <f t="shared" si="16"/>
        <v>105</v>
      </c>
      <c r="AV19" s="10">
        <f t="shared" si="16"/>
        <v>106</v>
      </c>
      <c r="AW19" s="10">
        <f t="shared" si="16"/>
        <v>106</v>
      </c>
      <c r="AX19" s="10">
        <f t="shared" si="16"/>
        <v>114</v>
      </c>
      <c r="AY19" s="10">
        <f t="shared" si="16"/>
        <v>118</v>
      </c>
      <c r="AZ19" s="10">
        <f t="shared" si="16"/>
        <v>122</v>
      </c>
      <c r="BA19" s="10">
        <f t="shared" si="16"/>
        <v>126</v>
      </c>
      <c r="BB19" s="10">
        <f t="shared" si="16"/>
        <v>126</v>
      </c>
      <c r="BC19" s="10">
        <f t="shared" si="16"/>
        <v>130</v>
      </c>
      <c r="BD19" s="10">
        <f t="shared" si="16"/>
        <v>133</v>
      </c>
      <c r="BE19" s="10">
        <f t="shared" si="16"/>
        <v>136</v>
      </c>
      <c r="BF19" s="10">
        <f t="shared" si="16"/>
        <v>140</v>
      </c>
      <c r="BG19" s="10">
        <f t="shared" si="16"/>
        <v>142</v>
      </c>
      <c r="BH19" s="10">
        <f t="shared" si="16"/>
        <v>146</v>
      </c>
      <c r="BI19" s="10">
        <f t="shared" si="16"/>
        <v>148</v>
      </c>
      <c r="BJ19" s="10">
        <f t="shared" si="16"/>
        <v>151</v>
      </c>
      <c r="BK19" s="10">
        <f t="shared" si="16"/>
        <v>153</v>
      </c>
      <c r="BL19" s="10">
        <f t="shared" si="16"/>
        <v>158</v>
      </c>
      <c r="BM19" s="10">
        <f t="shared" si="16"/>
        <v>161</v>
      </c>
      <c r="BN19" s="10">
        <f t="shared" si="16"/>
        <v>164</v>
      </c>
      <c r="BO19" s="10">
        <f t="shared" si="16"/>
        <v>168</v>
      </c>
      <c r="BP19" s="10">
        <f t="shared" si="16"/>
        <v>173</v>
      </c>
      <c r="BQ19" s="10">
        <f t="shared" si="16"/>
        <v>176</v>
      </c>
      <c r="BR19" s="10">
        <f t="shared" si="16"/>
        <v>179</v>
      </c>
      <c r="BS19" s="10">
        <f t="shared" si="16"/>
        <v>181</v>
      </c>
      <c r="BT19" s="10">
        <f t="shared" si="16"/>
        <v>185</v>
      </c>
      <c r="BU19" s="10">
        <f t="shared" si="16"/>
        <v>188</v>
      </c>
      <c r="BV19" s="10">
        <f t="shared" si="16"/>
        <v>190</v>
      </c>
      <c r="BW19" s="10">
        <f t="shared" si="16"/>
        <v>192</v>
      </c>
      <c r="BX19" s="10">
        <f t="shared" si="16"/>
        <v>194</v>
      </c>
      <c r="BY19" s="10">
        <f t="shared" si="16"/>
        <v>197</v>
      </c>
      <c r="BZ19" s="10">
        <f t="shared" si="16"/>
        <v>199</v>
      </c>
      <c r="CA19" s="10">
        <f t="shared" si="16"/>
        <v>202</v>
      </c>
      <c r="CB19" s="10">
        <f t="shared" si="16"/>
        <v>207</v>
      </c>
      <c r="CC19" s="10">
        <f t="shared" si="16"/>
        <v>210</v>
      </c>
      <c r="CD19" s="10">
        <f t="shared" si="16"/>
        <v>214</v>
      </c>
      <c r="CE19" s="10">
        <f t="shared" si="16"/>
        <v>217</v>
      </c>
      <c r="CF19" s="10">
        <f t="shared" si="16"/>
        <v>220</v>
      </c>
      <c r="CG19" s="10">
        <f t="shared" si="16"/>
        <v>222</v>
      </c>
      <c r="CH19" s="10">
        <f t="shared" si="16"/>
        <v>225</v>
      </c>
      <c r="CI19" s="10">
        <f t="shared" si="16"/>
        <v>229</v>
      </c>
      <c r="CJ19" s="10">
        <f t="shared" si="16"/>
        <v>231</v>
      </c>
      <c r="CK19" s="10">
        <f t="shared" si="16"/>
        <v>238</v>
      </c>
      <c r="CL19" s="10">
        <f t="shared" si="16"/>
        <v>244</v>
      </c>
      <c r="CM19" s="10">
        <f t="shared" si="16"/>
        <v>247</v>
      </c>
      <c r="CN19" s="10">
        <f t="shared" si="16"/>
        <v>252</v>
      </c>
      <c r="CO19" s="10">
        <f t="shared" si="16"/>
        <v>260</v>
      </c>
      <c r="CP19" s="10">
        <f t="shared" si="16"/>
        <v>263</v>
      </c>
      <c r="CQ19" s="10">
        <f t="shared" si="16"/>
        <v>269</v>
      </c>
      <c r="CR19" s="10">
        <f t="shared" si="16"/>
        <v>274</v>
      </c>
      <c r="CS19" s="10">
        <f t="shared" si="16"/>
        <v>279</v>
      </c>
      <c r="CT19" s="10">
        <f t="shared" si="16"/>
        <v>285</v>
      </c>
      <c r="CU19" s="10">
        <f t="shared" ref="CU19:DC19" si="17">+CT20</f>
        <v>289</v>
      </c>
      <c r="CV19" s="53">
        <f t="shared" si="17"/>
        <v>298</v>
      </c>
      <c r="CW19" s="53">
        <f t="shared" si="17"/>
        <v>298</v>
      </c>
      <c r="CX19" s="53">
        <f t="shared" si="17"/>
        <v>302</v>
      </c>
      <c r="CY19" s="53">
        <f t="shared" si="17"/>
        <v>307</v>
      </c>
      <c r="CZ19" s="53">
        <f t="shared" si="17"/>
        <v>313</v>
      </c>
      <c r="DA19" s="53">
        <f t="shared" si="17"/>
        <v>318</v>
      </c>
      <c r="DB19" s="53">
        <f t="shared" si="17"/>
        <v>318</v>
      </c>
      <c r="DC19" s="53">
        <f t="shared" si="17"/>
        <v>323</v>
      </c>
    </row>
    <row r="20" spans="2:107" x14ac:dyDescent="0.25">
      <c r="B20" s="6" t="s">
        <v>4</v>
      </c>
      <c r="C20" s="13"/>
      <c r="D20" s="14">
        <v>0</v>
      </c>
      <c r="E20" s="14">
        <v>2.86</v>
      </c>
      <c r="F20" s="14">
        <v>3.24</v>
      </c>
      <c r="G20" s="14">
        <v>3.99</v>
      </c>
      <c r="H20" s="14">
        <v>4.2300000000000004</v>
      </c>
      <c r="I20" s="14">
        <v>4.72</v>
      </c>
      <c r="J20" s="14">
        <v>7</v>
      </c>
      <c r="K20" s="14">
        <v>10</v>
      </c>
      <c r="L20" s="14">
        <v>13</v>
      </c>
      <c r="M20" s="14">
        <v>15.3</v>
      </c>
      <c r="N20" s="14">
        <v>17.010000000000002</v>
      </c>
      <c r="O20" s="14">
        <v>19</v>
      </c>
      <c r="P20" s="14">
        <v>22.3</v>
      </c>
      <c r="Q20" s="14">
        <v>25.3</v>
      </c>
      <c r="R20" s="14">
        <v>29</v>
      </c>
      <c r="S20" s="14">
        <v>29</v>
      </c>
      <c r="T20" s="14">
        <v>30</v>
      </c>
      <c r="U20" s="14">
        <v>31</v>
      </c>
      <c r="V20" s="14">
        <v>32</v>
      </c>
      <c r="W20" s="14">
        <v>34</v>
      </c>
      <c r="X20" s="14">
        <v>39</v>
      </c>
      <c r="Y20" s="14">
        <v>57</v>
      </c>
      <c r="Z20" s="14">
        <v>57</v>
      </c>
      <c r="AA20" s="14">
        <v>57</v>
      </c>
      <c r="AB20" s="14">
        <v>58</v>
      </c>
      <c r="AC20" s="14">
        <v>60</v>
      </c>
      <c r="AD20" s="14">
        <v>63</v>
      </c>
      <c r="AE20" s="14">
        <v>66</v>
      </c>
      <c r="AF20" s="14">
        <v>68</v>
      </c>
      <c r="AG20" s="14">
        <v>71</v>
      </c>
      <c r="AH20" s="14">
        <v>72</v>
      </c>
      <c r="AI20" s="14">
        <v>75</v>
      </c>
      <c r="AJ20" s="14">
        <v>78</v>
      </c>
      <c r="AK20" s="14">
        <v>81</v>
      </c>
      <c r="AL20" s="14">
        <v>82</v>
      </c>
      <c r="AM20" s="14">
        <v>85</v>
      </c>
      <c r="AN20" s="14">
        <v>90</v>
      </c>
      <c r="AO20" s="14">
        <v>92</v>
      </c>
      <c r="AP20" s="14">
        <v>95</v>
      </c>
      <c r="AQ20" s="14">
        <v>98</v>
      </c>
      <c r="AR20" s="14">
        <v>100</v>
      </c>
      <c r="AS20" s="14">
        <v>102</v>
      </c>
      <c r="AT20" s="14">
        <v>105</v>
      </c>
      <c r="AU20" s="14">
        <v>106</v>
      </c>
      <c r="AV20" s="14">
        <v>106</v>
      </c>
      <c r="AW20" s="14">
        <v>114</v>
      </c>
      <c r="AX20" s="14">
        <v>118</v>
      </c>
      <c r="AY20" s="14">
        <v>122</v>
      </c>
      <c r="AZ20" s="14">
        <v>126</v>
      </c>
      <c r="BA20" s="14">
        <v>126</v>
      </c>
      <c r="BB20" s="14">
        <v>130</v>
      </c>
      <c r="BC20" s="14">
        <v>133</v>
      </c>
      <c r="BD20" s="14">
        <v>136</v>
      </c>
      <c r="BE20" s="14">
        <v>140</v>
      </c>
      <c r="BF20" s="14">
        <v>142</v>
      </c>
      <c r="BG20" s="14">
        <v>146</v>
      </c>
      <c r="BH20" s="14">
        <v>148</v>
      </c>
      <c r="BI20" s="14">
        <v>151</v>
      </c>
      <c r="BJ20" s="14">
        <v>153</v>
      </c>
      <c r="BK20" s="14">
        <v>158</v>
      </c>
      <c r="BL20" s="14">
        <v>161</v>
      </c>
      <c r="BM20" s="14">
        <v>164</v>
      </c>
      <c r="BN20" s="14">
        <v>168</v>
      </c>
      <c r="BO20" s="14">
        <v>173</v>
      </c>
      <c r="BP20" s="14">
        <v>176</v>
      </c>
      <c r="BQ20" s="14">
        <v>179</v>
      </c>
      <c r="BR20" s="14">
        <v>181</v>
      </c>
      <c r="BS20" s="14">
        <v>185</v>
      </c>
      <c r="BT20" s="14">
        <v>188</v>
      </c>
      <c r="BU20" s="14">
        <v>190</v>
      </c>
      <c r="BV20" s="14">
        <v>192</v>
      </c>
      <c r="BW20" s="14">
        <v>194</v>
      </c>
      <c r="BX20" s="14">
        <v>197</v>
      </c>
      <c r="BY20" s="14">
        <v>199</v>
      </c>
      <c r="BZ20" s="14">
        <v>202</v>
      </c>
      <c r="CA20" s="14">
        <v>207</v>
      </c>
      <c r="CB20" s="14">
        <v>210</v>
      </c>
      <c r="CC20" s="14">
        <v>214</v>
      </c>
      <c r="CD20" s="14">
        <v>217</v>
      </c>
      <c r="CE20" s="14">
        <v>220</v>
      </c>
      <c r="CF20" s="14">
        <v>222</v>
      </c>
      <c r="CG20" s="14">
        <v>225</v>
      </c>
      <c r="CH20" s="14">
        <v>229</v>
      </c>
      <c r="CI20" s="14">
        <v>231</v>
      </c>
      <c r="CJ20" s="14">
        <v>238</v>
      </c>
      <c r="CK20" s="14">
        <v>244</v>
      </c>
      <c r="CL20" s="14">
        <v>247</v>
      </c>
      <c r="CM20" s="14">
        <v>252</v>
      </c>
      <c r="CN20" s="14">
        <v>260</v>
      </c>
      <c r="CO20" s="14">
        <v>263</v>
      </c>
      <c r="CP20" s="14">
        <v>269</v>
      </c>
      <c r="CQ20" s="14">
        <v>274</v>
      </c>
      <c r="CR20" s="14">
        <v>279</v>
      </c>
      <c r="CS20" s="14">
        <v>285</v>
      </c>
      <c r="CT20" s="14">
        <v>289</v>
      </c>
      <c r="CU20" s="14">
        <v>298</v>
      </c>
      <c r="CV20" s="57">
        <v>298</v>
      </c>
      <c r="CW20" s="57">
        <v>302</v>
      </c>
      <c r="CX20" s="57">
        <v>307</v>
      </c>
      <c r="CY20" s="57">
        <v>313</v>
      </c>
      <c r="CZ20" s="57">
        <v>318</v>
      </c>
      <c r="DA20" s="57">
        <v>318</v>
      </c>
      <c r="DB20" s="57">
        <v>323</v>
      </c>
      <c r="DC20" s="57">
        <v>329</v>
      </c>
    </row>
    <row r="21" spans="2:107" x14ac:dyDescent="0.25">
      <c r="B21" s="6" t="s">
        <v>5</v>
      </c>
      <c r="C21" s="7"/>
      <c r="D21" s="10">
        <f t="shared" ref="D21:AI21" si="18">+D20-D19</f>
        <v>0</v>
      </c>
      <c r="E21" s="10">
        <f t="shared" si="18"/>
        <v>1.5899999999999999</v>
      </c>
      <c r="F21" s="10">
        <f t="shared" si="18"/>
        <v>0.38000000000000034</v>
      </c>
      <c r="G21" s="10">
        <f t="shared" si="18"/>
        <v>0.75</v>
      </c>
      <c r="H21" s="10">
        <f t="shared" si="18"/>
        <v>0.24000000000000021</v>
      </c>
      <c r="I21" s="10">
        <f t="shared" si="18"/>
        <v>0.48999999999999932</v>
      </c>
      <c r="J21" s="10">
        <f t="shared" si="18"/>
        <v>2.2800000000000002</v>
      </c>
      <c r="K21" s="10">
        <f t="shared" si="18"/>
        <v>3</v>
      </c>
      <c r="L21" s="10">
        <f t="shared" si="18"/>
        <v>3</v>
      </c>
      <c r="M21" s="10">
        <f t="shared" si="18"/>
        <v>2.3000000000000007</v>
      </c>
      <c r="N21" s="10">
        <f t="shared" si="18"/>
        <v>1.7100000000000009</v>
      </c>
      <c r="O21" s="10">
        <f t="shared" si="18"/>
        <v>1.9899999999999984</v>
      </c>
      <c r="P21" s="10">
        <f t="shared" si="18"/>
        <v>3.3000000000000007</v>
      </c>
      <c r="Q21" s="10">
        <f t="shared" si="18"/>
        <v>3</v>
      </c>
      <c r="R21" s="10">
        <f t="shared" si="18"/>
        <v>3.6999999999999993</v>
      </c>
      <c r="S21" s="10">
        <f t="shared" si="18"/>
        <v>0</v>
      </c>
      <c r="T21" s="10">
        <f t="shared" si="18"/>
        <v>1</v>
      </c>
      <c r="U21" s="10">
        <f t="shared" si="18"/>
        <v>1</v>
      </c>
      <c r="V21" s="10">
        <f t="shared" si="18"/>
        <v>1</v>
      </c>
      <c r="W21" s="10">
        <f t="shared" si="18"/>
        <v>2</v>
      </c>
      <c r="X21" s="10">
        <f t="shared" si="18"/>
        <v>5</v>
      </c>
      <c r="Y21" s="10">
        <f t="shared" si="18"/>
        <v>4</v>
      </c>
      <c r="Z21" s="10">
        <f t="shared" si="18"/>
        <v>4</v>
      </c>
      <c r="AA21" s="10">
        <f t="shared" si="18"/>
        <v>0</v>
      </c>
      <c r="AB21" s="10">
        <f t="shared" si="18"/>
        <v>1</v>
      </c>
      <c r="AC21" s="10">
        <f t="shared" si="18"/>
        <v>2</v>
      </c>
      <c r="AD21" s="10">
        <f t="shared" si="18"/>
        <v>3</v>
      </c>
      <c r="AE21" s="10">
        <f t="shared" si="18"/>
        <v>3</v>
      </c>
      <c r="AF21" s="10">
        <f t="shared" si="18"/>
        <v>2</v>
      </c>
      <c r="AG21" s="10">
        <f t="shared" si="18"/>
        <v>3</v>
      </c>
      <c r="AH21" s="10">
        <f t="shared" si="18"/>
        <v>1</v>
      </c>
      <c r="AI21" s="10">
        <f t="shared" si="18"/>
        <v>3</v>
      </c>
      <c r="AJ21" s="10">
        <f t="shared" ref="AJ21:BO21" si="19">+AJ20-AJ19</f>
        <v>3</v>
      </c>
      <c r="AK21" s="10">
        <f t="shared" si="19"/>
        <v>3</v>
      </c>
      <c r="AL21" s="10">
        <f t="shared" si="19"/>
        <v>1</v>
      </c>
      <c r="AM21" s="10">
        <f t="shared" si="19"/>
        <v>3</v>
      </c>
      <c r="AN21" s="10">
        <f t="shared" si="19"/>
        <v>5</v>
      </c>
      <c r="AO21" s="10">
        <f t="shared" si="19"/>
        <v>2</v>
      </c>
      <c r="AP21" s="10">
        <f t="shared" si="19"/>
        <v>3</v>
      </c>
      <c r="AQ21" s="10">
        <f t="shared" si="19"/>
        <v>3</v>
      </c>
      <c r="AR21" s="10">
        <f t="shared" si="19"/>
        <v>2</v>
      </c>
      <c r="AS21" s="10">
        <f t="shared" si="19"/>
        <v>2</v>
      </c>
      <c r="AT21" s="10">
        <f t="shared" si="19"/>
        <v>3</v>
      </c>
      <c r="AU21" s="10">
        <f t="shared" si="19"/>
        <v>1</v>
      </c>
      <c r="AV21" s="10">
        <f t="shared" si="19"/>
        <v>0</v>
      </c>
      <c r="AW21" s="10">
        <f t="shared" si="19"/>
        <v>8</v>
      </c>
      <c r="AX21" s="10">
        <f t="shared" si="19"/>
        <v>4</v>
      </c>
      <c r="AY21" s="10">
        <f t="shared" si="19"/>
        <v>4</v>
      </c>
      <c r="AZ21" s="10">
        <f t="shared" si="19"/>
        <v>4</v>
      </c>
      <c r="BA21" s="10">
        <f t="shared" si="19"/>
        <v>0</v>
      </c>
      <c r="BB21" s="10">
        <f t="shared" si="19"/>
        <v>4</v>
      </c>
      <c r="BC21" s="10">
        <f t="shared" si="19"/>
        <v>3</v>
      </c>
      <c r="BD21" s="10">
        <f t="shared" si="19"/>
        <v>3</v>
      </c>
      <c r="BE21" s="10">
        <f t="shared" si="19"/>
        <v>4</v>
      </c>
      <c r="BF21" s="10">
        <f t="shared" si="19"/>
        <v>2</v>
      </c>
      <c r="BG21" s="10">
        <f t="shared" si="19"/>
        <v>4</v>
      </c>
      <c r="BH21" s="10">
        <f t="shared" si="19"/>
        <v>2</v>
      </c>
      <c r="BI21" s="10">
        <f t="shared" si="19"/>
        <v>3</v>
      </c>
      <c r="BJ21" s="10">
        <f t="shared" si="19"/>
        <v>2</v>
      </c>
      <c r="BK21" s="10">
        <f t="shared" si="19"/>
        <v>5</v>
      </c>
      <c r="BL21" s="10">
        <f t="shared" si="19"/>
        <v>3</v>
      </c>
      <c r="BM21" s="10">
        <f t="shared" si="19"/>
        <v>3</v>
      </c>
      <c r="BN21" s="10">
        <f t="shared" si="19"/>
        <v>4</v>
      </c>
      <c r="BO21" s="10">
        <f t="shared" si="19"/>
        <v>5</v>
      </c>
      <c r="BP21" s="10">
        <f t="shared" ref="BP21:DB21" si="20">+BP20-BP19</f>
        <v>3</v>
      </c>
      <c r="BQ21" s="10">
        <f t="shared" si="20"/>
        <v>3</v>
      </c>
      <c r="BR21" s="10">
        <f t="shared" si="20"/>
        <v>2</v>
      </c>
      <c r="BS21" s="10">
        <f t="shared" si="20"/>
        <v>4</v>
      </c>
      <c r="BT21" s="10">
        <f t="shared" si="20"/>
        <v>3</v>
      </c>
      <c r="BU21" s="10">
        <f t="shared" si="20"/>
        <v>2</v>
      </c>
      <c r="BV21" s="10">
        <f t="shared" si="20"/>
        <v>2</v>
      </c>
      <c r="BW21" s="10">
        <f t="shared" si="20"/>
        <v>2</v>
      </c>
      <c r="BX21" s="10">
        <f t="shared" si="20"/>
        <v>3</v>
      </c>
      <c r="BY21" s="10">
        <f t="shared" si="20"/>
        <v>2</v>
      </c>
      <c r="BZ21" s="10">
        <f t="shared" si="20"/>
        <v>3</v>
      </c>
      <c r="CA21" s="10">
        <f t="shared" si="20"/>
        <v>5</v>
      </c>
      <c r="CB21" s="10">
        <f t="shared" si="20"/>
        <v>3</v>
      </c>
      <c r="CC21" s="10">
        <f t="shared" si="20"/>
        <v>4</v>
      </c>
      <c r="CD21" s="10">
        <f t="shared" si="20"/>
        <v>3</v>
      </c>
      <c r="CE21" s="10">
        <f t="shared" si="20"/>
        <v>3</v>
      </c>
      <c r="CF21" s="10">
        <f t="shared" si="20"/>
        <v>2</v>
      </c>
      <c r="CG21" s="10">
        <f t="shared" si="20"/>
        <v>3</v>
      </c>
      <c r="CH21" s="10">
        <f t="shared" si="20"/>
        <v>4</v>
      </c>
      <c r="CI21" s="10">
        <f t="shared" si="20"/>
        <v>2</v>
      </c>
      <c r="CJ21" s="10">
        <f t="shared" si="20"/>
        <v>7</v>
      </c>
      <c r="CK21" s="10">
        <f t="shared" si="20"/>
        <v>6</v>
      </c>
      <c r="CL21" s="10">
        <f t="shared" si="20"/>
        <v>3</v>
      </c>
      <c r="CM21" s="10">
        <f t="shared" si="20"/>
        <v>5</v>
      </c>
      <c r="CN21" s="10">
        <f t="shared" si="20"/>
        <v>8</v>
      </c>
      <c r="CO21" s="10">
        <f t="shared" si="20"/>
        <v>3</v>
      </c>
      <c r="CP21" s="10">
        <f t="shared" si="20"/>
        <v>6</v>
      </c>
      <c r="CQ21" s="10">
        <f t="shared" si="20"/>
        <v>5</v>
      </c>
      <c r="CR21" s="10">
        <f t="shared" si="20"/>
        <v>5</v>
      </c>
      <c r="CS21" s="10">
        <f t="shared" si="20"/>
        <v>6</v>
      </c>
      <c r="CT21" s="10">
        <f t="shared" si="20"/>
        <v>4</v>
      </c>
      <c r="CU21" s="10">
        <f t="shared" si="20"/>
        <v>9</v>
      </c>
      <c r="CV21" s="53">
        <f t="shared" si="20"/>
        <v>0</v>
      </c>
      <c r="CW21" s="53">
        <f t="shared" si="20"/>
        <v>4</v>
      </c>
      <c r="CX21" s="53">
        <f t="shared" si="20"/>
        <v>5</v>
      </c>
      <c r="CY21" s="53">
        <f t="shared" si="20"/>
        <v>6</v>
      </c>
      <c r="CZ21" s="53">
        <f t="shared" si="20"/>
        <v>5</v>
      </c>
      <c r="DA21" s="53">
        <f t="shared" si="20"/>
        <v>0</v>
      </c>
      <c r="DB21" s="53">
        <f t="shared" si="20"/>
        <v>5</v>
      </c>
      <c r="DC21" s="53">
        <f t="shared" ref="DC21" si="21">+DC20-DC19</f>
        <v>6</v>
      </c>
    </row>
    <row r="22" spans="2:107" x14ac:dyDescent="0.25">
      <c r="B22" s="6" t="s">
        <v>20</v>
      </c>
      <c r="C22" s="7"/>
      <c r="D22" s="10"/>
      <c r="E22" s="10"/>
      <c r="F22" s="10"/>
      <c r="G22" s="10"/>
      <c r="H22" s="10"/>
      <c r="I22" s="10"/>
      <c r="J22" s="10"/>
      <c r="K22" s="10"/>
      <c r="L22" s="10"/>
      <c r="M22" s="15">
        <f>+M21/General!M40*(General!M39-General!M40)</f>
        <v>0.35933518005540277</v>
      </c>
      <c r="N22" s="15">
        <f>+N21/General!N40*(General!N39-General!N40)</f>
        <v>1.8159292035397491E-2</v>
      </c>
      <c r="O22" s="15">
        <f>+O21/General!O40*(General!O39-General!O40)</f>
        <v>0</v>
      </c>
      <c r="P22" s="15">
        <f>+P21/General!P40*1</f>
        <v>0.19253208868144692</v>
      </c>
      <c r="Q22" s="15">
        <f>+Q21/General!Q40*1</f>
        <v>0.31678986272439297</v>
      </c>
      <c r="R22" s="15">
        <f>+R21/General!R40*1</f>
        <v>0.14688368400158791</v>
      </c>
      <c r="S22" s="15">
        <f>+S21/General!S40*1</f>
        <v>0</v>
      </c>
      <c r="T22" s="15">
        <f>+T21/General!T40*1</f>
        <v>7.1428571428571355E-2</v>
      </c>
      <c r="U22" s="15">
        <f>+U21/General!U40*1</f>
        <v>7.8926598263614922E-2</v>
      </c>
      <c r="V22" s="15">
        <f>+V21/General!V40*1</f>
        <v>7.1428571428571425E-2</v>
      </c>
      <c r="W22" s="15">
        <v>0.25</v>
      </c>
      <c r="X22" s="15">
        <v>0.25</v>
      </c>
      <c r="Y22" s="15">
        <v>0.25</v>
      </c>
      <c r="Z22" s="15">
        <v>0.25</v>
      </c>
      <c r="AA22" s="15">
        <v>0.25</v>
      </c>
      <c r="AB22" s="15">
        <v>0.25</v>
      </c>
      <c r="AC22" s="15">
        <v>0.25</v>
      </c>
      <c r="AD22" s="15">
        <v>0.25</v>
      </c>
      <c r="AE22" s="15">
        <f>0.25+(General!AE39-General!AE40)/4</f>
        <v>0.75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f>+(General!AQ39-General!AQ40-Danila!AQ22)/3</f>
        <v>0</v>
      </c>
      <c r="AR22" s="15">
        <f>+(General!AR39-General!AR40-Danila!AR22)/3</f>
        <v>0.33333333333333331</v>
      </c>
      <c r="AS22" s="15">
        <f>+(General!AS39-General!AS40-Danila!AS22)/3</f>
        <v>-1</v>
      </c>
      <c r="AT22" s="15">
        <f>+(General!AT39-General!AT40-Danila!AT22)/3</f>
        <v>0</v>
      </c>
      <c r="AU22" s="15">
        <f>+(General!AU39-General!AU40-Danila!AU22)/3</f>
        <v>0</v>
      </c>
      <c r="AV22" s="15">
        <f>+(General!AV39-General!AV40-Danila!AV22)/3</f>
        <v>0</v>
      </c>
      <c r="AW22" s="15">
        <f>+(General!AW39-General!AW40)/5</f>
        <v>1.8</v>
      </c>
      <c r="AX22" s="15"/>
      <c r="AY22" s="15">
        <f>+(General!AY39-General!AY40)-'Carla - Camila'!E22</f>
        <v>0</v>
      </c>
      <c r="AZ22" s="15">
        <f>+(General!AZ39-General!AZ40)/5</f>
        <v>0.6</v>
      </c>
      <c r="BA22" s="15">
        <f>+(General!BA39-General!BA40)/5</f>
        <v>0.2</v>
      </c>
      <c r="BB22" s="15">
        <f>+(General!BB39-General!BB40)/5</f>
        <v>0.4</v>
      </c>
      <c r="BC22" s="15">
        <f>+(General!BC39-General!BC40)/5</f>
        <v>0.2</v>
      </c>
      <c r="BD22" s="15">
        <f>+(General!BD39-General!BD40)/5</f>
        <v>0.4</v>
      </c>
      <c r="BE22" s="15">
        <f>+(General!BE39-General!BE40)/5</f>
        <v>0.2</v>
      </c>
      <c r="BF22" s="15">
        <f>+(General!BF39-General!BF40)/5</f>
        <v>0</v>
      </c>
      <c r="BG22" s="15">
        <f>+(General!BG39-General!BG40)/5</f>
        <v>1</v>
      </c>
      <c r="BH22" s="15">
        <f>+(General!BH39-General!BH40)/5</f>
        <v>1</v>
      </c>
      <c r="BI22" s="15">
        <f>+(General!BI39-General!BI40)/5</f>
        <v>1.2</v>
      </c>
      <c r="BJ22" s="15">
        <f>+(General!BJ39-General!BJ40)/5</f>
        <v>1.8</v>
      </c>
      <c r="BK22" s="15">
        <f>+(General!BK39-General!BK40)/5</f>
        <v>0.8</v>
      </c>
      <c r="BL22" s="15">
        <f>+(General!BL39-General!BL40)/5</f>
        <v>0.4</v>
      </c>
      <c r="BM22" s="15">
        <f>+(General!BM39-General!BM40)/5</f>
        <v>0</v>
      </c>
      <c r="BN22" s="15">
        <f>+(General!BN39-General!BN40)/5</f>
        <v>2</v>
      </c>
      <c r="BO22" s="15">
        <f>+(General!BO39-General!BO40)/5</f>
        <v>-3.8</v>
      </c>
      <c r="BP22" s="15">
        <f>+(General!BP39-General!BP40)/5</f>
        <v>4.4000000000000004</v>
      </c>
      <c r="BQ22" s="15">
        <f>+(General!BQ39-General!BQ40)/5</f>
        <v>1.6</v>
      </c>
      <c r="BR22" s="15">
        <f>+(General!BR39-General!BR40)/5</f>
        <v>-0.4</v>
      </c>
      <c r="BS22" s="15">
        <f>+(General!BS39-General!BS40)/5</f>
        <v>0.6</v>
      </c>
      <c r="BT22" s="15">
        <f>+(General!BT39-General!BT40)/5</f>
        <v>0.6</v>
      </c>
      <c r="BU22" s="15">
        <f>+(General!BU39-General!BU40)/5</f>
        <v>0.6</v>
      </c>
      <c r="BV22" s="15">
        <f>+(General!BV39-General!BV40)/5</f>
        <v>0</v>
      </c>
      <c r="BW22" s="15">
        <f>+(General!BW39-General!BW40)/5</f>
        <v>1</v>
      </c>
      <c r="BX22" s="15">
        <f>+(General!BX39-General!BX40)/5</f>
        <v>0.4</v>
      </c>
      <c r="BY22" s="15">
        <f>+(General!BY39-General!BY40)/4</f>
        <v>0.5</v>
      </c>
      <c r="BZ22" s="15">
        <f>+(General!BZ39-General!BZ40)/4</f>
        <v>0.5</v>
      </c>
      <c r="CA22" s="15">
        <f>+(General!CA39-General!CA40)/4</f>
        <v>-0.25</v>
      </c>
      <c r="CB22" s="15">
        <f>+(General!CB39-General!CB40)/4</f>
        <v>0</v>
      </c>
      <c r="CC22" s="15">
        <f>+(General!CC39-General!CC40)/4</f>
        <v>-1</v>
      </c>
      <c r="CD22" s="15">
        <f>+(General!CD39-General!CD40)/4</f>
        <v>1</v>
      </c>
      <c r="CE22" s="15">
        <f>+(General!CE39-General!CE40)/4</f>
        <v>0.25</v>
      </c>
      <c r="CF22" s="15">
        <f>+(General!CF39-General!CF40)/4</f>
        <v>-0.5</v>
      </c>
      <c r="CG22" s="15">
        <f>+(General!CG39-General!CG40)/4</f>
        <v>-0.5</v>
      </c>
      <c r="CH22" s="15">
        <f>+(General!CH39-General!CH40)/4</f>
        <v>-1.25</v>
      </c>
      <c r="CI22" s="15">
        <f>+(General!CI39-General!CI40)/4</f>
        <v>0</v>
      </c>
      <c r="CJ22" s="15">
        <f>+(General!CJ39-General!CJ40)/4</f>
        <v>0</v>
      </c>
      <c r="CK22" s="15">
        <f>+(General!CK39-General!CK40)/4</f>
        <v>0</v>
      </c>
      <c r="CL22" s="15">
        <f>+(General!CL39-General!CL40)/5</f>
        <v>1.4</v>
      </c>
      <c r="CM22" s="15">
        <f>+(General!CM39-General!CM40)/5</f>
        <v>1</v>
      </c>
      <c r="CN22" s="15">
        <f>+(General!CN39-General!CN40)/5</f>
        <v>1</v>
      </c>
      <c r="CO22" s="15">
        <f>+(General!CO39-General!CO40)/4</f>
        <v>0.75</v>
      </c>
      <c r="CP22" s="15">
        <f>+(General!CP39-General!CP40)/4</f>
        <v>0.25</v>
      </c>
      <c r="CQ22" s="15">
        <f>+(General!CQ39-General!CQ40)/4</f>
        <v>1</v>
      </c>
      <c r="CR22" s="15">
        <f>+(General!CR39-General!CR40)/4</f>
        <v>0.5</v>
      </c>
      <c r="CS22" s="15">
        <f>+(General!CS39-General!CS40)/4</f>
        <v>0</v>
      </c>
      <c r="CT22" s="15">
        <f>+(General!CT39-General!CT40)/4</f>
        <v>1.5</v>
      </c>
      <c r="CU22" s="15">
        <f>+(General!CU39-General!CU40)/4</f>
        <v>0</v>
      </c>
      <c r="CV22" s="58">
        <f>+(General!CV39-General!CV40)/4</f>
        <v>1.5</v>
      </c>
      <c r="CW22" s="58">
        <f>+(General!CW39-General!CW40)/4</f>
        <v>0</v>
      </c>
      <c r="CX22" s="58">
        <f>+(General!CX39-General!CX40)/4</f>
        <v>1.25</v>
      </c>
      <c r="CY22" s="58">
        <f>+(General!CY39-General!CY40)/4</f>
        <v>-1</v>
      </c>
      <c r="CZ22" s="58">
        <f>+(General!CZ39-General!CZ40)/4</f>
        <v>0.25</v>
      </c>
      <c r="DA22" s="58">
        <f>+(General!DA39-General!DA40)/4</f>
        <v>0</v>
      </c>
      <c r="DB22" s="58">
        <f>+(General!DB39-General!DB40)/4</f>
        <v>1</v>
      </c>
      <c r="DC22" s="58">
        <f>+(General!DC39-General!DC40)/4</f>
        <v>1.25</v>
      </c>
    </row>
    <row r="23" spans="2:107" x14ac:dyDescent="0.25">
      <c r="B23" s="17" t="s">
        <v>14</v>
      </c>
      <c r="C23" s="18"/>
      <c r="D23" s="19" t="e">
        <f t="shared" ref="D23:L23" si="22">+D21*D17</f>
        <v>#REF!</v>
      </c>
      <c r="E23" s="19" t="e">
        <f t="shared" si="22"/>
        <v>#REF!</v>
      </c>
      <c r="F23" s="19">
        <f t="shared" si="22"/>
        <v>342.00000000000028</v>
      </c>
      <c r="G23" s="19">
        <f t="shared" si="22"/>
        <v>675</v>
      </c>
      <c r="H23" s="19">
        <f t="shared" si="22"/>
        <v>216.0000000000002</v>
      </c>
      <c r="I23" s="19">
        <f t="shared" si="22"/>
        <v>391.99999999999943</v>
      </c>
      <c r="J23" s="19">
        <f t="shared" si="22"/>
        <v>1906.0800000000002</v>
      </c>
      <c r="K23" s="19">
        <f t="shared" si="22"/>
        <v>2508</v>
      </c>
      <c r="L23" s="19">
        <f t="shared" si="22"/>
        <v>2508</v>
      </c>
      <c r="M23" s="19">
        <f t="shared" ref="M23:AR23" si="23">(+M21+M22)*M17</f>
        <v>2074.2814404432147</v>
      </c>
      <c r="N23" s="19">
        <f t="shared" si="23"/>
        <v>1347.9642477876107</v>
      </c>
      <c r="O23" s="19">
        <f t="shared" si="23"/>
        <v>1635.7799999999986</v>
      </c>
      <c r="P23" s="19">
        <f t="shared" si="23"/>
        <v>2870.86137689615</v>
      </c>
      <c r="Q23" s="19">
        <f t="shared" si="23"/>
        <v>2726.401267159451</v>
      </c>
      <c r="R23" s="19">
        <f t="shared" si="23"/>
        <v>3162.1383882493046</v>
      </c>
      <c r="S23" s="19">
        <f t="shared" si="23"/>
        <v>0</v>
      </c>
      <c r="T23" s="19">
        <f t="shared" si="23"/>
        <v>888.21428571428567</v>
      </c>
      <c r="U23" s="19">
        <f t="shared" si="23"/>
        <v>894.43014996053682</v>
      </c>
      <c r="V23" s="19">
        <f t="shared" si="23"/>
        <v>872.14285714285711</v>
      </c>
      <c r="W23" s="19">
        <f t="shared" si="23"/>
        <v>1831.5</v>
      </c>
      <c r="X23" s="19">
        <f t="shared" si="23"/>
        <v>4273.5</v>
      </c>
      <c r="Y23" s="19">
        <f t="shared" si="23"/>
        <v>3459.5</v>
      </c>
      <c r="Z23" s="19">
        <f t="shared" si="23"/>
        <v>3459.5</v>
      </c>
      <c r="AA23" s="19">
        <f t="shared" si="23"/>
        <v>203.5</v>
      </c>
      <c r="AB23" s="19">
        <f t="shared" si="23"/>
        <v>1067.5</v>
      </c>
      <c r="AC23" s="19">
        <f t="shared" si="23"/>
        <v>1921.5</v>
      </c>
      <c r="AD23" s="19">
        <f t="shared" si="23"/>
        <v>2775.5</v>
      </c>
      <c r="AE23" s="19">
        <f t="shared" si="23"/>
        <v>3202.5</v>
      </c>
      <c r="AF23" s="19">
        <f t="shared" si="23"/>
        <v>1708</v>
      </c>
      <c r="AG23" s="19">
        <f t="shared" si="23"/>
        <v>2562</v>
      </c>
      <c r="AH23" s="19">
        <f t="shared" si="23"/>
        <v>854</v>
      </c>
      <c r="AI23" s="19">
        <f t="shared" si="23"/>
        <v>2562</v>
      </c>
      <c r="AJ23" s="19">
        <f t="shared" si="23"/>
        <v>2562</v>
      </c>
      <c r="AK23" s="19">
        <f t="shared" si="23"/>
        <v>2562</v>
      </c>
      <c r="AL23" s="19">
        <f t="shared" si="23"/>
        <v>854</v>
      </c>
      <c r="AM23" s="19">
        <f t="shared" si="23"/>
        <v>2562</v>
      </c>
      <c r="AN23" s="19">
        <f t="shared" si="23"/>
        <v>4315</v>
      </c>
      <c r="AO23" s="19">
        <f t="shared" si="23"/>
        <v>1726</v>
      </c>
      <c r="AP23" s="19">
        <f t="shared" si="23"/>
        <v>2574</v>
      </c>
      <c r="AQ23" s="19">
        <f t="shared" si="23"/>
        <v>2574</v>
      </c>
      <c r="AR23" s="19">
        <f t="shared" si="23"/>
        <v>2002.0000000000002</v>
      </c>
      <c r="AS23" s="19">
        <f t="shared" ref="AS23:BX23" si="24">(+AS21+AS22)*AS17</f>
        <v>858</v>
      </c>
      <c r="AT23" s="19">
        <f t="shared" si="24"/>
        <v>2574</v>
      </c>
      <c r="AU23" s="19">
        <f t="shared" si="24"/>
        <v>858</v>
      </c>
      <c r="AV23" s="19">
        <f t="shared" si="24"/>
        <v>0</v>
      </c>
      <c r="AW23" s="19">
        <f t="shared" si="24"/>
        <v>8408.4000000000015</v>
      </c>
      <c r="AX23" s="19">
        <f t="shared" si="24"/>
        <v>3432</v>
      </c>
      <c r="AY23" s="19">
        <f t="shared" si="24"/>
        <v>3432</v>
      </c>
      <c r="AZ23" s="19">
        <f t="shared" si="24"/>
        <v>3969.7999999999997</v>
      </c>
      <c r="BA23" s="19">
        <f t="shared" si="24"/>
        <v>172.60000000000002</v>
      </c>
      <c r="BB23" s="19">
        <f t="shared" si="24"/>
        <v>3797.2000000000003</v>
      </c>
      <c r="BC23" s="19">
        <f t="shared" si="24"/>
        <v>2761.6000000000004</v>
      </c>
      <c r="BD23" s="19">
        <f t="shared" si="24"/>
        <v>2934.2</v>
      </c>
      <c r="BE23" s="19">
        <f t="shared" si="24"/>
        <v>3624.6000000000004</v>
      </c>
      <c r="BF23" s="19">
        <f t="shared" si="24"/>
        <v>1726</v>
      </c>
      <c r="BG23" s="19">
        <f t="shared" si="24"/>
        <v>4315</v>
      </c>
      <c r="BH23" s="19">
        <f t="shared" si="24"/>
        <v>2589</v>
      </c>
      <c r="BI23" s="19">
        <f t="shared" si="24"/>
        <v>3759</v>
      </c>
      <c r="BJ23" s="19">
        <f t="shared" si="24"/>
        <v>3401</v>
      </c>
      <c r="BK23" s="19">
        <f t="shared" si="24"/>
        <v>5191</v>
      </c>
      <c r="BL23" s="19">
        <f t="shared" si="24"/>
        <v>3043</v>
      </c>
      <c r="BM23" s="19">
        <f t="shared" si="24"/>
        <v>2685</v>
      </c>
      <c r="BN23" s="19">
        <f t="shared" si="24"/>
        <v>5340</v>
      </c>
      <c r="BO23" s="19">
        <f t="shared" si="24"/>
        <v>1068.0000000000002</v>
      </c>
      <c r="BP23" s="19">
        <f t="shared" si="24"/>
        <v>6586</v>
      </c>
      <c r="BQ23" s="19">
        <f t="shared" si="24"/>
        <v>4093.9999999999995</v>
      </c>
      <c r="BR23" s="19">
        <f t="shared" si="24"/>
        <v>1424</v>
      </c>
      <c r="BS23" s="19">
        <f t="shared" si="24"/>
        <v>4093.9999999999995</v>
      </c>
      <c r="BT23" s="19">
        <f t="shared" si="24"/>
        <v>3204</v>
      </c>
      <c r="BU23" s="19">
        <f t="shared" si="24"/>
        <v>2314</v>
      </c>
      <c r="BV23" s="19">
        <f t="shared" si="24"/>
        <v>1780</v>
      </c>
      <c r="BW23" s="19">
        <f t="shared" si="24"/>
        <v>2748</v>
      </c>
      <c r="BX23" s="19">
        <f t="shared" si="24"/>
        <v>3114.4</v>
      </c>
      <c r="BY23" s="19">
        <f t="shared" ref="BY23:DB23" si="25">(+BY21+BY22)*BY17</f>
        <v>2290</v>
      </c>
      <c r="BZ23" s="19">
        <f t="shared" si="25"/>
        <v>3206</v>
      </c>
      <c r="CA23" s="19">
        <f t="shared" si="25"/>
        <v>4351</v>
      </c>
      <c r="CB23" s="19">
        <f t="shared" si="25"/>
        <v>2748</v>
      </c>
      <c r="CC23" s="19">
        <f t="shared" si="25"/>
        <v>2748</v>
      </c>
      <c r="CD23" s="19">
        <f t="shared" si="25"/>
        <v>3664</v>
      </c>
      <c r="CE23" s="19">
        <f t="shared" si="25"/>
        <v>2977</v>
      </c>
      <c r="CF23" s="19">
        <f t="shared" si="25"/>
        <v>1374</v>
      </c>
      <c r="CG23" s="19">
        <f t="shared" si="25"/>
        <v>2290</v>
      </c>
      <c r="CH23" s="19">
        <f t="shared" si="25"/>
        <v>2519</v>
      </c>
      <c r="CI23" s="19">
        <f t="shared" si="25"/>
        <v>1832</v>
      </c>
      <c r="CJ23" s="19">
        <f t="shared" si="25"/>
        <v>6412</v>
      </c>
      <c r="CK23" s="19">
        <f t="shared" si="25"/>
        <v>5496</v>
      </c>
      <c r="CL23" s="19">
        <f t="shared" si="25"/>
        <v>4030.4000000000005</v>
      </c>
      <c r="CM23" s="19">
        <f t="shared" si="25"/>
        <v>5496</v>
      </c>
      <c r="CN23" s="19">
        <f t="shared" si="25"/>
        <v>8244</v>
      </c>
      <c r="CO23" s="19">
        <f t="shared" si="25"/>
        <v>3435</v>
      </c>
      <c r="CP23" s="19">
        <f t="shared" si="25"/>
        <v>5725</v>
      </c>
      <c r="CQ23" s="19">
        <f t="shared" si="25"/>
        <v>6156</v>
      </c>
      <c r="CR23" s="19">
        <f t="shared" si="25"/>
        <v>5643</v>
      </c>
      <c r="CS23" s="19">
        <f t="shared" si="25"/>
        <v>6156</v>
      </c>
      <c r="CT23" s="19">
        <f t="shared" si="25"/>
        <v>5643</v>
      </c>
      <c r="CU23" s="19">
        <f t="shared" si="25"/>
        <v>9234</v>
      </c>
      <c r="CV23" s="62">
        <f t="shared" si="25"/>
        <v>1539</v>
      </c>
      <c r="CW23" s="62">
        <f t="shared" si="25"/>
        <v>4104</v>
      </c>
      <c r="CX23" s="62">
        <f t="shared" si="25"/>
        <v>6412.5</v>
      </c>
      <c r="CY23" s="62">
        <f t="shared" si="25"/>
        <v>5130</v>
      </c>
      <c r="CZ23" s="62">
        <f t="shared" si="25"/>
        <v>5386.5</v>
      </c>
      <c r="DA23" s="62">
        <f t="shared" si="25"/>
        <v>0</v>
      </c>
      <c r="DB23" s="62">
        <f t="shared" si="25"/>
        <v>6156</v>
      </c>
      <c r="DC23" s="62">
        <f t="shared" ref="DC23" si="26">(+DC21+DC22)*DC17</f>
        <v>7438.5</v>
      </c>
    </row>
    <row r="25" spans="2:107" x14ac:dyDescent="0.25">
      <c r="B25" t="s">
        <v>25</v>
      </c>
      <c r="D25" s="21"/>
      <c r="E25" s="22" t="e">
        <f t="shared" ref="E25:AJ25" si="27">+E13+E23</f>
        <v>#REF!</v>
      </c>
      <c r="F25" s="22">
        <f t="shared" si="27"/>
        <v>1424.5320000000002</v>
      </c>
      <c r="G25" s="22">
        <f t="shared" si="27"/>
        <v>5618.5766444740275</v>
      </c>
      <c r="H25" s="23">
        <f t="shared" si="27"/>
        <v>3357.0874453466577</v>
      </c>
      <c r="I25" s="23">
        <f t="shared" si="27"/>
        <v>3026.9999999999995</v>
      </c>
      <c r="J25" s="23">
        <f t="shared" si="27"/>
        <v>4326.2539130434789</v>
      </c>
      <c r="K25" s="23">
        <f t="shared" si="27"/>
        <v>4977.565217391304</v>
      </c>
      <c r="L25" s="23">
        <f t="shared" si="27"/>
        <v>4323.130434782609</v>
      </c>
      <c r="M25" s="23">
        <f t="shared" si="27"/>
        <v>4634.2814404432147</v>
      </c>
      <c r="N25" s="23">
        <f t="shared" si="27"/>
        <v>5011.3242477876111</v>
      </c>
      <c r="O25" s="23">
        <f t="shared" si="27"/>
        <v>2147.7799999999988</v>
      </c>
      <c r="P25" s="23">
        <f t="shared" si="27"/>
        <v>5418.0613768961521</v>
      </c>
      <c r="Q25" s="23">
        <f t="shared" si="27"/>
        <v>5000.2441990966236</v>
      </c>
      <c r="R25" s="23">
        <f t="shared" si="27"/>
        <v>7407.038506313057</v>
      </c>
      <c r="S25" s="23">
        <f t="shared" si="27"/>
        <v>4389</v>
      </c>
      <c r="T25" s="23">
        <f t="shared" si="27"/>
        <v>5256.2142857142853</v>
      </c>
      <c r="U25" s="23">
        <f t="shared" si="27"/>
        <v>7075.2184711284208</v>
      </c>
      <c r="V25" s="23">
        <f t="shared" si="27"/>
        <v>9400.1428571428569</v>
      </c>
      <c r="W25" s="23">
        <f t="shared" si="27"/>
        <v>12335.5</v>
      </c>
      <c r="X25" s="23">
        <f t="shared" si="27"/>
        <v>13633.5</v>
      </c>
      <c r="Y25" s="23">
        <f t="shared" si="27"/>
        <v>6475.5</v>
      </c>
      <c r="Z25" s="23">
        <f t="shared" si="27"/>
        <v>5955.5</v>
      </c>
      <c r="AA25" s="23">
        <f t="shared" si="27"/>
        <v>2387.5</v>
      </c>
      <c r="AB25" s="23">
        <f t="shared" si="27"/>
        <v>6045.5</v>
      </c>
      <c r="AC25" s="23">
        <f t="shared" si="27"/>
        <v>3755.5</v>
      </c>
      <c r="AD25" s="23">
        <f t="shared" si="27"/>
        <v>27141.5</v>
      </c>
      <c r="AE25" s="23">
        <f t="shared" si="27"/>
        <v>19315.5</v>
      </c>
      <c r="AF25" s="23">
        <f t="shared" si="27"/>
        <v>25026</v>
      </c>
      <c r="AG25" s="23">
        <f t="shared" si="27"/>
        <v>33216</v>
      </c>
      <c r="AH25" s="23">
        <f t="shared" si="27"/>
        <v>11072</v>
      </c>
      <c r="AI25" s="23">
        <f t="shared" si="27"/>
        <v>12780</v>
      </c>
      <c r="AJ25" s="23">
        <f t="shared" si="27"/>
        <v>6754</v>
      </c>
      <c r="AK25" s="23">
        <f t="shared" ref="AK25:BP25" si="28">+AK13+AK23</f>
        <v>5444</v>
      </c>
      <c r="AL25" s="23">
        <f t="shared" si="28"/>
        <v>2688</v>
      </c>
      <c r="AM25" s="23">
        <f t="shared" si="28"/>
        <v>4658</v>
      </c>
      <c r="AN25" s="23">
        <f t="shared" si="28"/>
        <v>7721</v>
      </c>
      <c r="AO25" s="23">
        <f t="shared" si="28"/>
        <v>4346</v>
      </c>
      <c r="AP25" s="23">
        <f t="shared" si="28"/>
        <v>34145</v>
      </c>
      <c r="AQ25" s="23">
        <f t="shared" si="28"/>
        <v>44394</v>
      </c>
      <c r="AR25" s="23">
        <f t="shared" si="28"/>
        <v>54154</v>
      </c>
      <c r="AS25" s="23">
        <f t="shared" si="28"/>
        <v>30378</v>
      </c>
      <c r="AT25" s="23">
        <f t="shared" si="28"/>
        <v>45747</v>
      </c>
      <c r="AU25" s="23">
        <f t="shared" si="28"/>
        <v>15372</v>
      </c>
      <c r="AV25" s="23">
        <f t="shared" si="28"/>
        <v>22447.5</v>
      </c>
      <c r="AW25" s="23">
        <f t="shared" si="28"/>
        <v>36390.9</v>
      </c>
      <c r="AX25" s="23">
        <f t="shared" si="28"/>
        <v>18991.5</v>
      </c>
      <c r="AY25" s="23">
        <f t="shared" si="28"/>
        <v>18684</v>
      </c>
      <c r="AZ25" s="23">
        <f t="shared" si="28"/>
        <v>11649.8</v>
      </c>
      <c r="BA25" s="23">
        <f t="shared" si="28"/>
        <v>8752.6</v>
      </c>
      <c r="BB25" s="23">
        <f t="shared" si="28"/>
        <v>13037.2</v>
      </c>
      <c r="BC25" s="23">
        <f t="shared" si="28"/>
        <v>28921.599999999999</v>
      </c>
      <c r="BD25" s="23">
        <f t="shared" si="28"/>
        <v>34434.199999999997</v>
      </c>
      <c r="BE25" s="23">
        <f t="shared" si="28"/>
        <v>24144.6</v>
      </c>
      <c r="BF25" s="23">
        <f t="shared" si="28"/>
        <v>14386</v>
      </c>
      <c r="BG25" s="23">
        <f t="shared" si="28"/>
        <v>21415</v>
      </c>
      <c r="BH25" s="23">
        <f t="shared" si="28"/>
        <v>9513.0750000000007</v>
      </c>
      <c r="BI25" s="23">
        <f t="shared" si="28"/>
        <v>13604</v>
      </c>
      <c r="BJ25" s="23">
        <f t="shared" si="28"/>
        <v>10716</v>
      </c>
      <c r="BK25" s="23">
        <f t="shared" si="28"/>
        <v>15036</v>
      </c>
      <c r="BL25" s="23">
        <f t="shared" si="28"/>
        <v>11513</v>
      </c>
      <c r="BM25" s="23">
        <f t="shared" si="28"/>
        <v>13396.5</v>
      </c>
      <c r="BN25" s="23">
        <f t="shared" si="28"/>
        <v>21046.5</v>
      </c>
      <c r="BO25" s="23">
        <f t="shared" si="28"/>
        <v>17684</v>
      </c>
      <c r="BP25" s="23">
        <f t="shared" si="28"/>
        <v>28286</v>
      </c>
      <c r="BQ25" s="23">
        <f t="shared" ref="BQ25:CZ25" si="29">+BQ13+BQ23</f>
        <v>17486</v>
      </c>
      <c r="BR25" s="23">
        <f t="shared" si="29"/>
        <v>14258</v>
      </c>
      <c r="BS25" s="23">
        <f t="shared" si="29"/>
        <v>17920</v>
      </c>
      <c r="BT25" s="23">
        <f t="shared" si="29"/>
        <v>12690</v>
      </c>
      <c r="BU25" s="23">
        <f t="shared" si="29"/>
        <v>9878</v>
      </c>
      <c r="BV25" s="23">
        <f t="shared" si="29"/>
        <v>12630</v>
      </c>
      <c r="BW25" s="23">
        <f t="shared" si="29"/>
        <v>13123</v>
      </c>
      <c r="BX25" s="23">
        <f t="shared" si="29"/>
        <v>12989.4</v>
      </c>
      <c r="BY25" s="23">
        <f t="shared" si="29"/>
        <v>15665</v>
      </c>
      <c r="BZ25" s="23">
        <f t="shared" si="29"/>
        <v>17393.5</v>
      </c>
      <c r="CA25" s="23">
        <f t="shared" si="29"/>
        <v>22159</v>
      </c>
      <c r="CB25" s="23">
        <f t="shared" si="29"/>
        <v>18092</v>
      </c>
      <c r="CC25" s="23">
        <f t="shared" si="29"/>
        <v>21396</v>
      </c>
      <c r="CD25" s="23">
        <f t="shared" si="29"/>
        <v>14136</v>
      </c>
      <c r="CE25" s="23">
        <f t="shared" si="29"/>
        <v>13617</v>
      </c>
      <c r="CF25" s="23">
        <f t="shared" si="29"/>
        <v>11454</v>
      </c>
      <c r="CG25" s="23">
        <f t="shared" si="29"/>
        <v>13210</v>
      </c>
      <c r="CH25" s="23">
        <f t="shared" si="29"/>
        <v>13439</v>
      </c>
      <c r="CI25" s="23">
        <f t="shared" si="29"/>
        <v>11240</v>
      </c>
      <c r="CJ25" s="23">
        <f t="shared" si="29"/>
        <v>28532</v>
      </c>
      <c r="CK25" s="23">
        <f t="shared" si="29"/>
        <v>18768</v>
      </c>
      <c r="CL25" s="23">
        <f t="shared" si="29"/>
        <v>11905.400000000001</v>
      </c>
      <c r="CM25" s="23">
        <f t="shared" si="29"/>
        <v>13246</v>
      </c>
      <c r="CN25" s="23">
        <f t="shared" si="29"/>
        <v>16681.5</v>
      </c>
      <c r="CO25" s="23">
        <f t="shared" si="29"/>
        <v>8560</v>
      </c>
      <c r="CP25" s="23">
        <f t="shared" si="29"/>
        <v>12850</v>
      </c>
      <c r="CQ25" s="23">
        <f t="shared" si="29"/>
        <v>13900</v>
      </c>
      <c r="CR25" s="23">
        <f t="shared" si="29"/>
        <v>12363</v>
      </c>
      <c r="CS25" s="23">
        <f t="shared" si="29"/>
        <v>13388</v>
      </c>
      <c r="CT25" s="23">
        <f t="shared" si="29"/>
        <v>11403</v>
      </c>
      <c r="CU25" s="23">
        <f t="shared" si="29"/>
        <v>16274</v>
      </c>
      <c r="CV25" s="23">
        <f t="shared" si="29"/>
        <v>9155</v>
      </c>
      <c r="CW25" s="23">
        <f t="shared" si="29"/>
        <v>13832</v>
      </c>
      <c r="CX25" s="23">
        <f t="shared" si="29"/>
        <v>15180.5</v>
      </c>
      <c r="CY25" s="23">
        <f t="shared" si="29"/>
        <v>13837.5</v>
      </c>
      <c r="CZ25" s="23">
        <f t="shared" si="29"/>
        <v>12997.5</v>
      </c>
      <c r="DA25" s="23">
        <f>+DA13+DA23</f>
        <v>3483</v>
      </c>
      <c r="DB25" s="23">
        <f>+DB13+DB23</f>
        <v>10477.5</v>
      </c>
      <c r="DC25" s="23">
        <f>+DC13+DC23</f>
        <v>14533.5</v>
      </c>
    </row>
    <row r="26" spans="2:107" x14ac:dyDescent="0.25">
      <c r="B26" t="s">
        <v>36</v>
      </c>
      <c r="D26" s="24"/>
      <c r="E26" s="24"/>
      <c r="F26" s="24"/>
      <c r="G26" s="25">
        <f>+General!G44/4</f>
        <v>3500</v>
      </c>
      <c r="H26" s="25">
        <f>+General!H44/4</f>
        <v>3500</v>
      </c>
      <c r="I26" s="25">
        <f>+General!I44/4</f>
        <v>0</v>
      </c>
      <c r="J26" s="26">
        <f>+General!J44/4</f>
        <v>4747.5</v>
      </c>
      <c r="K26" s="26">
        <f>+General!K44/4</f>
        <v>4747.5</v>
      </c>
      <c r="L26" s="26">
        <f>+General!L44/4</f>
        <v>4747.5</v>
      </c>
      <c r="M26" s="26">
        <f>+General!M44/4</f>
        <v>4747.5</v>
      </c>
      <c r="N26" s="26">
        <f>+General!N44/4</f>
        <v>4747.5</v>
      </c>
      <c r="O26" s="26">
        <f>+General!O44/4</f>
        <v>4747.5</v>
      </c>
      <c r="P26" s="26">
        <f>+General!P44/4</f>
        <v>4747.5</v>
      </c>
      <c r="Q26" s="26">
        <f>+General!Q44/4</f>
        <v>4747.5</v>
      </c>
      <c r="R26" s="26">
        <f>+General!R44/4</f>
        <v>4747.5</v>
      </c>
      <c r="S26" s="26">
        <f>+General!S44/4</f>
        <v>4747.5</v>
      </c>
      <c r="T26" s="26">
        <f>+General!T44/4</f>
        <v>4747.5</v>
      </c>
      <c r="U26" s="26">
        <f>+General!U44/4</f>
        <v>4747.5</v>
      </c>
      <c r="V26" s="26">
        <f>+General!V44/4</f>
        <v>4747.5</v>
      </c>
      <c r="W26" s="26">
        <f>+General!W44/4</f>
        <v>4806.5</v>
      </c>
      <c r="X26" s="26">
        <f>+General!X44/4</f>
        <v>4806.5</v>
      </c>
      <c r="Y26" s="26">
        <f>+General!Y44/4</f>
        <v>10500</v>
      </c>
      <c r="Z26" s="26">
        <f>+General!Z44/4</f>
        <v>10500</v>
      </c>
      <c r="AA26" s="26">
        <f>+General!AA44/4</f>
        <v>10500</v>
      </c>
      <c r="AB26" s="26">
        <f>+General!AB44/4</f>
        <v>10500</v>
      </c>
      <c r="AC26" s="26">
        <f>+General!AC44/4</f>
        <v>10500</v>
      </c>
      <c r="AD26" s="26">
        <f>+General!AD44/4</f>
        <v>10500</v>
      </c>
      <c r="AE26" s="26">
        <f>+General!AE44/4</f>
        <v>10500</v>
      </c>
      <c r="AF26" s="26">
        <f>+General!AF44/4</f>
        <v>10500</v>
      </c>
      <c r="AG26" s="26">
        <f>+General!AG44/4</f>
        <v>10500</v>
      </c>
      <c r="AH26" s="26">
        <f>+General!AH44/4</f>
        <v>10500</v>
      </c>
      <c r="AI26" s="26">
        <f>+General!AI44/4</f>
        <v>10500</v>
      </c>
      <c r="AJ26" s="26">
        <f>+General!AJ44/4</f>
        <v>10500</v>
      </c>
      <c r="AK26" s="34">
        <f>+General!AK44/4</f>
        <v>11155</v>
      </c>
      <c r="AL26" s="34">
        <f>+General!AL44/4</f>
        <v>11155</v>
      </c>
      <c r="AM26" s="34">
        <f>+General!AM44/4</f>
        <v>11155</v>
      </c>
      <c r="AN26" s="34">
        <f>+General!AN44/4</f>
        <v>11995</v>
      </c>
      <c r="AO26" s="34">
        <f>+General!AO44/4</f>
        <v>11995</v>
      </c>
      <c r="AP26" s="34">
        <f>+General!AP44/4</f>
        <v>11995.25</v>
      </c>
      <c r="AQ26" s="34">
        <f>+General!AQ44/4</f>
        <v>11995.25</v>
      </c>
      <c r="AR26" s="34">
        <f>+General!AR44/4</f>
        <v>11995.25</v>
      </c>
      <c r="AS26" s="34">
        <f>+General!AS44/4</f>
        <v>11995.25</v>
      </c>
      <c r="AT26" s="34">
        <f>+General!AT44/4</f>
        <v>11995.25</v>
      </c>
      <c r="AU26" s="34">
        <f>+General!AU44/4</f>
        <v>11995.25</v>
      </c>
      <c r="AV26" s="34">
        <f>+General!AV44/4</f>
        <v>11995.25</v>
      </c>
      <c r="AW26" s="34">
        <f>+General!AW44/4</f>
        <v>11995.25</v>
      </c>
      <c r="AX26" s="34">
        <f>+General!AX44/4</f>
        <v>11995.25</v>
      </c>
      <c r="AY26" s="34">
        <f>+General!AY44/5</f>
        <v>9763.4</v>
      </c>
      <c r="AZ26" s="34">
        <f>+General!AZ44/5</f>
        <v>9763.4</v>
      </c>
      <c r="BA26" s="34">
        <f>+General!BA44/5</f>
        <v>9763.4</v>
      </c>
      <c r="BB26" s="34">
        <f>+General!BB44/5</f>
        <v>9763.4</v>
      </c>
      <c r="BC26" s="34">
        <f>+General!BC44/5</f>
        <v>9763.4</v>
      </c>
      <c r="BD26" s="34">
        <f>+General!BD44/5</f>
        <v>9763.4</v>
      </c>
      <c r="BE26" s="34">
        <f>+General!BE44/5</f>
        <v>9897.7999999999993</v>
      </c>
      <c r="BF26" s="34">
        <f>+General!BF44/5</f>
        <v>9897.7999999999993</v>
      </c>
      <c r="BG26" s="34">
        <f>+General!BG44/5</f>
        <v>9897.7999999999993</v>
      </c>
      <c r="BH26" s="34">
        <f>+General!BH44/5</f>
        <v>9897.7999999999993</v>
      </c>
      <c r="BI26" s="34">
        <f>+General!BI44/5</f>
        <v>10896</v>
      </c>
      <c r="BJ26" s="34">
        <f>+General!BJ44/5</f>
        <v>10896</v>
      </c>
      <c r="BK26" s="34">
        <f>+General!BK44/5</f>
        <v>10896</v>
      </c>
      <c r="BL26" s="34">
        <f>+General!BL44/5</f>
        <v>10896</v>
      </c>
      <c r="BM26" s="34">
        <f>+General!BM44/5</f>
        <v>10896</v>
      </c>
      <c r="BN26" s="34">
        <f>+General!BN44/5</f>
        <v>10896</v>
      </c>
      <c r="BO26" s="34">
        <f>+General!BO44/5</f>
        <v>10896</v>
      </c>
      <c r="BP26" s="34">
        <f>+General!BP44/5</f>
        <v>11041.4</v>
      </c>
      <c r="BQ26" s="34">
        <f>+General!BQ44/5</f>
        <v>11041.4</v>
      </c>
      <c r="BR26" s="34">
        <f>+General!BR44/5</f>
        <v>11041.4</v>
      </c>
      <c r="BS26" s="34">
        <f>+General!BS44/5</f>
        <v>10194</v>
      </c>
      <c r="BT26" s="34">
        <f>+General!BT44/5</f>
        <v>10194</v>
      </c>
      <c r="BU26" s="34">
        <f>+General!BU44/5</f>
        <v>10194</v>
      </c>
      <c r="BV26" s="34">
        <f>+General!BV44/5</f>
        <v>10194</v>
      </c>
      <c r="BW26" s="34">
        <f>+General!BW44/5</f>
        <v>10194</v>
      </c>
      <c r="BX26" s="34">
        <f>+General!BX44/5</f>
        <v>10194</v>
      </c>
      <c r="BY26" s="34">
        <f>+General!BY44/5</f>
        <v>10335.6</v>
      </c>
      <c r="BZ26" s="34">
        <f>+General!BZ44/5</f>
        <v>10335.6</v>
      </c>
      <c r="CA26" s="34">
        <f>+General!CA44/5</f>
        <v>10335.6</v>
      </c>
      <c r="CB26" s="34">
        <f>+General!CB44/5</f>
        <v>10335.6</v>
      </c>
      <c r="CC26" s="34">
        <f>+General!CC44/5</f>
        <v>10335.6</v>
      </c>
      <c r="CD26" s="34">
        <f>+General!CD44/5</f>
        <v>8188</v>
      </c>
      <c r="CE26" s="34">
        <f>+General!CE44/5</f>
        <v>8188</v>
      </c>
      <c r="CF26" s="34">
        <f>+General!CF44/5</f>
        <v>8188</v>
      </c>
      <c r="CG26" s="34">
        <f>+General!CG44/5</f>
        <v>8188</v>
      </c>
      <c r="CH26" s="34">
        <f>+General!CH44/5</f>
        <v>11136.2</v>
      </c>
      <c r="CI26" s="34">
        <f>+General!CI44/5</f>
        <v>11136.2</v>
      </c>
      <c r="CJ26" s="34">
        <f>+General!CJ44/5</f>
        <v>5334.8</v>
      </c>
      <c r="CK26" s="34">
        <f>+General!CK44/5</f>
        <v>5334.8</v>
      </c>
      <c r="CL26" s="34">
        <f>+General!CL44/5</f>
        <v>5334.8</v>
      </c>
      <c r="CM26" s="34">
        <f>+General!CM44/5</f>
        <v>5334.8</v>
      </c>
      <c r="CN26" s="34">
        <f>+General!CN44/5</f>
        <v>10100</v>
      </c>
      <c r="CO26" s="34">
        <f>+General!CO44/5</f>
        <v>10100</v>
      </c>
      <c r="CP26" s="34">
        <f>+General!CP44/5</f>
        <v>10100</v>
      </c>
      <c r="CQ26" s="34">
        <f>+General!CQ44/5</f>
        <v>6923.2</v>
      </c>
      <c r="CR26" s="34">
        <f>+General!CR44/5</f>
        <v>6923.2</v>
      </c>
      <c r="CS26" s="34">
        <f>+General!CS44/5</f>
        <v>7278.2</v>
      </c>
      <c r="CT26" s="34">
        <f>+General!CT44/5</f>
        <v>7278.2</v>
      </c>
      <c r="CU26" s="34">
        <f>+General!CU44/5</f>
        <v>7278.2</v>
      </c>
      <c r="CV26" s="66">
        <f>+General!CV44/5</f>
        <v>7278.2</v>
      </c>
      <c r="CW26" s="66">
        <f>+General!CW44/5</f>
        <v>7278.2</v>
      </c>
      <c r="CX26" s="66">
        <f>+General!CX44/5</f>
        <v>7278.2</v>
      </c>
      <c r="CY26" s="66">
        <f>+General!CY44/5</f>
        <v>7278.2</v>
      </c>
      <c r="CZ26" s="66">
        <f>+General!CZ44/5</f>
        <v>7278.2</v>
      </c>
      <c r="DA26" s="66">
        <f>+General!DA44/5</f>
        <v>7278.2</v>
      </c>
      <c r="DB26" s="66">
        <f>+General!DB44/5</f>
        <v>7278.2</v>
      </c>
      <c r="DC26" s="66">
        <f>+General!DC44/5</f>
        <v>7278.2</v>
      </c>
    </row>
    <row r="27" spans="2:107" x14ac:dyDescent="0.25">
      <c r="B27" t="s">
        <v>79</v>
      </c>
      <c r="D27" s="24"/>
      <c r="E27" s="24"/>
      <c r="F27" s="24"/>
      <c r="G27" s="24"/>
      <c r="H27" s="24">
        <v>-2500</v>
      </c>
      <c r="I27" s="24">
        <v>0</v>
      </c>
      <c r="J27" s="24">
        <v>-3500</v>
      </c>
      <c r="K27" s="24">
        <v>0</v>
      </c>
      <c r="L27" s="24">
        <v>-20000</v>
      </c>
      <c r="M27" s="24">
        <v>-20000</v>
      </c>
      <c r="N27" s="24">
        <v>-20000</v>
      </c>
      <c r="O27" s="24">
        <v>-10000</v>
      </c>
      <c r="P27" s="24">
        <v>-15000</v>
      </c>
      <c r="Q27" s="24">
        <v>-15000</v>
      </c>
      <c r="R27" s="24">
        <v>-20000</v>
      </c>
      <c r="S27" s="24">
        <v>-20000</v>
      </c>
      <c r="T27" s="24">
        <v>-20000</v>
      </c>
      <c r="U27" s="24">
        <v>-15000</v>
      </c>
      <c r="V27" s="24">
        <v>-15000</v>
      </c>
      <c r="W27" s="24">
        <v>-20000</v>
      </c>
      <c r="X27" s="24">
        <v>-20000</v>
      </c>
      <c r="Y27" s="24">
        <v>-20000</v>
      </c>
      <c r="Z27" s="24">
        <v>-20000</v>
      </c>
      <c r="AA27" s="24">
        <v>-15000</v>
      </c>
      <c r="AB27" s="24">
        <v>-20000</v>
      </c>
      <c r="AC27" s="24">
        <v>-20000</v>
      </c>
      <c r="AD27" s="24">
        <v>-15000</v>
      </c>
      <c r="AE27" s="24">
        <v>-15000</v>
      </c>
      <c r="AF27" s="24">
        <v>-20000</v>
      </c>
      <c r="AG27" s="24">
        <v>-50000</v>
      </c>
      <c r="AH27" s="24">
        <v>-40000</v>
      </c>
      <c r="AI27" s="24">
        <v>-40000</v>
      </c>
      <c r="AJ27" s="24">
        <v>-35000</v>
      </c>
      <c r="AK27" s="3">
        <v>-35000</v>
      </c>
      <c r="AL27" s="3">
        <v>-20000</v>
      </c>
      <c r="AM27" s="3">
        <v>-20000</v>
      </c>
      <c r="AN27" s="3">
        <v>-50000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f>SUM(CE33:CG33)</f>
        <v>8418</v>
      </c>
      <c r="CI27" s="3">
        <f>SUM(CF33:CH33)</f>
        <v>5612</v>
      </c>
      <c r="CJ27" s="3">
        <v>-5612</v>
      </c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47"/>
      <c r="CW27" s="47"/>
      <c r="CX27" s="47"/>
      <c r="CY27" s="47"/>
      <c r="CZ27" s="47"/>
      <c r="DA27" s="47"/>
      <c r="DB27" s="47"/>
      <c r="DC27" s="47"/>
    </row>
    <row r="28" spans="2:107" x14ac:dyDescent="0.25">
      <c r="B28" s="28" t="s">
        <v>60</v>
      </c>
      <c r="G28" s="35">
        <f>SUM(G25:G27)</f>
        <v>9118.5766444740275</v>
      </c>
      <c r="H28" s="35">
        <f t="shared" ref="H28:BI28" si="30">SUM(H25:H27)</f>
        <v>4357.0874453466577</v>
      </c>
      <c r="I28" s="35">
        <f t="shared" si="30"/>
        <v>3026.9999999999995</v>
      </c>
      <c r="J28" s="35">
        <f t="shared" si="30"/>
        <v>5573.753913043478</v>
      </c>
      <c r="K28" s="35">
        <f t="shared" si="30"/>
        <v>9725.065217391304</v>
      </c>
      <c r="L28" s="35">
        <f t="shared" si="30"/>
        <v>-10929.369565217392</v>
      </c>
      <c r="M28" s="35">
        <f t="shared" si="30"/>
        <v>-10618.218559556786</v>
      </c>
      <c r="N28" s="35">
        <f t="shared" si="30"/>
        <v>-10241.175752212388</v>
      </c>
      <c r="O28" s="35">
        <f t="shared" si="30"/>
        <v>-3104.7200000000012</v>
      </c>
      <c r="P28" s="35">
        <f t="shared" si="30"/>
        <v>-4834.4386231038479</v>
      </c>
      <c r="Q28" s="35">
        <f t="shared" si="30"/>
        <v>-5252.2558009033764</v>
      </c>
      <c r="R28" s="35">
        <f t="shared" si="30"/>
        <v>-7845.4614936869439</v>
      </c>
      <c r="S28" s="35">
        <f t="shared" si="30"/>
        <v>-10863.5</v>
      </c>
      <c r="T28" s="35">
        <f t="shared" si="30"/>
        <v>-9996.2857142857138</v>
      </c>
      <c r="U28" s="35">
        <f t="shared" si="30"/>
        <v>-3177.2815288715792</v>
      </c>
      <c r="V28" s="35">
        <f t="shared" si="30"/>
        <v>-852.35714285714312</v>
      </c>
      <c r="W28" s="35">
        <f t="shared" si="30"/>
        <v>-2858</v>
      </c>
      <c r="X28" s="35">
        <f t="shared" si="30"/>
        <v>-1560</v>
      </c>
      <c r="Y28" s="35">
        <f t="shared" si="30"/>
        <v>-3024.5</v>
      </c>
      <c r="Z28" s="35">
        <f t="shared" si="30"/>
        <v>-3544.5</v>
      </c>
      <c r="AA28" s="35">
        <f t="shared" si="30"/>
        <v>-2112.5</v>
      </c>
      <c r="AB28" s="35">
        <f t="shared" si="30"/>
        <v>-3454.5</v>
      </c>
      <c r="AC28" s="35">
        <f t="shared" si="30"/>
        <v>-5744.5</v>
      </c>
      <c r="AD28" s="35">
        <f t="shared" si="30"/>
        <v>22641.5</v>
      </c>
      <c r="AE28" s="35">
        <f t="shared" si="30"/>
        <v>14815.5</v>
      </c>
      <c r="AF28" s="35">
        <f t="shared" si="30"/>
        <v>15526</v>
      </c>
      <c r="AG28" s="35">
        <f t="shared" si="30"/>
        <v>-6284</v>
      </c>
      <c r="AH28" s="35">
        <f t="shared" si="30"/>
        <v>-18428</v>
      </c>
      <c r="AI28" s="35">
        <f t="shared" si="30"/>
        <v>-16720</v>
      </c>
      <c r="AJ28" s="35">
        <f t="shared" si="30"/>
        <v>-17746</v>
      </c>
      <c r="AK28" s="35">
        <f t="shared" si="30"/>
        <v>-18401</v>
      </c>
      <c r="AL28" s="35">
        <f t="shared" si="30"/>
        <v>-6157</v>
      </c>
      <c r="AM28" s="35">
        <f t="shared" si="30"/>
        <v>-4187</v>
      </c>
      <c r="AN28" s="35">
        <f t="shared" si="30"/>
        <v>-30284</v>
      </c>
      <c r="AO28" s="35">
        <f t="shared" si="30"/>
        <v>16341</v>
      </c>
      <c r="AP28" s="35">
        <f t="shared" si="30"/>
        <v>46140.25</v>
      </c>
      <c r="AQ28" s="35">
        <f t="shared" si="30"/>
        <v>56389.25</v>
      </c>
      <c r="AR28" s="35">
        <f t="shared" si="30"/>
        <v>66149.25</v>
      </c>
      <c r="AS28" s="35">
        <f t="shared" si="30"/>
        <v>42373.25</v>
      </c>
      <c r="AT28" s="35">
        <f t="shared" si="30"/>
        <v>57742.25</v>
      </c>
      <c r="AU28" s="35">
        <f t="shared" si="30"/>
        <v>27367.25</v>
      </c>
      <c r="AV28" s="35">
        <f t="shared" si="30"/>
        <v>34442.75</v>
      </c>
      <c r="AW28" s="35">
        <f t="shared" si="30"/>
        <v>48386.15</v>
      </c>
      <c r="AX28" s="35">
        <f t="shared" si="30"/>
        <v>30986.75</v>
      </c>
      <c r="AY28" s="35">
        <f t="shared" si="30"/>
        <v>28447.4</v>
      </c>
      <c r="AZ28" s="35">
        <f t="shared" si="30"/>
        <v>21413.199999999997</v>
      </c>
      <c r="BA28" s="35">
        <f t="shared" si="30"/>
        <v>18516</v>
      </c>
      <c r="BB28" s="35">
        <f t="shared" si="30"/>
        <v>22800.6</v>
      </c>
      <c r="BC28" s="35">
        <f t="shared" si="30"/>
        <v>38685</v>
      </c>
      <c r="BD28" s="35">
        <f t="shared" si="30"/>
        <v>44197.599999999999</v>
      </c>
      <c r="BE28" s="35">
        <f t="shared" si="30"/>
        <v>34042.399999999994</v>
      </c>
      <c r="BF28" s="35">
        <f t="shared" si="30"/>
        <v>24283.8</v>
      </c>
      <c r="BG28" s="35">
        <f t="shared" si="30"/>
        <v>31312.799999999999</v>
      </c>
      <c r="BH28" s="35">
        <f t="shared" si="30"/>
        <v>19410.875</v>
      </c>
      <c r="BI28" s="35">
        <f t="shared" si="30"/>
        <v>24501</v>
      </c>
      <c r="BJ28" s="35">
        <f t="shared" ref="BJ28:DB28" si="31">SUM(BJ25:BJ27)</f>
        <v>21613</v>
      </c>
      <c r="BK28" s="35">
        <f t="shared" si="31"/>
        <v>25933</v>
      </c>
      <c r="BL28" s="35">
        <f t="shared" si="31"/>
        <v>22410</v>
      </c>
      <c r="BM28" s="35">
        <f t="shared" si="31"/>
        <v>24293.5</v>
      </c>
      <c r="BN28" s="35">
        <f t="shared" si="31"/>
        <v>31943.5</v>
      </c>
      <c r="BO28" s="35">
        <f t="shared" si="31"/>
        <v>28581</v>
      </c>
      <c r="BP28" s="35">
        <f t="shared" si="31"/>
        <v>39328.400000000001</v>
      </c>
      <c r="BQ28" s="35">
        <f t="shared" si="31"/>
        <v>28528.400000000001</v>
      </c>
      <c r="BR28" s="35">
        <f t="shared" si="31"/>
        <v>25300.400000000001</v>
      </c>
      <c r="BS28" s="35">
        <f t="shared" si="31"/>
        <v>28115</v>
      </c>
      <c r="BT28" s="35">
        <f t="shared" si="31"/>
        <v>22885</v>
      </c>
      <c r="BU28" s="35">
        <f t="shared" si="31"/>
        <v>20073</v>
      </c>
      <c r="BV28" s="35">
        <f t="shared" si="31"/>
        <v>22825</v>
      </c>
      <c r="BW28" s="35">
        <f t="shared" si="31"/>
        <v>23317</v>
      </c>
      <c r="BX28" s="35">
        <f t="shared" si="31"/>
        <v>23183.4</v>
      </c>
      <c r="BY28" s="35">
        <f t="shared" si="31"/>
        <v>26000.6</v>
      </c>
      <c r="BZ28" s="35">
        <f t="shared" si="31"/>
        <v>27729.1</v>
      </c>
      <c r="CA28" s="35">
        <f t="shared" si="31"/>
        <v>32494.6</v>
      </c>
      <c r="CB28" s="35">
        <f t="shared" si="31"/>
        <v>28427.599999999999</v>
      </c>
      <c r="CC28" s="35">
        <f t="shared" si="31"/>
        <v>31731.599999999999</v>
      </c>
      <c r="CD28" s="35">
        <f t="shared" si="31"/>
        <v>22324</v>
      </c>
      <c r="CE28" s="35">
        <f t="shared" si="31"/>
        <v>21805</v>
      </c>
      <c r="CF28" s="35">
        <f t="shared" si="31"/>
        <v>19642</v>
      </c>
      <c r="CG28" s="35">
        <f t="shared" si="31"/>
        <v>21398</v>
      </c>
      <c r="CH28" s="35">
        <f t="shared" si="31"/>
        <v>32993.199999999997</v>
      </c>
      <c r="CI28" s="35">
        <f t="shared" si="31"/>
        <v>27988.2</v>
      </c>
      <c r="CJ28" s="35">
        <f t="shared" si="31"/>
        <v>28254.800000000003</v>
      </c>
      <c r="CK28" s="35">
        <f t="shared" si="31"/>
        <v>24102.799999999999</v>
      </c>
      <c r="CL28" s="35">
        <f t="shared" si="31"/>
        <v>17240.2</v>
      </c>
      <c r="CM28" s="35">
        <f t="shared" si="31"/>
        <v>18580.8</v>
      </c>
      <c r="CN28" s="29">
        <f t="shared" si="31"/>
        <v>26781.5</v>
      </c>
      <c r="CO28" s="29">
        <f t="shared" si="31"/>
        <v>18660</v>
      </c>
      <c r="CP28" s="29">
        <f t="shared" si="31"/>
        <v>22950</v>
      </c>
      <c r="CQ28" s="29">
        <f t="shared" si="31"/>
        <v>20823.2</v>
      </c>
      <c r="CR28" s="29">
        <f t="shared" si="31"/>
        <v>19286.2</v>
      </c>
      <c r="CS28" s="29">
        <f t="shared" si="31"/>
        <v>20666.2</v>
      </c>
      <c r="CT28" s="29">
        <f t="shared" si="31"/>
        <v>18681.2</v>
      </c>
      <c r="CU28" s="67">
        <f t="shared" si="31"/>
        <v>23552.2</v>
      </c>
      <c r="CV28" s="67">
        <f t="shared" si="31"/>
        <v>16433.2</v>
      </c>
      <c r="CW28" s="67">
        <f t="shared" si="31"/>
        <v>21110.2</v>
      </c>
      <c r="CX28" s="67">
        <f t="shared" si="31"/>
        <v>22458.7</v>
      </c>
      <c r="CY28" s="67">
        <f t="shared" si="31"/>
        <v>21115.7</v>
      </c>
      <c r="CZ28" s="67">
        <f t="shared" si="31"/>
        <v>20275.7</v>
      </c>
      <c r="DA28" s="67">
        <f t="shared" si="31"/>
        <v>10761.2</v>
      </c>
      <c r="DB28" s="67">
        <f t="shared" si="31"/>
        <v>17755.7</v>
      </c>
      <c r="DC28" s="68">
        <f t="shared" ref="DC28" si="32">SUM(DC25:DC27)</f>
        <v>21811.7</v>
      </c>
    </row>
    <row r="29" spans="2:107" hidden="1" x14ac:dyDescent="0.25">
      <c r="B29" t="s">
        <v>43</v>
      </c>
      <c r="D29" s="24"/>
      <c r="E29" s="24"/>
      <c r="F29" s="24"/>
      <c r="G29" s="24"/>
      <c r="H29" s="25"/>
      <c r="I29" s="25"/>
      <c r="J29" s="25"/>
      <c r="K29" s="25"/>
      <c r="L29" s="25"/>
      <c r="M29" s="25"/>
      <c r="N29" s="25"/>
      <c r="O29" s="25">
        <f>+General!O45/3</f>
        <v>6000</v>
      </c>
      <c r="P29" s="25">
        <f>+General!P45/3</f>
        <v>6000</v>
      </c>
      <c r="Q29" s="25">
        <f>+General!Q45/3</f>
        <v>6000</v>
      </c>
      <c r="R29" s="25">
        <f>+General!R45/3</f>
        <v>6000</v>
      </c>
      <c r="S29" s="25">
        <f>+General!S45/3</f>
        <v>6000</v>
      </c>
      <c r="T29" s="25">
        <f>+General!T45/3</f>
        <v>6000</v>
      </c>
      <c r="U29" s="25">
        <f>+General!U45/3</f>
        <v>6000</v>
      </c>
      <c r="V29" s="25">
        <f>+General!V45/3</f>
        <v>6000</v>
      </c>
      <c r="W29" s="25">
        <f>+General!W45/3</f>
        <v>6000</v>
      </c>
      <c r="X29" s="25">
        <f>+General!X45/3</f>
        <v>6000</v>
      </c>
      <c r="Y29" s="25">
        <f>+General!Y45/3</f>
        <v>0</v>
      </c>
      <c r="Z29" s="25">
        <f>+General!Z45/3</f>
        <v>0</v>
      </c>
      <c r="AA29" s="25">
        <f>+General!AA45/3</f>
        <v>0</v>
      </c>
      <c r="AB29" s="25">
        <f>+General!AB45/3</f>
        <v>0</v>
      </c>
      <c r="AC29" s="25">
        <f>+General!AC45/3</f>
        <v>0</v>
      </c>
      <c r="AD29" s="25">
        <f>+General!AD45/3</f>
        <v>0</v>
      </c>
      <c r="AE29" s="25">
        <f>+General!AE45/3</f>
        <v>0</v>
      </c>
      <c r="AF29" s="25">
        <f>+General!AF45/3</f>
        <v>0</v>
      </c>
      <c r="AG29" s="25">
        <f>+General!AG45/3</f>
        <v>0</v>
      </c>
      <c r="AH29" s="25">
        <f>+General!AH45/3</f>
        <v>0</v>
      </c>
      <c r="AI29" s="25">
        <f>+General!AI45/3</f>
        <v>0</v>
      </c>
      <c r="AJ29" s="25">
        <f>+General!AJ45/3</f>
        <v>0</v>
      </c>
      <c r="AK29" s="25">
        <f>+General!AK45/3</f>
        <v>0</v>
      </c>
      <c r="AL29" s="25">
        <f>+General!AL45/3</f>
        <v>0</v>
      </c>
      <c r="AM29" s="25">
        <f>+General!AM45/3</f>
        <v>0</v>
      </c>
      <c r="AN29" s="25">
        <v>60000</v>
      </c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>
        <v>9763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5">
        <v>0</v>
      </c>
      <c r="BI29" s="25">
        <v>1</v>
      </c>
      <c r="BJ29" s="25">
        <v>1</v>
      </c>
      <c r="BK29" s="25">
        <v>1</v>
      </c>
      <c r="BL29" s="25">
        <v>1</v>
      </c>
      <c r="BM29" s="25">
        <v>1</v>
      </c>
      <c r="BN29" s="25">
        <v>1</v>
      </c>
      <c r="BO29" s="25">
        <v>1</v>
      </c>
      <c r="BP29" s="25">
        <v>1</v>
      </c>
      <c r="BQ29" s="25">
        <v>1</v>
      </c>
      <c r="BR29" s="25">
        <v>1</v>
      </c>
      <c r="BS29" s="25">
        <v>1</v>
      </c>
      <c r="BT29" s="25">
        <v>1</v>
      </c>
      <c r="BU29" s="25">
        <v>1</v>
      </c>
      <c r="BV29" s="25">
        <v>1</v>
      </c>
      <c r="BW29" s="25">
        <v>1</v>
      </c>
      <c r="BX29" s="25">
        <v>1</v>
      </c>
      <c r="BY29" s="25">
        <v>1</v>
      </c>
      <c r="BZ29" s="25">
        <v>1</v>
      </c>
      <c r="CA29" s="25">
        <v>1</v>
      </c>
      <c r="CB29" s="25">
        <v>1</v>
      </c>
      <c r="CC29" s="25">
        <v>1</v>
      </c>
      <c r="CD29" s="25">
        <v>1</v>
      </c>
      <c r="CE29" s="25">
        <v>1</v>
      </c>
      <c r="CF29" s="25">
        <v>1</v>
      </c>
      <c r="CG29" s="25">
        <v>1</v>
      </c>
      <c r="CH29" s="25">
        <v>1</v>
      </c>
      <c r="CI29" s="25">
        <v>1</v>
      </c>
      <c r="CJ29" s="25">
        <v>1</v>
      </c>
      <c r="CK29" s="25">
        <v>1</v>
      </c>
      <c r="CL29" s="25">
        <v>1</v>
      </c>
      <c r="CM29" s="25">
        <v>1</v>
      </c>
      <c r="CN29" s="25">
        <v>1</v>
      </c>
      <c r="CO29" s="25">
        <v>1</v>
      </c>
      <c r="CP29" s="25">
        <v>1</v>
      </c>
      <c r="CQ29" s="25">
        <v>2</v>
      </c>
      <c r="CR29" s="25">
        <v>3</v>
      </c>
      <c r="CS29" s="25">
        <v>3</v>
      </c>
      <c r="CT29" s="25">
        <v>3</v>
      </c>
      <c r="CU29" s="25">
        <v>3</v>
      </c>
      <c r="CV29" s="25">
        <v>3</v>
      </c>
      <c r="CW29" s="25">
        <v>3</v>
      </c>
      <c r="CX29" s="25">
        <v>3</v>
      </c>
      <c r="CY29" s="25">
        <v>3</v>
      </c>
      <c r="CZ29" s="25">
        <v>3</v>
      </c>
      <c r="DA29" s="25">
        <v>3</v>
      </c>
      <c r="DB29" s="25">
        <v>3</v>
      </c>
      <c r="DC29" s="25">
        <v>3</v>
      </c>
    </row>
    <row r="30" spans="2:107" x14ac:dyDescent="0.25">
      <c r="CD30" t="s">
        <v>95</v>
      </c>
      <c r="CF30">
        <v>-1500</v>
      </c>
    </row>
    <row r="31" spans="2:107" x14ac:dyDescent="0.25">
      <c r="CD31" t="s">
        <v>94</v>
      </c>
      <c r="CF31" s="31">
        <f>SUM(CF28:CF30)</f>
        <v>18143</v>
      </c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</row>
    <row r="33" spans="69:107" x14ac:dyDescent="0.25">
      <c r="CC33" t="s">
        <v>100</v>
      </c>
      <c r="CE33">
        <f>+General!CE50/5</f>
        <v>2806</v>
      </c>
      <c r="CF33">
        <f>+General!CF50/5</f>
        <v>2806</v>
      </c>
      <c r="CG33">
        <f>+General!CG50/5</f>
        <v>2806</v>
      </c>
    </row>
    <row r="34" spans="69:107" x14ac:dyDescent="0.25">
      <c r="BQ34" t="s">
        <v>59</v>
      </c>
      <c r="BR34" s="35">
        <f>+Danila!BR28-Veronica!BR28</f>
        <v>3994</v>
      </c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</row>
    <row r="57" spans="1:3" x14ac:dyDescent="0.25">
      <c r="B57" t="s">
        <v>37</v>
      </c>
    </row>
    <row r="58" spans="1:3" x14ac:dyDescent="0.25">
      <c r="B58" t="s">
        <v>44</v>
      </c>
      <c r="C58" s="1">
        <v>42430</v>
      </c>
    </row>
    <row r="59" spans="1:3" x14ac:dyDescent="0.25">
      <c r="C59" s="1">
        <v>42826</v>
      </c>
    </row>
    <row r="60" spans="1:3" x14ac:dyDescent="0.25">
      <c r="A60">
        <v>20319</v>
      </c>
      <c r="B60" t="s">
        <v>56</v>
      </c>
      <c r="C60">
        <v>22000</v>
      </c>
    </row>
    <row r="107" spans="1:3" hidden="1" x14ac:dyDescent="0.25">
      <c r="B107" t="s">
        <v>35</v>
      </c>
      <c r="C107">
        <v>120000</v>
      </c>
    </row>
    <row r="108" spans="1:3" hidden="1" x14ac:dyDescent="0.25">
      <c r="A108" s="1">
        <v>42156</v>
      </c>
      <c r="C108">
        <v>125000</v>
      </c>
    </row>
    <row r="109" spans="1:3" hidden="1" x14ac:dyDescent="0.25">
      <c r="A109" s="1">
        <v>42522</v>
      </c>
      <c r="C109">
        <v>130000</v>
      </c>
    </row>
    <row r="110" spans="1:3" hidden="1" x14ac:dyDescent="0.25">
      <c r="B110" t="s">
        <v>65</v>
      </c>
      <c r="C110">
        <v>150000</v>
      </c>
    </row>
    <row r="111" spans="1:3" hidden="1" x14ac:dyDescent="0.25">
      <c r="A111" s="1">
        <v>43132</v>
      </c>
      <c r="B111" t="s">
        <v>66</v>
      </c>
      <c r="C111">
        <v>160000</v>
      </c>
    </row>
    <row r="112" spans="1:3" hidden="1" x14ac:dyDescent="0.25">
      <c r="A112" s="1">
        <v>43497</v>
      </c>
      <c r="B112" t="s">
        <v>66</v>
      </c>
      <c r="C112">
        <v>164500</v>
      </c>
    </row>
    <row r="113" spans="1:3" hidden="1" x14ac:dyDescent="0.25">
      <c r="A113" s="1">
        <v>43862</v>
      </c>
      <c r="B113" t="s">
        <v>67</v>
      </c>
      <c r="C113">
        <f>ROUND(+C112*1.03,0)</f>
        <v>169435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11"/>
  <sheetViews>
    <sheetView zoomScale="70" workbookViewId="0">
      <pane xSplit="76" topLeftCell="CU1" activePane="topRight" state="frozen"/>
      <selection pane="topRight" activeCell="DB28" sqref="DB28"/>
    </sheetView>
  </sheetViews>
  <sheetFormatPr baseColWidth="10" defaultColWidth="9" defaultRowHeight="15" x14ac:dyDescent="0.25"/>
  <cols>
    <col min="1" max="1" width="12.28515625" customWidth="1"/>
    <col min="2" max="2" width="33.140625" customWidth="1"/>
    <col min="3" max="3" width="2.28515625" customWidth="1"/>
    <col min="4" max="4" width="7.28515625" hidden="1"/>
    <col min="5" max="5" width="8.7109375" hidden="1"/>
    <col min="6" max="6" width="7.28515625" hidden="1"/>
    <col min="7" max="7" width="8" hidden="1"/>
    <col min="8" max="8" width="8.7109375" hidden="1"/>
    <col min="9" max="9" width="7.7109375" hidden="1"/>
    <col min="10" max="17" width="8.7109375" hidden="1"/>
    <col min="18" max="21" width="9.85546875" hidden="1"/>
    <col min="22" max="33" width="8.7109375" hidden="1"/>
    <col min="34" max="34" width="8.85546875" hidden="1"/>
    <col min="35" max="54" width="8.7109375" hidden="1"/>
    <col min="55" max="55" width="7.7109375" hidden="1"/>
    <col min="56" max="61" width="8.7109375" hidden="1"/>
    <col min="62" max="76" width="0" hidden="1"/>
    <col min="77" max="87" width="10" hidden="1" customWidth="1"/>
    <col min="88" max="256" width="10" customWidth="1"/>
  </cols>
  <sheetData>
    <row r="1" spans="2:107" x14ac:dyDescent="0.25">
      <c r="B1" t="s">
        <v>47</v>
      </c>
    </row>
    <row r="2" spans="2:107" x14ac:dyDescent="0.25">
      <c r="B2" t="s">
        <v>33</v>
      </c>
    </row>
    <row r="3" spans="2:107" x14ac:dyDescent="0.25">
      <c r="B3" s="76" t="s">
        <v>88</v>
      </c>
      <c r="BY3" t="s">
        <v>73</v>
      </c>
      <c r="CJ3" t="s">
        <v>104</v>
      </c>
      <c r="CX3" t="s">
        <v>107</v>
      </c>
      <c r="CY3" t="s">
        <v>107</v>
      </c>
      <c r="CZ3" t="s">
        <v>107</v>
      </c>
      <c r="DA3" t="s">
        <v>107</v>
      </c>
      <c r="DB3" t="s">
        <v>107</v>
      </c>
      <c r="DC3" t="s">
        <v>107</v>
      </c>
    </row>
    <row r="4" spans="2:107" x14ac:dyDescent="0.25">
      <c r="B4" s="3" t="s">
        <v>8</v>
      </c>
      <c r="C4" s="4"/>
      <c r="D4" s="5">
        <v>41671</v>
      </c>
      <c r="E4" s="5">
        <v>41699</v>
      </c>
      <c r="F4" s="5">
        <v>41730</v>
      </c>
      <c r="G4" s="5">
        <v>41760</v>
      </c>
      <c r="H4" s="5">
        <v>41791</v>
      </c>
      <c r="I4" s="5">
        <v>41821</v>
      </c>
      <c r="J4" s="5">
        <v>41852</v>
      </c>
      <c r="K4" s="5">
        <v>41883</v>
      </c>
      <c r="L4" s="5">
        <v>41913</v>
      </c>
      <c r="M4" s="5">
        <v>41944</v>
      </c>
      <c r="N4" s="5">
        <v>41974</v>
      </c>
      <c r="O4" s="5">
        <v>42005</v>
      </c>
      <c r="P4" s="5">
        <v>42036</v>
      </c>
      <c r="Q4" s="5">
        <v>42064</v>
      </c>
      <c r="R4" s="5">
        <v>42095</v>
      </c>
      <c r="S4" s="5">
        <v>42125</v>
      </c>
      <c r="T4" s="5">
        <v>42156</v>
      </c>
      <c r="U4" s="5">
        <v>42186</v>
      </c>
      <c r="V4" s="5">
        <v>42217</v>
      </c>
      <c r="W4" s="5">
        <v>42248</v>
      </c>
      <c r="X4" s="5">
        <v>42278</v>
      </c>
      <c r="Y4" s="5">
        <v>42309</v>
      </c>
      <c r="Z4" s="5">
        <v>42339</v>
      </c>
      <c r="AA4" s="5">
        <v>42370</v>
      </c>
      <c r="AB4" s="5">
        <f>+General!AB3</f>
        <v>42401</v>
      </c>
      <c r="AC4" s="5">
        <f>+General!AC3</f>
        <v>42430</v>
      </c>
      <c r="AD4" s="5">
        <f>+General!AD3</f>
        <v>42461</v>
      </c>
      <c r="AE4" s="5">
        <f>+General!AE3</f>
        <v>42491</v>
      </c>
      <c r="AF4" s="5">
        <f>+General!AF3</f>
        <v>42522</v>
      </c>
      <c r="AG4" s="5">
        <f>+General!AG3</f>
        <v>42552</v>
      </c>
      <c r="AH4" s="5">
        <f>+General!AH3</f>
        <v>42583</v>
      </c>
      <c r="AI4" s="5">
        <f>+General!AI3</f>
        <v>42614</v>
      </c>
      <c r="AJ4" s="5">
        <f>+General!AJ3</f>
        <v>42644</v>
      </c>
      <c r="AK4" s="5">
        <f>+General!AK3</f>
        <v>42675</v>
      </c>
      <c r="AL4" s="5">
        <f>+General!AL3</f>
        <v>42705</v>
      </c>
      <c r="AM4" s="5">
        <f>+General!AM3</f>
        <v>42736</v>
      </c>
      <c r="AN4" s="5">
        <f>+General!AN3</f>
        <v>42767</v>
      </c>
      <c r="AO4" s="5">
        <f>+General!AO3</f>
        <v>42795</v>
      </c>
      <c r="AP4" s="5">
        <f>+General!AP3</f>
        <v>42826</v>
      </c>
      <c r="AQ4" s="5">
        <f>+General!AQ3</f>
        <v>42856</v>
      </c>
      <c r="AR4" s="5">
        <f>+General!AR3</f>
        <v>42887</v>
      </c>
      <c r="AS4" s="5">
        <f>+General!AS3</f>
        <v>42917</v>
      </c>
      <c r="AT4" s="5">
        <f>+General!AT3</f>
        <v>42948</v>
      </c>
      <c r="AU4" s="5">
        <f>+General!AU3</f>
        <v>42979</v>
      </c>
      <c r="AV4" s="5">
        <f>+General!AV3</f>
        <v>43009</v>
      </c>
      <c r="AW4" s="5">
        <f>+General!AW3</f>
        <v>43040</v>
      </c>
      <c r="AX4" s="5">
        <f>+General!AX3</f>
        <v>43070</v>
      </c>
      <c r="AY4" s="5">
        <f>+General!AY3</f>
        <v>43132</v>
      </c>
      <c r="AZ4" s="5">
        <f>+General!AZ3</f>
        <v>43160</v>
      </c>
      <c r="BA4" s="5">
        <f>+General!BA3</f>
        <v>43191</v>
      </c>
      <c r="BB4" s="5">
        <f>+General!BB3</f>
        <v>43221</v>
      </c>
      <c r="BC4" s="5">
        <f>+General!BC3</f>
        <v>43252</v>
      </c>
      <c r="BD4" s="5">
        <f>+General!BD3</f>
        <v>43282</v>
      </c>
      <c r="BE4" s="5">
        <f>+General!BE3</f>
        <v>43313</v>
      </c>
      <c r="BF4" s="5">
        <f>+General!BF3</f>
        <v>43344</v>
      </c>
      <c r="BG4" s="5">
        <f>+General!BG3</f>
        <v>43374</v>
      </c>
      <c r="BH4" s="5">
        <f>+General!BH3</f>
        <v>43405</v>
      </c>
      <c r="BI4" s="5">
        <f>+General!BI3</f>
        <v>43435</v>
      </c>
      <c r="BJ4" s="5">
        <f>+General!BJ3</f>
        <v>43466</v>
      </c>
      <c r="BK4" s="5">
        <f>+General!BK3</f>
        <v>43497</v>
      </c>
      <c r="BL4" s="5">
        <f>+General!BL3</f>
        <v>43525</v>
      </c>
      <c r="BM4" s="5">
        <f>+General!BM3</f>
        <v>43556</v>
      </c>
      <c r="BN4" s="5">
        <f>+General!BN3</f>
        <v>43586</v>
      </c>
      <c r="BO4" s="5">
        <f>+General!BO3</f>
        <v>43617</v>
      </c>
      <c r="BP4" s="5">
        <f>+General!BP3</f>
        <v>43647</v>
      </c>
      <c r="BQ4" s="5">
        <f>+General!BQ3</f>
        <v>43678</v>
      </c>
      <c r="BR4" s="5">
        <f>+General!BR3</f>
        <v>43709</v>
      </c>
      <c r="BS4" s="5">
        <f>+General!BS3</f>
        <v>43739</v>
      </c>
      <c r="BT4" s="5">
        <f>+General!BT3</f>
        <v>43770</v>
      </c>
      <c r="BU4" s="5">
        <f>+General!BU3</f>
        <v>43800</v>
      </c>
      <c r="BV4" s="5">
        <f>+General!BV3</f>
        <v>43831</v>
      </c>
      <c r="BW4" s="5">
        <f>+General!BW3</f>
        <v>43862</v>
      </c>
      <c r="BX4" s="5">
        <f>+General!BX3</f>
        <v>43891</v>
      </c>
      <c r="BY4" s="5">
        <f>+General!BY3</f>
        <v>43922</v>
      </c>
      <c r="BZ4" s="5">
        <f>+General!BZ3</f>
        <v>43952</v>
      </c>
      <c r="CA4" s="5">
        <f>+General!CA3</f>
        <v>43983</v>
      </c>
      <c r="CB4" s="5">
        <f>+General!CB3</f>
        <v>44013</v>
      </c>
      <c r="CC4" s="5">
        <f>+General!CC3</f>
        <v>44044</v>
      </c>
      <c r="CD4" s="5">
        <f>+General!CD3</f>
        <v>44075</v>
      </c>
      <c r="CE4" s="5">
        <f>+General!CE3</f>
        <v>44105</v>
      </c>
      <c r="CF4" s="5">
        <f>+General!CF3</f>
        <v>44136</v>
      </c>
      <c r="CG4" s="5">
        <f>+General!CG3</f>
        <v>44166</v>
      </c>
      <c r="CH4" s="5">
        <f>+General!CH3</f>
        <v>44197</v>
      </c>
      <c r="CI4" s="5">
        <f>+General!CI3</f>
        <v>44228</v>
      </c>
      <c r="CJ4" s="5">
        <f>+General!CJ3</f>
        <v>44287</v>
      </c>
      <c r="CK4" s="5">
        <f>+General!CK3</f>
        <v>44317</v>
      </c>
      <c r="CL4" s="5">
        <f>+General!CL3</f>
        <v>44348</v>
      </c>
      <c r="CM4" s="5">
        <f>+General!CM3</f>
        <v>44378</v>
      </c>
      <c r="CN4" s="5">
        <f>+General!CN3</f>
        <v>44409</v>
      </c>
      <c r="CO4" s="5">
        <f>+General!CO3</f>
        <v>44440</v>
      </c>
      <c r="CP4" s="5">
        <f>+General!CP3</f>
        <v>44470</v>
      </c>
      <c r="CQ4" s="5">
        <f>+General!CQ3</f>
        <v>44501</v>
      </c>
      <c r="CR4" s="5">
        <f>+General!CR3</f>
        <v>44531</v>
      </c>
      <c r="CS4" s="5">
        <f>+General!CS3</f>
        <v>44562</v>
      </c>
      <c r="CT4" s="5">
        <f>+General!CT3</f>
        <v>44593</v>
      </c>
      <c r="CU4" s="5">
        <f>+General!CU3</f>
        <v>44621</v>
      </c>
      <c r="CV4" s="49">
        <f>+General!CV3</f>
        <v>44652</v>
      </c>
      <c r="CW4" s="49">
        <f>+General!CW3</f>
        <v>44682</v>
      </c>
      <c r="CX4" s="49">
        <f>+General!CX3</f>
        <v>44713</v>
      </c>
      <c r="CY4" s="49">
        <f>+General!CY3</f>
        <v>44743</v>
      </c>
      <c r="CZ4" s="49">
        <f>+General!CZ3</f>
        <v>44774</v>
      </c>
      <c r="DA4" s="49">
        <f>+General!DA3</f>
        <v>44805</v>
      </c>
      <c r="DB4" s="49">
        <f>+General!DB3</f>
        <v>44835</v>
      </c>
      <c r="DC4" s="49">
        <f>+General!DC3</f>
        <v>44866</v>
      </c>
    </row>
    <row r="5" spans="2:107" x14ac:dyDescent="0.25">
      <c r="B5" s="6" t="s">
        <v>0</v>
      </c>
      <c r="C5" s="7"/>
      <c r="D5" s="8"/>
      <c r="E5" s="8">
        <v>11100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52"/>
      <c r="CW5" s="52"/>
      <c r="CX5" s="52"/>
      <c r="CY5" s="52"/>
      <c r="CZ5" s="52"/>
      <c r="DA5" s="52"/>
      <c r="DB5" s="52"/>
      <c r="DC5" s="52"/>
    </row>
    <row r="6" spans="2:107" x14ac:dyDescent="0.25">
      <c r="B6" s="6" t="s">
        <v>1</v>
      </c>
      <c r="C6" s="7"/>
      <c r="D6" s="10"/>
      <c r="E6" s="10">
        <v>121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53"/>
      <c r="CW6" s="53"/>
      <c r="CX6" s="53"/>
      <c r="CY6" s="53"/>
      <c r="CZ6" s="53"/>
      <c r="DA6" s="53"/>
      <c r="DB6" s="53"/>
      <c r="DC6" s="53"/>
    </row>
    <row r="7" spans="2:107" x14ac:dyDescent="0.25">
      <c r="B7" s="6" t="s">
        <v>6</v>
      </c>
      <c r="C7" s="7"/>
      <c r="D7" s="11"/>
      <c r="E7" s="11">
        <f>+E5/E6</f>
        <v>91.735537190082638</v>
      </c>
      <c r="F7" s="11">
        <v>91.74</v>
      </c>
      <c r="G7" s="11">
        <v>91.74</v>
      </c>
      <c r="H7" s="11">
        <v>91.74</v>
      </c>
      <c r="I7" s="11">
        <f>+General!I4</f>
        <v>85</v>
      </c>
      <c r="J7" s="36">
        <f>+General!J4</f>
        <v>86.434782608695656</v>
      </c>
      <c r="K7" s="36">
        <f>+General!K4</f>
        <v>86.434782608695656</v>
      </c>
      <c r="L7" s="36">
        <f>+General!L4</f>
        <v>86.434782608695656</v>
      </c>
      <c r="M7" s="12">
        <v>128</v>
      </c>
      <c r="N7" s="12">
        <v>128</v>
      </c>
      <c r="O7" s="12">
        <v>128</v>
      </c>
      <c r="P7" s="12">
        <v>128</v>
      </c>
      <c r="Q7" s="12">
        <v>128</v>
      </c>
      <c r="R7" s="12">
        <v>128</v>
      </c>
      <c r="S7" s="12">
        <v>128</v>
      </c>
      <c r="T7" s="12">
        <v>104</v>
      </c>
      <c r="U7" s="12">
        <v>104</v>
      </c>
      <c r="V7" s="12">
        <v>104</v>
      </c>
      <c r="W7" s="12">
        <v>104</v>
      </c>
      <c r="X7" s="12">
        <v>104</v>
      </c>
      <c r="Y7" s="12">
        <v>104</v>
      </c>
      <c r="Z7" s="12">
        <v>104</v>
      </c>
      <c r="AA7" s="12">
        <v>104</v>
      </c>
      <c r="AB7" s="12">
        <v>131</v>
      </c>
      <c r="AC7" s="12">
        <v>131</v>
      </c>
      <c r="AD7" s="12">
        <v>131</v>
      </c>
      <c r="AE7" s="12">
        <v>131</v>
      </c>
      <c r="AF7" s="12">
        <v>131</v>
      </c>
      <c r="AG7" s="12">
        <v>131</v>
      </c>
      <c r="AH7" s="12">
        <v>131</v>
      </c>
      <c r="AI7" s="12">
        <v>131</v>
      </c>
      <c r="AJ7" s="12">
        <v>131</v>
      </c>
      <c r="AK7" s="12">
        <v>131</v>
      </c>
      <c r="AL7" s="12">
        <v>131</v>
      </c>
      <c r="AM7" s="12">
        <v>131</v>
      </c>
      <c r="AN7" s="12">
        <v>131</v>
      </c>
      <c r="AO7" s="12">
        <v>131</v>
      </c>
      <c r="AP7" s="12">
        <v>131</v>
      </c>
      <c r="AQ7" s="12">
        <v>123</v>
      </c>
      <c r="AR7" s="12">
        <v>123</v>
      </c>
      <c r="AS7" s="12">
        <v>123</v>
      </c>
      <c r="AT7" s="12">
        <v>123</v>
      </c>
      <c r="AU7" s="12">
        <v>123</v>
      </c>
      <c r="AV7" s="12">
        <v>123</v>
      </c>
      <c r="AW7" s="12">
        <v>123</v>
      </c>
      <c r="AX7" s="12">
        <v>123</v>
      </c>
      <c r="AY7" s="12">
        <v>123</v>
      </c>
      <c r="AZ7" s="12">
        <v>120</v>
      </c>
      <c r="BA7" s="12">
        <v>120</v>
      </c>
      <c r="BB7" s="12">
        <v>120</v>
      </c>
      <c r="BC7" s="12">
        <v>120</v>
      </c>
      <c r="BD7" s="12">
        <v>120</v>
      </c>
      <c r="BE7" s="12">
        <v>120</v>
      </c>
      <c r="BF7" s="12">
        <v>120</v>
      </c>
      <c r="BG7" s="12">
        <v>120</v>
      </c>
      <c r="BH7" s="12">
        <v>107.35</v>
      </c>
      <c r="BI7" s="12">
        <f>+General!BI14</f>
        <v>110</v>
      </c>
      <c r="BJ7" s="12">
        <f>+General!BJ14</f>
        <v>110</v>
      </c>
      <c r="BK7" s="12">
        <f>+General!BK14</f>
        <v>110</v>
      </c>
      <c r="BL7" s="12">
        <f>+General!BL14</f>
        <v>110</v>
      </c>
      <c r="BM7" s="12">
        <f>+General!BM14</f>
        <v>111</v>
      </c>
      <c r="BN7" s="12">
        <f>+General!BN14</f>
        <v>111</v>
      </c>
      <c r="BO7" s="12">
        <f>+General!BO14</f>
        <v>124</v>
      </c>
      <c r="BP7" s="12">
        <f>+General!BP14</f>
        <v>124</v>
      </c>
      <c r="BQ7" s="12">
        <f>+General!BQ14</f>
        <v>124</v>
      </c>
      <c r="BR7" s="12">
        <f>+General!BR14</f>
        <v>124</v>
      </c>
      <c r="BS7" s="12">
        <f>+General!BS14</f>
        <v>124</v>
      </c>
      <c r="BT7" s="12">
        <f>+General!BT14</f>
        <v>124</v>
      </c>
      <c r="BU7" s="12">
        <f>+General!BU14</f>
        <v>124</v>
      </c>
      <c r="BV7" s="12">
        <f>+General!BV14</f>
        <v>124</v>
      </c>
      <c r="BW7" s="12">
        <v>125</v>
      </c>
      <c r="BX7" s="12">
        <v>125</v>
      </c>
      <c r="BY7" s="12">
        <v>125</v>
      </c>
      <c r="BZ7" s="12">
        <v>125</v>
      </c>
      <c r="CA7" s="12">
        <v>112</v>
      </c>
      <c r="CB7" s="12">
        <v>112</v>
      </c>
      <c r="CC7" s="12">
        <v>112</v>
      </c>
      <c r="CD7" s="12">
        <v>112</v>
      </c>
      <c r="CE7" s="12">
        <v>112</v>
      </c>
      <c r="CF7" s="12">
        <v>112</v>
      </c>
      <c r="CG7" s="12">
        <v>112</v>
      </c>
      <c r="CH7" s="12">
        <v>112</v>
      </c>
      <c r="CI7" s="12">
        <v>112</v>
      </c>
      <c r="CJ7" s="12">
        <v>112</v>
      </c>
      <c r="CK7" s="12">
        <v>112</v>
      </c>
      <c r="CL7" s="12">
        <v>125</v>
      </c>
      <c r="CM7" s="12">
        <v>125</v>
      </c>
      <c r="CN7" s="12">
        <v>125</v>
      </c>
      <c r="CO7" s="12">
        <v>125</v>
      </c>
      <c r="CP7" s="12">
        <v>125</v>
      </c>
      <c r="CQ7" s="12">
        <f>+General!CQ14</f>
        <v>128</v>
      </c>
      <c r="CR7" s="12">
        <f>+General!CR14</f>
        <v>128</v>
      </c>
      <c r="CS7" s="12">
        <f>+General!CS14</f>
        <v>128</v>
      </c>
      <c r="CT7" s="12">
        <f>+General!CT14</f>
        <v>128</v>
      </c>
      <c r="CU7" s="12">
        <f>+General!CU14</f>
        <v>128</v>
      </c>
      <c r="CV7" s="54">
        <f>+General!CV14</f>
        <v>128</v>
      </c>
      <c r="CW7" s="54">
        <f>+General!CW14</f>
        <v>128</v>
      </c>
      <c r="CX7" s="54">
        <f>+General!CX14</f>
        <v>128</v>
      </c>
      <c r="CY7" s="54">
        <v>129</v>
      </c>
      <c r="CZ7" s="54">
        <v>129</v>
      </c>
      <c r="DA7" s="54">
        <v>129</v>
      </c>
      <c r="DB7" s="54">
        <v>129</v>
      </c>
      <c r="DC7" s="54">
        <v>129</v>
      </c>
    </row>
    <row r="8" spans="2:107" x14ac:dyDescent="0.25">
      <c r="B8" s="6" t="s">
        <v>2</v>
      </c>
      <c r="C8" s="7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53"/>
      <c r="CW8" s="53"/>
      <c r="CX8" s="53"/>
      <c r="CY8" s="53"/>
      <c r="CZ8" s="53"/>
      <c r="DA8" s="53"/>
      <c r="DB8" s="53"/>
      <c r="DC8" s="53"/>
    </row>
    <row r="9" spans="2:107" x14ac:dyDescent="0.25">
      <c r="B9" s="6" t="s">
        <v>3</v>
      </c>
      <c r="C9" s="13"/>
      <c r="D9" s="10"/>
      <c r="E9" s="10">
        <v>0.6</v>
      </c>
      <c r="F9" s="10">
        <f>+E10</f>
        <v>2.6</v>
      </c>
      <c r="G9" s="10">
        <v>12.2</v>
      </c>
      <c r="H9" s="10">
        <f t="shared" ref="H9:U9" si="0">+G10</f>
        <v>24.5</v>
      </c>
      <c r="I9" s="10">
        <f t="shared" si="0"/>
        <v>77</v>
      </c>
      <c r="J9" s="10">
        <f t="shared" si="0"/>
        <v>155</v>
      </c>
      <c r="K9" s="10">
        <f t="shared" si="0"/>
        <v>255</v>
      </c>
      <c r="L9" s="10">
        <f t="shared" si="0"/>
        <v>325</v>
      </c>
      <c r="M9" s="10">
        <f t="shared" si="0"/>
        <v>355</v>
      </c>
      <c r="N9" s="10">
        <f t="shared" si="0"/>
        <v>377</v>
      </c>
      <c r="O9" s="10">
        <f t="shared" si="0"/>
        <v>400</v>
      </c>
      <c r="P9" s="10">
        <f t="shared" si="0"/>
        <v>439</v>
      </c>
      <c r="Q9" s="10">
        <f t="shared" si="0"/>
        <v>463.2</v>
      </c>
      <c r="R9" s="10">
        <f t="shared" si="0"/>
        <v>484</v>
      </c>
      <c r="S9" s="10">
        <f t="shared" si="0"/>
        <v>536</v>
      </c>
      <c r="T9" s="10">
        <f t="shared" si="0"/>
        <v>570</v>
      </c>
      <c r="U9" s="10">
        <f t="shared" si="0"/>
        <v>629</v>
      </c>
      <c r="V9" s="10">
        <f t="shared" ref="V9:DC9" si="1">+U10</f>
        <v>707</v>
      </c>
      <c r="W9" s="10">
        <f t="shared" si="1"/>
        <v>737</v>
      </c>
      <c r="X9" s="10">
        <f t="shared" si="1"/>
        <v>766</v>
      </c>
      <c r="Y9" s="10">
        <f t="shared" si="1"/>
        <v>767</v>
      </c>
      <c r="Z9" s="10">
        <f t="shared" si="1"/>
        <v>794</v>
      </c>
      <c r="AA9" s="10">
        <f t="shared" si="1"/>
        <v>818</v>
      </c>
      <c r="AB9" s="10">
        <f t="shared" si="1"/>
        <v>833</v>
      </c>
      <c r="AC9" s="10">
        <f t="shared" si="1"/>
        <v>844</v>
      </c>
      <c r="AD9" s="10">
        <f t="shared" si="1"/>
        <v>866</v>
      </c>
      <c r="AE9" s="10">
        <f t="shared" si="1"/>
        <v>887</v>
      </c>
      <c r="AF9" s="10">
        <f t="shared" si="1"/>
        <v>905</v>
      </c>
      <c r="AG9" s="10">
        <f t="shared" si="1"/>
        <v>925</v>
      </c>
      <c r="AH9" s="10">
        <f t="shared" si="1"/>
        <v>949</v>
      </c>
      <c r="AI9" s="10">
        <f t="shared" si="1"/>
        <v>968</v>
      </c>
      <c r="AJ9" s="10">
        <f t="shared" si="1"/>
        <v>982</v>
      </c>
      <c r="AK9" s="10">
        <f t="shared" si="1"/>
        <v>1005</v>
      </c>
      <c r="AL9" s="10">
        <f t="shared" si="1"/>
        <v>1025</v>
      </c>
      <c r="AM9" s="10">
        <f t="shared" si="1"/>
        <v>1045</v>
      </c>
      <c r="AN9" s="10">
        <f t="shared" si="1"/>
        <v>1068</v>
      </c>
      <c r="AO9" s="10">
        <f t="shared" si="1"/>
        <v>1090</v>
      </c>
      <c r="AP9" s="10">
        <f t="shared" si="1"/>
        <v>1110</v>
      </c>
      <c r="AQ9" s="10">
        <f t="shared" si="1"/>
        <v>1132</v>
      </c>
      <c r="AR9" s="10">
        <f t="shared" si="1"/>
        <v>1152</v>
      </c>
      <c r="AS9" s="10">
        <f t="shared" si="1"/>
        <v>1187</v>
      </c>
      <c r="AT9" s="10">
        <f t="shared" si="1"/>
        <v>1216</v>
      </c>
      <c r="AU9" s="10">
        <f t="shared" si="1"/>
        <v>1248</v>
      </c>
      <c r="AV9" s="10">
        <f t="shared" si="1"/>
        <v>1269</v>
      </c>
      <c r="AW9" s="10">
        <f t="shared" si="1"/>
        <v>1317</v>
      </c>
      <c r="AX9" s="10">
        <f t="shared" si="1"/>
        <v>1369</v>
      </c>
      <c r="AY9" s="10">
        <f t="shared" si="1"/>
        <v>1411</v>
      </c>
      <c r="AZ9" s="10">
        <f t="shared" si="1"/>
        <v>1490</v>
      </c>
      <c r="BA9" s="10">
        <f t="shared" si="1"/>
        <v>1520</v>
      </c>
      <c r="BB9" s="10">
        <f t="shared" si="1"/>
        <v>1578</v>
      </c>
      <c r="BC9" s="10">
        <f t="shared" si="1"/>
        <v>1644</v>
      </c>
      <c r="BD9" s="10">
        <f t="shared" si="1"/>
        <v>1705</v>
      </c>
      <c r="BE9" s="10">
        <f t="shared" si="1"/>
        <v>1808</v>
      </c>
      <c r="BF9" s="10">
        <f t="shared" si="1"/>
        <v>1848</v>
      </c>
      <c r="BG9" s="10">
        <f t="shared" si="1"/>
        <v>1870</v>
      </c>
      <c r="BH9" s="10">
        <f t="shared" si="1"/>
        <v>1925</v>
      </c>
      <c r="BI9" s="10">
        <f t="shared" si="1"/>
        <v>1948</v>
      </c>
      <c r="BJ9" s="10">
        <f t="shared" si="1"/>
        <v>1984</v>
      </c>
      <c r="BK9" s="10">
        <f t="shared" si="1"/>
        <v>2009</v>
      </c>
      <c r="BL9" s="10">
        <f t="shared" si="1"/>
        <v>2052</v>
      </c>
      <c r="BM9" s="10">
        <f t="shared" si="1"/>
        <v>2091</v>
      </c>
      <c r="BN9" s="10">
        <f t="shared" si="1"/>
        <v>2135</v>
      </c>
      <c r="BO9" s="10">
        <f t="shared" si="1"/>
        <v>2179</v>
      </c>
      <c r="BP9" s="10">
        <f t="shared" si="1"/>
        <v>2216</v>
      </c>
      <c r="BQ9" s="10">
        <f t="shared" si="1"/>
        <v>2263</v>
      </c>
      <c r="BR9" s="10">
        <f t="shared" si="1"/>
        <v>2288</v>
      </c>
      <c r="BS9" s="10">
        <f t="shared" si="1"/>
        <v>2316</v>
      </c>
      <c r="BT9" s="10">
        <f t="shared" si="1"/>
        <v>2363</v>
      </c>
      <c r="BU9" s="10">
        <f t="shared" si="1"/>
        <v>2407</v>
      </c>
      <c r="BV9" s="10">
        <f t="shared" si="1"/>
        <v>2431</v>
      </c>
      <c r="BW9" s="10">
        <f t="shared" si="1"/>
        <v>2471</v>
      </c>
      <c r="BX9" s="10">
        <f t="shared" si="1"/>
        <v>2514</v>
      </c>
      <c r="BY9" s="10">
        <f t="shared" si="1"/>
        <v>2544</v>
      </c>
      <c r="BZ9" s="10">
        <f t="shared" si="1"/>
        <v>2561</v>
      </c>
      <c r="CA9" s="10">
        <f t="shared" si="1"/>
        <v>2649</v>
      </c>
      <c r="CB9" s="10">
        <f t="shared" si="1"/>
        <v>3074</v>
      </c>
      <c r="CC9" s="10">
        <f t="shared" si="1"/>
        <v>3135</v>
      </c>
      <c r="CD9" s="10">
        <f t="shared" si="1"/>
        <v>3177</v>
      </c>
      <c r="CE9" s="10">
        <f t="shared" si="1"/>
        <v>3207</v>
      </c>
      <c r="CF9" s="10">
        <f t="shared" si="1"/>
        <v>3236</v>
      </c>
      <c r="CG9" s="10">
        <f t="shared" si="1"/>
        <v>3260</v>
      </c>
      <c r="CH9" s="10">
        <f t="shared" si="1"/>
        <v>3286</v>
      </c>
      <c r="CI9" s="10">
        <f t="shared" si="1"/>
        <v>3313</v>
      </c>
      <c r="CJ9" s="10">
        <f t="shared" si="1"/>
        <v>3333</v>
      </c>
      <c r="CK9" s="10">
        <f t="shared" si="1"/>
        <v>3368</v>
      </c>
      <c r="CL9" s="10">
        <f t="shared" si="1"/>
        <v>3414</v>
      </c>
      <c r="CM9" s="10">
        <f t="shared" si="1"/>
        <v>3479</v>
      </c>
      <c r="CN9" s="10">
        <f t="shared" si="1"/>
        <v>3624</v>
      </c>
      <c r="CO9" s="10">
        <f t="shared" si="1"/>
        <v>3689</v>
      </c>
      <c r="CP9" s="10">
        <f t="shared" si="1"/>
        <v>3739</v>
      </c>
      <c r="CQ9" s="10">
        <f t="shared" si="1"/>
        <v>3781</v>
      </c>
      <c r="CR9" s="10">
        <f t="shared" si="1"/>
        <v>3819</v>
      </c>
      <c r="CS9" s="10">
        <f t="shared" si="1"/>
        <v>3854</v>
      </c>
      <c r="CT9" s="10">
        <f t="shared" si="1"/>
        <v>3887</v>
      </c>
      <c r="CU9" s="10">
        <f t="shared" si="1"/>
        <v>3925</v>
      </c>
      <c r="CV9" s="53">
        <f t="shared" si="1"/>
        <v>3951</v>
      </c>
      <c r="CW9" s="53">
        <f t="shared" si="1"/>
        <v>3994</v>
      </c>
      <c r="CX9" s="53">
        <f t="shared" si="1"/>
        <v>4034</v>
      </c>
      <c r="CY9" s="53">
        <f t="shared" si="1"/>
        <v>4045</v>
      </c>
      <c r="CZ9" s="53">
        <f t="shared" si="1"/>
        <v>4063</v>
      </c>
      <c r="DA9" s="53">
        <f t="shared" si="1"/>
        <v>4087</v>
      </c>
      <c r="DB9" s="53">
        <f t="shared" si="1"/>
        <v>4110</v>
      </c>
      <c r="DC9" s="53">
        <f t="shared" si="1"/>
        <v>4133</v>
      </c>
    </row>
    <row r="10" spans="2:107" x14ac:dyDescent="0.25">
      <c r="B10" s="6" t="s">
        <v>4</v>
      </c>
      <c r="C10" s="13"/>
      <c r="D10" s="14"/>
      <c r="E10" s="14">
        <v>2.6</v>
      </c>
      <c r="F10" s="14">
        <v>2.6</v>
      </c>
      <c r="G10" s="14">
        <v>24.5</v>
      </c>
      <c r="H10" s="14">
        <v>77</v>
      </c>
      <c r="I10" s="14">
        <v>155</v>
      </c>
      <c r="J10" s="14">
        <v>255</v>
      </c>
      <c r="K10" s="14">
        <v>325</v>
      </c>
      <c r="L10" s="14">
        <v>355</v>
      </c>
      <c r="M10" s="14">
        <v>377</v>
      </c>
      <c r="N10" s="14">
        <v>400</v>
      </c>
      <c r="O10" s="14">
        <v>439</v>
      </c>
      <c r="P10" s="14">
        <v>463.2</v>
      </c>
      <c r="Q10" s="14">
        <v>484</v>
      </c>
      <c r="R10" s="14">
        <v>536</v>
      </c>
      <c r="S10" s="14">
        <v>570</v>
      </c>
      <c r="T10" s="14">
        <v>629</v>
      </c>
      <c r="U10" s="14">
        <v>707</v>
      </c>
      <c r="V10" s="14">
        <v>737</v>
      </c>
      <c r="W10" s="14">
        <v>766</v>
      </c>
      <c r="X10" s="14">
        <v>767</v>
      </c>
      <c r="Y10" s="14">
        <v>794</v>
      </c>
      <c r="Z10" s="14">
        <v>818</v>
      </c>
      <c r="AA10" s="14">
        <v>833</v>
      </c>
      <c r="AB10" s="14">
        <v>844</v>
      </c>
      <c r="AC10" s="14">
        <v>866</v>
      </c>
      <c r="AD10" s="14">
        <v>887</v>
      </c>
      <c r="AE10" s="14">
        <v>905</v>
      </c>
      <c r="AF10" s="14">
        <v>925</v>
      </c>
      <c r="AG10" s="14">
        <v>949</v>
      </c>
      <c r="AH10" s="14">
        <v>968</v>
      </c>
      <c r="AI10" s="14">
        <v>982</v>
      </c>
      <c r="AJ10" s="14">
        <v>1005</v>
      </c>
      <c r="AK10" s="14">
        <v>1025</v>
      </c>
      <c r="AL10" s="14">
        <v>1045</v>
      </c>
      <c r="AM10" s="14">
        <v>1068</v>
      </c>
      <c r="AN10" s="14">
        <v>1090</v>
      </c>
      <c r="AO10" s="14">
        <v>1110</v>
      </c>
      <c r="AP10" s="14">
        <v>1132</v>
      </c>
      <c r="AQ10" s="14">
        <v>1152</v>
      </c>
      <c r="AR10" s="14">
        <v>1187</v>
      </c>
      <c r="AS10" s="14">
        <v>1216</v>
      </c>
      <c r="AT10" s="14">
        <v>1248</v>
      </c>
      <c r="AU10" s="14">
        <v>1269</v>
      </c>
      <c r="AV10" s="14">
        <v>1317</v>
      </c>
      <c r="AW10" s="14">
        <v>1369</v>
      </c>
      <c r="AX10" s="14">
        <v>1411</v>
      </c>
      <c r="AY10" s="14">
        <v>1490</v>
      </c>
      <c r="AZ10" s="14">
        <v>1520</v>
      </c>
      <c r="BA10" s="14">
        <v>1578</v>
      </c>
      <c r="BB10" s="14">
        <v>1644</v>
      </c>
      <c r="BC10" s="14">
        <v>1705</v>
      </c>
      <c r="BD10" s="14">
        <v>1808</v>
      </c>
      <c r="BE10" s="14">
        <v>1848</v>
      </c>
      <c r="BF10" s="14">
        <v>1870</v>
      </c>
      <c r="BG10" s="14">
        <v>1925</v>
      </c>
      <c r="BH10" s="14">
        <v>1948</v>
      </c>
      <c r="BI10" s="14">
        <v>1984</v>
      </c>
      <c r="BJ10" s="14">
        <v>2009</v>
      </c>
      <c r="BK10" s="14">
        <v>2052</v>
      </c>
      <c r="BL10" s="14">
        <v>2091</v>
      </c>
      <c r="BM10" s="14">
        <v>2135</v>
      </c>
      <c r="BN10" s="14">
        <v>2179</v>
      </c>
      <c r="BO10" s="14">
        <v>2216</v>
      </c>
      <c r="BP10" s="14">
        <v>2263</v>
      </c>
      <c r="BQ10" s="14">
        <v>2288</v>
      </c>
      <c r="BR10" s="14">
        <v>2316</v>
      </c>
      <c r="BS10" s="14">
        <v>2363</v>
      </c>
      <c r="BT10" s="14">
        <v>2407</v>
      </c>
      <c r="BU10" s="14">
        <v>2431</v>
      </c>
      <c r="BV10" s="14">
        <v>2471</v>
      </c>
      <c r="BW10" s="14">
        <v>2514</v>
      </c>
      <c r="BX10" s="14">
        <v>2544</v>
      </c>
      <c r="BY10" s="14">
        <v>2561</v>
      </c>
      <c r="BZ10" s="14">
        <v>2649</v>
      </c>
      <c r="CA10" s="14">
        <v>3074</v>
      </c>
      <c r="CB10" s="14">
        <v>3135</v>
      </c>
      <c r="CC10" s="14">
        <v>3177</v>
      </c>
      <c r="CD10" s="14">
        <v>3207</v>
      </c>
      <c r="CE10" s="14">
        <v>3236</v>
      </c>
      <c r="CF10" s="14">
        <v>3260</v>
      </c>
      <c r="CG10" s="14">
        <v>3286</v>
      </c>
      <c r="CH10" s="14">
        <v>3313</v>
      </c>
      <c r="CI10" s="14">
        <v>3333</v>
      </c>
      <c r="CJ10" s="14">
        <v>3368</v>
      </c>
      <c r="CK10" s="14">
        <v>3414</v>
      </c>
      <c r="CL10" s="14">
        <v>3479</v>
      </c>
      <c r="CM10" s="14">
        <v>3624</v>
      </c>
      <c r="CN10" s="14">
        <v>3689</v>
      </c>
      <c r="CO10" s="14">
        <v>3739</v>
      </c>
      <c r="CP10" s="14">
        <v>3781</v>
      </c>
      <c r="CQ10" s="14">
        <v>3819</v>
      </c>
      <c r="CR10" s="14">
        <v>3854</v>
      </c>
      <c r="CS10" s="14">
        <v>3887</v>
      </c>
      <c r="CT10" s="14">
        <v>3925</v>
      </c>
      <c r="CU10" s="14">
        <v>3951</v>
      </c>
      <c r="CV10" s="57">
        <v>3994</v>
      </c>
      <c r="CW10" s="57">
        <v>4034</v>
      </c>
      <c r="CX10" s="57">
        <v>4045</v>
      </c>
      <c r="CY10" s="57">
        <v>4063</v>
      </c>
      <c r="CZ10" s="57">
        <v>4087</v>
      </c>
      <c r="DA10" s="57">
        <v>4110</v>
      </c>
      <c r="DB10" s="57">
        <v>4133</v>
      </c>
      <c r="DC10" s="57">
        <v>4142</v>
      </c>
    </row>
    <row r="11" spans="2:107" x14ac:dyDescent="0.25">
      <c r="B11" s="6" t="s">
        <v>5</v>
      </c>
      <c r="C11" s="7"/>
      <c r="D11" s="10"/>
      <c r="E11" s="10">
        <f t="shared" ref="E11:AX11" si="2">+E10-E9</f>
        <v>2</v>
      </c>
      <c r="F11" s="10">
        <f t="shared" si="2"/>
        <v>0</v>
      </c>
      <c r="G11" s="10">
        <f t="shared" si="2"/>
        <v>12.3</v>
      </c>
      <c r="H11" s="10">
        <f t="shared" si="2"/>
        <v>52.5</v>
      </c>
      <c r="I11" s="10">
        <f t="shared" si="2"/>
        <v>78</v>
      </c>
      <c r="J11" s="10">
        <f t="shared" si="2"/>
        <v>100</v>
      </c>
      <c r="K11" s="10">
        <f t="shared" si="2"/>
        <v>70</v>
      </c>
      <c r="L11" s="10">
        <f t="shared" si="2"/>
        <v>30</v>
      </c>
      <c r="M11" s="10">
        <f t="shared" si="2"/>
        <v>22</v>
      </c>
      <c r="N11" s="10">
        <f t="shared" si="2"/>
        <v>23</v>
      </c>
      <c r="O11" s="10">
        <f t="shared" si="2"/>
        <v>39</v>
      </c>
      <c r="P11" s="10">
        <f t="shared" si="2"/>
        <v>24.199999999999989</v>
      </c>
      <c r="Q11" s="10">
        <f t="shared" si="2"/>
        <v>20.800000000000011</v>
      </c>
      <c r="R11" s="10">
        <f t="shared" si="2"/>
        <v>52</v>
      </c>
      <c r="S11" s="10">
        <f t="shared" si="2"/>
        <v>34</v>
      </c>
      <c r="T11" s="10">
        <f t="shared" si="2"/>
        <v>59</v>
      </c>
      <c r="U11" s="10">
        <f t="shared" si="2"/>
        <v>78</v>
      </c>
      <c r="V11" s="10">
        <f t="shared" si="2"/>
        <v>30</v>
      </c>
      <c r="W11" s="10">
        <f t="shared" si="2"/>
        <v>29</v>
      </c>
      <c r="X11" s="10">
        <f t="shared" si="2"/>
        <v>1</v>
      </c>
      <c r="Y11" s="10">
        <f t="shared" si="2"/>
        <v>27</v>
      </c>
      <c r="Z11" s="10">
        <f t="shared" si="2"/>
        <v>24</v>
      </c>
      <c r="AA11" s="10">
        <f t="shared" si="2"/>
        <v>15</v>
      </c>
      <c r="AB11" s="10">
        <f t="shared" si="2"/>
        <v>11</v>
      </c>
      <c r="AC11" s="10">
        <f t="shared" si="2"/>
        <v>22</v>
      </c>
      <c r="AD11" s="10">
        <f t="shared" si="2"/>
        <v>21</v>
      </c>
      <c r="AE11" s="10">
        <f t="shared" si="2"/>
        <v>18</v>
      </c>
      <c r="AF11" s="10">
        <f t="shared" si="2"/>
        <v>20</v>
      </c>
      <c r="AG11" s="10">
        <f t="shared" si="2"/>
        <v>24</v>
      </c>
      <c r="AH11" s="10">
        <f t="shared" si="2"/>
        <v>19</v>
      </c>
      <c r="AI11" s="10">
        <f t="shared" si="2"/>
        <v>14</v>
      </c>
      <c r="AJ11" s="10">
        <f t="shared" si="2"/>
        <v>23</v>
      </c>
      <c r="AK11" s="10">
        <f t="shared" si="2"/>
        <v>20</v>
      </c>
      <c r="AL11" s="10">
        <f t="shared" si="2"/>
        <v>20</v>
      </c>
      <c r="AM11" s="10">
        <f t="shared" si="2"/>
        <v>23</v>
      </c>
      <c r="AN11" s="37">
        <f t="shared" si="2"/>
        <v>22</v>
      </c>
      <c r="AO11" s="37">
        <f t="shared" si="2"/>
        <v>20</v>
      </c>
      <c r="AP11" s="37">
        <f t="shared" si="2"/>
        <v>22</v>
      </c>
      <c r="AQ11" s="37">
        <f t="shared" si="2"/>
        <v>20</v>
      </c>
      <c r="AR11" s="37">
        <f t="shared" si="2"/>
        <v>35</v>
      </c>
      <c r="AS11" s="37">
        <f t="shared" si="2"/>
        <v>29</v>
      </c>
      <c r="AT11" s="37">
        <f t="shared" si="2"/>
        <v>32</v>
      </c>
      <c r="AU11" s="37">
        <f t="shared" si="2"/>
        <v>21</v>
      </c>
      <c r="AV11" s="37">
        <f t="shared" si="2"/>
        <v>48</v>
      </c>
      <c r="AW11" s="37">
        <f t="shared" si="2"/>
        <v>52</v>
      </c>
      <c r="AX11" s="37">
        <f t="shared" si="2"/>
        <v>42</v>
      </c>
      <c r="AY11" s="37">
        <f>+AY10-AY9-47</f>
        <v>32</v>
      </c>
      <c r="AZ11" s="37">
        <f t="shared" ref="AZ11:BF11" si="3">+AZ10-AZ9</f>
        <v>30</v>
      </c>
      <c r="BA11" s="37">
        <f t="shared" si="3"/>
        <v>58</v>
      </c>
      <c r="BB11" s="37">
        <f t="shared" si="3"/>
        <v>66</v>
      </c>
      <c r="BC11" s="37">
        <f t="shared" si="3"/>
        <v>61</v>
      </c>
      <c r="BD11" s="37">
        <f t="shared" si="3"/>
        <v>103</v>
      </c>
      <c r="BE11" s="37">
        <f t="shared" si="3"/>
        <v>40</v>
      </c>
      <c r="BF11" s="37">
        <f t="shared" si="3"/>
        <v>22</v>
      </c>
      <c r="BG11" s="37">
        <f t="shared" ref="BG11:BR11" si="4">+BG10-BG9</f>
        <v>55</v>
      </c>
      <c r="BH11" s="37">
        <f t="shared" si="4"/>
        <v>23</v>
      </c>
      <c r="BI11" s="37">
        <f t="shared" si="4"/>
        <v>36</v>
      </c>
      <c r="BJ11" s="37">
        <f t="shared" si="4"/>
        <v>25</v>
      </c>
      <c r="BK11" s="37">
        <f t="shared" si="4"/>
        <v>43</v>
      </c>
      <c r="BL11" s="37">
        <f t="shared" si="4"/>
        <v>39</v>
      </c>
      <c r="BM11" s="37">
        <f t="shared" si="4"/>
        <v>44</v>
      </c>
      <c r="BN11" s="37">
        <f t="shared" si="4"/>
        <v>44</v>
      </c>
      <c r="BO11" s="37">
        <f t="shared" si="4"/>
        <v>37</v>
      </c>
      <c r="BP11" s="37">
        <f t="shared" si="4"/>
        <v>47</v>
      </c>
      <c r="BQ11" s="37">
        <f t="shared" si="4"/>
        <v>25</v>
      </c>
      <c r="BR11" s="37">
        <f t="shared" si="4"/>
        <v>28</v>
      </c>
      <c r="BS11" s="37">
        <f t="shared" ref="BS11:DB11" si="5">+BS10-BS9</f>
        <v>47</v>
      </c>
      <c r="BT11" s="37">
        <f t="shared" si="5"/>
        <v>44</v>
      </c>
      <c r="BU11" s="37">
        <f t="shared" si="5"/>
        <v>24</v>
      </c>
      <c r="BV11" s="37">
        <f t="shared" si="5"/>
        <v>40</v>
      </c>
      <c r="BW11" s="37">
        <f t="shared" si="5"/>
        <v>43</v>
      </c>
      <c r="BX11" s="37">
        <f t="shared" si="5"/>
        <v>30</v>
      </c>
      <c r="BY11" s="37">
        <f t="shared" si="5"/>
        <v>17</v>
      </c>
      <c r="BZ11" s="37">
        <f t="shared" si="5"/>
        <v>88</v>
      </c>
      <c r="CA11" s="37">
        <f t="shared" si="5"/>
        <v>425</v>
      </c>
      <c r="CB11" s="37">
        <f t="shared" si="5"/>
        <v>61</v>
      </c>
      <c r="CC11" s="37">
        <f t="shared" si="5"/>
        <v>42</v>
      </c>
      <c r="CD11" s="37">
        <f t="shared" si="5"/>
        <v>30</v>
      </c>
      <c r="CE11" s="37">
        <f t="shared" si="5"/>
        <v>29</v>
      </c>
      <c r="CF11" s="37">
        <f t="shared" si="5"/>
        <v>24</v>
      </c>
      <c r="CG11" s="37">
        <f t="shared" si="5"/>
        <v>26</v>
      </c>
      <c r="CH11" s="37">
        <f t="shared" si="5"/>
        <v>27</v>
      </c>
      <c r="CI11" s="37">
        <f t="shared" si="5"/>
        <v>20</v>
      </c>
      <c r="CJ11" s="37">
        <f t="shared" si="5"/>
        <v>35</v>
      </c>
      <c r="CK11" s="37">
        <f t="shared" si="5"/>
        <v>46</v>
      </c>
      <c r="CL11" s="37">
        <f t="shared" si="5"/>
        <v>65</v>
      </c>
      <c r="CM11" s="37">
        <f t="shared" si="5"/>
        <v>145</v>
      </c>
      <c r="CN11" s="37">
        <f t="shared" si="5"/>
        <v>65</v>
      </c>
      <c r="CO11" s="37">
        <f t="shared" si="5"/>
        <v>50</v>
      </c>
      <c r="CP11" s="37">
        <f t="shared" si="5"/>
        <v>42</v>
      </c>
      <c r="CQ11" s="37">
        <f t="shared" si="5"/>
        <v>38</v>
      </c>
      <c r="CR11" s="37">
        <f t="shared" si="5"/>
        <v>35</v>
      </c>
      <c r="CS11" s="37">
        <f t="shared" si="5"/>
        <v>33</v>
      </c>
      <c r="CT11" s="37">
        <f t="shared" si="5"/>
        <v>38</v>
      </c>
      <c r="CU11" s="37">
        <f t="shared" si="5"/>
        <v>26</v>
      </c>
      <c r="CV11" s="37">
        <f t="shared" si="5"/>
        <v>43</v>
      </c>
      <c r="CW11" s="37">
        <f t="shared" si="5"/>
        <v>40</v>
      </c>
      <c r="CX11" s="37">
        <f t="shared" si="5"/>
        <v>11</v>
      </c>
      <c r="CY11" s="37">
        <f t="shared" si="5"/>
        <v>18</v>
      </c>
      <c r="CZ11" s="37">
        <f t="shared" si="5"/>
        <v>24</v>
      </c>
      <c r="DA11" s="37">
        <f t="shared" si="5"/>
        <v>23</v>
      </c>
      <c r="DB11" s="37">
        <f t="shared" si="5"/>
        <v>23</v>
      </c>
      <c r="DC11" s="37">
        <f t="shared" ref="DC11" si="6">+DC10-DC9</f>
        <v>9</v>
      </c>
    </row>
    <row r="12" spans="2:107" x14ac:dyDescent="0.25">
      <c r="B12" s="6" t="s">
        <v>52</v>
      </c>
      <c r="C12" s="7"/>
      <c r="D12" s="10"/>
      <c r="E12" s="10"/>
      <c r="F12" s="10"/>
      <c r="G12" s="15">
        <v>0</v>
      </c>
      <c r="H12" s="15">
        <f>+H11/General!H31*General!H32</f>
        <v>25.654278575890068</v>
      </c>
      <c r="I12" s="15">
        <f>+I11/General!I31*General!I32</f>
        <v>0</v>
      </c>
      <c r="J12" s="15">
        <f>+J11/General!J18*(General!J17-General!J18)</f>
        <v>0</v>
      </c>
      <c r="K12" s="15">
        <f>+K11/General!K18*(General!K17-General!K18)</f>
        <v>1.4285714285714286</v>
      </c>
      <c r="L12" s="15">
        <f>+L11/General!L18*(General!L17-General!L18)</f>
        <v>0</v>
      </c>
      <c r="M12" s="15">
        <f>+M11/General!M18*(General!M17-General!M18)</f>
        <v>0</v>
      </c>
      <c r="N12" s="15">
        <f>+N11/General!N18*(General!N17-General!N18)</f>
        <v>1.3800000000000001</v>
      </c>
      <c r="O12" s="15">
        <f>+O11/General!O18*(General!O17-General!O18)</f>
        <v>0</v>
      </c>
      <c r="P12" s="15">
        <f>+P11/General!P18*(General!P17-General!P18)</f>
        <v>1.5596493610335073E-14</v>
      </c>
      <c r="Q12" s="15">
        <f>+Q11/General!Q18*(General!Q17-General!Q18)</f>
        <v>0.43560209424082841</v>
      </c>
      <c r="R12" s="15">
        <f>+R11/General!R18*(General!R17-General!R18)</f>
        <v>0.73671782762691163</v>
      </c>
      <c r="S12" s="15">
        <f>+S11/General!S18*(General!S17-General!S18)</f>
        <v>0</v>
      </c>
      <c r="T12" s="15">
        <f>+T11/General!T18*(General!T17-General!T18)</f>
        <v>0</v>
      </c>
      <c r="U12" s="15">
        <f>+U11/General!U18*(General!U17-General!U18)</f>
        <v>0.56934306569343063</v>
      </c>
      <c r="V12" s="15">
        <f>+V11/General!V18*(General!V17-General!V18)</f>
        <v>0</v>
      </c>
      <c r="W12" s="15">
        <f>+W11/General!W18*(General!W17-General!W18)</f>
        <v>0</v>
      </c>
      <c r="X12" s="15">
        <f>+X11/General!X18*(General!X17-General!X18)</f>
        <v>0</v>
      </c>
      <c r="Y12" s="15">
        <f>+Y11/General!Y18*(General!Y17-General!Y18)</f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f>+(General!AU17-General!AU18)/2+0.5</f>
        <v>1</v>
      </c>
      <c r="AV12" s="15">
        <f>+(General!AV17-General!AV18)/2+0.5</f>
        <v>27.5</v>
      </c>
      <c r="AW12" s="15">
        <f>+(General!AW17-General!AW18)/2+0.5</f>
        <v>-26.5</v>
      </c>
      <c r="AX12" s="15">
        <f>+(General!AX17-General!AX18)/2+0.5</f>
        <v>0.5</v>
      </c>
      <c r="AY12" s="16">
        <f>+(General!AY17-General!AY18)/2+0.5-8</f>
        <v>16</v>
      </c>
      <c r="AZ12" s="16">
        <f>+(General!AZ17-General!AZ18)/2</f>
        <v>0</v>
      </c>
      <c r="BA12" s="16">
        <f>+(General!BA17-General!BA18)/2+1</f>
        <v>0.5</v>
      </c>
      <c r="BB12" s="16">
        <f>+(General!BB17-General!BB18)/2+1</f>
        <v>1</v>
      </c>
      <c r="BC12" s="16">
        <f>+(General!BC17-General!BC18)/2+1</f>
        <v>1</v>
      </c>
      <c r="BD12" s="16">
        <f>+(General!BD17-General!BD18)/2+1</f>
        <v>1.5</v>
      </c>
      <c r="BE12" s="16">
        <f>+(General!BE17-General!BE18)/2+1+5</f>
        <v>6</v>
      </c>
      <c r="BF12" s="16">
        <f>+(General!BF17-General!BF18)/2+1</f>
        <v>0.5</v>
      </c>
      <c r="BG12" s="16">
        <f>+(General!BG17-General!BG18)/2+1</f>
        <v>0.5</v>
      </c>
      <c r="BH12" s="16">
        <f>+(General!BH17-General!BH18)/2+1</f>
        <v>1.5</v>
      </c>
      <c r="BI12" s="16">
        <f>+(General!BI17-General!BI18)/2+1</f>
        <v>0.5</v>
      </c>
      <c r="BJ12" s="16">
        <f>+(General!BJ17-General!BJ18)/2+1</f>
        <v>1.5</v>
      </c>
      <c r="BK12" s="16">
        <f>+(General!BK17-General!BK18)/2+1</f>
        <v>0.5</v>
      </c>
      <c r="BL12" s="16">
        <f>+(General!BL17-General!BL18)/2+1</f>
        <v>1</v>
      </c>
      <c r="BM12" s="16">
        <f>+(General!BM17-General!BM18)/2+1</f>
        <v>1.5</v>
      </c>
      <c r="BN12" s="16">
        <f>+(General!BN17-General!BN18)/2+1</f>
        <v>0.5</v>
      </c>
      <c r="BO12" s="16">
        <f>+(General!BO17-General!BO18)/2+1</f>
        <v>1</v>
      </c>
      <c r="BP12" s="16">
        <f>+(General!BP17-General!BP18)/2+1</f>
        <v>1</v>
      </c>
      <c r="BQ12" s="16">
        <f>+(General!BQ17-General!BQ18)/2+1</f>
        <v>1</v>
      </c>
      <c r="BR12" s="16">
        <f>+(General!BR17-General!BR18)/2+1</f>
        <v>0.5</v>
      </c>
      <c r="BS12" s="16">
        <f>+(General!BS17-General!BS18)/2+1</f>
        <v>1.5</v>
      </c>
      <c r="BT12" s="16">
        <f>+(General!BT17-General!BT18)/2+1</f>
        <v>0.5</v>
      </c>
      <c r="BU12" s="16">
        <f>+(General!BU17-General!BU18)/2+1</f>
        <v>1</v>
      </c>
      <c r="BV12" s="16">
        <f>+(General!BV17-General!BV18)/2+1</f>
        <v>0.5</v>
      </c>
      <c r="BW12" s="16">
        <f>+(General!BW17-General!BW18)/2+1</f>
        <v>1</v>
      </c>
      <c r="BX12" s="16">
        <f>+(General!BX17-General!BX18)/2+1</f>
        <v>1</v>
      </c>
      <c r="BY12" s="16">
        <f>+(General!BY17-General!BY18)/2+1</f>
        <v>1</v>
      </c>
      <c r="BZ12" s="16">
        <f>+(General!BZ17-General!BZ18)/2+1</f>
        <v>0.5</v>
      </c>
      <c r="CA12" s="16">
        <f>+(General!CA17-General!CA18)/2+1</f>
        <v>-1</v>
      </c>
      <c r="CB12" s="16">
        <f>+(General!CB17-General!CB18)/2+1</f>
        <v>3</v>
      </c>
      <c r="CC12" s="16">
        <f>+(General!CC17-General!CC18)/2+1</f>
        <v>3.5</v>
      </c>
      <c r="CD12" s="16">
        <f>+(General!CD17-General!CD18)/2+1</f>
        <v>-2.5</v>
      </c>
      <c r="CE12" s="16">
        <f>+(General!CE17-General!CE18)/2+1</f>
        <v>2</v>
      </c>
      <c r="CF12" s="16">
        <f>+(General!CF17-General!CF18)/2+1</f>
        <v>-2</v>
      </c>
      <c r="CG12" s="16">
        <f>+(General!CG17-General!CG18)/2+1</f>
        <v>2.5</v>
      </c>
      <c r="CH12" s="16">
        <f>+(General!CH17-General!CH18)/2+1</f>
        <v>1.5</v>
      </c>
      <c r="CI12" s="16">
        <f>+(General!CI17-General!CI18)/2+1</f>
        <v>1</v>
      </c>
      <c r="CJ12" s="16">
        <f>+(General!CJ17-General!CJ18)/2+1</f>
        <v>0.5</v>
      </c>
      <c r="CK12" s="16">
        <f>+(General!CK17-General!CK18)/2+1</f>
        <v>1.5</v>
      </c>
      <c r="CL12" s="16">
        <f>+(General!CL17-General!CL18)/2+1</f>
        <v>1</v>
      </c>
      <c r="CM12" s="16">
        <f>+(General!CM17-General!CM18)/2+1</f>
        <v>1</v>
      </c>
      <c r="CN12" s="16">
        <f>+(General!CN17-General!CN18)/2+1</f>
        <v>4.5</v>
      </c>
      <c r="CO12" s="16">
        <f>+(General!CO17-General!CO18)/2+1</f>
        <v>-4</v>
      </c>
      <c r="CP12" s="16">
        <f>+(General!CP17-General!CP18)/2+1</f>
        <v>1</v>
      </c>
      <c r="CQ12" s="16">
        <f>+(General!CQ17-General!CQ18)/2+1</f>
        <v>1.5</v>
      </c>
      <c r="CR12" s="16">
        <f>+(General!CR17-General!CR18)/2+1</f>
        <v>0.5</v>
      </c>
      <c r="CS12" s="16">
        <f>+(General!CS17-General!CS18)/2+1</f>
        <v>1.5</v>
      </c>
      <c r="CT12" s="16">
        <f>+(General!CT17-General!CT18)/2+1</f>
        <v>0</v>
      </c>
      <c r="CU12" s="16">
        <f>+(General!CU17-General!CU18)/2+1</f>
        <v>1</v>
      </c>
      <c r="CV12" s="59">
        <f>+(General!CV17-General!CV18)/2+1</f>
        <v>2.5</v>
      </c>
      <c r="CW12" s="59">
        <f>+(General!CW17-General!CW18)/2+1</f>
        <v>0</v>
      </c>
      <c r="CX12" s="59">
        <f>+(General!CX17-General!CX18)/2+1</f>
        <v>-0.5</v>
      </c>
      <c r="CY12" s="59">
        <f>+(General!CY17-General!CY18)/2+1</f>
        <v>1.5</v>
      </c>
      <c r="CZ12" s="59">
        <f>+(General!CZ17-General!CZ18)/2+1</f>
        <v>3</v>
      </c>
      <c r="DA12" s="59">
        <f>+(General!DA17-General!DA18)/2+1</f>
        <v>-1</v>
      </c>
      <c r="DB12" s="59">
        <f>+(General!DB17-General!DB18)/2+1</f>
        <v>-1.5</v>
      </c>
      <c r="DC12" s="59">
        <f>+(General!DC17-General!DC18)/2+1</f>
        <v>6</v>
      </c>
    </row>
    <row r="13" spans="2:107" x14ac:dyDescent="0.25">
      <c r="B13" s="17" t="s">
        <v>7</v>
      </c>
      <c r="C13" s="18"/>
      <c r="D13" s="19"/>
      <c r="E13" s="19">
        <f>+E11*E7</f>
        <v>183.47107438016528</v>
      </c>
      <c r="F13" s="19">
        <f>+F11*F7</f>
        <v>0</v>
      </c>
      <c r="G13" s="19">
        <f t="shared" ref="G13:AL13" si="7">+(G11+G12)*G7</f>
        <v>1128.402</v>
      </c>
      <c r="H13" s="19">
        <f t="shared" si="7"/>
        <v>7169.8735165521539</v>
      </c>
      <c r="I13" s="19">
        <f t="shared" si="7"/>
        <v>6630</v>
      </c>
      <c r="J13" s="19">
        <f t="shared" si="7"/>
        <v>8643.4782608695659</v>
      </c>
      <c r="K13" s="19">
        <f t="shared" si="7"/>
        <v>6173.913043478261</v>
      </c>
      <c r="L13" s="19">
        <f t="shared" si="7"/>
        <v>2593.0434782608695</v>
      </c>
      <c r="M13" s="19">
        <f t="shared" si="7"/>
        <v>2816</v>
      </c>
      <c r="N13" s="19">
        <f t="shared" si="7"/>
        <v>3120.64</v>
      </c>
      <c r="O13" s="19">
        <f t="shared" si="7"/>
        <v>4992</v>
      </c>
      <c r="P13" s="19">
        <f t="shared" si="7"/>
        <v>3097.6000000000004</v>
      </c>
      <c r="Q13" s="19">
        <f t="shared" si="7"/>
        <v>2718.1570680628274</v>
      </c>
      <c r="R13" s="19">
        <f t="shared" si="7"/>
        <v>6750.2998819362447</v>
      </c>
      <c r="S13" s="19">
        <f t="shared" si="7"/>
        <v>4352</v>
      </c>
      <c r="T13" s="19">
        <f t="shared" si="7"/>
        <v>6136</v>
      </c>
      <c r="U13" s="19">
        <f t="shared" si="7"/>
        <v>8171.2116788321164</v>
      </c>
      <c r="V13" s="19">
        <f t="shared" si="7"/>
        <v>3120</v>
      </c>
      <c r="W13" s="19">
        <f t="shared" si="7"/>
        <v>3016</v>
      </c>
      <c r="X13" s="19">
        <f t="shared" si="7"/>
        <v>104</v>
      </c>
      <c r="Y13" s="19">
        <f t="shared" si="7"/>
        <v>2808</v>
      </c>
      <c r="Z13" s="19">
        <f t="shared" si="7"/>
        <v>2496</v>
      </c>
      <c r="AA13" s="19">
        <f t="shared" si="7"/>
        <v>1560</v>
      </c>
      <c r="AB13" s="19">
        <f t="shared" si="7"/>
        <v>1441</v>
      </c>
      <c r="AC13" s="19">
        <f t="shared" si="7"/>
        <v>2882</v>
      </c>
      <c r="AD13" s="19">
        <f t="shared" si="7"/>
        <v>2751</v>
      </c>
      <c r="AE13" s="19">
        <f t="shared" si="7"/>
        <v>2358</v>
      </c>
      <c r="AF13" s="19">
        <f t="shared" si="7"/>
        <v>2620</v>
      </c>
      <c r="AG13" s="19">
        <f t="shared" si="7"/>
        <v>3144</v>
      </c>
      <c r="AH13" s="19">
        <f t="shared" si="7"/>
        <v>2489</v>
      </c>
      <c r="AI13" s="19">
        <f t="shared" si="7"/>
        <v>1834</v>
      </c>
      <c r="AJ13" s="19">
        <f t="shared" si="7"/>
        <v>3013</v>
      </c>
      <c r="AK13" s="19">
        <f t="shared" si="7"/>
        <v>2620</v>
      </c>
      <c r="AL13" s="19">
        <f t="shared" si="7"/>
        <v>2620</v>
      </c>
      <c r="AM13" s="19">
        <f t="shared" ref="AM13:BR13" si="8">+(AM11+AM12)*AM7</f>
        <v>3013</v>
      </c>
      <c r="AN13" s="19">
        <f t="shared" si="8"/>
        <v>2882</v>
      </c>
      <c r="AO13" s="19">
        <f t="shared" si="8"/>
        <v>2620</v>
      </c>
      <c r="AP13" s="19">
        <f t="shared" si="8"/>
        <v>2882</v>
      </c>
      <c r="AQ13" s="19">
        <f t="shared" si="8"/>
        <v>2460</v>
      </c>
      <c r="AR13" s="19">
        <f t="shared" si="8"/>
        <v>4305</v>
      </c>
      <c r="AS13" s="19">
        <f t="shared" si="8"/>
        <v>3567</v>
      </c>
      <c r="AT13" s="19">
        <f t="shared" si="8"/>
        <v>3936</v>
      </c>
      <c r="AU13" s="19">
        <f t="shared" si="8"/>
        <v>2706</v>
      </c>
      <c r="AV13" s="19">
        <f t="shared" si="8"/>
        <v>9286.5</v>
      </c>
      <c r="AW13" s="19">
        <f t="shared" si="8"/>
        <v>3136.5</v>
      </c>
      <c r="AX13" s="19">
        <f t="shared" si="8"/>
        <v>5227.5</v>
      </c>
      <c r="AY13" s="19">
        <f t="shared" si="8"/>
        <v>5904</v>
      </c>
      <c r="AZ13" s="19">
        <f t="shared" si="8"/>
        <v>3600</v>
      </c>
      <c r="BA13" s="19">
        <f t="shared" si="8"/>
        <v>7020</v>
      </c>
      <c r="BB13" s="19">
        <f t="shared" si="8"/>
        <v>8040</v>
      </c>
      <c r="BC13" s="19">
        <f t="shared" si="8"/>
        <v>7440</v>
      </c>
      <c r="BD13" s="19">
        <f t="shared" si="8"/>
        <v>12540</v>
      </c>
      <c r="BE13" s="19">
        <f t="shared" si="8"/>
        <v>5520</v>
      </c>
      <c r="BF13" s="19">
        <f t="shared" si="8"/>
        <v>2700</v>
      </c>
      <c r="BG13" s="19">
        <f t="shared" si="8"/>
        <v>6660</v>
      </c>
      <c r="BH13" s="19">
        <f t="shared" si="8"/>
        <v>2630.0749999999998</v>
      </c>
      <c r="BI13" s="19">
        <f t="shared" si="8"/>
        <v>4015</v>
      </c>
      <c r="BJ13" s="19">
        <f t="shared" si="8"/>
        <v>2915</v>
      </c>
      <c r="BK13" s="19">
        <f t="shared" si="8"/>
        <v>4785</v>
      </c>
      <c r="BL13" s="19">
        <f t="shared" si="8"/>
        <v>4400</v>
      </c>
      <c r="BM13" s="19">
        <f t="shared" si="8"/>
        <v>5050.5</v>
      </c>
      <c r="BN13" s="19">
        <f t="shared" si="8"/>
        <v>4939.5</v>
      </c>
      <c r="BO13" s="19">
        <f t="shared" si="8"/>
        <v>4712</v>
      </c>
      <c r="BP13" s="19">
        <f t="shared" si="8"/>
        <v>5952</v>
      </c>
      <c r="BQ13" s="19">
        <f t="shared" si="8"/>
        <v>3224</v>
      </c>
      <c r="BR13" s="19">
        <f t="shared" si="8"/>
        <v>3534</v>
      </c>
      <c r="BS13" s="19">
        <f t="shared" ref="BS13:BZ13" si="9">+(BS11+BS12)*BS7</f>
        <v>6014</v>
      </c>
      <c r="BT13" s="19">
        <f t="shared" si="9"/>
        <v>5518</v>
      </c>
      <c r="BU13" s="19">
        <f t="shared" si="9"/>
        <v>3100</v>
      </c>
      <c r="BV13" s="19">
        <f t="shared" si="9"/>
        <v>5022</v>
      </c>
      <c r="BW13" s="19">
        <f t="shared" si="9"/>
        <v>5500</v>
      </c>
      <c r="BX13" s="19">
        <f t="shared" si="9"/>
        <v>3875</v>
      </c>
      <c r="BY13" s="19">
        <f t="shared" si="9"/>
        <v>2250</v>
      </c>
      <c r="BZ13" s="19">
        <f t="shared" si="9"/>
        <v>11062.5</v>
      </c>
      <c r="CA13" s="19">
        <f t="shared" ref="CA13:DB13" si="10">+(CA11+CA12)*CA7</f>
        <v>47488</v>
      </c>
      <c r="CB13" s="19">
        <f t="shared" si="10"/>
        <v>7168</v>
      </c>
      <c r="CC13" s="19">
        <f t="shared" si="10"/>
        <v>5096</v>
      </c>
      <c r="CD13" s="19">
        <f t="shared" si="10"/>
        <v>3080</v>
      </c>
      <c r="CE13" s="19">
        <f t="shared" si="10"/>
        <v>3472</v>
      </c>
      <c r="CF13" s="19">
        <f t="shared" si="10"/>
        <v>2464</v>
      </c>
      <c r="CG13" s="19">
        <f t="shared" si="10"/>
        <v>3192</v>
      </c>
      <c r="CH13" s="19">
        <f t="shared" si="10"/>
        <v>3192</v>
      </c>
      <c r="CI13" s="19">
        <f t="shared" si="10"/>
        <v>2352</v>
      </c>
      <c r="CJ13" s="19">
        <f t="shared" si="10"/>
        <v>3976</v>
      </c>
      <c r="CK13" s="19">
        <f t="shared" si="10"/>
        <v>5320</v>
      </c>
      <c r="CL13" s="19">
        <f t="shared" si="10"/>
        <v>8250</v>
      </c>
      <c r="CM13" s="19">
        <f t="shared" si="10"/>
        <v>18250</v>
      </c>
      <c r="CN13" s="19">
        <f t="shared" si="10"/>
        <v>8687.5</v>
      </c>
      <c r="CO13" s="19">
        <f t="shared" si="10"/>
        <v>5750</v>
      </c>
      <c r="CP13" s="19">
        <f t="shared" si="10"/>
        <v>5375</v>
      </c>
      <c r="CQ13" s="19">
        <f t="shared" si="10"/>
        <v>5056</v>
      </c>
      <c r="CR13" s="19">
        <f t="shared" si="10"/>
        <v>4544</v>
      </c>
      <c r="CS13" s="19">
        <f t="shared" si="10"/>
        <v>4416</v>
      </c>
      <c r="CT13" s="19">
        <f t="shared" si="10"/>
        <v>4864</v>
      </c>
      <c r="CU13" s="19">
        <f t="shared" si="10"/>
        <v>3456</v>
      </c>
      <c r="CV13" s="62">
        <f t="shared" si="10"/>
        <v>5824</v>
      </c>
      <c r="CW13" s="62">
        <f t="shared" si="10"/>
        <v>5120</v>
      </c>
      <c r="CX13" s="62">
        <f t="shared" si="10"/>
        <v>1344</v>
      </c>
      <c r="CY13" s="62">
        <f t="shared" si="10"/>
        <v>2515.5</v>
      </c>
      <c r="CZ13" s="62">
        <f t="shared" si="10"/>
        <v>3483</v>
      </c>
      <c r="DA13" s="62">
        <f t="shared" si="10"/>
        <v>2838</v>
      </c>
      <c r="DB13" s="62">
        <f t="shared" si="10"/>
        <v>2773.5</v>
      </c>
      <c r="DC13" s="62">
        <f t="shared" ref="DC13" si="11">+(DC11+DC12)*DC7</f>
        <v>1935</v>
      </c>
    </row>
    <row r="14" spans="2:107" x14ac:dyDescent="0.25">
      <c r="B14" s="76" t="s">
        <v>89</v>
      </c>
      <c r="H14" s="2">
        <v>41823</v>
      </c>
      <c r="I14" s="2">
        <v>41823</v>
      </c>
      <c r="J14" s="2">
        <v>41823</v>
      </c>
      <c r="K14" s="2">
        <v>41823</v>
      </c>
      <c r="L14" s="2">
        <v>41823</v>
      </c>
      <c r="M14" s="2">
        <v>41823</v>
      </c>
      <c r="N14" s="2">
        <v>41823</v>
      </c>
      <c r="O14" s="2">
        <v>41823</v>
      </c>
      <c r="P14" s="2">
        <v>41823</v>
      </c>
      <c r="Q14" s="2">
        <v>41823</v>
      </c>
      <c r="R14" s="2">
        <v>41823</v>
      </c>
      <c r="S14" s="2">
        <v>41823</v>
      </c>
      <c r="T14" s="2">
        <v>41823</v>
      </c>
      <c r="U14" s="2">
        <v>41823</v>
      </c>
      <c r="V14" s="2">
        <v>41823</v>
      </c>
      <c r="W14" s="2">
        <v>41823</v>
      </c>
      <c r="X14" s="2">
        <v>41823</v>
      </c>
      <c r="Y14" s="2">
        <v>41823</v>
      </c>
      <c r="Z14" s="2">
        <v>41823</v>
      </c>
      <c r="AA14" s="2">
        <v>41823</v>
      </c>
      <c r="AB14" s="2">
        <v>41823</v>
      </c>
      <c r="AC14" s="2">
        <v>41823</v>
      </c>
      <c r="AD14" s="2">
        <v>41823</v>
      </c>
      <c r="AE14" s="2">
        <v>41823</v>
      </c>
      <c r="AF14" s="2">
        <v>41823</v>
      </c>
      <c r="AG14" s="2">
        <v>41823</v>
      </c>
      <c r="AH14" s="2">
        <v>41823</v>
      </c>
      <c r="AI14" s="2">
        <v>41823</v>
      </c>
      <c r="AJ14" s="2">
        <v>41823</v>
      </c>
      <c r="AK14" s="2">
        <v>41823</v>
      </c>
      <c r="AL14" s="2">
        <v>41823</v>
      </c>
      <c r="AM14" s="2">
        <v>41823</v>
      </c>
      <c r="AN14" s="2">
        <v>41823</v>
      </c>
      <c r="AO14" s="2">
        <v>41823</v>
      </c>
      <c r="AP14" s="2">
        <v>41823</v>
      </c>
      <c r="AQ14" s="2">
        <v>41823</v>
      </c>
      <c r="AR14" s="2">
        <v>41823</v>
      </c>
      <c r="AS14" s="2">
        <v>41823</v>
      </c>
      <c r="AT14" s="2">
        <v>41823</v>
      </c>
      <c r="AU14" s="2">
        <v>41823</v>
      </c>
      <c r="AV14" s="2">
        <v>41823</v>
      </c>
      <c r="AW14" s="2">
        <v>41823</v>
      </c>
      <c r="AX14" s="2">
        <v>41823</v>
      </c>
      <c r="AY14" s="2">
        <v>41823</v>
      </c>
      <c r="AZ14" s="2">
        <v>41823</v>
      </c>
      <c r="BA14" s="2">
        <v>41823</v>
      </c>
      <c r="BB14" s="2">
        <v>41823</v>
      </c>
      <c r="BC14" s="2">
        <v>41823</v>
      </c>
      <c r="BD14" s="2">
        <v>41823</v>
      </c>
      <c r="BE14" s="2">
        <v>41823</v>
      </c>
      <c r="BF14" s="2">
        <v>41823</v>
      </c>
      <c r="BG14" s="2">
        <v>41823</v>
      </c>
      <c r="BH14" s="2">
        <v>41823</v>
      </c>
      <c r="BI14" s="2">
        <v>41824</v>
      </c>
      <c r="BJ14" s="2">
        <v>41824</v>
      </c>
      <c r="BK14" s="2">
        <v>41824</v>
      </c>
      <c r="BL14" s="2">
        <v>41824</v>
      </c>
      <c r="BM14" s="2">
        <v>41824</v>
      </c>
      <c r="BN14" s="2">
        <v>41824</v>
      </c>
      <c r="BO14" s="2">
        <v>41824</v>
      </c>
      <c r="BP14" s="2">
        <v>41824</v>
      </c>
      <c r="BQ14" s="2">
        <v>41824</v>
      </c>
      <c r="BR14" s="2">
        <v>41824</v>
      </c>
      <c r="BS14" s="2">
        <v>41824</v>
      </c>
      <c r="BT14" s="2">
        <v>41824</v>
      </c>
      <c r="BU14" s="2">
        <v>41824</v>
      </c>
      <c r="BV14" s="2">
        <v>41824</v>
      </c>
      <c r="BW14" s="2">
        <v>41824</v>
      </c>
      <c r="BX14" s="2">
        <v>41824</v>
      </c>
      <c r="BY14" s="2">
        <v>41824</v>
      </c>
      <c r="BZ14" s="2">
        <v>41824</v>
      </c>
      <c r="CA14" s="2">
        <v>41824</v>
      </c>
      <c r="CB14" s="2">
        <v>41824</v>
      </c>
      <c r="CC14" s="2">
        <v>41824</v>
      </c>
      <c r="CD14" s="2">
        <v>41824</v>
      </c>
      <c r="CE14" s="2">
        <v>41824</v>
      </c>
      <c r="CF14" s="2">
        <v>41824</v>
      </c>
      <c r="CG14" s="2">
        <v>41824</v>
      </c>
      <c r="CH14" s="2">
        <v>41824</v>
      </c>
      <c r="CI14" s="2">
        <v>41824</v>
      </c>
      <c r="CJ14" s="2">
        <v>41824</v>
      </c>
      <c r="CK14" s="2">
        <v>41824</v>
      </c>
      <c r="CL14" s="2">
        <v>41824</v>
      </c>
      <c r="CM14" s="2">
        <v>41824</v>
      </c>
      <c r="CN14" s="2">
        <v>41824</v>
      </c>
      <c r="CO14" s="2">
        <v>41824</v>
      </c>
      <c r="CP14" s="2">
        <v>41824</v>
      </c>
      <c r="CQ14" s="2">
        <v>41825</v>
      </c>
      <c r="CR14" s="2">
        <v>41826</v>
      </c>
      <c r="CS14" s="2">
        <v>41826</v>
      </c>
      <c r="CT14" s="2">
        <v>41826</v>
      </c>
      <c r="CU14" s="2">
        <v>41826</v>
      </c>
      <c r="CV14" s="2">
        <v>41826</v>
      </c>
      <c r="CW14" s="2">
        <v>41826</v>
      </c>
      <c r="CX14" s="2">
        <v>41826</v>
      </c>
      <c r="CY14" s="2">
        <v>41826</v>
      </c>
      <c r="CZ14" s="2">
        <v>41826</v>
      </c>
      <c r="DA14" s="2">
        <v>41826</v>
      </c>
      <c r="DB14" s="2">
        <v>41826</v>
      </c>
      <c r="DC14" s="2">
        <v>41826</v>
      </c>
    </row>
    <row r="15" spans="2:107" x14ac:dyDescent="0.25">
      <c r="B15" s="3" t="s">
        <v>8</v>
      </c>
      <c r="C15" s="4"/>
      <c r="D15" s="5">
        <v>41671</v>
      </c>
      <c r="E15" s="5">
        <v>41699</v>
      </c>
      <c r="F15" s="5">
        <v>41730</v>
      </c>
      <c r="G15" s="5">
        <v>41760</v>
      </c>
      <c r="H15" s="5">
        <v>41791</v>
      </c>
      <c r="I15" s="5">
        <f t="shared" ref="I15:AN15" si="12">+I4</f>
        <v>41821</v>
      </c>
      <c r="J15" s="5">
        <f t="shared" si="12"/>
        <v>41852</v>
      </c>
      <c r="K15" s="5">
        <f t="shared" si="12"/>
        <v>41883</v>
      </c>
      <c r="L15" s="5">
        <f t="shared" si="12"/>
        <v>41913</v>
      </c>
      <c r="M15" s="5">
        <f t="shared" si="12"/>
        <v>41944</v>
      </c>
      <c r="N15" s="5">
        <f t="shared" si="12"/>
        <v>41974</v>
      </c>
      <c r="O15" s="5">
        <f t="shared" si="12"/>
        <v>42005</v>
      </c>
      <c r="P15" s="5">
        <f t="shared" si="12"/>
        <v>42036</v>
      </c>
      <c r="Q15" s="5">
        <f t="shared" si="12"/>
        <v>42064</v>
      </c>
      <c r="R15" s="5">
        <f t="shared" si="12"/>
        <v>42095</v>
      </c>
      <c r="S15" s="5">
        <f t="shared" si="12"/>
        <v>42125</v>
      </c>
      <c r="T15" s="5">
        <f t="shared" si="12"/>
        <v>42156</v>
      </c>
      <c r="U15" s="5">
        <f t="shared" si="12"/>
        <v>42186</v>
      </c>
      <c r="V15" s="5">
        <f t="shared" si="12"/>
        <v>42217</v>
      </c>
      <c r="W15" s="5">
        <f t="shared" si="12"/>
        <v>42248</v>
      </c>
      <c r="X15" s="5">
        <f t="shared" si="12"/>
        <v>42278</v>
      </c>
      <c r="Y15" s="5">
        <f t="shared" si="12"/>
        <v>42309</v>
      </c>
      <c r="Z15" s="5">
        <f t="shared" si="12"/>
        <v>42339</v>
      </c>
      <c r="AA15" s="5">
        <f t="shared" si="12"/>
        <v>42370</v>
      </c>
      <c r="AB15" s="5">
        <f t="shared" si="12"/>
        <v>42401</v>
      </c>
      <c r="AC15" s="5">
        <f t="shared" si="12"/>
        <v>42430</v>
      </c>
      <c r="AD15" s="5">
        <f t="shared" si="12"/>
        <v>42461</v>
      </c>
      <c r="AE15" s="5">
        <f t="shared" si="12"/>
        <v>42491</v>
      </c>
      <c r="AF15" s="5">
        <f t="shared" si="12"/>
        <v>42522</v>
      </c>
      <c r="AG15" s="5">
        <f t="shared" si="12"/>
        <v>42552</v>
      </c>
      <c r="AH15" s="5">
        <f t="shared" si="12"/>
        <v>42583</v>
      </c>
      <c r="AI15" s="5">
        <f t="shared" si="12"/>
        <v>42614</v>
      </c>
      <c r="AJ15" s="5">
        <f t="shared" si="12"/>
        <v>42644</v>
      </c>
      <c r="AK15" s="5">
        <f t="shared" si="12"/>
        <v>42675</v>
      </c>
      <c r="AL15" s="5">
        <f t="shared" si="12"/>
        <v>42705</v>
      </c>
      <c r="AM15" s="5">
        <f t="shared" si="12"/>
        <v>42736</v>
      </c>
      <c r="AN15" s="5">
        <f t="shared" si="12"/>
        <v>42767</v>
      </c>
      <c r="AO15" s="5">
        <f t="shared" ref="AO15:BT15" si="13">+AO4</f>
        <v>42795</v>
      </c>
      <c r="AP15" s="5">
        <f t="shared" si="13"/>
        <v>42826</v>
      </c>
      <c r="AQ15" s="5">
        <f t="shared" si="13"/>
        <v>42856</v>
      </c>
      <c r="AR15" s="5">
        <f t="shared" si="13"/>
        <v>42887</v>
      </c>
      <c r="AS15" s="5">
        <f t="shared" si="13"/>
        <v>42917</v>
      </c>
      <c r="AT15" s="5">
        <f t="shared" si="13"/>
        <v>42948</v>
      </c>
      <c r="AU15" s="5">
        <f t="shared" si="13"/>
        <v>42979</v>
      </c>
      <c r="AV15" s="5">
        <f t="shared" si="13"/>
        <v>43009</v>
      </c>
      <c r="AW15" s="5">
        <f t="shared" si="13"/>
        <v>43040</v>
      </c>
      <c r="AX15" s="5">
        <f t="shared" si="13"/>
        <v>43070</v>
      </c>
      <c r="AY15" s="5">
        <f t="shared" si="13"/>
        <v>43132</v>
      </c>
      <c r="AZ15" s="5">
        <f t="shared" si="13"/>
        <v>43160</v>
      </c>
      <c r="BA15" s="5">
        <f t="shared" si="13"/>
        <v>43191</v>
      </c>
      <c r="BB15" s="5">
        <f t="shared" si="13"/>
        <v>43221</v>
      </c>
      <c r="BC15" s="5">
        <f t="shared" si="13"/>
        <v>43252</v>
      </c>
      <c r="BD15" s="5">
        <f t="shared" si="13"/>
        <v>43282</v>
      </c>
      <c r="BE15" s="5">
        <f t="shared" si="13"/>
        <v>43313</v>
      </c>
      <c r="BF15" s="5">
        <f t="shared" si="13"/>
        <v>43344</v>
      </c>
      <c r="BG15" s="5">
        <f t="shared" si="13"/>
        <v>43374</v>
      </c>
      <c r="BH15" s="5">
        <f t="shared" si="13"/>
        <v>43405</v>
      </c>
      <c r="BI15" s="5">
        <f t="shared" si="13"/>
        <v>43435</v>
      </c>
      <c r="BJ15" s="5">
        <f t="shared" si="13"/>
        <v>43466</v>
      </c>
      <c r="BK15" s="5">
        <f t="shared" si="13"/>
        <v>43497</v>
      </c>
      <c r="BL15" s="5">
        <f t="shared" si="13"/>
        <v>43525</v>
      </c>
      <c r="BM15" s="5">
        <f t="shared" si="13"/>
        <v>43556</v>
      </c>
      <c r="BN15" s="5">
        <f t="shared" si="13"/>
        <v>43586</v>
      </c>
      <c r="BO15" s="5">
        <f t="shared" si="13"/>
        <v>43617</v>
      </c>
      <c r="BP15" s="5">
        <f t="shared" si="13"/>
        <v>43647</v>
      </c>
      <c r="BQ15" s="5">
        <f t="shared" si="13"/>
        <v>43678</v>
      </c>
      <c r="BR15" s="5">
        <f t="shared" si="13"/>
        <v>43709</v>
      </c>
      <c r="BS15" s="5">
        <f t="shared" si="13"/>
        <v>43739</v>
      </c>
      <c r="BT15" s="5">
        <f t="shared" si="13"/>
        <v>43770</v>
      </c>
      <c r="BU15" s="5">
        <f t="shared" ref="BU15:CZ15" si="14">+BU4</f>
        <v>43800</v>
      </c>
      <c r="BV15" s="5">
        <f t="shared" si="14"/>
        <v>43831</v>
      </c>
      <c r="BW15" s="5">
        <f t="shared" si="14"/>
        <v>43862</v>
      </c>
      <c r="BX15" s="5">
        <f t="shared" si="14"/>
        <v>43891</v>
      </c>
      <c r="BY15" s="5">
        <f t="shared" si="14"/>
        <v>43922</v>
      </c>
      <c r="BZ15" s="5">
        <f t="shared" si="14"/>
        <v>43952</v>
      </c>
      <c r="CA15" s="5">
        <f t="shared" si="14"/>
        <v>43983</v>
      </c>
      <c r="CB15" s="5">
        <f t="shared" si="14"/>
        <v>44013</v>
      </c>
      <c r="CC15" s="5">
        <f t="shared" si="14"/>
        <v>44044</v>
      </c>
      <c r="CD15" s="5">
        <f t="shared" si="14"/>
        <v>44075</v>
      </c>
      <c r="CE15" s="5">
        <f t="shared" si="14"/>
        <v>44105</v>
      </c>
      <c r="CF15" s="5">
        <f t="shared" si="14"/>
        <v>44136</v>
      </c>
      <c r="CG15" s="5">
        <f t="shared" si="14"/>
        <v>44166</v>
      </c>
      <c r="CH15" s="5">
        <f t="shared" si="14"/>
        <v>44197</v>
      </c>
      <c r="CI15" s="5">
        <f t="shared" si="14"/>
        <v>44228</v>
      </c>
      <c r="CJ15" s="5">
        <f t="shared" si="14"/>
        <v>44287</v>
      </c>
      <c r="CK15" s="5">
        <f t="shared" si="14"/>
        <v>44317</v>
      </c>
      <c r="CL15" s="5">
        <f t="shared" si="14"/>
        <v>44348</v>
      </c>
      <c r="CM15" s="5">
        <f t="shared" si="14"/>
        <v>44378</v>
      </c>
      <c r="CN15" s="5">
        <f t="shared" si="14"/>
        <v>44409</v>
      </c>
      <c r="CO15" s="5">
        <f t="shared" si="14"/>
        <v>44440</v>
      </c>
      <c r="CP15" s="5">
        <f t="shared" si="14"/>
        <v>44470</v>
      </c>
      <c r="CQ15" s="5">
        <f t="shared" si="14"/>
        <v>44501</v>
      </c>
      <c r="CR15" s="5">
        <f t="shared" si="14"/>
        <v>44531</v>
      </c>
      <c r="CS15" s="5">
        <f t="shared" si="14"/>
        <v>44562</v>
      </c>
      <c r="CT15" s="5">
        <f t="shared" si="14"/>
        <v>44593</v>
      </c>
      <c r="CU15" s="5">
        <f t="shared" si="14"/>
        <v>44621</v>
      </c>
      <c r="CV15" s="49">
        <f t="shared" si="14"/>
        <v>44652</v>
      </c>
      <c r="CW15" s="49">
        <f t="shared" si="14"/>
        <v>44682</v>
      </c>
      <c r="CX15" s="49">
        <f t="shared" si="14"/>
        <v>44713</v>
      </c>
      <c r="CY15" s="49">
        <f t="shared" si="14"/>
        <v>44743</v>
      </c>
      <c r="CZ15" s="49">
        <f t="shared" si="14"/>
        <v>44774</v>
      </c>
      <c r="DA15" s="49">
        <f>+DA4</f>
        <v>44805</v>
      </c>
      <c r="DB15" s="49">
        <f>+DB4</f>
        <v>44835</v>
      </c>
      <c r="DC15" s="49">
        <f>+DC4</f>
        <v>44866</v>
      </c>
    </row>
    <row r="16" spans="2:107" x14ac:dyDescent="0.25">
      <c r="B16" s="6" t="s">
        <v>9</v>
      </c>
      <c r="C16" s="7"/>
      <c r="D16" s="10"/>
      <c r="E16" s="10">
        <v>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53"/>
      <c r="CW16" s="53"/>
      <c r="CX16" s="53"/>
      <c r="CY16" s="53"/>
      <c r="CZ16" s="53"/>
      <c r="DA16" s="53"/>
      <c r="DB16" s="53"/>
      <c r="DC16" s="53"/>
    </row>
    <row r="17" spans="2:107" x14ac:dyDescent="0.25">
      <c r="B17" s="6" t="s">
        <v>12</v>
      </c>
      <c r="C17" s="7"/>
      <c r="D17" s="11"/>
      <c r="E17" s="11" t="e">
        <f>+#REF!/E16</f>
        <v>#REF!</v>
      </c>
      <c r="F17" s="10">
        <v>900</v>
      </c>
      <c r="G17" s="10">
        <v>900</v>
      </c>
      <c r="H17" s="10">
        <v>900</v>
      </c>
      <c r="I17" s="10">
        <f>+General!I36</f>
        <v>800</v>
      </c>
      <c r="J17" s="10">
        <f>+General!J36</f>
        <v>836</v>
      </c>
      <c r="K17" s="10">
        <f>+General!K36</f>
        <v>836</v>
      </c>
      <c r="L17" s="10">
        <f>+General!L36</f>
        <v>836</v>
      </c>
      <c r="M17" s="10">
        <v>780</v>
      </c>
      <c r="N17" s="10">
        <v>780</v>
      </c>
      <c r="O17" s="10">
        <f>+General!O36</f>
        <v>822</v>
      </c>
      <c r="P17" s="10">
        <f>+General!P36</f>
        <v>822</v>
      </c>
      <c r="Q17" s="10">
        <f>+General!Q36</f>
        <v>822</v>
      </c>
      <c r="R17" s="10">
        <f>+General!R36</f>
        <v>822</v>
      </c>
      <c r="S17" s="10">
        <f>+General!S36</f>
        <v>822</v>
      </c>
      <c r="T17" s="10">
        <f>+General!T36</f>
        <v>829</v>
      </c>
      <c r="U17" s="10">
        <f>+General!U36</f>
        <v>829</v>
      </c>
      <c r="V17" s="10">
        <f>+General!V36</f>
        <v>814</v>
      </c>
      <c r="W17" s="10">
        <f>+General!W36</f>
        <v>814</v>
      </c>
      <c r="X17" s="10">
        <f>+General!X36</f>
        <v>814</v>
      </c>
      <c r="Y17" s="10">
        <f>+General!Y36</f>
        <v>814</v>
      </c>
      <c r="Z17" s="10">
        <f>+General!Z36</f>
        <v>814</v>
      </c>
      <c r="AA17" s="10">
        <f>+General!AA36</f>
        <v>814</v>
      </c>
      <c r="AB17" s="10">
        <f>+General!AB36</f>
        <v>854</v>
      </c>
      <c r="AC17" s="10">
        <f>+General!AC36</f>
        <v>854</v>
      </c>
      <c r="AD17" s="10">
        <f>+General!AD36</f>
        <v>854</v>
      </c>
      <c r="AE17" s="10">
        <f>+General!AE36</f>
        <v>854</v>
      </c>
      <c r="AF17" s="10">
        <f>+General!AF36</f>
        <v>854</v>
      </c>
      <c r="AG17" s="10">
        <f>+General!AG36</f>
        <v>854</v>
      </c>
      <c r="AH17" s="10">
        <f>+General!AH36</f>
        <v>854</v>
      </c>
      <c r="AI17" s="10">
        <f>+General!AI36</f>
        <v>854</v>
      </c>
      <c r="AJ17" s="10">
        <f>+General!AJ36</f>
        <v>854</v>
      </c>
      <c r="AK17" s="10">
        <f>+General!AK36</f>
        <v>854</v>
      </c>
      <c r="AL17" s="10">
        <f>+General!AL36</f>
        <v>854</v>
      </c>
      <c r="AM17" s="10">
        <f>+General!AM36</f>
        <v>854</v>
      </c>
      <c r="AN17" s="10">
        <f>+General!AN36</f>
        <v>863</v>
      </c>
      <c r="AO17" s="10">
        <f>+General!AO36</f>
        <v>863</v>
      </c>
      <c r="AP17" s="10">
        <f>+General!AP36</f>
        <v>858</v>
      </c>
      <c r="AQ17" s="10">
        <f>+General!AQ36</f>
        <v>858</v>
      </c>
      <c r="AR17" s="10">
        <f>+General!AR36</f>
        <v>858</v>
      </c>
      <c r="AS17" s="10">
        <f>+General!AS36</f>
        <v>858</v>
      </c>
      <c r="AT17" s="10">
        <f>+General!AT36</f>
        <v>858</v>
      </c>
      <c r="AU17" s="10">
        <f>+General!AU36</f>
        <v>858</v>
      </c>
      <c r="AV17" s="10">
        <f>+General!AV36</f>
        <v>858</v>
      </c>
      <c r="AW17" s="10">
        <f>+General!AW36</f>
        <v>858</v>
      </c>
      <c r="AX17" s="10">
        <f>+General!AX36</f>
        <v>858</v>
      </c>
      <c r="AY17" s="10">
        <f>+General!AY36</f>
        <v>858</v>
      </c>
      <c r="AZ17" s="10">
        <f>+General!AZ36</f>
        <v>863</v>
      </c>
      <c r="BA17" s="10">
        <f>+General!BA36</f>
        <v>863</v>
      </c>
      <c r="BB17" s="10">
        <f>+General!BB36</f>
        <v>863</v>
      </c>
      <c r="BC17" s="10">
        <f>+General!BC36</f>
        <v>863</v>
      </c>
      <c r="BD17" s="10">
        <f>+General!BD36</f>
        <v>863</v>
      </c>
      <c r="BE17" s="10">
        <f>+General!BE36</f>
        <v>863</v>
      </c>
      <c r="BF17" s="10">
        <f>+General!BF36</f>
        <v>863</v>
      </c>
      <c r="BG17" s="10">
        <f>+General!BG36</f>
        <v>863</v>
      </c>
      <c r="BH17" s="10">
        <f>+General!BH36</f>
        <v>863</v>
      </c>
      <c r="BI17" s="10">
        <f>+General!BI36</f>
        <v>895</v>
      </c>
      <c r="BJ17" s="10">
        <f>+General!BJ36</f>
        <v>895</v>
      </c>
      <c r="BK17" s="10">
        <f>+General!BK36</f>
        <v>895</v>
      </c>
      <c r="BL17" s="10">
        <f>+General!BL36</f>
        <v>895</v>
      </c>
      <c r="BM17" s="10">
        <f>+General!BM36</f>
        <v>895</v>
      </c>
      <c r="BN17" s="10">
        <f>+General!BN36</f>
        <v>890</v>
      </c>
      <c r="BO17" s="10">
        <f>+General!BO36</f>
        <v>890</v>
      </c>
      <c r="BP17" s="10">
        <f>+General!BP36</f>
        <v>890</v>
      </c>
      <c r="BQ17" s="10">
        <f>+General!BQ36</f>
        <v>890</v>
      </c>
      <c r="BR17" s="10">
        <f>+General!BR36</f>
        <v>890</v>
      </c>
      <c r="BS17" s="10">
        <f>+General!BS36</f>
        <v>890</v>
      </c>
      <c r="BT17" s="10">
        <f>+General!BT36</f>
        <v>890</v>
      </c>
      <c r="BU17" s="10">
        <f>+General!BU36</f>
        <v>890</v>
      </c>
      <c r="BV17" s="10">
        <f>+General!BV36</f>
        <v>890</v>
      </c>
      <c r="BW17" s="10">
        <v>916</v>
      </c>
      <c r="BX17" s="10">
        <v>916</v>
      </c>
      <c r="BY17" s="10">
        <v>916</v>
      </c>
      <c r="BZ17" s="10">
        <v>916</v>
      </c>
      <c r="CA17" s="10">
        <v>916</v>
      </c>
      <c r="CB17" s="10">
        <v>916</v>
      </c>
      <c r="CC17" s="10">
        <v>916</v>
      </c>
      <c r="CD17" s="10">
        <v>916</v>
      </c>
      <c r="CE17" s="10">
        <v>916</v>
      </c>
      <c r="CF17" s="10">
        <v>916</v>
      </c>
      <c r="CG17" s="10">
        <v>916</v>
      </c>
      <c r="CH17" s="10">
        <v>916</v>
      </c>
      <c r="CI17" s="10">
        <v>916</v>
      </c>
      <c r="CJ17" s="10">
        <v>916</v>
      </c>
      <c r="CK17" s="10">
        <v>916</v>
      </c>
      <c r="CL17" s="10">
        <v>916</v>
      </c>
      <c r="CM17" s="10">
        <v>916</v>
      </c>
      <c r="CN17" s="10">
        <v>916</v>
      </c>
      <c r="CO17" s="10">
        <v>916</v>
      </c>
      <c r="CP17" s="10">
        <v>916</v>
      </c>
      <c r="CQ17" s="10">
        <f>+General!CQ36</f>
        <v>1026</v>
      </c>
      <c r="CR17" s="10">
        <f>+General!CR36</f>
        <v>1026</v>
      </c>
      <c r="CS17" s="10">
        <f>+General!CS36</f>
        <v>1026</v>
      </c>
      <c r="CT17" s="10">
        <f>+General!CT36</f>
        <v>1026</v>
      </c>
      <c r="CU17" s="10">
        <f>+General!CU36</f>
        <v>1026</v>
      </c>
      <c r="CV17" s="53">
        <f>+General!CV36</f>
        <v>1026</v>
      </c>
      <c r="CW17" s="53">
        <f>+General!CW36</f>
        <v>1026</v>
      </c>
      <c r="CX17" s="53">
        <f>+General!CX36</f>
        <v>1026</v>
      </c>
      <c r="CY17" s="53">
        <f>+General!CY36</f>
        <v>1026</v>
      </c>
      <c r="CZ17" s="53">
        <f>+General!CZ36</f>
        <v>1026</v>
      </c>
      <c r="DA17" s="53">
        <f>+General!DA36</f>
        <v>1026</v>
      </c>
      <c r="DB17" s="53">
        <f>+General!DB36</f>
        <v>1026</v>
      </c>
      <c r="DC17" s="53">
        <f>+General!DC36</f>
        <v>1026</v>
      </c>
    </row>
    <row r="18" spans="2:107" x14ac:dyDescent="0.25">
      <c r="B18" s="6" t="s">
        <v>10</v>
      </c>
      <c r="C18" s="7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53"/>
      <c r="CW18" s="53"/>
      <c r="CX18" s="53"/>
      <c r="CY18" s="53"/>
      <c r="CZ18" s="53"/>
      <c r="DA18" s="53"/>
      <c r="DB18" s="53"/>
      <c r="DC18" s="53"/>
    </row>
    <row r="19" spans="2:107" x14ac:dyDescent="0.25">
      <c r="B19" s="6" t="s">
        <v>3</v>
      </c>
      <c r="C19" s="13"/>
      <c r="D19" s="10"/>
      <c r="E19" s="10">
        <v>2.33</v>
      </c>
      <c r="F19" s="10">
        <f>+E20</f>
        <v>3.18</v>
      </c>
      <c r="G19" s="10">
        <v>4.78</v>
      </c>
      <c r="H19" s="10">
        <f t="shared" ref="H19:U19" si="15">+G20</f>
        <v>5.67</v>
      </c>
      <c r="I19" s="10">
        <f t="shared" si="15"/>
        <v>5.99</v>
      </c>
      <c r="J19" s="10">
        <f t="shared" si="15"/>
        <v>6.85</v>
      </c>
      <c r="K19" s="10">
        <f t="shared" si="15"/>
        <v>10</v>
      </c>
      <c r="L19" s="10">
        <f t="shared" si="15"/>
        <v>12</v>
      </c>
      <c r="M19" s="10">
        <f t="shared" si="15"/>
        <v>14</v>
      </c>
      <c r="N19" s="10">
        <f t="shared" si="15"/>
        <v>16</v>
      </c>
      <c r="O19" s="10">
        <f t="shared" si="15"/>
        <v>20.09</v>
      </c>
      <c r="P19" s="10">
        <f t="shared" si="15"/>
        <v>24</v>
      </c>
      <c r="Q19" s="10">
        <f t="shared" si="15"/>
        <v>28</v>
      </c>
      <c r="R19" s="10">
        <f t="shared" si="15"/>
        <v>28</v>
      </c>
      <c r="S19" s="10">
        <f t="shared" si="15"/>
        <v>34</v>
      </c>
      <c r="T19" s="10">
        <f t="shared" si="15"/>
        <v>34</v>
      </c>
      <c r="U19" s="10">
        <f t="shared" si="15"/>
        <v>38</v>
      </c>
      <c r="V19" s="10">
        <f>+U20</f>
        <v>42</v>
      </c>
      <c r="W19" s="10">
        <f>+V20</f>
        <v>46</v>
      </c>
      <c r="X19" s="10">
        <f>+W20</f>
        <v>48</v>
      </c>
      <c r="Y19" s="10">
        <v>34</v>
      </c>
      <c r="Z19" s="10">
        <f t="shared" ref="Z19:DC19" si="16">+Y20</f>
        <v>36</v>
      </c>
      <c r="AA19" s="10">
        <f t="shared" si="16"/>
        <v>39</v>
      </c>
      <c r="AB19" s="10">
        <f t="shared" si="16"/>
        <v>42</v>
      </c>
      <c r="AC19" s="10">
        <f t="shared" si="16"/>
        <v>42</v>
      </c>
      <c r="AD19" s="10">
        <f t="shared" si="16"/>
        <v>43</v>
      </c>
      <c r="AE19" s="10">
        <f t="shared" si="16"/>
        <v>46</v>
      </c>
      <c r="AF19" s="10">
        <f t="shared" si="16"/>
        <v>48</v>
      </c>
      <c r="AG19" s="10">
        <f t="shared" si="16"/>
        <v>50</v>
      </c>
      <c r="AH19" s="10">
        <f t="shared" si="16"/>
        <v>53</v>
      </c>
      <c r="AI19" s="10">
        <f t="shared" si="16"/>
        <v>55</v>
      </c>
      <c r="AJ19" s="10">
        <f t="shared" si="16"/>
        <v>56</v>
      </c>
      <c r="AK19" s="10">
        <f t="shared" si="16"/>
        <v>56</v>
      </c>
      <c r="AL19" s="10">
        <f t="shared" si="16"/>
        <v>62</v>
      </c>
      <c r="AM19" s="10">
        <f t="shared" si="16"/>
        <v>65</v>
      </c>
      <c r="AN19" s="10">
        <f t="shared" si="16"/>
        <v>72</v>
      </c>
      <c r="AO19" s="10">
        <f t="shared" si="16"/>
        <v>69</v>
      </c>
      <c r="AP19" s="10">
        <f t="shared" si="16"/>
        <v>72</v>
      </c>
      <c r="AQ19" s="10">
        <f t="shared" si="16"/>
        <v>75</v>
      </c>
      <c r="AR19" s="10">
        <f t="shared" si="16"/>
        <v>77</v>
      </c>
      <c r="AS19" s="10">
        <f t="shared" si="16"/>
        <v>79</v>
      </c>
      <c r="AT19" s="10">
        <f t="shared" si="16"/>
        <v>82</v>
      </c>
      <c r="AU19" s="10">
        <f t="shared" si="16"/>
        <v>84</v>
      </c>
      <c r="AV19" s="10">
        <f t="shared" si="16"/>
        <v>85</v>
      </c>
      <c r="AW19" s="10">
        <f t="shared" si="16"/>
        <v>88</v>
      </c>
      <c r="AX19" s="10">
        <f t="shared" si="16"/>
        <v>92</v>
      </c>
      <c r="AY19" s="10">
        <f t="shared" si="16"/>
        <v>94</v>
      </c>
      <c r="AZ19" s="10">
        <f t="shared" si="16"/>
        <v>99</v>
      </c>
      <c r="BA19" s="10">
        <f t="shared" si="16"/>
        <v>100</v>
      </c>
      <c r="BB19" s="10">
        <f t="shared" si="16"/>
        <v>100</v>
      </c>
      <c r="BC19" s="10">
        <f t="shared" si="16"/>
        <v>105</v>
      </c>
      <c r="BD19" s="10">
        <f t="shared" si="16"/>
        <v>106</v>
      </c>
      <c r="BE19" s="10">
        <f t="shared" si="16"/>
        <v>108</v>
      </c>
      <c r="BF19" s="10">
        <f t="shared" si="16"/>
        <v>110</v>
      </c>
      <c r="BG19" s="10">
        <f t="shared" si="16"/>
        <v>110</v>
      </c>
      <c r="BH19" s="10">
        <f t="shared" si="16"/>
        <v>113</v>
      </c>
      <c r="BI19" s="10">
        <f t="shared" si="16"/>
        <v>119</v>
      </c>
      <c r="BJ19" s="10">
        <f t="shared" si="16"/>
        <v>114</v>
      </c>
      <c r="BK19" s="10">
        <f t="shared" si="16"/>
        <v>115</v>
      </c>
      <c r="BL19" s="10">
        <f t="shared" si="16"/>
        <v>117</v>
      </c>
      <c r="BM19" s="10">
        <f t="shared" si="16"/>
        <v>118</v>
      </c>
      <c r="BN19" s="10">
        <f t="shared" si="16"/>
        <v>120</v>
      </c>
      <c r="BO19" s="10">
        <f t="shared" si="16"/>
        <v>121</v>
      </c>
      <c r="BP19" s="10">
        <f t="shared" si="16"/>
        <v>123</v>
      </c>
      <c r="BQ19" s="10">
        <f t="shared" si="16"/>
        <v>124</v>
      </c>
      <c r="BR19" s="10">
        <f t="shared" si="16"/>
        <v>125</v>
      </c>
      <c r="BS19" s="10">
        <f t="shared" si="16"/>
        <v>125</v>
      </c>
      <c r="BT19" s="10">
        <f t="shared" si="16"/>
        <v>126</v>
      </c>
      <c r="BU19" s="10">
        <f t="shared" si="16"/>
        <v>128</v>
      </c>
      <c r="BV19" s="10">
        <f t="shared" si="16"/>
        <v>129</v>
      </c>
      <c r="BW19" s="10">
        <f t="shared" si="16"/>
        <v>130</v>
      </c>
      <c r="BX19" s="10">
        <f t="shared" si="16"/>
        <v>132</v>
      </c>
      <c r="BY19" s="10">
        <f t="shared" si="16"/>
        <v>133</v>
      </c>
      <c r="BZ19" s="10">
        <f t="shared" si="16"/>
        <v>139</v>
      </c>
      <c r="CA19" s="10">
        <f t="shared" si="16"/>
        <v>146</v>
      </c>
      <c r="CB19" s="10">
        <f t="shared" si="16"/>
        <v>154</v>
      </c>
      <c r="CC19" s="10">
        <f t="shared" si="16"/>
        <v>161</v>
      </c>
      <c r="CD19" s="10">
        <f t="shared" si="16"/>
        <v>169</v>
      </c>
      <c r="CE19" s="10">
        <f t="shared" si="16"/>
        <v>177</v>
      </c>
      <c r="CF19" s="10">
        <f t="shared" si="16"/>
        <v>187</v>
      </c>
      <c r="CG19" s="10">
        <f t="shared" si="16"/>
        <v>196</v>
      </c>
      <c r="CH19" s="10">
        <f t="shared" si="16"/>
        <v>208</v>
      </c>
      <c r="CI19" s="10">
        <f t="shared" si="16"/>
        <v>222</v>
      </c>
      <c r="CJ19" s="10">
        <f t="shared" si="16"/>
        <v>231</v>
      </c>
      <c r="CK19" s="10">
        <f t="shared" si="16"/>
        <v>233</v>
      </c>
      <c r="CL19" s="10">
        <f t="shared" si="16"/>
        <v>237</v>
      </c>
      <c r="CM19" s="10">
        <f t="shared" si="16"/>
        <v>240</v>
      </c>
      <c r="CN19" s="10">
        <f t="shared" si="16"/>
        <v>243</v>
      </c>
      <c r="CO19" s="10">
        <f t="shared" si="16"/>
        <v>252</v>
      </c>
      <c r="CP19" s="10">
        <f t="shared" si="16"/>
        <v>256</v>
      </c>
      <c r="CQ19" s="10">
        <f t="shared" si="16"/>
        <v>260</v>
      </c>
      <c r="CR19" s="10">
        <f t="shared" si="16"/>
        <v>263</v>
      </c>
      <c r="CS19" s="10">
        <f t="shared" si="16"/>
        <v>267</v>
      </c>
      <c r="CT19" s="10">
        <f t="shared" si="16"/>
        <v>270</v>
      </c>
      <c r="CU19" s="10">
        <f t="shared" si="16"/>
        <v>274</v>
      </c>
      <c r="CV19" s="53">
        <f t="shared" si="16"/>
        <v>276</v>
      </c>
      <c r="CW19" s="53">
        <f t="shared" si="16"/>
        <v>279</v>
      </c>
      <c r="CX19" s="53">
        <f t="shared" si="16"/>
        <v>282</v>
      </c>
      <c r="CY19" s="53">
        <f t="shared" si="16"/>
        <v>283</v>
      </c>
      <c r="CZ19" s="53">
        <f t="shared" si="16"/>
        <v>284</v>
      </c>
      <c r="DA19" s="53">
        <f t="shared" si="16"/>
        <v>285</v>
      </c>
      <c r="DB19" s="53">
        <f t="shared" si="16"/>
        <v>285</v>
      </c>
      <c r="DC19" s="53">
        <f t="shared" si="16"/>
        <v>286</v>
      </c>
    </row>
    <row r="20" spans="2:107" x14ac:dyDescent="0.25">
      <c r="B20" s="6" t="s">
        <v>4</v>
      </c>
      <c r="C20" s="13"/>
      <c r="D20" s="14"/>
      <c r="E20" s="14">
        <v>3.18</v>
      </c>
      <c r="F20" s="14">
        <v>3.8</v>
      </c>
      <c r="G20" s="14">
        <v>5.67</v>
      </c>
      <c r="H20" s="14">
        <v>5.99</v>
      </c>
      <c r="I20" s="14">
        <v>6.85</v>
      </c>
      <c r="J20" s="14">
        <v>10</v>
      </c>
      <c r="K20" s="14">
        <v>12</v>
      </c>
      <c r="L20" s="14">
        <v>14</v>
      </c>
      <c r="M20" s="14">
        <v>16</v>
      </c>
      <c r="N20" s="14">
        <v>20.09</v>
      </c>
      <c r="O20" s="14">
        <v>24</v>
      </c>
      <c r="P20" s="14">
        <v>28</v>
      </c>
      <c r="Q20" s="14">
        <v>28</v>
      </c>
      <c r="R20" s="14">
        <v>34</v>
      </c>
      <c r="S20" s="14">
        <v>34</v>
      </c>
      <c r="T20" s="14">
        <v>38</v>
      </c>
      <c r="U20" s="14">
        <v>42</v>
      </c>
      <c r="V20" s="14">
        <v>46</v>
      </c>
      <c r="W20" s="14">
        <v>48</v>
      </c>
      <c r="X20" s="14">
        <v>48</v>
      </c>
      <c r="Y20" s="14">
        <v>36</v>
      </c>
      <c r="Z20" s="14">
        <v>39</v>
      </c>
      <c r="AA20" s="14">
        <v>42</v>
      </c>
      <c r="AB20" s="14">
        <v>42</v>
      </c>
      <c r="AC20" s="14">
        <v>43</v>
      </c>
      <c r="AD20" s="14">
        <v>46</v>
      </c>
      <c r="AE20" s="14">
        <v>48</v>
      </c>
      <c r="AF20" s="14">
        <v>50</v>
      </c>
      <c r="AG20" s="14">
        <v>53</v>
      </c>
      <c r="AH20" s="14">
        <v>55</v>
      </c>
      <c r="AI20" s="14">
        <v>56</v>
      </c>
      <c r="AJ20" s="14">
        <v>56</v>
      </c>
      <c r="AK20" s="14">
        <v>62</v>
      </c>
      <c r="AL20" s="14">
        <v>65</v>
      </c>
      <c r="AM20" s="14">
        <v>72</v>
      </c>
      <c r="AN20" s="14">
        <v>69</v>
      </c>
      <c r="AO20" s="14">
        <v>72</v>
      </c>
      <c r="AP20" s="14">
        <v>75</v>
      </c>
      <c r="AQ20" s="14">
        <v>77</v>
      </c>
      <c r="AR20" s="14">
        <v>79</v>
      </c>
      <c r="AS20" s="14">
        <v>82</v>
      </c>
      <c r="AT20" s="14">
        <v>84</v>
      </c>
      <c r="AU20" s="14">
        <v>85</v>
      </c>
      <c r="AV20" s="14">
        <v>88</v>
      </c>
      <c r="AW20" s="14">
        <v>92</v>
      </c>
      <c r="AX20" s="14">
        <v>94</v>
      </c>
      <c r="AY20" s="14">
        <v>99</v>
      </c>
      <c r="AZ20" s="14">
        <v>100</v>
      </c>
      <c r="BA20" s="14">
        <v>100</v>
      </c>
      <c r="BB20" s="14">
        <v>105</v>
      </c>
      <c r="BC20" s="14">
        <v>106</v>
      </c>
      <c r="BD20" s="14">
        <v>108</v>
      </c>
      <c r="BE20" s="14">
        <v>110</v>
      </c>
      <c r="BF20" s="14">
        <v>110</v>
      </c>
      <c r="BG20" s="14">
        <v>113</v>
      </c>
      <c r="BH20" s="14">
        <v>119</v>
      </c>
      <c r="BI20" s="14">
        <v>114</v>
      </c>
      <c r="BJ20" s="14">
        <v>115</v>
      </c>
      <c r="BK20" s="14">
        <v>117</v>
      </c>
      <c r="BL20" s="14">
        <v>118</v>
      </c>
      <c r="BM20" s="14">
        <v>120</v>
      </c>
      <c r="BN20" s="14">
        <v>121</v>
      </c>
      <c r="BO20" s="14">
        <v>123</v>
      </c>
      <c r="BP20" s="14">
        <v>124</v>
      </c>
      <c r="BQ20" s="14">
        <v>125</v>
      </c>
      <c r="BR20" s="14">
        <v>125</v>
      </c>
      <c r="BS20" s="14">
        <v>126</v>
      </c>
      <c r="BT20" s="14">
        <v>128</v>
      </c>
      <c r="BU20" s="14">
        <v>129</v>
      </c>
      <c r="BV20" s="14">
        <v>130</v>
      </c>
      <c r="BW20" s="14">
        <v>132</v>
      </c>
      <c r="BX20" s="14">
        <v>133</v>
      </c>
      <c r="BY20" s="14">
        <v>139</v>
      </c>
      <c r="BZ20" s="14">
        <v>146</v>
      </c>
      <c r="CA20" s="14">
        <v>154</v>
      </c>
      <c r="CB20" s="14">
        <v>161</v>
      </c>
      <c r="CC20" s="14">
        <v>169</v>
      </c>
      <c r="CD20" s="14">
        <v>177</v>
      </c>
      <c r="CE20" s="14">
        <v>187</v>
      </c>
      <c r="CF20" s="14">
        <v>196</v>
      </c>
      <c r="CG20" s="14">
        <v>208</v>
      </c>
      <c r="CH20" s="14">
        <v>222</v>
      </c>
      <c r="CI20" s="14">
        <v>231</v>
      </c>
      <c r="CJ20" s="14">
        <v>233</v>
      </c>
      <c r="CK20" s="14">
        <v>237</v>
      </c>
      <c r="CL20" s="14">
        <v>240</v>
      </c>
      <c r="CM20" s="14">
        <v>243</v>
      </c>
      <c r="CN20" s="14">
        <v>252</v>
      </c>
      <c r="CO20" s="14">
        <v>256</v>
      </c>
      <c r="CP20" s="14">
        <v>260</v>
      </c>
      <c r="CQ20" s="14">
        <v>263</v>
      </c>
      <c r="CR20" s="14">
        <v>267</v>
      </c>
      <c r="CS20" s="14">
        <v>270</v>
      </c>
      <c r="CT20" s="14">
        <v>274</v>
      </c>
      <c r="CU20" s="14">
        <v>276</v>
      </c>
      <c r="CV20" s="57">
        <v>279</v>
      </c>
      <c r="CW20" s="57">
        <v>282</v>
      </c>
      <c r="CX20" s="57">
        <v>283</v>
      </c>
      <c r="CY20" s="57">
        <v>284</v>
      </c>
      <c r="CZ20" s="57">
        <v>285</v>
      </c>
      <c r="DA20" s="57">
        <v>285</v>
      </c>
      <c r="DB20" s="57">
        <v>286</v>
      </c>
      <c r="DC20" s="57">
        <v>286</v>
      </c>
    </row>
    <row r="21" spans="2:107" x14ac:dyDescent="0.25">
      <c r="B21" s="6" t="s">
        <v>5</v>
      </c>
      <c r="C21" s="7"/>
      <c r="D21" s="10"/>
      <c r="E21" s="10">
        <f t="shared" ref="E21:AX21" si="17">+E20-E19</f>
        <v>0.85000000000000009</v>
      </c>
      <c r="F21" s="10">
        <f t="shared" si="17"/>
        <v>0.61999999999999966</v>
      </c>
      <c r="G21" s="10">
        <f t="shared" si="17"/>
        <v>0.88999999999999968</v>
      </c>
      <c r="H21" s="10">
        <f t="shared" si="17"/>
        <v>0.32000000000000028</v>
      </c>
      <c r="I21" s="10">
        <f t="shared" si="17"/>
        <v>0.85999999999999943</v>
      </c>
      <c r="J21" s="10">
        <f t="shared" si="17"/>
        <v>3.1500000000000004</v>
      </c>
      <c r="K21" s="10">
        <f t="shared" si="17"/>
        <v>2</v>
      </c>
      <c r="L21" s="10">
        <f t="shared" si="17"/>
        <v>2</v>
      </c>
      <c r="M21" s="10">
        <f t="shared" si="17"/>
        <v>2</v>
      </c>
      <c r="N21" s="10">
        <f t="shared" si="17"/>
        <v>4.09</v>
      </c>
      <c r="O21" s="10">
        <f t="shared" si="17"/>
        <v>3.91</v>
      </c>
      <c r="P21" s="10">
        <f t="shared" si="17"/>
        <v>4</v>
      </c>
      <c r="Q21" s="10">
        <f t="shared" si="17"/>
        <v>0</v>
      </c>
      <c r="R21" s="10">
        <f t="shared" si="17"/>
        <v>6</v>
      </c>
      <c r="S21" s="10">
        <f t="shared" si="17"/>
        <v>0</v>
      </c>
      <c r="T21" s="10">
        <f t="shared" si="17"/>
        <v>4</v>
      </c>
      <c r="U21" s="10">
        <f t="shared" si="17"/>
        <v>4</v>
      </c>
      <c r="V21" s="10">
        <f t="shared" si="17"/>
        <v>4</v>
      </c>
      <c r="W21" s="10">
        <f t="shared" si="17"/>
        <v>2</v>
      </c>
      <c r="X21" s="10">
        <f t="shared" si="17"/>
        <v>0</v>
      </c>
      <c r="Y21" s="10">
        <f t="shared" si="17"/>
        <v>2</v>
      </c>
      <c r="Z21" s="10">
        <f t="shared" si="17"/>
        <v>3</v>
      </c>
      <c r="AA21" s="10">
        <f t="shared" si="17"/>
        <v>3</v>
      </c>
      <c r="AB21" s="10">
        <f t="shared" si="17"/>
        <v>0</v>
      </c>
      <c r="AC21" s="10">
        <f t="shared" si="17"/>
        <v>1</v>
      </c>
      <c r="AD21" s="10">
        <f t="shared" si="17"/>
        <v>3</v>
      </c>
      <c r="AE21" s="10">
        <f t="shared" si="17"/>
        <v>2</v>
      </c>
      <c r="AF21" s="10">
        <f t="shared" si="17"/>
        <v>2</v>
      </c>
      <c r="AG21" s="10">
        <f t="shared" si="17"/>
        <v>3</v>
      </c>
      <c r="AH21" s="10">
        <f t="shared" si="17"/>
        <v>2</v>
      </c>
      <c r="AI21" s="10">
        <f t="shared" si="17"/>
        <v>1</v>
      </c>
      <c r="AJ21" s="10">
        <f t="shared" si="17"/>
        <v>0</v>
      </c>
      <c r="AK21" s="10">
        <f t="shared" si="17"/>
        <v>6</v>
      </c>
      <c r="AL21" s="10">
        <f t="shared" si="17"/>
        <v>3</v>
      </c>
      <c r="AM21" s="10">
        <f t="shared" si="17"/>
        <v>7</v>
      </c>
      <c r="AN21" s="10">
        <f t="shared" si="17"/>
        <v>-3</v>
      </c>
      <c r="AO21" s="10">
        <f t="shared" si="17"/>
        <v>3</v>
      </c>
      <c r="AP21" s="10">
        <f t="shared" si="17"/>
        <v>3</v>
      </c>
      <c r="AQ21" s="10">
        <f t="shared" si="17"/>
        <v>2</v>
      </c>
      <c r="AR21" s="10">
        <f t="shared" si="17"/>
        <v>2</v>
      </c>
      <c r="AS21" s="10">
        <f t="shared" si="17"/>
        <v>3</v>
      </c>
      <c r="AT21" s="10">
        <f t="shared" si="17"/>
        <v>2</v>
      </c>
      <c r="AU21" s="10">
        <f t="shared" si="17"/>
        <v>1</v>
      </c>
      <c r="AV21" s="10">
        <f t="shared" si="17"/>
        <v>3</v>
      </c>
      <c r="AW21" s="10">
        <f t="shared" si="17"/>
        <v>4</v>
      </c>
      <c r="AX21" s="10">
        <f t="shared" si="17"/>
        <v>2</v>
      </c>
      <c r="AY21" s="37">
        <f>+AY20-AY19-2</f>
        <v>3</v>
      </c>
      <c r="AZ21" s="37">
        <f t="shared" ref="AZ21:BF21" si="18">+AZ20-AZ19</f>
        <v>1</v>
      </c>
      <c r="BA21" s="37">
        <f t="shared" si="18"/>
        <v>0</v>
      </c>
      <c r="BB21" s="37">
        <f t="shared" si="18"/>
        <v>5</v>
      </c>
      <c r="BC21" s="37">
        <f t="shared" si="18"/>
        <v>1</v>
      </c>
      <c r="BD21" s="37">
        <f t="shared" si="18"/>
        <v>2</v>
      </c>
      <c r="BE21" s="37">
        <f t="shared" si="18"/>
        <v>2</v>
      </c>
      <c r="BF21" s="37">
        <f t="shared" si="18"/>
        <v>0</v>
      </c>
      <c r="BG21" s="37">
        <f>+BG20-BG19</f>
        <v>3</v>
      </c>
      <c r="BH21" s="37">
        <f>+BH20-BH19</f>
        <v>6</v>
      </c>
      <c r="BI21" s="37">
        <v>0</v>
      </c>
      <c r="BJ21" s="37">
        <f t="shared" ref="BJ21:BR21" si="19">+BJ20-BJ19</f>
        <v>1</v>
      </c>
      <c r="BK21" s="37">
        <f t="shared" si="19"/>
        <v>2</v>
      </c>
      <c r="BL21" s="37">
        <f t="shared" si="19"/>
        <v>1</v>
      </c>
      <c r="BM21" s="37">
        <f t="shared" si="19"/>
        <v>2</v>
      </c>
      <c r="BN21" s="37">
        <f t="shared" si="19"/>
        <v>1</v>
      </c>
      <c r="BO21" s="37">
        <f t="shared" si="19"/>
        <v>2</v>
      </c>
      <c r="BP21" s="37">
        <f t="shared" si="19"/>
        <v>1</v>
      </c>
      <c r="BQ21" s="37">
        <f t="shared" si="19"/>
        <v>1</v>
      </c>
      <c r="BR21" s="37">
        <f t="shared" si="19"/>
        <v>0</v>
      </c>
      <c r="BS21" s="37">
        <f t="shared" ref="BS21:DB21" si="20">+BS20-BS19</f>
        <v>1</v>
      </c>
      <c r="BT21" s="37">
        <f t="shared" si="20"/>
        <v>2</v>
      </c>
      <c r="BU21" s="37">
        <f t="shared" si="20"/>
        <v>1</v>
      </c>
      <c r="BV21" s="37">
        <f t="shared" si="20"/>
        <v>1</v>
      </c>
      <c r="BW21" s="37">
        <f t="shared" si="20"/>
        <v>2</v>
      </c>
      <c r="BX21" s="37">
        <f t="shared" si="20"/>
        <v>1</v>
      </c>
      <c r="BY21" s="37">
        <f t="shared" si="20"/>
        <v>6</v>
      </c>
      <c r="BZ21" s="37">
        <f t="shared" si="20"/>
        <v>7</v>
      </c>
      <c r="CA21" s="37">
        <f t="shared" si="20"/>
        <v>8</v>
      </c>
      <c r="CB21" s="37">
        <f t="shared" si="20"/>
        <v>7</v>
      </c>
      <c r="CC21" s="37">
        <f t="shared" si="20"/>
        <v>8</v>
      </c>
      <c r="CD21" s="37">
        <f t="shared" si="20"/>
        <v>8</v>
      </c>
      <c r="CE21" s="37">
        <f t="shared" si="20"/>
        <v>10</v>
      </c>
      <c r="CF21" s="37">
        <f t="shared" si="20"/>
        <v>9</v>
      </c>
      <c r="CG21" s="37">
        <f t="shared" si="20"/>
        <v>12</v>
      </c>
      <c r="CH21" s="37">
        <f t="shared" si="20"/>
        <v>14</v>
      </c>
      <c r="CI21" s="37">
        <f t="shared" si="20"/>
        <v>9</v>
      </c>
      <c r="CJ21" s="37">
        <f t="shared" si="20"/>
        <v>2</v>
      </c>
      <c r="CK21" s="37">
        <f t="shared" si="20"/>
        <v>4</v>
      </c>
      <c r="CL21" s="37">
        <f t="shared" si="20"/>
        <v>3</v>
      </c>
      <c r="CM21" s="37">
        <f t="shared" si="20"/>
        <v>3</v>
      </c>
      <c r="CN21" s="37">
        <f t="shared" si="20"/>
        <v>9</v>
      </c>
      <c r="CO21" s="37">
        <f t="shared" si="20"/>
        <v>4</v>
      </c>
      <c r="CP21" s="37">
        <f t="shared" si="20"/>
        <v>4</v>
      </c>
      <c r="CQ21" s="37">
        <f t="shared" si="20"/>
        <v>3</v>
      </c>
      <c r="CR21" s="37">
        <f t="shared" si="20"/>
        <v>4</v>
      </c>
      <c r="CS21" s="37">
        <f t="shared" si="20"/>
        <v>3</v>
      </c>
      <c r="CT21" s="37">
        <f t="shared" si="20"/>
        <v>4</v>
      </c>
      <c r="CU21" s="37">
        <f t="shared" si="20"/>
        <v>2</v>
      </c>
      <c r="CV21" s="37">
        <f t="shared" si="20"/>
        <v>3</v>
      </c>
      <c r="CW21" s="37">
        <f t="shared" si="20"/>
        <v>3</v>
      </c>
      <c r="CX21" s="37">
        <f t="shared" si="20"/>
        <v>1</v>
      </c>
      <c r="CY21" s="37">
        <f t="shared" si="20"/>
        <v>1</v>
      </c>
      <c r="CZ21" s="37">
        <f t="shared" si="20"/>
        <v>1</v>
      </c>
      <c r="DA21" s="37">
        <f t="shared" si="20"/>
        <v>0</v>
      </c>
      <c r="DB21" s="37">
        <f t="shared" si="20"/>
        <v>1</v>
      </c>
      <c r="DC21" s="37">
        <f t="shared" ref="DC21" si="21">+DC20-DC19</f>
        <v>0</v>
      </c>
    </row>
    <row r="22" spans="2:107" x14ac:dyDescent="0.25">
      <c r="B22" s="6" t="s">
        <v>20</v>
      </c>
      <c r="C22" s="7"/>
      <c r="D22" s="10"/>
      <c r="E22" s="10"/>
      <c r="F22" s="10"/>
      <c r="G22" s="10"/>
      <c r="H22" s="10"/>
      <c r="I22" s="10"/>
      <c r="J22" s="10"/>
      <c r="K22" s="10"/>
      <c r="L22" s="10"/>
      <c r="M22" s="15">
        <f>+M21/General!M40*(General!M39-General!M40)</f>
        <v>0.31246537396121971</v>
      </c>
      <c r="N22" s="15">
        <f>+N21/General!N40*(General!N39-General!N40)</f>
        <v>4.3433628318582281E-2</v>
      </c>
      <c r="O22" s="15">
        <f>+O21/General!O40*(General!O39-General!O40)</f>
        <v>0</v>
      </c>
      <c r="P22" s="15">
        <f>+P21/General!P40*1</f>
        <v>0.23337222870478408</v>
      </c>
      <c r="Q22" s="15">
        <f>+Q21/General!Q40*1</f>
        <v>0</v>
      </c>
      <c r="R22" s="15">
        <f>+R21/General!R40*1</f>
        <v>0.23818975784041288</v>
      </c>
      <c r="S22" s="15">
        <f>+S21/General!S40*1</f>
        <v>0</v>
      </c>
      <c r="T22" s="15">
        <f>+T21/General!T40*1</f>
        <v>0.28571428571428542</v>
      </c>
      <c r="U22" s="15">
        <f>+U21/General!U40*1</f>
        <v>0.31570639305445969</v>
      </c>
      <c r="V22" s="15">
        <f>+V21/General!V40*1</f>
        <v>0.2857142857142857</v>
      </c>
      <c r="W22" s="15">
        <v>0.25</v>
      </c>
      <c r="X22" s="15">
        <v>0.25</v>
      </c>
      <c r="Y22" s="15">
        <v>0.25</v>
      </c>
      <c r="Z22" s="15">
        <v>0.25</v>
      </c>
      <c r="AA22" s="15">
        <v>0.25</v>
      </c>
      <c r="AB22" s="15">
        <v>0.25</v>
      </c>
      <c r="AC22" s="15">
        <v>0.25</v>
      </c>
      <c r="AD22" s="15">
        <v>0.25</v>
      </c>
      <c r="AE22" s="15">
        <f>0.25+(General!AE39-General!AE40)/4</f>
        <v>0.75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f>+(General!AQ39-General!AQ40-Danila!AQ22)/3</f>
        <v>0</v>
      </c>
      <c r="AR22" s="15">
        <f>+(General!AR39-General!AR40-Danila!AR22)/3</f>
        <v>0.33333333333333331</v>
      </c>
      <c r="AS22" s="15">
        <f>+(General!AS39-General!AS40-Danila!AS22)/3</f>
        <v>-1</v>
      </c>
      <c r="AT22" s="15">
        <f>+(General!AT39-General!AT40-Danila!AT22)/3</f>
        <v>0</v>
      </c>
      <c r="AU22" s="15">
        <f>+(General!AU39-General!AU40-Danila!AU22)/3</f>
        <v>0</v>
      </c>
      <c r="AV22" s="15">
        <f>+(General!AV39-General!AV40-Danila!AV22)/3</f>
        <v>0</v>
      </c>
      <c r="AW22" s="15">
        <f>+(General!AW39-General!AW40)/5</f>
        <v>1.8</v>
      </c>
      <c r="AX22" s="15"/>
      <c r="AY22" s="15">
        <f>+(General!AY39-General!AY40)-'Carla - Camila'!E22</f>
        <v>0</v>
      </c>
      <c r="AZ22" s="15">
        <f>+(General!AZ39-General!AZ40)/5</f>
        <v>0.6</v>
      </c>
      <c r="BA22" s="15">
        <f>+(General!BA39-General!BA40)/5</f>
        <v>0.2</v>
      </c>
      <c r="BB22" s="15">
        <f>+(General!BB39-General!BB40)/5</f>
        <v>0.4</v>
      </c>
      <c r="BC22" s="15">
        <f>+(General!BC39-General!BC40)/5</f>
        <v>0.2</v>
      </c>
      <c r="BD22" s="15">
        <f>+(General!BD39-General!BD40)/5</f>
        <v>0.4</v>
      </c>
      <c r="BE22" s="15">
        <f>+(General!BE39-General!BE40)/5</f>
        <v>0.2</v>
      </c>
      <c r="BF22" s="15">
        <f>+(General!BF39-General!BF40)/5</f>
        <v>0</v>
      </c>
      <c r="BG22" s="15">
        <f>+(General!BG39-General!BG40)/5</f>
        <v>1</v>
      </c>
      <c r="BH22" s="15">
        <f>+(General!BH39-General!BH40)/5</f>
        <v>1</v>
      </c>
      <c r="BI22" s="15">
        <f>+(General!BI39-General!BI40)/5</f>
        <v>1.2</v>
      </c>
      <c r="BJ22" s="15">
        <f>+(General!BJ39-General!BJ40)/5</f>
        <v>1.8</v>
      </c>
      <c r="BK22" s="15">
        <f>+(General!BK39-General!BK40)/5</f>
        <v>0.8</v>
      </c>
      <c r="BL22" s="15">
        <f>+(General!BL39-General!BL40)/5</f>
        <v>0.4</v>
      </c>
      <c r="BM22" s="15">
        <f>+(General!BM39-General!BM40)/5</f>
        <v>0</v>
      </c>
      <c r="BN22" s="15">
        <f>+(General!BN39-General!BN40)/5</f>
        <v>2</v>
      </c>
      <c r="BO22" s="15">
        <f>+(General!BO39-General!BO40)/5</f>
        <v>-3.8</v>
      </c>
      <c r="BP22" s="15">
        <f>+(General!BP39-General!BP40)/5</f>
        <v>4.4000000000000004</v>
      </c>
      <c r="BQ22" s="15">
        <f>+(General!BQ39-General!BQ40)/5</f>
        <v>1.6</v>
      </c>
      <c r="BR22" s="15">
        <f>+(General!BR39-General!BR40)/5</f>
        <v>-0.4</v>
      </c>
      <c r="BS22" s="15">
        <f>+(General!BS39-General!BS40)/5</f>
        <v>0.6</v>
      </c>
      <c r="BT22" s="15">
        <f>+(General!BT39-General!BT40)/5</f>
        <v>0.6</v>
      </c>
      <c r="BU22" s="15">
        <f>+(General!BU39-General!BU40)/5</f>
        <v>0.6</v>
      </c>
      <c r="BV22" s="15">
        <f>+(General!BV39-General!BV40)/5</f>
        <v>0</v>
      </c>
      <c r="BW22" s="15">
        <f>+(General!BW39-General!BW40)/5</f>
        <v>1</v>
      </c>
      <c r="BX22" s="15">
        <f>+(General!BX39-General!BX40)/5</f>
        <v>0.4</v>
      </c>
      <c r="BY22" s="15">
        <f>+(General!BY39-General!BY40)/4</f>
        <v>0.5</v>
      </c>
      <c r="BZ22" s="15">
        <f>+(General!BZ39-General!BZ40)/4</f>
        <v>0.5</v>
      </c>
      <c r="CA22" s="15">
        <f>+(General!CA39-General!CA40)/4</f>
        <v>-0.25</v>
      </c>
      <c r="CB22" s="15">
        <f>+(General!CB39-General!CB40)/4</f>
        <v>0</v>
      </c>
      <c r="CC22" s="15">
        <f>+(General!CC39-General!CC40)/4</f>
        <v>-1</v>
      </c>
      <c r="CD22" s="15">
        <f>+(General!CD39-General!CD40)/4</f>
        <v>1</v>
      </c>
      <c r="CE22" s="15">
        <f>+(General!CE39-General!CE40)/4</f>
        <v>0.25</v>
      </c>
      <c r="CF22" s="15">
        <f>+(General!CF39-General!CF40)/4</f>
        <v>-0.5</v>
      </c>
      <c r="CG22" s="15">
        <f>+(General!CG39-General!CG40)/4</f>
        <v>-0.5</v>
      </c>
      <c r="CH22" s="15">
        <f>+(General!CH39-General!CH40)/4</f>
        <v>-1.25</v>
      </c>
      <c r="CI22" s="15">
        <f>+(General!CI39-General!CI40)/4</f>
        <v>0</v>
      </c>
      <c r="CJ22" s="15">
        <f>+(General!CJ39-General!CJ40)/4</f>
        <v>0</v>
      </c>
      <c r="CK22" s="15">
        <f>+(General!CK39-General!CK40)/4</f>
        <v>0</v>
      </c>
      <c r="CL22" s="15">
        <f>+(General!CL39-General!CL40)/5</f>
        <v>1.4</v>
      </c>
      <c r="CM22" s="15">
        <f>+(General!CM39-General!CM40)/5</f>
        <v>1</v>
      </c>
      <c r="CN22" s="15">
        <f>+(General!CN39-General!CN40)/5</f>
        <v>1</v>
      </c>
      <c r="CO22" s="15">
        <f>+(General!CO39-General!CO40)/4</f>
        <v>0.75</v>
      </c>
      <c r="CP22" s="15">
        <f>+(General!CP39-General!CP40)/4</f>
        <v>0.25</v>
      </c>
      <c r="CQ22" s="15">
        <f>+(General!CQ39-General!CQ40)/4</f>
        <v>1</v>
      </c>
      <c r="CR22" s="15">
        <f>+(General!CR39-General!CR40)/4</f>
        <v>0.5</v>
      </c>
      <c r="CS22" s="15">
        <f>+(General!CS39-General!CS40)/4</f>
        <v>0</v>
      </c>
      <c r="CT22" s="15">
        <f>+(General!CT39-General!CT40)/4</f>
        <v>1.5</v>
      </c>
      <c r="CU22" s="15">
        <f>+(General!CU39-General!CU40)/4</f>
        <v>0</v>
      </c>
      <c r="CV22" s="58">
        <f>+(General!CV39-General!CV40)/4</f>
        <v>1.5</v>
      </c>
      <c r="CW22" s="58">
        <f>+(General!CW39-General!CW40)/4</f>
        <v>0</v>
      </c>
      <c r="CX22" s="58">
        <f>+(General!CX39-General!CX40)/4</f>
        <v>1.25</v>
      </c>
      <c r="CY22" s="58">
        <f>+(General!CY39-General!CY40)/4</f>
        <v>-1</v>
      </c>
      <c r="CZ22" s="58">
        <f>+(General!CZ39-General!CZ40)/4</f>
        <v>0.25</v>
      </c>
      <c r="DA22" s="58">
        <f>+(General!DA39-General!DA40)/4</f>
        <v>0</v>
      </c>
      <c r="DB22" s="58">
        <f>+(General!DB39-General!DB40)/4</f>
        <v>1</v>
      </c>
      <c r="DC22" s="58">
        <f>+(General!DC39-General!DC40)/4</f>
        <v>1.25</v>
      </c>
    </row>
    <row r="23" spans="2:107" x14ac:dyDescent="0.25">
      <c r="B23" s="17" t="s">
        <v>7</v>
      </c>
      <c r="C23" s="18"/>
      <c r="D23" s="19"/>
      <c r="E23" s="19" t="e">
        <f t="shared" ref="E23:L23" si="22">+E21*E17</f>
        <v>#REF!</v>
      </c>
      <c r="F23" s="19">
        <f t="shared" si="22"/>
        <v>557.99999999999966</v>
      </c>
      <c r="G23" s="19">
        <f t="shared" si="22"/>
        <v>800.99999999999966</v>
      </c>
      <c r="H23" s="19">
        <f t="shared" si="22"/>
        <v>288.00000000000023</v>
      </c>
      <c r="I23" s="19">
        <f t="shared" si="22"/>
        <v>687.99999999999955</v>
      </c>
      <c r="J23" s="19">
        <f t="shared" si="22"/>
        <v>2633.4</v>
      </c>
      <c r="K23" s="19">
        <f t="shared" si="22"/>
        <v>1672</v>
      </c>
      <c r="L23" s="19">
        <f t="shared" si="22"/>
        <v>1672</v>
      </c>
      <c r="M23" s="19">
        <f t="shared" ref="M23:AR23" si="23">(+M21+M22)*M17</f>
        <v>1803.7229916897513</v>
      </c>
      <c r="N23" s="19">
        <f t="shared" si="23"/>
        <v>3224.0782300884939</v>
      </c>
      <c r="O23" s="19">
        <f t="shared" si="23"/>
        <v>3214.02</v>
      </c>
      <c r="P23" s="19">
        <f t="shared" si="23"/>
        <v>3479.8319719953324</v>
      </c>
      <c r="Q23" s="19">
        <f t="shared" si="23"/>
        <v>0</v>
      </c>
      <c r="R23" s="19">
        <f t="shared" si="23"/>
        <v>5127.7919809448194</v>
      </c>
      <c r="S23" s="19">
        <f t="shared" si="23"/>
        <v>0</v>
      </c>
      <c r="T23" s="19">
        <f t="shared" si="23"/>
        <v>3552.8571428571427</v>
      </c>
      <c r="U23" s="19">
        <f t="shared" si="23"/>
        <v>3577.7205998421473</v>
      </c>
      <c r="V23" s="19">
        <f t="shared" si="23"/>
        <v>3488.5714285714284</v>
      </c>
      <c r="W23" s="19">
        <f t="shared" si="23"/>
        <v>1831.5</v>
      </c>
      <c r="X23" s="19">
        <f t="shared" si="23"/>
        <v>203.5</v>
      </c>
      <c r="Y23" s="19">
        <f t="shared" si="23"/>
        <v>1831.5</v>
      </c>
      <c r="Z23" s="19">
        <f t="shared" si="23"/>
        <v>2645.5</v>
      </c>
      <c r="AA23" s="19">
        <f t="shared" si="23"/>
        <v>2645.5</v>
      </c>
      <c r="AB23" s="19">
        <f t="shared" si="23"/>
        <v>213.5</v>
      </c>
      <c r="AC23" s="19">
        <f t="shared" si="23"/>
        <v>1067.5</v>
      </c>
      <c r="AD23" s="19">
        <f t="shared" si="23"/>
        <v>2775.5</v>
      </c>
      <c r="AE23" s="19">
        <f t="shared" si="23"/>
        <v>2348.5</v>
      </c>
      <c r="AF23" s="19">
        <f t="shared" si="23"/>
        <v>1708</v>
      </c>
      <c r="AG23" s="19">
        <f t="shared" si="23"/>
        <v>2562</v>
      </c>
      <c r="AH23" s="19">
        <f t="shared" si="23"/>
        <v>1708</v>
      </c>
      <c r="AI23" s="19">
        <f t="shared" si="23"/>
        <v>854</v>
      </c>
      <c r="AJ23" s="19">
        <f t="shared" si="23"/>
        <v>0</v>
      </c>
      <c r="AK23" s="19">
        <f t="shared" si="23"/>
        <v>5124</v>
      </c>
      <c r="AL23" s="19">
        <f t="shared" si="23"/>
        <v>2562</v>
      </c>
      <c r="AM23" s="19">
        <f t="shared" si="23"/>
        <v>5978</v>
      </c>
      <c r="AN23" s="19">
        <f t="shared" si="23"/>
        <v>-2589</v>
      </c>
      <c r="AO23" s="19">
        <f t="shared" si="23"/>
        <v>2589</v>
      </c>
      <c r="AP23" s="19">
        <f t="shared" si="23"/>
        <v>2574</v>
      </c>
      <c r="AQ23" s="19">
        <f t="shared" si="23"/>
        <v>1716</v>
      </c>
      <c r="AR23" s="19">
        <f t="shared" si="23"/>
        <v>2002.0000000000002</v>
      </c>
      <c r="AS23" s="19">
        <f t="shared" ref="AS23:BX23" si="24">(+AS21+AS22)*AS17</f>
        <v>1716</v>
      </c>
      <c r="AT23" s="19">
        <f t="shared" si="24"/>
        <v>1716</v>
      </c>
      <c r="AU23" s="19">
        <f t="shared" si="24"/>
        <v>858</v>
      </c>
      <c r="AV23" s="19">
        <f t="shared" si="24"/>
        <v>2574</v>
      </c>
      <c r="AW23" s="19">
        <f t="shared" si="24"/>
        <v>4976.3999999999996</v>
      </c>
      <c r="AX23" s="19">
        <f t="shared" si="24"/>
        <v>1716</v>
      </c>
      <c r="AY23" s="19">
        <f t="shared" si="24"/>
        <v>2574</v>
      </c>
      <c r="AZ23" s="19">
        <f t="shared" si="24"/>
        <v>1380.8000000000002</v>
      </c>
      <c r="BA23" s="19">
        <f t="shared" si="24"/>
        <v>172.60000000000002</v>
      </c>
      <c r="BB23" s="19">
        <f t="shared" si="24"/>
        <v>4660.2000000000007</v>
      </c>
      <c r="BC23" s="19">
        <f t="shared" si="24"/>
        <v>1035.5999999999999</v>
      </c>
      <c r="BD23" s="19">
        <f t="shared" si="24"/>
        <v>2071.1999999999998</v>
      </c>
      <c r="BE23" s="19">
        <f t="shared" si="24"/>
        <v>1898.6000000000001</v>
      </c>
      <c r="BF23" s="19">
        <f t="shared" si="24"/>
        <v>0</v>
      </c>
      <c r="BG23" s="19">
        <f t="shared" si="24"/>
        <v>3452</v>
      </c>
      <c r="BH23" s="19">
        <f t="shared" si="24"/>
        <v>6041</v>
      </c>
      <c r="BI23" s="19">
        <f t="shared" si="24"/>
        <v>1074</v>
      </c>
      <c r="BJ23" s="19">
        <f t="shared" si="24"/>
        <v>2506</v>
      </c>
      <c r="BK23" s="19">
        <f t="shared" si="24"/>
        <v>2506</v>
      </c>
      <c r="BL23" s="19">
        <f t="shared" si="24"/>
        <v>1253</v>
      </c>
      <c r="BM23" s="19">
        <f t="shared" si="24"/>
        <v>1790</v>
      </c>
      <c r="BN23" s="19">
        <f t="shared" si="24"/>
        <v>2670</v>
      </c>
      <c r="BO23" s="19">
        <f t="shared" si="24"/>
        <v>-1601.9999999999998</v>
      </c>
      <c r="BP23" s="19">
        <f t="shared" si="24"/>
        <v>4806</v>
      </c>
      <c r="BQ23" s="19">
        <f t="shared" si="24"/>
        <v>2314</v>
      </c>
      <c r="BR23" s="19">
        <f t="shared" si="24"/>
        <v>-356</v>
      </c>
      <c r="BS23" s="19">
        <f t="shared" si="24"/>
        <v>1424</v>
      </c>
      <c r="BT23" s="19">
        <f t="shared" si="24"/>
        <v>2314</v>
      </c>
      <c r="BU23" s="19">
        <f t="shared" si="24"/>
        <v>1424</v>
      </c>
      <c r="BV23" s="19">
        <f t="shared" si="24"/>
        <v>890</v>
      </c>
      <c r="BW23" s="19">
        <f t="shared" si="24"/>
        <v>2748</v>
      </c>
      <c r="BX23" s="19">
        <f t="shared" si="24"/>
        <v>1282.3999999999999</v>
      </c>
      <c r="BY23" s="19">
        <f t="shared" ref="BY23:DB23" si="25">(+BY21+BY22)*BY17</f>
        <v>5954</v>
      </c>
      <c r="BZ23" s="19">
        <f t="shared" si="25"/>
        <v>6870</v>
      </c>
      <c r="CA23" s="19">
        <f t="shared" si="25"/>
        <v>7099</v>
      </c>
      <c r="CB23" s="19">
        <f t="shared" si="25"/>
        <v>6412</v>
      </c>
      <c r="CC23" s="19">
        <f t="shared" si="25"/>
        <v>6412</v>
      </c>
      <c r="CD23" s="19">
        <f t="shared" si="25"/>
        <v>8244</v>
      </c>
      <c r="CE23" s="19">
        <f t="shared" si="25"/>
        <v>9389</v>
      </c>
      <c r="CF23" s="19">
        <f t="shared" si="25"/>
        <v>7786</v>
      </c>
      <c r="CG23" s="19">
        <f t="shared" si="25"/>
        <v>10534</v>
      </c>
      <c r="CH23" s="19">
        <f t="shared" si="25"/>
        <v>11679</v>
      </c>
      <c r="CI23" s="19">
        <f t="shared" si="25"/>
        <v>8244</v>
      </c>
      <c r="CJ23" s="19">
        <f t="shared" si="25"/>
        <v>1832</v>
      </c>
      <c r="CK23" s="19">
        <f t="shared" si="25"/>
        <v>3664</v>
      </c>
      <c r="CL23" s="19">
        <f t="shared" si="25"/>
        <v>4030.4000000000005</v>
      </c>
      <c r="CM23" s="19">
        <f t="shared" si="25"/>
        <v>3664</v>
      </c>
      <c r="CN23" s="19">
        <f t="shared" si="25"/>
        <v>9160</v>
      </c>
      <c r="CO23" s="19">
        <f t="shared" si="25"/>
        <v>4351</v>
      </c>
      <c r="CP23" s="19">
        <f t="shared" si="25"/>
        <v>3893</v>
      </c>
      <c r="CQ23" s="19">
        <f t="shared" si="25"/>
        <v>4104</v>
      </c>
      <c r="CR23" s="19">
        <f t="shared" si="25"/>
        <v>4617</v>
      </c>
      <c r="CS23" s="19">
        <f t="shared" si="25"/>
        <v>3078</v>
      </c>
      <c r="CT23" s="19">
        <f t="shared" si="25"/>
        <v>5643</v>
      </c>
      <c r="CU23" s="19">
        <f t="shared" si="25"/>
        <v>2052</v>
      </c>
      <c r="CV23" s="62">
        <f t="shared" si="25"/>
        <v>4617</v>
      </c>
      <c r="CW23" s="62">
        <f t="shared" si="25"/>
        <v>3078</v>
      </c>
      <c r="CX23" s="62">
        <f t="shared" si="25"/>
        <v>2308.5</v>
      </c>
      <c r="CY23" s="62">
        <f t="shared" si="25"/>
        <v>0</v>
      </c>
      <c r="CZ23" s="62">
        <f t="shared" si="25"/>
        <v>1282.5</v>
      </c>
      <c r="DA23" s="62">
        <f t="shared" si="25"/>
        <v>0</v>
      </c>
      <c r="DB23" s="62">
        <f t="shared" si="25"/>
        <v>2052</v>
      </c>
      <c r="DC23" s="62">
        <f t="shared" ref="DC23" si="26">(+DC21+DC22)*DC17</f>
        <v>1282.5</v>
      </c>
    </row>
    <row r="25" spans="2:107" x14ac:dyDescent="0.25">
      <c r="B25" t="s">
        <v>25</v>
      </c>
      <c r="D25" s="21"/>
      <c r="E25" s="22" t="e">
        <f t="shared" ref="E25:AJ25" si="27">+E13+E23</f>
        <v>#REF!</v>
      </c>
      <c r="F25" s="22">
        <f t="shared" si="27"/>
        <v>557.99999999999966</v>
      </c>
      <c r="G25" s="22">
        <f t="shared" si="27"/>
        <v>1929.4019999999996</v>
      </c>
      <c r="H25" s="22">
        <f t="shared" si="27"/>
        <v>7457.8735165521539</v>
      </c>
      <c r="I25" s="22">
        <f t="shared" si="27"/>
        <v>7318</v>
      </c>
      <c r="J25" s="22">
        <f t="shared" si="27"/>
        <v>11276.878260869566</v>
      </c>
      <c r="K25" s="22">
        <f t="shared" si="27"/>
        <v>7845.913043478261</v>
      </c>
      <c r="L25" s="22">
        <f t="shared" si="27"/>
        <v>4265.04347826087</v>
      </c>
      <c r="M25" s="22">
        <f t="shared" si="27"/>
        <v>4619.7229916897513</v>
      </c>
      <c r="N25" s="22">
        <f t="shared" si="27"/>
        <v>6344.7182300884942</v>
      </c>
      <c r="O25" s="22">
        <f t="shared" si="27"/>
        <v>8206.02</v>
      </c>
      <c r="P25" s="22">
        <f t="shared" si="27"/>
        <v>6577.4319719953328</v>
      </c>
      <c r="Q25" s="22">
        <f t="shared" si="27"/>
        <v>2718.1570680628274</v>
      </c>
      <c r="R25" s="22">
        <f t="shared" si="27"/>
        <v>11878.091862881065</v>
      </c>
      <c r="S25" s="22">
        <f t="shared" si="27"/>
        <v>4352</v>
      </c>
      <c r="T25" s="22">
        <f t="shared" si="27"/>
        <v>9688.8571428571431</v>
      </c>
      <c r="U25" s="22">
        <f t="shared" si="27"/>
        <v>11748.932278674263</v>
      </c>
      <c r="V25" s="22">
        <f t="shared" si="27"/>
        <v>6608.5714285714284</v>
      </c>
      <c r="W25" s="22">
        <f t="shared" si="27"/>
        <v>4847.5</v>
      </c>
      <c r="X25" s="22">
        <f t="shared" si="27"/>
        <v>307.5</v>
      </c>
      <c r="Y25" s="22">
        <f t="shared" si="27"/>
        <v>4639.5</v>
      </c>
      <c r="Z25" s="22">
        <f t="shared" si="27"/>
        <v>5141.5</v>
      </c>
      <c r="AA25" s="22">
        <f t="shared" si="27"/>
        <v>4205.5</v>
      </c>
      <c r="AB25" s="22">
        <f t="shared" si="27"/>
        <v>1654.5</v>
      </c>
      <c r="AC25" s="22">
        <f t="shared" si="27"/>
        <v>3949.5</v>
      </c>
      <c r="AD25" s="22">
        <f t="shared" si="27"/>
        <v>5526.5</v>
      </c>
      <c r="AE25" s="22">
        <f t="shared" si="27"/>
        <v>4706.5</v>
      </c>
      <c r="AF25" s="22">
        <f t="shared" si="27"/>
        <v>4328</v>
      </c>
      <c r="AG25" s="22">
        <f t="shared" si="27"/>
        <v>5706</v>
      </c>
      <c r="AH25" s="22">
        <f t="shared" si="27"/>
        <v>4197</v>
      </c>
      <c r="AI25" s="22">
        <f t="shared" si="27"/>
        <v>2688</v>
      </c>
      <c r="AJ25" s="22">
        <f t="shared" si="27"/>
        <v>3013</v>
      </c>
      <c r="AK25" s="22">
        <f t="shared" ref="AK25:BP25" si="28">+AK13+AK23</f>
        <v>7744</v>
      </c>
      <c r="AL25" s="22">
        <f t="shared" si="28"/>
        <v>5182</v>
      </c>
      <c r="AM25" s="22">
        <f t="shared" si="28"/>
        <v>8991</v>
      </c>
      <c r="AN25" s="22">
        <f t="shared" si="28"/>
        <v>293</v>
      </c>
      <c r="AO25" s="22">
        <f t="shared" si="28"/>
        <v>5209</v>
      </c>
      <c r="AP25" s="22">
        <f t="shared" si="28"/>
        <v>5456</v>
      </c>
      <c r="AQ25" s="22">
        <f t="shared" si="28"/>
        <v>4176</v>
      </c>
      <c r="AR25" s="22">
        <f t="shared" si="28"/>
        <v>6307</v>
      </c>
      <c r="AS25" s="22">
        <f t="shared" si="28"/>
        <v>5283</v>
      </c>
      <c r="AT25" s="22">
        <f t="shared" si="28"/>
        <v>5652</v>
      </c>
      <c r="AU25" s="22">
        <f t="shared" si="28"/>
        <v>3564</v>
      </c>
      <c r="AV25" s="22">
        <f t="shared" si="28"/>
        <v>11860.5</v>
      </c>
      <c r="AW25" s="22">
        <f t="shared" si="28"/>
        <v>8112.9</v>
      </c>
      <c r="AX25" s="22">
        <f t="shared" si="28"/>
        <v>6943.5</v>
      </c>
      <c r="AY25" s="22">
        <f t="shared" si="28"/>
        <v>8478</v>
      </c>
      <c r="AZ25" s="22">
        <f t="shared" si="28"/>
        <v>4980.8</v>
      </c>
      <c r="BA25" s="22">
        <f t="shared" si="28"/>
        <v>7192.6</v>
      </c>
      <c r="BB25" s="22">
        <f t="shared" si="28"/>
        <v>12700.2</v>
      </c>
      <c r="BC25" s="22">
        <f t="shared" si="28"/>
        <v>8475.6</v>
      </c>
      <c r="BD25" s="22">
        <f t="shared" si="28"/>
        <v>14611.2</v>
      </c>
      <c r="BE25" s="22">
        <f t="shared" si="28"/>
        <v>7418.6</v>
      </c>
      <c r="BF25" s="22">
        <f t="shared" si="28"/>
        <v>2700</v>
      </c>
      <c r="BG25" s="22">
        <f t="shared" si="28"/>
        <v>10112</v>
      </c>
      <c r="BH25" s="22">
        <f t="shared" si="28"/>
        <v>8671.0750000000007</v>
      </c>
      <c r="BI25" s="22">
        <f t="shared" si="28"/>
        <v>5089</v>
      </c>
      <c r="BJ25" s="22">
        <f t="shared" si="28"/>
        <v>5421</v>
      </c>
      <c r="BK25" s="22">
        <f t="shared" si="28"/>
        <v>7291</v>
      </c>
      <c r="BL25" s="22">
        <f t="shared" si="28"/>
        <v>5653</v>
      </c>
      <c r="BM25" s="22">
        <f t="shared" si="28"/>
        <v>6840.5</v>
      </c>
      <c r="BN25" s="22">
        <f t="shared" si="28"/>
        <v>7609.5</v>
      </c>
      <c r="BO25" s="22">
        <f t="shared" si="28"/>
        <v>3110</v>
      </c>
      <c r="BP25" s="22">
        <f t="shared" si="28"/>
        <v>10758</v>
      </c>
      <c r="BQ25" s="22">
        <f t="shared" ref="BQ25:CZ25" si="29">+BQ13+BQ23</f>
        <v>5538</v>
      </c>
      <c r="BR25" s="22">
        <f t="shared" si="29"/>
        <v>3178</v>
      </c>
      <c r="BS25" s="22">
        <f t="shared" si="29"/>
        <v>7438</v>
      </c>
      <c r="BT25" s="22">
        <f t="shared" si="29"/>
        <v>7832</v>
      </c>
      <c r="BU25" s="22">
        <f t="shared" si="29"/>
        <v>4524</v>
      </c>
      <c r="BV25" s="22">
        <f t="shared" si="29"/>
        <v>5912</v>
      </c>
      <c r="BW25" s="22">
        <f t="shared" si="29"/>
        <v>8248</v>
      </c>
      <c r="BX25" s="22">
        <f t="shared" si="29"/>
        <v>5157.3999999999996</v>
      </c>
      <c r="BY25" s="22">
        <f t="shared" si="29"/>
        <v>8204</v>
      </c>
      <c r="BZ25" s="22">
        <f t="shared" si="29"/>
        <v>17932.5</v>
      </c>
      <c r="CA25" s="22">
        <f t="shared" si="29"/>
        <v>54587</v>
      </c>
      <c r="CB25" s="22">
        <f t="shared" si="29"/>
        <v>13580</v>
      </c>
      <c r="CC25" s="22">
        <f t="shared" si="29"/>
        <v>11508</v>
      </c>
      <c r="CD25" s="22">
        <f t="shared" si="29"/>
        <v>11324</v>
      </c>
      <c r="CE25" s="22">
        <f t="shared" si="29"/>
        <v>12861</v>
      </c>
      <c r="CF25" s="22">
        <f t="shared" si="29"/>
        <v>10250</v>
      </c>
      <c r="CG25" s="22">
        <f t="shared" si="29"/>
        <v>13726</v>
      </c>
      <c r="CH25" s="22">
        <f t="shared" si="29"/>
        <v>14871</v>
      </c>
      <c r="CI25" s="22">
        <f t="shared" si="29"/>
        <v>10596</v>
      </c>
      <c r="CJ25" s="22">
        <f t="shared" si="29"/>
        <v>5808</v>
      </c>
      <c r="CK25" s="22">
        <f t="shared" si="29"/>
        <v>8984</v>
      </c>
      <c r="CL25" s="22">
        <f t="shared" si="29"/>
        <v>12280.400000000001</v>
      </c>
      <c r="CM25" s="22">
        <f t="shared" si="29"/>
        <v>21914</v>
      </c>
      <c r="CN25" s="22">
        <f t="shared" si="29"/>
        <v>17847.5</v>
      </c>
      <c r="CO25" s="22">
        <f t="shared" si="29"/>
        <v>10101</v>
      </c>
      <c r="CP25" s="22">
        <f t="shared" si="29"/>
        <v>9268</v>
      </c>
      <c r="CQ25" s="22">
        <f t="shared" si="29"/>
        <v>9160</v>
      </c>
      <c r="CR25" s="22">
        <f t="shared" si="29"/>
        <v>9161</v>
      </c>
      <c r="CS25" s="22">
        <f t="shared" si="29"/>
        <v>7494</v>
      </c>
      <c r="CT25" s="22">
        <f t="shared" si="29"/>
        <v>10507</v>
      </c>
      <c r="CU25" s="22">
        <f t="shared" si="29"/>
        <v>5508</v>
      </c>
      <c r="CV25" s="64">
        <f t="shared" si="29"/>
        <v>10441</v>
      </c>
      <c r="CW25" s="64">
        <f t="shared" si="29"/>
        <v>8198</v>
      </c>
      <c r="CX25" s="64">
        <f t="shared" si="29"/>
        <v>3652.5</v>
      </c>
      <c r="CY25" s="64">
        <f t="shared" si="29"/>
        <v>2515.5</v>
      </c>
      <c r="CZ25" s="64">
        <f t="shared" si="29"/>
        <v>4765.5</v>
      </c>
      <c r="DA25" s="64">
        <f>+DA13+DA23</f>
        <v>2838</v>
      </c>
      <c r="DB25" s="64">
        <f>+DB13+DB23</f>
        <v>4825.5</v>
      </c>
      <c r="DC25" s="64">
        <f>+DC13+DC23</f>
        <v>3217.5</v>
      </c>
    </row>
    <row r="26" spans="2:107" x14ac:dyDescent="0.25">
      <c r="B26" t="s">
        <v>36</v>
      </c>
      <c r="D26" s="24"/>
      <c r="E26" s="24"/>
      <c r="F26" s="24"/>
      <c r="G26" s="25">
        <f>+General!G44/4</f>
        <v>3500</v>
      </c>
      <c r="H26" s="25">
        <f>+General!H44/4</f>
        <v>3500</v>
      </c>
      <c r="I26" s="25">
        <f>+General!I44/4</f>
        <v>0</v>
      </c>
      <c r="J26" s="26">
        <f>+General!J44/4</f>
        <v>4747.5</v>
      </c>
      <c r="K26" s="26">
        <f>+General!K44/4</f>
        <v>4747.5</v>
      </c>
      <c r="L26" s="26">
        <f>+General!L44/4</f>
        <v>4747.5</v>
      </c>
      <c r="M26" s="26">
        <f>+General!M44/4</f>
        <v>4747.5</v>
      </c>
      <c r="N26" s="26">
        <f>+General!N44/4</f>
        <v>4747.5</v>
      </c>
      <c r="O26" s="26">
        <f>+General!O44/4</f>
        <v>4747.5</v>
      </c>
      <c r="P26" s="26">
        <f>+General!P44/4</f>
        <v>4747.5</v>
      </c>
      <c r="Q26" s="26">
        <f>+General!Q44/4</f>
        <v>4747.5</v>
      </c>
      <c r="R26" s="26">
        <f>+General!R44/4</f>
        <v>4747.5</v>
      </c>
      <c r="S26" s="26">
        <f>+General!S44/4</f>
        <v>4747.5</v>
      </c>
      <c r="T26" s="26">
        <f>+General!T44/4</f>
        <v>4747.5</v>
      </c>
      <c r="U26" s="26">
        <f>+General!U44/4</f>
        <v>4747.5</v>
      </c>
      <c r="V26" s="26">
        <f>+General!V44/4</f>
        <v>4747.5</v>
      </c>
      <c r="W26" s="26">
        <f>+General!W44/4</f>
        <v>4806.5</v>
      </c>
      <c r="X26" s="26">
        <f>+General!X44/4</f>
        <v>4806.5</v>
      </c>
      <c r="Y26" s="26">
        <f>+General!Y44/4</f>
        <v>10500</v>
      </c>
      <c r="Z26" s="26">
        <f>+General!Z44/4</f>
        <v>10500</v>
      </c>
      <c r="AA26" s="26">
        <f>+General!AA44/4</f>
        <v>10500</v>
      </c>
      <c r="AB26" s="26">
        <f>+General!AB44/4</f>
        <v>10500</v>
      </c>
      <c r="AC26" s="26">
        <f>+General!AC44/4</f>
        <v>10500</v>
      </c>
      <c r="AD26" s="26">
        <f>+General!AD44/4</f>
        <v>10500</v>
      </c>
      <c r="AE26" s="26">
        <f>+General!AE44/4</f>
        <v>10500</v>
      </c>
      <c r="AF26" s="26">
        <f>+General!AF44/4</f>
        <v>10500</v>
      </c>
      <c r="AG26" s="26">
        <f>+General!AG44/4</f>
        <v>10500</v>
      </c>
      <c r="AH26" s="26">
        <f>+General!AH44/4</f>
        <v>10500</v>
      </c>
      <c r="AI26" s="26">
        <f>+General!AI44/4</f>
        <v>10500</v>
      </c>
      <c r="AJ26" s="26">
        <f>+General!AJ44/4</f>
        <v>10500</v>
      </c>
      <c r="AK26" s="34">
        <f>+General!AK44/4</f>
        <v>11155</v>
      </c>
      <c r="AL26" s="34">
        <f>+General!AL44/4</f>
        <v>11155</v>
      </c>
      <c r="AM26" s="34">
        <f>+General!AM44/4</f>
        <v>11155</v>
      </c>
      <c r="AN26" s="34">
        <f>+General!AN44/4</f>
        <v>11995</v>
      </c>
      <c r="AO26" s="34">
        <f>+General!AO44/4</f>
        <v>11995</v>
      </c>
      <c r="AP26" s="34">
        <f>+General!AP44/4</f>
        <v>11995.25</v>
      </c>
      <c r="AQ26" s="34">
        <f>+General!AQ44/4</f>
        <v>11995.25</v>
      </c>
      <c r="AR26" s="34">
        <f>+General!AR44/4</f>
        <v>11995.25</v>
      </c>
      <c r="AS26" s="34">
        <f>+General!AS44/4</f>
        <v>11995.25</v>
      </c>
      <c r="AT26" s="34">
        <f>+General!AT44/4</f>
        <v>11995.25</v>
      </c>
      <c r="AU26" s="34">
        <f>+General!AU44/4</f>
        <v>11995.25</v>
      </c>
      <c r="AV26" s="34">
        <f>+General!AV44/4</f>
        <v>11995.25</v>
      </c>
      <c r="AW26" s="34">
        <f>+General!AW44/4</f>
        <v>11995.25</v>
      </c>
      <c r="AX26" s="34">
        <f>+General!AX44/4</f>
        <v>11995.25</v>
      </c>
      <c r="AY26" s="34">
        <f>+General!AY44/5</f>
        <v>9763.4</v>
      </c>
      <c r="AZ26" s="34">
        <f>+General!AZ44/5</f>
        <v>9763.4</v>
      </c>
      <c r="BA26" s="34">
        <f>+General!BA44/5</f>
        <v>9763.4</v>
      </c>
      <c r="BB26" s="34">
        <f>+General!BB44/5</f>
        <v>9763.4</v>
      </c>
      <c r="BC26" s="34">
        <f>+General!BC44/5</f>
        <v>9763.4</v>
      </c>
      <c r="BD26" s="34">
        <f>+General!BD44/5</f>
        <v>9763.4</v>
      </c>
      <c r="BE26" s="34">
        <f>+General!BE44/5</f>
        <v>9897.7999999999993</v>
      </c>
      <c r="BF26" s="34">
        <f>+General!BF44/5</f>
        <v>9897.7999999999993</v>
      </c>
      <c r="BG26" s="34">
        <f>+General!BG44/5</f>
        <v>9897.7999999999993</v>
      </c>
      <c r="BH26" s="34">
        <f>+General!BH44/5</f>
        <v>9897.7999999999993</v>
      </c>
      <c r="BI26" s="34">
        <f>+General!BI44/5</f>
        <v>10896</v>
      </c>
      <c r="BJ26" s="34">
        <f>+General!BJ44/5</f>
        <v>10896</v>
      </c>
      <c r="BK26" s="34">
        <f>+General!BK44/5</f>
        <v>10896</v>
      </c>
      <c r="BL26" s="34">
        <f>+General!BL44/5</f>
        <v>10896</v>
      </c>
      <c r="BM26" s="34">
        <f>+General!BM44/5</f>
        <v>10896</v>
      </c>
      <c r="BN26" s="34">
        <f>+General!BN44/5</f>
        <v>10896</v>
      </c>
      <c r="BO26" s="34">
        <f>+General!BO44/5</f>
        <v>10896</v>
      </c>
      <c r="BP26" s="34">
        <f>+General!BP44/5</f>
        <v>11041.4</v>
      </c>
      <c r="BQ26" s="34">
        <f>+General!BQ44/5</f>
        <v>11041.4</v>
      </c>
      <c r="BR26" s="34">
        <f>+General!BR44/5</f>
        <v>11041.4</v>
      </c>
      <c r="BS26" s="34">
        <f>+General!BS44/5</f>
        <v>10194</v>
      </c>
      <c r="BT26" s="34">
        <f>+General!BT44/5</f>
        <v>10194</v>
      </c>
      <c r="BU26" s="34">
        <f>+General!BU44/5</f>
        <v>10194</v>
      </c>
      <c r="BV26" s="34">
        <f>+General!BV44/5</f>
        <v>10194</v>
      </c>
      <c r="BW26" s="34">
        <f>+General!BW44/5</f>
        <v>10194</v>
      </c>
      <c r="BX26" s="34">
        <f>+General!BX44/5</f>
        <v>10194</v>
      </c>
      <c r="BY26" s="34">
        <f>+General!BY44/5</f>
        <v>10335.6</v>
      </c>
      <c r="BZ26" s="34">
        <f>+General!BZ44/5</f>
        <v>10335.6</v>
      </c>
      <c r="CA26" s="34">
        <f>+General!CA44/5</f>
        <v>10335.6</v>
      </c>
      <c r="CB26" s="34">
        <f>+General!CB44/5</f>
        <v>10335.6</v>
      </c>
      <c r="CC26" s="34">
        <f>+General!CC44/5</f>
        <v>10335.6</v>
      </c>
      <c r="CD26" s="34">
        <f>+General!CD44/5</f>
        <v>8188</v>
      </c>
      <c r="CE26" s="34">
        <f>+General!CE44/5</f>
        <v>8188</v>
      </c>
      <c r="CF26" s="34">
        <f>+General!CF44/5</f>
        <v>8188</v>
      </c>
      <c r="CG26" s="34">
        <f>+General!CG44/5</f>
        <v>8188</v>
      </c>
      <c r="CH26" s="34">
        <f>+General!CH44/5</f>
        <v>11136.2</v>
      </c>
      <c r="CI26" s="34">
        <f>+General!CI44/5</f>
        <v>11136.2</v>
      </c>
      <c r="CJ26" s="34">
        <f>+General!CJ44/5</f>
        <v>5334.8</v>
      </c>
      <c r="CK26" s="34">
        <f>+General!CK44/5</f>
        <v>5334.8</v>
      </c>
      <c r="CL26" s="34">
        <f>+General!CL44/5</f>
        <v>5334.8</v>
      </c>
      <c r="CM26" s="34">
        <f>+General!CM44/5</f>
        <v>5334.8</v>
      </c>
      <c r="CN26" s="34">
        <f>+General!CN44/5</f>
        <v>10100</v>
      </c>
      <c r="CO26" s="34">
        <f>+General!CO44/5</f>
        <v>10100</v>
      </c>
      <c r="CP26" s="34">
        <f>+General!CP44/5</f>
        <v>10100</v>
      </c>
      <c r="CQ26" s="34">
        <f>+General!CQ44/5</f>
        <v>6923.2</v>
      </c>
      <c r="CR26" s="34">
        <f>+General!CR44/5</f>
        <v>6923.2</v>
      </c>
      <c r="CS26" s="34">
        <f>+General!CS44/5</f>
        <v>7278.2</v>
      </c>
      <c r="CT26" s="34">
        <f>+General!CT44/5</f>
        <v>7278.2</v>
      </c>
      <c r="CU26" s="34">
        <f>+General!CU44/5</f>
        <v>7278.2</v>
      </c>
      <c r="CV26" s="66">
        <f>+General!CV44/5</f>
        <v>7278.2</v>
      </c>
      <c r="CW26" s="66">
        <f>+General!CW44/5</f>
        <v>7278.2</v>
      </c>
      <c r="CX26" s="66">
        <f>+General!CX44/5</f>
        <v>7278.2</v>
      </c>
      <c r="CY26" s="66">
        <f>+General!CY44/5</f>
        <v>7278.2</v>
      </c>
      <c r="CZ26" s="66">
        <f>+General!CZ44/5</f>
        <v>7278.2</v>
      </c>
      <c r="DA26" s="66">
        <f>+General!DA44/5</f>
        <v>7278.2</v>
      </c>
      <c r="DB26" s="66">
        <f>+General!DB44/5</f>
        <v>7278.2</v>
      </c>
      <c r="DC26" s="66">
        <f>+General!DC44/5</f>
        <v>7278.2</v>
      </c>
    </row>
    <row r="27" spans="2:107" x14ac:dyDescent="0.25">
      <c r="B27" t="s">
        <v>78</v>
      </c>
      <c r="D27" s="24"/>
      <c r="E27" s="24"/>
      <c r="F27" s="24"/>
      <c r="G27" s="24"/>
      <c r="H27" s="25"/>
      <c r="I27" s="25"/>
      <c r="J27" s="25">
        <f>+General!J45/3</f>
        <v>6000</v>
      </c>
      <c r="K27" s="25">
        <f>+General!K45/3</f>
        <v>6000</v>
      </c>
      <c r="L27" s="25">
        <f>+General!L45/3</f>
        <v>6000</v>
      </c>
      <c r="M27" s="25">
        <f>+General!M45/3</f>
        <v>6000</v>
      </c>
      <c r="N27" s="25">
        <f>+General!N45/3</f>
        <v>6000</v>
      </c>
      <c r="O27" s="25">
        <f>+General!O45/3</f>
        <v>6000</v>
      </c>
      <c r="P27" s="25">
        <f>+General!P45/3</f>
        <v>6000</v>
      </c>
      <c r="Q27" s="25">
        <f>+General!Q45/3</f>
        <v>6000</v>
      </c>
      <c r="R27" s="25">
        <f>+General!R45/3</f>
        <v>6000</v>
      </c>
      <c r="S27" s="25">
        <f>+General!S45/3</f>
        <v>6000</v>
      </c>
      <c r="T27" s="25">
        <f>+General!T45/3</f>
        <v>6000</v>
      </c>
      <c r="U27" s="25">
        <f>+General!U45/3</f>
        <v>6000</v>
      </c>
      <c r="V27" s="25">
        <f>+General!V45/3</f>
        <v>6000</v>
      </c>
      <c r="W27" s="25">
        <f>+General!W45/3</f>
        <v>6000</v>
      </c>
      <c r="X27" s="25">
        <f>+General!X45/3</f>
        <v>6000</v>
      </c>
      <c r="Y27" s="25">
        <f>+General!Y45/3</f>
        <v>0</v>
      </c>
      <c r="Z27" s="25">
        <f>+General!Z45/3</f>
        <v>0</v>
      </c>
      <c r="AA27" s="25">
        <f>+General!AA45/3</f>
        <v>0</v>
      </c>
      <c r="AB27" s="25">
        <f>+General!AB45/3</f>
        <v>0</v>
      </c>
      <c r="AC27" s="25">
        <f>+General!AC45/3</f>
        <v>0</v>
      </c>
      <c r="AD27" s="25">
        <f>+General!AD45/3</f>
        <v>0</v>
      </c>
      <c r="AE27" s="25">
        <f>+General!AE45/3</f>
        <v>0</v>
      </c>
      <c r="AF27" s="25">
        <f>+General!AF45/3</f>
        <v>0</v>
      </c>
      <c r="AG27" s="25">
        <f>+General!AG45/3</f>
        <v>0</v>
      </c>
      <c r="AH27" s="25">
        <f>+General!AH45/3</f>
        <v>0</v>
      </c>
      <c r="AI27" s="25">
        <f>+General!AI45/3</f>
        <v>0</v>
      </c>
      <c r="AJ27" s="25">
        <f>+General!AJ45/3</f>
        <v>0</v>
      </c>
      <c r="AK27" s="25">
        <f>+General!AK45/3</f>
        <v>0</v>
      </c>
      <c r="AL27" s="25">
        <f>+General!AL45/3</f>
        <v>0</v>
      </c>
      <c r="AM27" s="25">
        <f>+General!AM45/3</f>
        <v>0</v>
      </c>
      <c r="AN27" s="25">
        <f>+General!AN45/3</f>
        <v>0</v>
      </c>
      <c r="AO27" s="25">
        <f>+General!AO45/3</f>
        <v>0</v>
      </c>
      <c r="AP27" s="25">
        <f>+General!AP45/3</f>
        <v>0</v>
      </c>
      <c r="AQ27" s="25">
        <f>+General!AQ45/3</f>
        <v>0</v>
      </c>
      <c r="AR27" s="25">
        <f>+General!AR45/3</f>
        <v>0</v>
      </c>
      <c r="AS27" s="25">
        <f>+General!AS45/3</f>
        <v>0</v>
      </c>
      <c r="AT27" s="25">
        <f>+General!AT45/3</f>
        <v>0</v>
      </c>
      <c r="AU27" s="25">
        <f>+General!AU45/3</f>
        <v>0</v>
      </c>
      <c r="AV27" s="25">
        <f>+General!AV45/3</f>
        <v>0</v>
      </c>
      <c r="AW27" s="25">
        <f>+General!AW45/3</f>
        <v>0</v>
      </c>
      <c r="AX27" s="25">
        <f>+General!AX45/3</f>
        <v>0</v>
      </c>
      <c r="AY27" s="25">
        <f>+General!AY45/3</f>
        <v>0</v>
      </c>
      <c r="AZ27" s="25">
        <f>+General!AZ45/3</f>
        <v>0</v>
      </c>
      <c r="BA27" s="25">
        <f>+General!BA45/3</f>
        <v>0</v>
      </c>
      <c r="BB27" s="25">
        <v>-26200</v>
      </c>
      <c r="BC27" s="25">
        <v>0</v>
      </c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1</v>
      </c>
      <c r="BJ27" s="25">
        <v>1</v>
      </c>
      <c r="BK27" s="25">
        <v>1</v>
      </c>
      <c r="BL27" s="25">
        <v>1</v>
      </c>
      <c r="BM27" s="25">
        <v>1</v>
      </c>
      <c r="BN27" s="25">
        <v>1</v>
      </c>
      <c r="BO27" s="25">
        <v>1</v>
      </c>
      <c r="BP27" s="25">
        <v>1</v>
      </c>
      <c r="BQ27" s="25">
        <v>1</v>
      </c>
      <c r="BR27" s="25">
        <v>1</v>
      </c>
      <c r="BS27" s="25">
        <v>1</v>
      </c>
      <c r="BT27" s="25">
        <v>1</v>
      </c>
      <c r="BU27" s="25">
        <v>1</v>
      </c>
      <c r="BV27" s="25">
        <v>1</v>
      </c>
      <c r="BW27" s="25">
        <v>0</v>
      </c>
      <c r="BX27" s="25">
        <v>0</v>
      </c>
      <c r="BY27" s="25">
        <v>0</v>
      </c>
      <c r="BZ27" s="25">
        <v>0</v>
      </c>
      <c r="CA27" s="25">
        <v>0</v>
      </c>
      <c r="CB27" s="25">
        <v>0</v>
      </c>
      <c r="CC27" s="25">
        <v>0</v>
      </c>
      <c r="CD27" s="25">
        <v>0</v>
      </c>
      <c r="CE27" s="25">
        <v>0</v>
      </c>
      <c r="CF27" s="25">
        <v>0</v>
      </c>
      <c r="CG27" s="25">
        <v>0</v>
      </c>
      <c r="CH27" s="25">
        <f>SUM(CE31:CG31)</f>
        <v>8418</v>
      </c>
      <c r="CI27" s="25">
        <v>0</v>
      </c>
      <c r="CJ27" s="25">
        <v>0</v>
      </c>
      <c r="CK27" s="25">
        <v>0</v>
      </c>
      <c r="CL27" s="25">
        <v>0</v>
      </c>
      <c r="CM27" s="25">
        <v>0</v>
      </c>
      <c r="CN27" s="25">
        <v>0</v>
      </c>
      <c r="CO27" s="25">
        <v>0</v>
      </c>
      <c r="CP27" s="25">
        <v>0</v>
      </c>
      <c r="CQ27" s="25">
        <v>1</v>
      </c>
      <c r="CR27" s="25">
        <v>2</v>
      </c>
      <c r="CS27" s="25">
        <v>2</v>
      </c>
      <c r="CT27" s="25">
        <v>2</v>
      </c>
      <c r="CU27" s="25">
        <v>2</v>
      </c>
      <c r="CV27" s="25">
        <v>2</v>
      </c>
      <c r="CW27" s="25">
        <v>2</v>
      </c>
      <c r="CX27" s="25">
        <v>2</v>
      </c>
      <c r="CY27" s="25">
        <v>2</v>
      </c>
      <c r="CZ27" s="25">
        <v>2</v>
      </c>
      <c r="DA27" s="25">
        <v>2</v>
      </c>
      <c r="DB27" s="25">
        <v>2</v>
      </c>
      <c r="DC27" s="25">
        <v>2</v>
      </c>
    </row>
    <row r="28" spans="2:107" x14ac:dyDescent="0.25">
      <c r="B28" s="28" t="s">
        <v>60</v>
      </c>
      <c r="G28" s="29">
        <f t="shared" ref="G28:L28" si="30">SUM(G25:G27)</f>
        <v>5429.402</v>
      </c>
      <c r="H28" s="29">
        <f t="shared" si="30"/>
        <v>10957.873516552154</v>
      </c>
      <c r="I28" s="29">
        <f t="shared" si="30"/>
        <v>7318</v>
      </c>
      <c r="J28" s="29">
        <f t="shared" si="30"/>
        <v>22024.378260869566</v>
      </c>
      <c r="K28" s="29">
        <f t="shared" si="30"/>
        <v>18593.41304347826</v>
      </c>
      <c r="L28" s="29">
        <f t="shared" si="30"/>
        <v>15012.54347826087</v>
      </c>
      <c r="M28" s="29">
        <f t="shared" ref="M28:U28" si="31">SUM(M25:M27)+L28</f>
        <v>30379.76646995062</v>
      </c>
      <c r="N28" s="29">
        <f t="shared" si="31"/>
        <v>47471.984700039116</v>
      </c>
      <c r="O28" s="29">
        <f t="shared" si="31"/>
        <v>66425.504700039121</v>
      </c>
      <c r="P28" s="29">
        <f t="shared" si="31"/>
        <v>83750.436672034455</v>
      </c>
      <c r="Q28" s="29">
        <f t="shared" si="31"/>
        <v>97216.093740097276</v>
      </c>
      <c r="R28" s="29">
        <f t="shared" si="31"/>
        <v>119841.68560297834</v>
      </c>
      <c r="S28" s="29">
        <f t="shared" si="31"/>
        <v>134941.18560297834</v>
      </c>
      <c r="T28" s="29">
        <f t="shared" si="31"/>
        <v>155377.5427458355</v>
      </c>
      <c r="U28" s="29">
        <f t="shared" si="31"/>
        <v>177873.97502450977</v>
      </c>
      <c r="V28" s="29">
        <f>SUM(V25:V27)</f>
        <v>17356.071428571428</v>
      </c>
      <c r="W28" s="29">
        <f>SUM(W25:W27)+V28</f>
        <v>33010.071428571428</v>
      </c>
      <c r="X28" s="29">
        <f t="shared" ref="X28:AC28" si="32">SUM(X25:X27)</f>
        <v>11114</v>
      </c>
      <c r="Y28" s="29">
        <f t="shared" si="32"/>
        <v>15139.5</v>
      </c>
      <c r="Z28" s="29">
        <f t="shared" si="32"/>
        <v>15641.5</v>
      </c>
      <c r="AA28" s="29">
        <f t="shared" si="32"/>
        <v>14705.5</v>
      </c>
      <c r="AB28" s="29">
        <f t="shared" si="32"/>
        <v>12154.5</v>
      </c>
      <c r="AC28" s="29">
        <f t="shared" si="32"/>
        <v>14449.5</v>
      </c>
      <c r="AD28" s="29">
        <f t="shared" ref="AD28:BB28" si="33">SUM(AD25:AD27)</f>
        <v>16026.5</v>
      </c>
      <c r="AE28" s="29">
        <f t="shared" si="33"/>
        <v>15206.5</v>
      </c>
      <c r="AF28" s="29">
        <f t="shared" si="33"/>
        <v>14828</v>
      </c>
      <c r="AG28" s="29">
        <f t="shared" si="33"/>
        <v>16206</v>
      </c>
      <c r="AH28" s="29">
        <f t="shared" si="33"/>
        <v>14697</v>
      </c>
      <c r="AI28" s="29">
        <f t="shared" si="33"/>
        <v>13188</v>
      </c>
      <c r="AJ28" s="29">
        <f t="shared" si="33"/>
        <v>13513</v>
      </c>
      <c r="AK28" s="29">
        <f t="shared" si="33"/>
        <v>18899</v>
      </c>
      <c r="AL28" s="29">
        <f t="shared" si="33"/>
        <v>16337</v>
      </c>
      <c r="AM28" s="29">
        <f t="shared" si="33"/>
        <v>20146</v>
      </c>
      <c r="AN28" s="29">
        <f t="shared" si="33"/>
        <v>12288</v>
      </c>
      <c r="AO28" s="29">
        <f t="shared" si="33"/>
        <v>17204</v>
      </c>
      <c r="AP28" s="29">
        <f t="shared" si="33"/>
        <v>17451.25</v>
      </c>
      <c r="AQ28" s="29">
        <f t="shared" si="33"/>
        <v>16171.25</v>
      </c>
      <c r="AR28" s="29">
        <f t="shared" si="33"/>
        <v>18302.25</v>
      </c>
      <c r="AS28" s="29">
        <f t="shared" si="33"/>
        <v>17278.25</v>
      </c>
      <c r="AT28" s="29">
        <f t="shared" si="33"/>
        <v>17647.25</v>
      </c>
      <c r="AU28" s="29">
        <f t="shared" si="33"/>
        <v>15559.25</v>
      </c>
      <c r="AV28" s="29">
        <f t="shared" si="33"/>
        <v>23855.75</v>
      </c>
      <c r="AW28" s="29">
        <f t="shared" si="33"/>
        <v>20108.150000000001</v>
      </c>
      <c r="AX28" s="29">
        <f t="shared" si="33"/>
        <v>18938.75</v>
      </c>
      <c r="AY28" s="29">
        <f t="shared" si="33"/>
        <v>18241.400000000001</v>
      </c>
      <c r="AZ28" s="29">
        <f t="shared" si="33"/>
        <v>14744.2</v>
      </c>
      <c r="BA28" s="29">
        <f t="shared" si="33"/>
        <v>16956</v>
      </c>
      <c r="BB28" s="29">
        <f t="shared" si="33"/>
        <v>-3736.4000000000015</v>
      </c>
      <c r="BC28" s="29"/>
      <c r="BD28" s="29">
        <f t="shared" ref="BD28:BR28" si="34">SUM(BD25:BD27)</f>
        <v>24374.6</v>
      </c>
      <c r="BE28" s="29">
        <f t="shared" si="34"/>
        <v>17316.400000000001</v>
      </c>
      <c r="BF28" s="29">
        <f t="shared" si="34"/>
        <v>12597.8</v>
      </c>
      <c r="BG28" s="29">
        <f t="shared" si="34"/>
        <v>20009.8</v>
      </c>
      <c r="BH28" s="29">
        <f t="shared" si="34"/>
        <v>18568.875</v>
      </c>
      <c r="BI28" s="29">
        <f t="shared" si="34"/>
        <v>15986</v>
      </c>
      <c r="BJ28" s="29">
        <f t="shared" si="34"/>
        <v>16318</v>
      </c>
      <c r="BK28" s="29">
        <f t="shared" si="34"/>
        <v>18188</v>
      </c>
      <c r="BL28" s="29">
        <f t="shared" si="34"/>
        <v>16550</v>
      </c>
      <c r="BM28" s="29">
        <f t="shared" si="34"/>
        <v>17737.5</v>
      </c>
      <c r="BN28" s="29">
        <f t="shared" si="34"/>
        <v>18506.5</v>
      </c>
      <c r="BO28" s="29">
        <f t="shared" si="34"/>
        <v>14007</v>
      </c>
      <c r="BP28" s="29">
        <f t="shared" si="34"/>
        <v>21800.400000000001</v>
      </c>
      <c r="BQ28" s="29">
        <f t="shared" si="34"/>
        <v>16580.400000000001</v>
      </c>
      <c r="BR28" s="29">
        <f t="shared" si="34"/>
        <v>14220.4</v>
      </c>
      <c r="BS28" s="29">
        <f t="shared" ref="BS28:DB28" si="35">SUM(BS25:BS27)</f>
        <v>17633</v>
      </c>
      <c r="BT28" s="29">
        <f t="shared" si="35"/>
        <v>18027</v>
      </c>
      <c r="BU28" s="29">
        <f t="shared" si="35"/>
        <v>14719</v>
      </c>
      <c r="BV28" s="29">
        <f t="shared" si="35"/>
        <v>16107</v>
      </c>
      <c r="BW28" s="29">
        <f t="shared" si="35"/>
        <v>18442</v>
      </c>
      <c r="BX28" s="29">
        <f t="shared" si="35"/>
        <v>15351.4</v>
      </c>
      <c r="BY28" s="29">
        <f t="shared" si="35"/>
        <v>18539.599999999999</v>
      </c>
      <c r="BZ28" s="29">
        <f t="shared" si="35"/>
        <v>28268.1</v>
      </c>
      <c r="CA28" s="29">
        <f t="shared" si="35"/>
        <v>64922.6</v>
      </c>
      <c r="CB28" s="29">
        <f t="shared" si="35"/>
        <v>23915.599999999999</v>
      </c>
      <c r="CC28" s="29">
        <f t="shared" si="35"/>
        <v>21843.599999999999</v>
      </c>
      <c r="CD28" s="29">
        <f t="shared" si="35"/>
        <v>19512</v>
      </c>
      <c r="CE28" s="29">
        <f t="shared" si="35"/>
        <v>21049</v>
      </c>
      <c r="CF28" s="29">
        <f t="shared" si="35"/>
        <v>18438</v>
      </c>
      <c r="CG28" s="29">
        <f t="shared" si="35"/>
        <v>21914</v>
      </c>
      <c r="CH28" s="29">
        <f t="shared" si="35"/>
        <v>34425.199999999997</v>
      </c>
      <c r="CI28" s="29">
        <f t="shared" si="35"/>
        <v>21732.2</v>
      </c>
      <c r="CJ28" s="29">
        <f t="shared" si="35"/>
        <v>11142.8</v>
      </c>
      <c r="CK28" s="29">
        <f t="shared" si="35"/>
        <v>14318.8</v>
      </c>
      <c r="CL28" s="29">
        <f t="shared" si="35"/>
        <v>17615.2</v>
      </c>
      <c r="CM28" s="29">
        <f t="shared" si="35"/>
        <v>27248.799999999999</v>
      </c>
      <c r="CN28" s="29">
        <f t="shared" si="35"/>
        <v>27947.5</v>
      </c>
      <c r="CO28" s="29">
        <f t="shared" si="35"/>
        <v>20201</v>
      </c>
      <c r="CP28" s="29">
        <f t="shared" si="35"/>
        <v>19368</v>
      </c>
      <c r="CQ28" s="29">
        <f t="shared" si="35"/>
        <v>16084.2</v>
      </c>
      <c r="CR28" s="29">
        <f t="shared" si="35"/>
        <v>16086.2</v>
      </c>
      <c r="CS28" s="29">
        <f t="shared" si="35"/>
        <v>14774.2</v>
      </c>
      <c r="CT28" s="29">
        <f t="shared" si="35"/>
        <v>17787.2</v>
      </c>
      <c r="CU28" s="67">
        <f t="shared" si="35"/>
        <v>12788.2</v>
      </c>
      <c r="CV28" s="67">
        <f t="shared" si="35"/>
        <v>17721.2</v>
      </c>
      <c r="CW28" s="67">
        <f t="shared" si="35"/>
        <v>15478.2</v>
      </c>
      <c r="CX28" s="67">
        <f t="shared" si="35"/>
        <v>10932.7</v>
      </c>
      <c r="CY28" s="67">
        <f t="shared" si="35"/>
        <v>9795.7000000000007</v>
      </c>
      <c r="CZ28" s="67">
        <f t="shared" si="35"/>
        <v>12045.7</v>
      </c>
      <c r="DA28" s="67">
        <f t="shared" si="35"/>
        <v>10118.200000000001</v>
      </c>
      <c r="DB28" s="67">
        <f t="shared" si="35"/>
        <v>12105.7</v>
      </c>
      <c r="DC28" s="68">
        <f t="shared" ref="DC28" si="36">SUM(DC25:DC27)</f>
        <v>10497.7</v>
      </c>
    </row>
    <row r="29" spans="2:107" x14ac:dyDescent="0.25">
      <c r="B29" t="s">
        <v>103</v>
      </c>
      <c r="AH29" t="s">
        <v>42</v>
      </c>
      <c r="AI29" s="29">
        <v>1509</v>
      </c>
      <c r="AJ29" s="38">
        <v>-1509</v>
      </c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CD29" t="s">
        <v>96</v>
      </c>
      <c r="CF29">
        <v>-6000</v>
      </c>
      <c r="CT29" s="35">
        <f>20000-CT28</f>
        <v>2212.7999999999993</v>
      </c>
      <c r="CU29" s="35">
        <f>20000-CU28</f>
        <v>7211.7999999999993</v>
      </c>
      <c r="CV29" s="35">
        <f>-CU29</f>
        <v>-7211.7999999999993</v>
      </c>
      <c r="CW29" s="35">
        <f>-CV29</f>
        <v>7211.7999999999993</v>
      </c>
      <c r="CX29" s="35"/>
      <c r="CY29" s="35"/>
      <c r="CZ29" s="35"/>
      <c r="DA29" s="35"/>
      <c r="DB29" s="35"/>
      <c r="DC29" s="35"/>
    </row>
    <row r="31" spans="2:107" x14ac:dyDescent="0.25">
      <c r="CC31" t="s">
        <v>100</v>
      </c>
      <c r="CE31">
        <f>+General!CE50/5</f>
        <v>2806</v>
      </c>
      <c r="CF31">
        <f>+General!CF50/5</f>
        <v>2806</v>
      </c>
      <c r="CG31">
        <f>+General!CG50/5</f>
        <v>2806</v>
      </c>
    </row>
    <row r="55" spans="1:3" x14ac:dyDescent="0.25">
      <c r="B55" t="s">
        <v>37</v>
      </c>
    </row>
    <row r="56" spans="1:3" x14ac:dyDescent="0.25">
      <c r="A56" s="1">
        <v>42309</v>
      </c>
      <c r="B56" t="s">
        <v>38</v>
      </c>
    </row>
    <row r="57" spans="1:3" x14ac:dyDescent="0.25">
      <c r="A57" s="1">
        <v>42370</v>
      </c>
    </row>
    <row r="58" spans="1:3" x14ac:dyDescent="0.25">
      <c r="A58" s="1">
        <v>42795</v>
      </c>
    </row>
    <row r="59" spans="1:3" x14ac:dyDescent="0.25">
      <c r="A59" s="1">
        <v>43678</v>
      </c>
      <c r="B59" t="s">
        <v>58</v>
      </c>
      <c r="C59" s="1"/>
    </row>
    <row r="105" spans="1:3" hidden="1" x14ac:dyDescent="0.25">
      <c r="A105" s="1">
        <v>42042</v>
      </c>
      <c r="B105" s="1" t="s">
        <v>68</v>
      </c>
      <c r="C105">
        <v>140520</v>
      </c>
    </row>
    <row r="106" spans="1:3" hidden="1" x14ac:dyDescent="0.25">
      <c r="A106" s="1">
        <v>42309</v>
      </c>
      <c r="B106" s="1" t="s">
        <v>69</v>
      </c>
      <c r="C106">
        <v>130000</v>
      </c>
    </row>
    <row r="107" spans="1:3" hidden="1" x14ac:dyDescent="0.25">
      <c r="A107" s="1">
        <v>42675</v>
      </c>
      <c r="B107" s="1" t="s">
        <v>70</v>
      </c>
      <c r="C107">
        <v>134000</v>
      </c>
    </row>
    <row r="108" spans="1:3" hidden="1" x14ac:dyDescent="0.25">
      <c r="A108" s="1">
        <v>43132</v>
      </c>
      <c r="B108" s="1" t="s">
        <v>71</v>
      </c>
      <c r="C108">
        <v>160000</v>
      </c>
    </row>
    <row r="109" spans="1:3" hidden="1" x14ac:dyDescent="0.25">
      <c r="A109" s="1">
        <v>43497</v>
      </c>
      <c r="B109" s="1" t="s">
        <v>71</v>
      </c>
      <c r="C109">
        <v>164500</v>
      </c>
    </row>
    <row r="110" spans="1:3" hidden="1" x14ac:dyDescent="0.25">
      <c r="A110" s="1">
        <v>43862</v>
      </c>
      <c r="B110" s="1" t="s">
        <v>72</v>
      </c>
      <c r="C110">
        <f>ROUND(+C109*1.03,0)</f>
        <v>169435</v>
      </c>
    </row>
    <row r="111" spans="1:3" hidden="1" x14ac:dyDescent="0.25">
      <c r="A111" s="1">
        <v>43922</v>
      </c>
      <c r="B111" s="1" t="s">
        <v>73</v>
      </c>
      <c r="C111">
        <v>150000</v>
      </c>
    </row>
  </sheetData>
  <pageMargins left="0.70866141732283472" right="0.70866141732283472" top="0.74803149606299213" bottom="0.74803149606299213" header="0.31496062992125984" footer="0.31496062992125984"/>
  <pageSetup paperSize="9" fitToWidth="0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23"/>
  <sheetViews>
    <sheetView zoomScale="70" workbookViewId="0">
      <pane xSplit="76" topLeftCell="CT1" activePane="topRight" state="frozen"/>
      <selection pane="topRight" activeCell="DB28" sqref="DB28"/>
    </sheetView>
  </sheetViews>
  <sheetFormatPr baseColWidth="10" defaultColWidth="9" defaultRowHeight="15" x14ac:dyDescent="0.25"/>
  <cols>
    <col min="1" max="1" width="12" customWidth="1"/>
    <col min="2" max="2" width="34.140625" customWidth="1"/>
    <col min="3" max="3" width="2.42578125" customWidth="1"/>
    <col min="4" max="4" width="7.28515625" hidden="1"/>
    <col min="5" max="6" width="8.7109375" hidden="1"/>
    <col min="7" max="7" width="8" hidden="1"/>
    <col min="8" max="9" width="7.7109375" hidden="1"/>
    <col min="10" max="10" width="11.28515625" hidden="1"/>
    <col min="11" max="11" width="8.7109375" hidden="1"/>
    <col min="12" max="12" width="12.42578125" hidden="1"/>
    <col min="13" max="54" width="8.7109375" hidden="1"/>
    <col min="55" max="55" width="7.7109375" hidden="1"/>
    <col min="56" max="62" width="8.7109375" hidden="1"/>
    <col min="63" max="76" width="0" hidden="1"/>
    <col min="77" max="88" width="10" hidden="1" customWidth="1"/>
    <col min="89" max="256" width="10" customWidth="1"/>
  </cols>
  <sheetData>
    <row r="1" spans="2:107" x14ac:dyDescent="0.25">
      <c r="B1" s="40" t="s">
        <v>46</v>
      </c>
    </row>
    <row r="2" spans="2:107" x14ac:dyDescent="0.25">
      <c r="B2" t="s">
        <v>30</v>
      </c>
    </row>
    <row r="3" spans="2:107" x14ac:dyDescent="0.25">
      <c r="B3" s="76" t="s">
        <v>87</v>
      </c>
      <c r="J3" s="1">
        <v>41864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Y3" t="s">
        <v>74</v>
      </c>
      <c r="CK3" t="s">
        <v>105</v>
      </c>
    </row>
    <row r="4" spans="2:107" x14ac:dyDescent="0.25">
      <c r="B4" s="3" t="s">
        <v>8</v>
      </c>
      <c r="C4" s="4"/>
      <c r="D4" s="5">
        <v>41671</v>
      </c>
      <c r="E4" s="5">
        <v>41699</v>
      </c>
      <c r="F4" s="5">
        <v>41730</v>
      </c>
      <c r="G4" s="5">
        <v>41760</v>
      </c>
      <c r="H4" s="5">
        <v>41791</v>
      </c>
      <c r="I4" s="5">
        <v>41821</v>
      </c>
      <c r="J4" s="5">
        <v>41852</v>
      </c>
      <c r="K4" s="5">
        <v>41883</v>
      </c>
      <c r="L4" s="5">
        <v>41913</v>
      </c>
      <c r="M4" s="5">
        <v>41944</v>
      </c>
      <c r="N4" s="5">
        <v>41974</v>
      </c>
      <c r="O4" s="5">
        <v>42005</v>
      </c>
      <c r="P4" s="5">
        <v>42036</v>
      </c>
      <c r="Q4" s="5">
        <v>42064</v>
      </c>
      <c r="R4" s="5">
        <v>42095</v>
      </c>
      <c r="S4" s="5">
        <v>42125</v>
      </c>
      <c r="T4" s="5">
        <v>42156</v>
      </c>
      <c r="U4" s="5">
        <v>42186</v>
      </c>
      <c r="V4" s="5">
        <v>42217</v>
      </c>
      <c r="W4" s="5">
        <v>42248</v>
      </c>
      <c r="X4" s="5">
        <v>42278</v>
      </c>
      <c r="Y4" s="5">
        <v>42309</v>
      </c>
      <c r="Z4" s="5">
        <v>42339</v>
      </c>
      <c r="AA4" s="5">
        <v>42370</v>
      </c>
      <c r="AB4" s="5">
        <f>+General!AB3</f>
        <v>42401</v>
      </c>
      <c r="AC4" s="5">
        <f>+General!AC3</f>
        <v>42430</v>
      </c>
      <c r="AD4" s="5">
        <f>+General!AD3</f>
        <v>42461</v>
      </c>
      <c r="AE4" s="5">
        <f>+General!AE3</f>
        <v>42491</v>
      </c>
      <c r="AF4" s="5">
        <f>+General!AF3</f>
        <v>42522</v>
      </c>
      <c r="AG4" s="5">
        <f>+General!AG3</f>
        <v>42552</v>
      </c>
      <c r="AH4" s="5">
        <f>+General!AH3</f>
        <v>42583</v>
      </c>
      <c r="AI4" s="5">
        <f>+General!AI3</f>
        <v>42614</v>
      </c>
      <c r="AJ4" s="5">
        <f>+General!AJ3</f>
        <v>42644</v>
      </c>
      <c r="AK4" s="5">
        <f>+General!AK3</f>
        <v>42675</v>
      </c>
      <c r="AL4" s="5">
        <f>+General!AL3</f>
        <v>42705</v>
      </c>
      <c r="AM4" s="5">
        <f>+General!AM3</f>
        <v>42736</v>
      </c>
      <c r="AN4" s="5">
        <f>+General!AN3</f>
        <v>42767</v>
      </c>
      <c r="AO4" s="5">
        <f>+General!AO3</f>
        <v>42795</v>
      </c>
      <c r="AP4" s="5">
        <f>+General!AP3</f>
        <v>42826</v>
      </c>
      <c r="AQ4" s="5">
        <f>+General!AQ3</f>
        <v>42856</v>
      </c>
      <c r="AR4" s="5">
        <f>+General!AR3</f>
        <v>42887</v>
      </c>
      <c r="AS4" s="5">
        <f>+General!AS3</f>
        <v>42917</v>
      </c>
      <c r="AT4" s="5">
        <f>+General!AT3</f>
        <v>42948</v>
      </c>
      <c r="AU4" s="5">
        <f>+General!AU3</f>
        <v>42979</v>
      </c>
      <c r="AV4" s="5">
        <f>+General!AV3</f>
        <v>43009</v>
      </c>
      <c r="AW4" s="5">
        <f>+General!AW3</f>
        <v>43040</v>
      </c>
      <c r="AX4" s="5">
        <f>+General!AX3</f>
        <v>43070</v>
      </c>
      <c r="AY4" s="5">
        <f>+General!AY3</f>
        <v>43132</v>
      </c>
      <c r="AZ4" s="5">
        <f>+General!AZ3</f>
        <v>43160</v>
      </c>
      <c r="BA4" s="5">
        <f>+General!BA3</f>
        <v>43191</v>
      </c>
      <c r="BB4" s="5">
        <f>+General!BB3</f>
        <v>43221</v>
      </c>
      <c r="BC4" s="5">
        <f>+General!BC3</f>
        <v>43252</v>
      </c>
      <c r="BD4" s="5">
        <f>+General!BD3</f>
        <v>43282</v>
      </c>
      <c r="BE4" s="5">
        <f>+General!BE3</f>
        <v>43313</v>
      </c>
      <c r="BF4" s="5">
        <f>+General!BF3</f>
        <v>43344</v>
      </c>
      <c r="BG4" s="5">
        <f>+General!BG3</f>
        <v>43374</v>
      </c>
      <c r="BH4" s="5">
        <f>+General!BH3</f>
        <v>43405</v>
      </c>
      <c r="BI4" s="5">
        <f>+General!BI3</f>
        <v>43435</v>
      </c>
      <c r="BJ4" s="5">
        <f>+General!BJ3</f>
        <v>43466</v>
      </c>
      <c r="BK4" s="5">
        <f>+General!BK3</f>
        <v>43497</v>
      </c>
      <c r="BL4" s="5">
        <f>+General!BL3</f>
        <v>43525</v>
      </c>
      <c r="BM4" s="5">
        <f>+General!BM3</f>
        <v>43556</v>
      </c>
      <c r="BN4" s="5">
        <f>+General!BN3</f>
        <v>43586</v>
      </c>
      <c r="BO4" s="5">
        <f>+General!BO3</f>
        <v>43617</v>
      </c>
      <c r="BP4" s="5">
        <f>+General!BP3</f>
        <v>43647</v>
      </c>
      <c r="BQ4" s="5">
        <f>+General!BQ3</f>
        <v>43678</v>
      </c>
      <c r="BR4" s="5">
        <f>+General!BR3</f>
        <v>43709</v>
      </c>
      <c r="BS4" s="5">
        <f>+General!BS3</f>
        <v>43739</v>
      </c>
      <c r="BT4" s="5">
        <f>+General!BT3</f>
        <v>43770</v>
      </c>
      <c r="BU4" s="5">
        <f>+General!BU3</f>
        <v>43800</v>
      </c>
      <c r="BV4" s="5">
        <f>+General!BV3</f>
        <v>43831</v>
      </c>
      <c r="BW4" s="5">
        <f>+General!BW3</f>
        <v>43862</v>
      </c>
      <c r="BX4" s="5">
        <f>+General!BX3</f>
        <v>43891</v>
      </c>
      <c r="BY4" s="5">
        <f>+General!BY3</f>
        <v>43922</v>
      </c>
      <c r="BZ4" s="5">
        <f>+General!BZ3</f>
        <v>43952</v>
      </c>
      <c r="CA4" s="5">
        <f>+General!CA3</f>
        <v>43983</v>
      </c>
      <c r="CB4" s="5">
        <f>+General!CB3</f>
        <v>44013</v>
      </c>
      <c r="CC4" s="5">
        <f>+General!CC3</f>
        <v>44044</v>
      </c>
      <c r="CD4" s="5">
        <f>+General!CD3</f>
        <v>44075</v>
      </c>
      <c r="CE4" s="5">
        <f>+General!CE3</f>
        <v>44105</v>
      </c>
      <c r="CF4" s="5">
        <f>+General!CF3</f>
        <v>44136</v>
      </c>
      <c r="CG4" s="5">
        <f>+General!CG3</f>
        <v>44166</v>
      </c>
      <c r="CH4" s="5">
        <f>+General!CH3</f>
        <v>44197</v>
      </c>
      <c r="CI4" s="5">
        <f>+General!CI3</f>
        <v>44228</v>
      </c>
      <c r="CJ4" s="5">
        <f>+General!CJ3</f>
        <v>44287</v>
      </c>
      <c r="CK4" s="5">
        <f>+General!CK3</f>
        <v>44317</v>
      </c>
      <c r="CL4" s="5">
        <f>+General!CL3</f>
        <v>44348</v>
      </c>
      <c r="CM4" s="5">
        <f>+General!CM3</f>
        <v>44378</v>
      </c>
      <c r="CN4" s="5">
        <f>+General!CN3</f>
        <v>44409</v>
      </c>
      <c r="CO4" s="5">
        <f>+General!CO3</f>
        <v>44440</v>
      </c>
      <c r="CP4" s="5">
        <f>+General!CP3</f>
        <v>44470</v>
      </c>
      <c r="CQ4" s="5">
        <f>+General!CQ3</f>
        <v>44501</v>
      </c>
      <c r="CR4" s="5">
        <f>+General!CR3</f>
        <v>44531</v>
      </c>
      <c r="CS4" s="5">
        <f>+General!CS3</f>
        <v>44562</v>
      </c>
      <c r="CT4" s="5">
        <f>+General!CT3</f>
        <v>44593</v>
      </c>
      <c r="CU4" s="5">
        <f>+General!CU3</f>
        <v>44621</v>
      </c>
      <c r="CV4" s="49">
        <f>+General!CV3</f>
        <v>44652</v>
      </c>
      <c r="CW4" s="49">
        <f>+General!CW3</f>
        <v>44682</v>
      </c>
      <c r="CX4" s="49">
        <f>+General!CX3</f>
        <v>44713</v>
      </c>
      <c r="CY4" s="49">
        <f>+General!CY3</f>
        <v>44743</v>
      </c>
      <c r="CZ4" s="49">
        <f>+General!CZ3</f>
        <v>44774</v>
      </c>
      <c r="DA4" s="49">
        <f>+General!DA3</f>
        <v>44805</v>
      </c>
      <c r="DB4" s="49">
        <f>+General!DB3</f>
        <v>44835</v>
      </c>
      <c r="DC4" s="49">
        <f>+General!DC3</f>
        <v>44866</v>
      </c>
    </row>
    <row r="5" spans="2:107" x14ac:dyDescent="0.25">
      <c r="B5" s="6" t="s">
        <v>0</v>
      </c>
      <c r="C5" s="7"/>
      <c r="D5" s="8"/>
      <c r="E5" s="8">
        <v>11100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52"/>
      <c r="CW5" s="52"/>
      <c r="CX5" s="52"/>
      <c r="CY5" s="52"/>
      <c r="CZ5" s="52"/>
      <c r="DA5" s="52"/>
      <c r="DB5" s="52"/>
      <c r="DC5" s="52"/>
    </row>
    <row r="6" spans="2:107" x14ac:dyDescent="0.25">
      <c r="B6" s="6" t="s">
        <v>1</v>
      </c>
      <c r="C6" s="7"/>
      <c r="D6" s="10"/>
      <c r="E6" s="10">
        <v>121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53"/>
      <c r="CW6" s="53"/>
      <c r="CX6" s="53"/>
      <c r="CY6" s="53"/>
      <c r="CZ6" s="53"/>
      <c r="DA6" s="53"/>
      <c r="DB6" s="53"/>
      <c r="DC6" s="53"/>
    </row>
    <row r="7" spans="2:107" x14ac:dyDescent="0.25">
      <c r="B7" s="6" t="s">
        <v>6</v>
      </c>
      <c r="C7" s="7"/>
      <c r="D7" s="11"/>
      <c r="E7" s="11">
        <f>+E5/E6</f>
        <v>91.735537190082638</v>
      </c>
      <c r="F7" s="10">
        <v>91.74</v>
      </c>
      <c r="G7" s="10">
        <v>91.74</v>
      </c>
      <c r="H7" s="10">
        <v>91.74</v>
      </c>
      <c r="I7" s="10">
        <f>+General!I4</f>
        <v>85</v>
      </c>
      <c r="J7" s="12">
        <f>+General!J4</f>
        <v>86.434782608695656</v>
      </c>
      <c r="K7" s="12">
        <f>+General!K4</f>
        <v>86.434782608695656</v>
      </c>
      <c r="L7" s="12">
        <f>+General!L4</f>
        <v>86.434782608695656</v>
      </c>
      <c r="M7" s="12">
        <v>128</v>
      </c>
      <c r="N7" s="12">
        <v>128</v>
      </c>
      <c r="O7" s="12">
        <v>128</v>
      </c>
      <c r="P7" s="12">
        <v>128</v>
      </c>
      <c r="Q7" s="12">
        <v>128</v>
      </c>
      <c r="R7" s="12">
        <v>128</v>
      </c>
      <c r="S7" s="12">
        <v>115</v>
      </c>
      <c r="T7" s="12">
        <v>119</v>
      </c>
      <c r="U7" s="12">
        <v>119</v>
      </c>
      <c r="V7" s="12">
        <v>119</v>
      </c>
      <c r="W7" s="12">
        <v>119</v>
      </c>
      <c r="X7" s="12">
        <v>119</v>
      </c>
      <c r="Y7" s="12">
        <v>119</v>
      </c>
      <c r="Z7" s="12">
        <v>119</v>
      </c>
      <c r="AA7" s="12">
        <v>119</v>
      </c>
      <c r="AB7" s="12">
        <v>115</v>
      </c>
      <c r="AC7" s="12">
        <v>115</v>
      </c>
      <c r="AD7" s="12">
        <v>115</v>
      </c>
      <c r="AE7" s="12">
        <v>115</v>
      </c>
      <c r="AF7" s="12">
        <v>115</v>
      </c>
      <c r="AG7" s="12">
        <v>115</v>
      </c>
      <c r="AH7" s="12">
        <v>115</v>
      </c>
      <c r="AI7" s="12">
        <v>115</v>
      </c>
      <c r="AJ7" s="12">
        <v>115</v>
      </c>
      <c r="AK7" s="12">
        <v>115</v>
      </c>
      <c r="AL7" s="12">
        <v>115</v>
      </c>
      <c r="AM7" s="12">
        <v>115</v>
      </c>
      <c r="AN7" s="12">
        <v>120</v>
      </c>
      <c r="AO7" s="12">
        <v>120</v>
      </c>
      <c r="AP7" s="12">
        <v>116</v>
      </c>
      <c r="AQ7" s="12">
        <v>116</v>
      </c>
      <c r="AR7" s="12">
        <v>116</v>
      </c>
      <c r="AS7" s="12">
        <v>116</v>
      </c>
      <c r="AT7" s="12">
        <v>116</v>
      </c>
      <c r="AU7" s="12">
        <v>116</v>
      </c>
      <c r="AV7" s="12">
        <v>116</v>
      </c>
      <c r="AW7" s="12">
        <v>116</v>
      </c>
      <c r="AX7" s="12">
        <v>116</v>
      </c>
      <c r="AY7" s="12">
        <v>116</v>
      </c>
      <c r="AZ7" s="12">
        <v>115</v>
      </c>
      <c r="BA7" s="12">
        <v>115</v>
      </c>
      <c r="BB7" s="12">
        <v>115</v>
      </c>
      <c r="BC7" s="12">
        <v>115</v>
      </c>
      <c r="BD7" s="12">
        <v>115</v>
      </c>
      <c r="BE7" s="12">
        <v>115</v>
      </c>
      <c r="BF7" s="12">
        <v>115</v>
      </c>
      <c r="BG7" s="12">
        <v>115</v>
      </c>
      <c r="BH7" s="12">
        <v>105.23</v>
      </c>
      <c r="BI7" s="12">
        <f>+General!BI24</f>
        <v>110</v>
      </c>
      <c r="BJ7" s="12">
        <f>+General!BJ24</f>
        <v>110</v>
      </c>
      <c r="BK7" s="12">
        <f>+General!BK24</f>
        <v>110</v>
      </c>
      <c r="BL7" s="12">
        <f>+General!BL24</f>
        <v>110</v>
      </c>
      <c r="BM7" s="12">
        <f>+General!BM24</f>
        <v>112</v>
      </c>
      <c r="BN7" s="12">
        <f>+General!BN24</f>
        <v>112</v>
      </c>
      <c r="BO7" s="12">
        <f>+General!BO24</f>
        <v>124</v>
      </c>
      <c r="BP7" s="12">
        <f>+General!BP24</f>
        <v>124</v>
      </c>
      <c r="BQ7" s="12">
        <f>+General!BQ24</f>
        <v>124</v>
      </c>
      <c r="BR7" s="12">
        <f>+General!BR24</f>
        <v>124</v>
      </c>
      <c r="BS7" s="12">
        <f>+General!BS24</f>
        <v>124</v>
      </c>
      <c r="BT7" s="12">
        <f>+General!BT24</f>
        <v>124</v>
      </c>
      <c r="BU7" s="12">
        <f>+General!BU24</f>
        <v>124</v>
      </c>
      <c r="BV7" s="12">
        <f>+General!BV24</f>
        <v>124</v>
      </c>
      <c r="BW7" s="12">
        <v>126</v>
      </c>
      <c r="BX7" s="12">
        <v>126</v>
      </c>
      <c r="BY7" s="12">
        <v>126</v>
      </c>
      <c r="BZ7" s="12">
        <v>126</v>
      </c>
      <c r="CA7" s="12">
        <v>112</v>
      </c>
      <c r="CB7" s="12">
        <v>112</v>
      </c>
      <c r="CC7" s="12">
        <v>112</v>
      </c>
      <c r="CD7" s="12">
        <v>112</v>
      </c>
      <c r="CE7" s="12">
        <v>112</v>
      </c>
      <c r="CF7" s="12">
        <v>112</v>
      </c>
      <c r="CG7" s="12">
        <v>112</v>
      </c>
      <c r="CH7" s="12">
        <v>112</v>
      </c>
      <c r="CI7" s="12">
        <v>112</v>
      </c>
      <c r="CJ7" s="12">
        <v>112</v>
      </c>
      <c r="CK7" s="12">
        <v>112</v>
      </c>
      <c r="CL7" s="12">
        <v>130</v>
      </c>
      <c r="CM7" s="12">
        <v>130</v>
      </c>
      <c r="CN7" s="12">
        <v>130</v>
      </c>
      <c r="CO7" s="12">
        <v>130</v>
      </c>
      <c r="CP7" s="12">
        <v>130</v>
      </c>
      <c r="CQ7" s="12">
        <f>+General!CQ24</f>
        <v>128</v>
      </c>
      <c r="CR7" s="12">
        <f>+General!CR24</f>
        <v>128</v>
      </c>
      <c r="CS7" s="12">
        <f>+General!CS24</f>
        <v>128</v>
      </c>
      <c r="CT7" s="12">
        <f>+General!CT24</f>
        <v>128</v>
      </c>
      <c r="CU7" s="12">
        <f>+General!CU24</f>
        <v>128</v>
      </c>
      <c r="CV7" s="54">
        <f>+General!CV24</f>
        <v>128</v>
      </c>
      <c r="CW7" s="54">
        <f>+General!CW24</f>
        <v>128</v>
      </c>
      <c r="CX7" s="54">
        <f>+General!CX24</f>
        <v>128</v>
      </c>
      <c r="CY7" s="54">
        <v>129</v>
      </c>
      <c r="CZ7" s="54">
        <v>129</v>
      </c>
      <c r="DA7" s="54">
        <v>129</v>
      </c>
      <c r="DB7" s="54">
        <v>129</v>
      </c>
      <c r="DC7" s="54">
        <v>129</v>
      </c>
    </row>
    <row r="8" spans="2:107" x14ac:dyDescent="0.25">
      <c r="B8" s="6" t="s">
        <v>26</v>
      </c>
      <c r="C8" s="7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53"/>
      <c r="CW8" s="53"/>
      <c r="CX8" s="53"/>
      <c r="CY8" s="53"/>
      <c r="CZ8" s="53"/>
      <c r="DA8" s="53"/>
      <c r="DB8" s="53"/>
      <c r="DC8" s="53"/>
    </row>
    <row r="9" spans="2:107" x14ac:dyDescent="0.25">
      <c r="B9" s="6" t="s">
        <v>3</v>
      </c>
      <c r="C9" s="13"/>
      <c r="D9" s="10"/>
      <c r="E9" s="10">
        <v>0</v>
      </c>
      <c r="F9" s="10">
        <v>0</v>
      </c>
      <c r="G9" s="10">
        <f>+F10</f>
        <v>36.950000000000003</v>
      </c>
      <c r="H9" s="10">
        <f>+G10</f>
        <v>46.94</v>
      </c>
      <c r="I9" s="10">
        <v>520</v>
      </c>
      <c r="J9" s="10">
        <v>569</v>
      </c>
      <c r="K9" s="10">
        <f t="shared" ref="K9:DC9" si="0">+J10</f>
        <v>610</v>
      </c>
      <c r="L9" s="10">
        <f t="shared" si="0"/>
        <v>709</v>
      </c>
      <c r="M9" s="10">
        <f t="shared" si="0"/>
        <v>853</v>
      </c>
      <c r="N9" s="10">
        <f t="shared" si="0"/>
        <v>984</v>
      </c>
      <c r="O9" s="10">
        <f t="shared" si="0"/>
        <v>1141</v>
      </c>
      <c r="P9" s="10">
        <f t="shared" si="0"/>
        <v>1316</v>
      </c>
      <c r="Q9" s="10">
        <f t="shared" si="0"/>
        <v>1449.6</v>
      </c>
      <c r="R9" s="10">
        <f t="shared" si="0"/>
        <v>1530.7</v>
      </c>
      <c r="S9" s="10">
        <f t="shared" si="0"/>
        <v>1707</v>
      </c>
      <c r="T9" s="10">
        <f t="shared" si="0"/>
        <v>1813</v>
      </c>
      <c r="U9" s="10">
        <f t="shared" si="0"/>
        <v>1941</v>
      </c>
      <c r="V9" s="10">
        <f t="shared" si="0"/>
        <v>2031</v>
      </c>
      <c r="W9" s="10">
        <f t="shared" si="0"/>
        <v>2122</v>
      </c>
      <c r="X9" s="10">
        <f t="shared" si="0"/>
        <v>2274</v>
      </c>
      <c r="Y9" s="10">
        <f t="shared" si="0"/>
        <v>2484</v>
      </c>
      <c r="Z9" s="10">
        <f t="shared" si="0"/>
        <v>2627</v>
      </c>
      <c r="AA9" s="10">
        <f t="shared" si="0"/>
        <v>2736</v>
      </c>
      <c r="AB9" s="10">
        <f t="shared" si="0"/>
        <v>2914</v>
      </c>
      <c r="AC9" s="10">
        <f t="shared" si="0"/>
        <v>3057</v>
      </c>
      <c r="AD9" s="10">
        <f t="shared" si="0"/>
        <v>3171</v>
      </c>
      <c r="AE9" s="10">
        <f t="shared" si="0"/>
        <v>3284</v>
      </c>
      <c r="AF9" s="10">
        <f t="shared" si="0"/>
        <v>3375</v>
      </c>
      <c r="AG9" s="10">
        <f t="shared" si="0"/>
        <v>3449</v>
      </c>
      <c r="AH9" s="10">
        <f t="shared" si="0"/>
        <v>3573</v>
      </c>
      <c r="AI9" s="10">
        <f t="shared" si="0"/>
        <v>3664</v>
      </c>
      <c r="AJ9" s="10">
        <f t="shared" si="0"/>
        <v>3818</v>
      </c>
      <c r="AK9" s="10">
        <f t="shared" si="0"/>
        <v>3880</v>
      </c>
      <c r="AL9" s="10">
        <f t="shared" si="0"/>
        <v>4015</v>
      </c>
      <c r="AM9" s="10">
        <f t="shared" si="0"/>
        <v>4147</v>
      </c>
      <c r="AN9" s="10">
        <f t="shared" si="0"/>
        <v>4266</v>
      </c>
      <c r="AO9" s="10">
        <f t="shared" si="0"/>
        <v>4404</v>
      </c>
      <c r="AP9" s="10">
        <f t="shared" si="0"/>
        <v>4541</v>
      </c>
      <c r="AQ9" s="10">
        <f t="shared" si="0"/>
        <v>4720</v>
      </c>
      <c r="AR9" s="10">
        <f t="shared" si="0"/>
        <v>4889</v>
      </c>
      <c r="AS9" s="10">
        <f t="shared" si="0"/>
        <v>5069</v>
      </c>
      <c r="AT9" s="10">
        <f t="shared" si="0"/>
        <v>5297</v>
      </c>
      <c r="AU9" s="10">
        <f t="shared" si="0"/>
        <v>5523</v>
      </c>
      <c r="AV9" s="10">
        <f t="shared" si="0"/>
        <v>5715</v>
      </c>
      <c r="AW9" s="10">
        <f t="shared" si="0"/>
        <v>5943</v>
      </c>
      <c r="AX9" s="10">
        <f t="shared" si="0"/>
        <v>6214</v>
      </c>
      <c r="AY9" s="10">
        <f t="shared" si="0"/>
        <v>6395</v>
      </c>
      <c r="AZ9" s="10">
        <f t="shared" si="0"/>
        <v>6636</v>
      </c>
      <c r="BA9" s="10">
        <f t="shared" si="0"/>
        <v>6693</v>
      </c>
      <c r="BB9" s="10">
        <f t="shared" si="0"/>
        <v>6750</v>
      </c>
      <c r="BC9" s="10">
        <f t="shared" si="0"/>
        <v>6792</v>
      </c>
      <c r="BD9" s="10">
        <f t="shared" si="0"/>
        <v>6830</v>
      </c>
      <c r="BE9" s="10">
        <f t="shared" si="0"/>
        <v>6873</v>
      </c>
      <c r="BF9" s="10">
        <f t="shared" si="0"/>
        <v>6915</v>
      </c>
      <c r="BG9" s="10">
        <f t="shared" si="0"/>
        <v>6937</v>
      </c>
      <c r="BH9" s="10">
        <f t="shared" si="0"/>
        <v>7008</v>
      </c>
      <c r="BI9" s="10">
        <f t="shared" si="0"/>
        <v>7041</v>
      </c>
      <c r="BJ9" s="10">
        <f t="shared" si="0"/>
        <v>7114</v>
      </c>
      <c r="BK9" s="10">
        <f t="shared" si="0"/>
        <v>7170</v>
      </c>
      <c r="BL9" s="10">
        <f t="shared" si="0"/>
        <v>7249</v>
      </c>
      <c r="BM9" s="10">
        <f t="shared" si="0"/>
        <v>7335</v>
      </c>
      <c r="BN9" s="10">
        <f t="shared" si="0"/>
        <v>7436</v>
      </c>
      <c r="BO9" s="10">
        <f t="shared" si="0"/>
        <v>7562</v>
      </c>
      <c r="BP9" s="10">
        <f t="shared" si="0"/>
        <v>7658</v>
      </c>
      <c r="BQ9" s="10">
        <f t="shared" si="0"/>
        <v>7783</v>
      </c>
      <c r="BR9" s="10">
        <f t="shared" si="0"/>
        <v>7892</v>
      </c>
      <c r="BS9" s="10">
        <f t="shared" si="0"/>
        <v>7998</v>
      </c>
      <c r="BT9" s="10">
        <f t="shared" si="0"/>
        <v>8134</v>
      </c>
      <c r="BU9" s="10">
        <f t="shared" si="0"/>
        <v>8255</v>
      </c>
      <c r="BV9" s="10">
        <f t="shared" si="0"/>
        <v>8347</v>
      </c>
      <c r="BW9" s="10">
        <f t="shared" si="0"/>
        <v>8453</v>
      </c>
      <c r="BX9" s="10">
        <f t="shared" si="0"/>
        <v>8565</v>
      </c>
      <c r="BY9" s="10">
        <f t="shared" si="0"/>
        <v>8650</v>
      </c>
      <c r="BZ9" s="10">
        <f t="shared" si="0"/>
        <v>8723</v>
      </c>
      <c r="CA9" s="10">
        <f t="shared" si="0"/>
        <v>8862</v>
      </c>
      <c r="CB9" s="10">
        <f t="shared" si="0"/>
        <v>9093</v>
      </c>
      <c r="CC9" s="10">
        <f t="shared" si="0"/>
        <v>9295</v>
      </c>
      <c r="CD9" s="10">
        <f t="shared" si="0"/>
        <v>9468</v>
      </c>
      <c r="CE9" s="10">
        <f t="shared" si="0"/>
        <v>9600</v>
      </c>
      <c r="CF9" s="10">
        <f t="shared" si="0"/>
        <v>9707</v>
      </c>
      <c r="CG9" s="10">
        <f t="shared" si="0"/>
        <v>9803</v>
      </c>
      <c r="CH9" s="10">
        <f t="shared" si="0"/>
        <v>9917</v>
      </c>
      <c r="CI9" s="10">
        <f t="shared" si="0"/>
        <v>10016</v>
      </c>
      <c r="CJ9" s="10">
        <f t="shared" si="0"/>
        <v>10103</v>
      </c>
      <c r="CK9" s="10">
        <f t="shared" si="0"/>
        <v>10232</v>
      </c>
      <c r="CL9" s="10">
        <f t="shared" si="0"/>
        <v>10267</v>
      </c>
      <c r="CM9" s="10">
        <f t="shared" si="0"/>
        <v>10306</v>
      </c>
      <c r="CN9" s="10">
        <f t="shared" si="0"/>
        <v>10332</v>
      </c>
      <c r="CO9" s="10">
        <f t="shared" si="0"/>
        <v>10371</v>
      </c>
      <c r="CP9" s="10">
        <f t="shared" si="0"/>
        <v>10413</v>
      </c>
      <c r="CQ9" s="10">
        <f t="shared" si="0"/>
        <v>10474</v>
      </c>
      <c r="CR9" s="10">
        <f t="shared" si="0"/>
        <v>10517</v>
      </c>
      <c r="CS9" s="10">
        <f t="shared" si="0"/>
        <v>10572</v>
      </c>
      <c r="CT9" s="10">
        <f t="shared" si="0"/>
        <v>10626</v>
      </c>
      <c r="CU9" s="10">
        <f t="shared" si="0"/>
        <v>10663</v>
      </c>
      <c r="CV9" s="53">
        <f t="shared" si="0"/>
        <v>10717</v>
      </c>
      <c r="CW9" s="53">
        <f t="shared" si="0"/>
        <v>10759</v>
      </c>
      <c r="CX9" s="53">
        <f t="shared" si="0"/>
        <v>10832</v>
      </c>
      <c r="CY9" s="53">
        <f t="shared" si="0"/>
        <v>10891</v>
      </c>
      <c r="CZ9" s="53">
        <f t="shared" si="0"/>
        <v>10921</v>
      </c>
      <c r="DA9" s="53">
        <f t="shared" si="0"/>
        <v>10990</v>
      </c>
      <c r="DB9" s="53">
        <f t="shared" si="0"/>
        <v>11058</v>
      </c>
      <c r="DC9" s="53">
        <f t="shared" si="0"/>
        <v>11106</v>
      </c>
    </row>
    <row r="10" spans="2:107" x14ac:dyDescent="0.25">
      <c r="B10" s="6" t="s">
        <v>4</v>
      </c>
      <c r="C10" s="13"/>
      <c r="D10" s="14"/>
      <c r="E10" s="14">
        <v>0</v>
      </c>
      <c r="F10" s="14">
        <v>36.950000000000003</v>
      </c>
      <c r="G10" s="14">
        <v>46.94</v>
      </c>
      <c r="H10" s="14">
        <v>52</v>
      </c>
      <c r="I10" s="14">
        <v>551</v>
      </c>
      <c r="J10" s="14">
        <v>610</v>
      </c>
      <c r="K10" s="14">
        <v>709</v>
      </c>
      <c r="L10" s="14">
        <v>853</v>
      </c>
      <c r="M10" s="14">
        <v>984</v>
      </c>
      <c r="N10" s="14">
        <v>1141</v>
      </c>
      <c r="O10" s="14">
        <v>1316</v>
      </c>
      <c r="P10" s="14">
        <v>1449.6</v>
      </c>
      <c r="Q10" s="14">
        <v>1530.7</v>
      </c>
      <c r="R10" s="14">
        <v>1707</v>
      </c>
      <c r="S10" s="14">
        <v>1813</v>
      </c>
      <c r="T10" s="14">
        <v>1941</v>
      </c>
      <c r="U10" s="14">
        <v>2031</v>
      </c>
      <c r="V10" s="14">
        <v>2122</v>
      </c>
      <c r="W10" s="14">
        <v>2274</v>
      </c>
      <c r="X10" s="14">
        <v>2484</v>
      </c>
      <c r="Y10" s="14">
        <v>2627</v>
      </c>
      <c r="Z10" s="14">
        <v>2736</v>
      </c>
      <c r="AA10" s="14">
        <v>2914</v>
      </c>
      <c r="AB10" s="14">
        <v>3057</v>
      </c>
      <c r="AC10" s="14">
        <v>3171</v>
      </c>
      <c r="AD10" s="14">
        <v>3284</v>
      </c>
      <c r="AE10" s="14">
        <v>3375</v>
      </c>
      <c r="AF10" s="14">
        <v>3449</v>
      </c>
      <c r="AG10" s="14">
        <v>3573</v>
      </c>
      <c r="AH10" s="14">
        <v>3664</v>
      </c>
      <c r="AI10" s="14">
        <v>3818</v>
      </c>
      <c r="AJ10" s="14">
        <v>3880</v>
      </c>
      <c r="AK10" s="14">
        <v>4015</v>
      </c>
      <c r="AL10" s="14">
        <v>4147</v>
      </c>
      <c r="AM10" s="14">
        <v>4266</v>
      </c>
      <c r="AN10" s="14">
        <v>4404</v>
      </c>
      <c r="AO10" s="14">
        <v>4541</v>
      </c>
      <c r="AP10" s="14">
        <v>4720</v>
      </c>
      <c r="AQ10" s="14">
        <v>4889</v>
      </c>
      <c r="AR10" s="14">
        <v>5069</v>
      </c>
      <c r="AS10" s="14">
        <v>5297</v>
      </c>
      <c r="AT10" s="14">
        <v>5523</v>
      </c>
      <c r="AU10" s="14">
        <v>5715</v>
      </c>
      <c r="AV10" s="14">
        <v>5943</v>
      </c>
      <c r="AW10" s="14">
        <v>6214</v>
      </c>
      <c r="AX10" s="14">
        <v>6395</v>
      </c>
      <c r="AY10" s="14">
        <v>6636</v>
      </c>
      <c r="AZ10" s="14">
        <v>6693</v>
      </c>
      <c r="BA10" s="14">
        <v>6750</v>
      </c>
      <c r="BB10" s="14">
        <v>6792</v>
      </c>
      <c r="BC10" s="14">
        <v>6830</v>
      </c>
      <c r="BD10" s="14">
        <v>6873</v>
      </c>
      <c r="BE10" s="14">
        <v>6915</v>
      </c>
      <c r="BF10" s="14">
        <v>6937</v>
      </c>
      <c r="BG10" s="14">
        <v>7008</v>
      </c>
      <c r="BH10" s="14">
        <v>7041</v>
      </c>
      <c r="BI10" s="14">
        <v>7114</v>
      </c>
      <c r="BJ10" s="14">
        <v>7170</v>
      </c>
      <c r="BK10" s="14">
        <v>7249</v>
      </c>
      <c r="BL10" s="14">
        <v>7335</v>
      </c>
      <c r="BM10" s="14">
        <v>7436</v>
      </c>
      <c r="BN10" s="14">
        <v>7562</v>
      </c>
      <c r="BO10" s="14">
        <v>7658</v>
      </c>
      <c r="BP10" s="14">
        <v>7783</v>
      </c>
      <c r="BQ10" s="14">
        <v>7892</v>
      </c>
      <c r="BR10" s="14">
        <v>7998</v>
      </c>
      <c r="BS10" s="14">
        <v>8134</v>
      </c>
      <c r="BT10" s="14">
        <v>8255</v>
      </c>
      <c r="BU10" s="14">
        <v>8347</v>
      </c>
      <c r="BV10" s="14">
        <v>8453</v>
      </c>
      <c r="BW10" s="14">
        <v>8565</v>
      </c>
      <c r="BX10" s="14">
        <v>8650</v>
      </c>
      <c r="BY10" s="14">
        <v>8723</v>
      </c>
      <c r="BZ10" s="14">
        <v>8862</v>
      </c>
      <c r="CA10" s="14">
        <v>9093</v>
      </c>
      <c r="CB10" s="14">
        <v>9295</v>
      </c>
      <c r="CC10" s="14">
        <v>9468</v>
      </c>
      <c r="CD10" s="14">
        <v>9600</v>
      </c>
      <c r="CE10" s="14">
        <v>9707</v>
      </c>
      <c r="CF10" s="14">
        <v>9803</v>
      </c>
      <c r="CG10" s="14">
        <v>9917</v>
      </c>
      <c r="CH10" s="14">
        <v>10016</v>
      </c>
      <c r="CI10" s="14">
        <v>10103</v>
      </c>
      <c r="CJ10" s="14">
        <v>10232</v>
      </c>
      <c r="CK10" s="14">
        <v>10267</v>
      </c>
      <c r="CL10" s="14">
        <v>10306</v>
      </c>
      <c r="CM10" s="14">
        <v>10332</v>
      </c>
      <c r="CN10" s="14">
        <v>10371</v>
      </c>
      <c r="CO10" s="14">
        <v>10413</v>
      </c>
      <c r="CP10" s="14">
        <v>10474</v>
      </c>
      <c r="CQ10" s="14">
        <v>10517</v>
      </c>
      <c r="CR10" s="14">
        <v>10572</v>
      </c>
      <c r="CS10" s="14">
        <v>10626</v>
      </c>
      <c r="CT10" s="14">
        <v>10663</v>
      </c>
      <c r="CU10" s="14">
        <v>10717</v>
      </c>
      <c r="CV10" s="57">
        <v>10759</v>
      </c>
      <c r="CW10" s="57">
        <v>10832</v>
      </c>
      <c r="CX10" s="57">
        <v>10891</v>
      </c>
      <c r="CY10" s="57">
        <v>10921</v>
      </c>
      <c r="CZ10" s="57">
        <v>10990</v>
      </c>
      <c r="DA10" s="57">
        <v>11058</v>
      </c>
      <c r="DB10" s="57">
        <v>11106</v>
      </c>
      <c r="DC10" s="57">
        <v>11164</v>
      </c>
    </row>
    <row r="11" spans="2:107" x14ac:dyDescent="0.25">
      <c r="B11" s="6" t="s">
        <v>5</v>
      </c>
      <c r="C11" s="7"/>
      <c r="D11" s="10"/>
      <c r="E11" s="10">
        <f t="shared" ref="E11:AX11" si="1">+E10-E9</f>
        <v>0</v>
      </c>
      <c r="F11" s="10">
        <f t="shared" si="1"/>
        <v>36.950000000000003</v>
      </c>
      <c r="G11" s="10">
        <f t="shared" si="1"/>
        <v>9.9899999999999949</v>
      </c>
      <c r="H11" s="10">
        <f t="shared" si="1"/>
        <v>5.0600000000000023</v>
      </c>
      <c r="I11" s="10">
        <f t="shared" si="1"/>
        <v>31</v>
      </c>
      <c r="J11" s="10">
        <f t="shared" si="1"/>
        <v>41</v>
      </c>
      <c r="K11" s="10">
        <f t="shared" si="1"/>
        <v>99</v>
      </c>
      <c r="L11" s="10">
        <f t="shared" si="1"/>
        <v>144</v>
      </c>
      <c r="M11" s="10">
        <f t="shared" si="1"/>
        <v>131</v>
      </c>
      <c r="N11" s="10">
        <f t="shared" si="1"/>
        <v>157</v>
      </c>
      <c r="O11" s="10">
        <f t="shared" si="1"/>
        <v>175</v>
      </c>
      <c r="P11" s="10">
        <f t="shared" si="1"/>
        <v>133.59999999999991</v>
      </c>
      <c r="Q11" s="10">
        <f t="shared" si="1"/>
        <v>81.100000000000136</v>
      </c>
      <c r="R11" s="10">
        <f t="shared" si="1"/>
        <v>176.29999999999995</v>
      </c>
      <c r="S11" s="10">
        <f t="shared" si="1"/>
        <v>106</v>
      </c>
      <c r="T11" s="10">
        <f t="shared" si="1"/>
        <v>128</v>
      </c>
      <c r="U11" s="10">
        <f t="shared" si="1"/>
        <v>90</v>
      </c>
      <c r="V11" s="10">
        <f t="shared" si="1"/>
        <v>91</v>
      </c>
      <c r="W11" s="10">
        <f t="shared" si="1"/>
        <v>152</v>
      </c>
      <c r="X11" s="10">
        <f t="shared" si="1"/>
        <v>210</v>
      </c>
      <c r="Y11" s="10">
        <f t="shared" si="1"/>
        <v>143</v>
      </c>
      <c r="Z11" s="10">
        <f t="shared" si="1"/>
        <v>109</v>
      </c>
      <c r="AA11" s="10">
        <f t="shared" si="1"/>
        <v>178</v>
      </c>
      <c r="AB11" s="10">
        <f t="shared" si="1"/>
        <v>143</v>
      </c>
      <c r="AC11" s="10">
        <f t="shared" si="1"/>
        <v>114</v>
      </c>
      <c r="AD11" s="10">
        <f t="shared" si="1"/>
        <v>113</v>
      </c>
      <c r="AE11" s="10">
        <f t="shared" si="1"/>
        <v>91</v>
      </c>
      <c r="AF11" s="10">
        <f t="shared" si="1"/>
        <v>74</v>
      </c>
      <c r="AG11" s="10">
        <f t="shared" si="1"/>
        <v>124</v>
      </c>
      <c r="AH11" s="10">
        <f t="shared" si="1"/>
        <v>91</v>
      </c>
      <c r="AI11" s="10">
        <f t="shared" si="1"/>
        <v>154</v>
      </c>
      <c r="AJ11" s="10">
        <f t="shared" si="1"/>
        <v>62</v>
      </c>
      <c r="AK11" s="10">
        <f t="shared" si="1"/>
        <v>135</v>
      </c>
      <c r="AL11" s="10">
        <f t="shared" si="1"/>
        <v>132</v>
      </c>
      <c r="AM11" s="10">
        <f t="shared" si="1"/>
        <v>119</v>
      </c>
      <c r="AN11" s="10">
        <f t="shared" si="1"/>
        <v>138</v>
      </c>
      <c r="AO11" s="10">
        <f t="shared" si="1"/>
        <v>137</v>
      </c>
      <c r="AP11" s="10">
        <f t="shared" si="1"/>
        <v>179</v>
      </c>
      <c r="AQ11" s="10">
        <f t="shared" si="1"/>
        <v>169</v>
      </c>
      <c r="AR11" s="10">
        <f t="shared" si="1"/>
        <v>180</v>
      </c>
      <c r="AS11" s="10">
        <f t="shared" si="1"/>
        <v>228</v>
      </c>
      <c r="AT11" s="10">
        <f t="shared" si="1"/>
        <v>226</v>
      </c>
      <c r="AU11" s="10">
        <f t="shared" si="1"/>
        <v>192</v>
      </c>
      <c r="AV11" s="10">
        <f t="shared" si="1"/>
        <v>228</v>
      </c>
      <c r="AW11" s="10">
        <f t="shared" si="1"/>
        <v>271</v>
      </c>
      <c r="AX11" s="10">
        <f t="shared" si="1"/>
        <v>181</v>
      </c>
      <c r="AY11" s="37">
        <f>+AY10-AY9-147</f>
        <v>94</v>
      </c>
      <c r="AZ11" s="37">
        <f t="shared" ref="AZ11:BF11" si="2">+AZ10-AZ9</f>
        <v>57</v>
      </c>
      <c r="BA11" s="37">
        <f t="shared" si="2"/>
        <v>57</v>
      </c>
      <c r="BB11" s="37">
        <f t="shared" si="2"/>
        <v>42</v>
      </c>
      <c r="BC11" s="37">
        <f t="shared" si="2"/>
        <v>38</v>
      </c>
      <c r="BD11" s="37">
        <f t="shared" si="2"/>
        <v>43</v>
      </c>
      <c r="BE11" s="37">
        <f t="shared" si="2"/>
        <v>42</v>
      </c>
      <c r="BF11" s="37">
        <f t="shared" si="2"/>
        <v>22</v>
      </c>
      <c r="BG11" s="37">
        <f t="shared" ref="BG11:BR11" si="3">+BG10-BG9</f>
        <v>71</v>
      </c>
      <c r="BH11" s="37">
        <f t="shared" si="3"/>
        <v>33</v>
      </c>
      <c r="BI11" s="37">
        <f t="shared" si="3"/>
        <v>73</v>
      </c>
      <c r="BJ11" s="37">
        <f t="shared" si="3"/>
        <v>56</v>
      </c>
      <c r="BK11" s="37">
        <f t="shared" si="3"/>
        <v>79</v>
      </c>
      <c r="BL11" s="37">
        <f t="shared" si="3"/>
        <v>86</v>
      </c>
      <c r="BM11" s="37">
        <f t="shared" si="3"/>
        <v>101</v>
      </c>
      <c r="BN11" s="37">
        <f t="shared" si="3"/>
        <v>126</v>
      </c>
      <c r="BO11" s="37">
        <f t="shared" si="3"/>
        <v>96</v>
      </c>
      <c r="BP11" s="37">
        <f t="shared" si="3"/>
        <v>125</v>
      </c>
      <c r="BQ11" s="37">
        <f t="shared" si="3"/>
        <v>109</v>
      </c>
      <c r="BR11" s="37">
        <f t="shared" si="3"/>
        <v>106</v>
      </c>
      <c r="BS11" s="37">
        <f t="shared" ref="BS11:DB11" si="4">+BS10-BS9</f>
        <v>136</v>
      </c>
      <c r="BT11" s="37">
        <f t="shared" si="4"/>
        <v>121</v>
      </c>
      <c r="BU11" s="37">
        <f t="shared" si="4"/>
        <v>92</v>
      </c>
      <c r="BV11" s="37">
        <f t="shared" si="4"/>
        <v>106</v>
      </c>
      <c r="BW11" s="37">
        <f t="shared" si="4"/>
        <v>112</v>
      </c>
      <c r="BX11" s="37">
        <f t="shared" si="4"/>
        <v>85</v>
      </c>
      <c r="BY11" s="37">
        <f t="shared" si="4"/>
        <v>73</v>
      </c>
      <c r="BZ11" s="37">
        <f t="shared" si="4"/>
        <v>139</v>
      </c>
      <c r="CA11" s="37">
        <f t="shared" si="4"/>
        <v>231</v>
      </c>
      <c r="CB11" s="37">
        <f t="shared" si="4"/>
        <v>202</v>
      </c>
      <c r="CC11" s="37">
        <f t="shared" si="4"/>
        <v>173</v>
      </c>
      <c r="CD11" s="37">
        <f t="shared" si="4"/>
        <v>132</v>
      </c>
      <c r="CE11" s="37">
        <f t="shared" si="4"/>
        <v>107</v>
      </c>
      <c r="CF11" s="37">
        <f t="shared" si="4"/>
        <v>96</v>
      </c>
      <c r="CG11" s="37">
        <f t="shared" si="4"/>
        <v>114</v>
      </c>
      <c r="CH11" s="37">
        <f t="shared" si="4"/>
        <v>99</v>
      </c>
      <c r="CI11" s="37">
        <f t="shared" si="4"/>
        <v>87</v>
      </c>
      <c r="CJ11" s="37">
        <f t="shared" si="4"/>
        <v>129</v>
      </c>
      <c r="CK11" s="37">
        <f t="shared" si="4"/>
        <v>35</v>
      </c>
      <c r="CL11" s="37">
        <f t="shared" si="4"/>
        <v>39</v>
      </c>
      <c r="CM11" s="37">
        <f t="shared" si="4"/>
        <v>26</v>
      </c>
      <c r="CN11" s="37">
        <f t="shared" si="4"/>
        <v>39</v>
      </c>
      <c r="CO11" s="37">
        <f t="shared" si="4"/>
        <v>42</v>
      </c>
      <c r="CP11" s="37">
        <f t="shared" si="4"/>
        <v>61</v>
      </c>
      <c r="CQ11" s="37">
        <f t="shared" si="4"/>
        <v>43</v>
      </c>
      <c r="CR11" s="37">
        <f t="shared" si="4"/>
        <v>55</v>
      </c>
      <c r="CS11" s="37">
        <f t="shared" si="4"/>
        <v>54</v>
      </c>
      <c r="CT11" s="37">
        <f t="shared" si="4"/>
        <v>37</v>
      </c>
      <c r="CU11" s="37">
        <f t="shared" si="4"/>
        <v>54</v>
      </c>
      <c r="CV11" s="37">
        <f t="shared" si="4"/>
        <v>42</v>
      </c>
      <c r="CW11" s="37">
        <f t="shared" si="4"/>
        <v>73</v>
      </c>
      <c r="CX11" s="37">
        <f t="shared" si="4"/>
        <v>59</v>
      </c>
      <c r="CY11" s="37">
        <f t="shared" si="4"/>
        <v>30</v>
      </c>
      <c r="CZ11" s="37">
        <f t="shared" si="4"/>
        <v>69</v>
      </c>
      <c r="DA11" s="37">
        <f t="shared" si="4"/>
        <v>68</v>
      </c>
      <c r="DB11" s="37">
        <f t="shared" si="4"/>
        <v>48</v>
      </c>
      <c r="DC11" s="37">
        <f t="shared" ref="DC11" si="5">+DC10-DC9</f>
        <v>58</v>
      </c>
    </row>
    <row r="12" spans="2:107" x14ac:dyDescent="0.25">
      <c r="B12" s="6" t="s">
        <v>52</v>
      </c>
      <c r="C12" s="7"/>
      <c r="D12" s="10"/>
      <c r="E12" s="10"/>
      <c r="F12" s="10"/>
      <c r="G12" s="15">
        <f>+G11/General!G31*General!G32</f>
        <v>9.0322370173102211</v>
      </c>
      <c r="H12" s="15">
        <f>+H11/General!H31*General!H32</f>
        <v>2.4725838017905488</v>
      </c>
      <c r="I12" s="15">
        <f>+I11/General!I31*General!I32</f>
        <v>0</v>
      </c>
      <c r="J12" s="15">
        <f>(+General!J27-Danila!J11)*0</f>
        <v>0</v>
      </c>
      <c r="K12" s="15">
        <f>(+General!K27-Danila!K11)*0</f>
        <v>0</v>
      </c>
      <c r="L12" s="15">
        <f>(+General!L27-Danila!L11)*0</f>
        <v>0</v>
      </c>
      <c r="M12" s="15">
        <f>(+General!M27-Danila!M11)*0</f>
        <v>0</v>
      </c>
      <c r="N12" s="15">
        <f>(+General!N27-Danila!N11)*0</f>
        <v>0</v>
      </c>
      <c r="O12" s="15">
        <f>(+General!O27-Danila!O11)*0</f>
        <v>0</v>
      </c>
      <c r="P12" s="15">
        <f>(+General!P27-Danila!P11)</f>
        <v>1.3000000000000682</v>
      </c>
      <c r="Q12" s="15">
        <f>(+General!Q27-Danila!Q11)</f>
        <v>-0.80000000000006821</v>
      </c>
      <c r="R12" s="15">
        <f>(+General!R27-Danila!R11)</f>
        <v>-0.5</v>
      </c>
      <c r="S12" s="15">
        <f>(+General!S27-Danila!S11)</f>
        <v>0</v>
      </c>
      <c r="T12" s="15">
        <f>(+General!T27-Danila!T11)</f>
        <v>0</v>
      </c>
      <c r="U12" s="15">
        <f>(+General!U27-Danila!U11)</f>
        <v>1</v>
      </c>
      <c r="V12" s="15">
        <f>(+General!V27-Danila!V11)</f>
        <v>0</v>
      </c>
      <c r="W12" s="15">
        <f>(+General!W27-Danila!W11)</f>
        <v>0</v>
      </c>
      <c r="X12" s="15">
        <f>(+General!X27-Danila!X11)</f>
        <v>0</v>
      </c>
      <c r="Y12" s="15">
        <f>(+General!Y27-Danila!Y11)</f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f>+General!AT30</f>
        <v>1</v>
      </c>
      <c r="AU12" s="15">
        <f>+General!AU30</f>
        <v>0</v>
      </c>
      <c r="AV12" s="15">
        <f>+General!AV30</f>
        <v>48</v>
      </c>
      <c r="AW12" s="15">
        <f>+General!AW30</f>
        <v>-29</v>
      </c>
      <c r="AX12" s="15">
        <f>+General!AX30</f>
        <v>7</v>
      </c>
      <c r="AY12" s="12">
        <f>+General!AY30</f>
        <v>0</v>
      </c>
      <c r="AZ12" s="12">
        <f>+General!AZ30/2</f>
        <v>0</v>
      </c>
      <c r="BA12" s="12">
        <f>+General!BA30/2</f>
        <v>1</v>
      </c>
      <c r="BB12" s="12">
        <f>+General!BB30/2+1</f>
        <v>1</v>
      </c>
      <c r="BC12" s="12">
        <f>+General!BC30/2+1</f>
        <v>1</v>
      </c>
      <c r="BD12" s="12">
        <f>+General!BD30/2+1</f>
        <v>0</v>
      </c>
      <c r="BE12" s="12">
        <f>+General!BE30/2+1</f>
        <v>1</v>
      </c>
      <c r="BF12" s="12">
        <f>+General!BF30/2</f>
        <v>0.5</v>
      </c>
      <c r="BG12" s="12">
        <f>+General!BG30/2</f>
        <v>1</v>
      </c>
      <c r="BH12" s="12">
        <f>+General!BH30/2+1</f>
        <v>2</v>
      </c>
      <c r="BI12" s="12">
        <f>+General!BI30/2+1</f>
        <v>2</v>
      </c>
      <c r="BJ12" s="12">
        <f>+General!BJ30/2+1</f>
        <v>1.5</v>
      </c>
      <c r="BK12" s="12">
        <f>+General!BK30/2+1</f>
        <v>2.5</v>
      </c>
      <c r="BL12" s="12">
        <f>+General!BL30/2+1</f>
        <v>1</v>
      </c>
      <c r="BM12" s="12">
        <f>+General!BM30/2+1</f>
        <v>3</v>
      </c>
      <c r="BN12" s="12">
        <f>+General!BN30/2+1</f>
        <v>0.5</v>
      </c>
      <c r="BO12" s="12">
        <f>+General!BO30/2+1</f>
        <v>1</v>
      </c>
      <c r="BP12" s="12">
        <f>+General!BP30/2+1</f>
        <v>-0.5</v>
      </c>
      <c r="BQ12" s="12">
        <f>+General!BQ30/2+1</f>
        <v>1</v>
      </c>
      <c r="BR12" s="12">
        <f>+General!BR30/2+1</f>
        <v>1</v>
      </c>
      <c r="BS12" s="12">
        <f>+General!BS30/2+1</f>
        <v>1</v>
      </c>
      <c r="BT12" s="12">
        <f>+General!BT30/2+1</f>
        <v>2.5</v>
      </c>
      <c r="BU12" s="12">
        <f>+General!BU30/2+1</f>
        <v>1.5</v>
      </c>
      <c r="BV12" s="12">
        <f>+General!BV30/2+1</f>
        <v>2.5</v>
      </c>
      <c r="BW12" s="12">
        <f>+General!BW30/2+1</f>
        <v>1.5</v>
      </c>
      <c r="BX12" s="12">
        <f>+General!BX30/2+1</f>
        <v>9.5</v>
      </c>
      <c r="BY12" s="12">
        <f>+General!BY30/2+1</f>
        <v>1</v>
      </c>
      <c r="BZ12" s="16">
        <f>+General!BZ30/2+1</f>
        <v>-6</v>
      </c>
      <c r="CA12" s="16">
        <f>+General!CA30/2+1</f>
        <v>7</v>
      </c>
      <c r="CB12" s="16">
        <f>+General!CB30/2+1</f>
        <v>1</v>
      </c>
      <c r="CC12" s="16">
        <f>+General!CC30/2+1</f>
        <v>-11.5</v>
      </c>
      <c r="CD12" s="16">
        <f>+General!CD30/2+1</f>
        <v>13.5</v>
      </c>
      <c r="CE12" s="16">
        <f>+General!CE30/2+1</f>
        <v>1</v>
      </c>
      <c r="CF12" s="16">
        <f>+General!CF30/2+1</f>
        <v>0.5</v>
      </c>
      <c r="CG12" s="16">
        <f>+General!CG30/2+1</f>
        <v>3.5</v>
      </c>
      <c r="CH12" s="16">
        <f>+General!CH30/2+1</f>
        <v>1</v>
      </c>
      <c r="CI12" s="16">
        <f>+General!CI30/2+1</f>
        <v>2</v>
      </c>
      <c r="CJ12" s="16">
        <f>+General!CJ30/2+1</f>
        <v>6</v>
      </c>
      <c r="CK12" s="16">
        <f>+General!CK30/2+1</f>
        <v>5</v>
      </c>
      <c r="CL12" s="16">
        <f>+General!CL30/2+1</f>
        <v>1</v>
      </c>
      <c r="CM12" s="16">
        <f>+General!CM30/2+1</f>
        <v>2.5</v>
      </c>
      <c r="CN12" s="16">
        <f>+General!CN30/2+1</f>
        <v>20</v>
      </c>
      <c r="CO12" s="16">
        <f>+General!CO30/2+1</f>
        <v>-6.5</v>
      </c>
      <c r="CP12" s="16">
        <f>+General!CP30/2+1</f>
        <v>0.5</v>
      </c>
      <c r="CQ12" s="16">
        <f>+General!CQ30/2+1</f>
        <v>3.5</v>
      </c>
      <c r="CR12" s="16">
        <f>+General!CR30/2+1</f>
        <v>2.5</v>
      </c>
      <c r="CS12" s="16">
        <f>+General!CS30/2+1</f>
        <v>1</v>
      </c>
      <c r="CT12" s="16">
        <f>+General!CT30/2+1</f>
        <v>0.5</v>
      </c>
      <c r="CU12" s="16">
        <f>+General!CU30/2+1</f>
        <v>3</v>
      </c>
      <c r="CV12" s="59">
        <f>+General!CV30/2+1</f>
        <v>3</v>
      </c>
      <c r="CW12" s="59">
        <f>+General!CW30/2+1</f>
        <v>2</v>
      </c>
      <c r="CX12" s="59">
        <f>+General!CX30/2+1</f>
        <v>-1.5</v>
      </c>
      <c r="CY12" s="59">
        <f>+General!CY30/2+1</f>
        <v>1.5</v>
      </c>
      <c r="CZ12" s="59">
        <f>+General!CZ30/2+1</f>
        <v>6.5</v>
      </c>
      <c r="DA12" s="59">
        <f>+General!DA30/2+1</f>
        <v>-1</v>
      </c>
      <c r="DB12" s="59">
        <f>+General!DB30/2+1</f>
        <v>3</v>
      </c>
      <c r="DC12" s="59">
        <f>+General!DC30/2+1</f>
        <v>-3</v>
      </c>
    </row>
    <row r="13" spans="2:107" x14ac:dyDescent="0.25">
      <c r="B13" s="17" t="s">
        <v>49</v>
      </c>
      <c r="C13" s="18"/>
      <c r="D13" s="19"/>
      <c r="E13" s="19">
        <f>+E11*E7</f>
        <v>0</v>
      </c>
      <c r="F13" s="19">
        <f>+F11*F7</f>
        <v>3389.7930000000001</v>
      </c>
      <c r="G13" s="19">
        <f t="shared" ref="G13:AL13" si="6">+(G11+G12)*G7</f>
        <v>1745.1000239680393</v>
      </c>
      <c r="H13" s="19">
        <f t="shared" si="6"/>
        <v>691.0392379762651</v>
      </c>
      <c r="I13" s="19">
        <f t="shared" si="6"/>
        <v>2635</v>
      </c>
      <c r="J13" s="19">
        <f t="shared" si="6"/>
        <v>3543.826086956522</v>
      </c>
      <c r="K13" s="19">
        <f t="shared" si="6"/>
        <v>8557.04347826087</v>
      </c>
      <c r="L13" s="19">
        <f t="shared" si="6"/>
        <v>12446.608695652174</v>
      </c>
      <c r="M13" s="19">
        <f t="shared" si="6"/>
        <v>16768</v>
      </c>
      <c r="N13" s="19">
        <f t="shared" si="6"/>
        <v>20096</v>
      </c>
      <c r="O13" s="19">
        <f t="shared" si="6"/>
        <v>22400</v>
      </c>
      <c r="P13" s="19">
        <f t="shared" si="6"/>
        <v>17267.199999999997</v>
      </c>
      <c r="Q13" s="19">
        <f t="shared" si="6"/>
        <v>10278.400000000009</v>
      </c>
      <c r="R13" s="19">
        <f t="shared" si="6"/>
        <v>22502.399999999994</v>
      </c>
      <c r="S13" s="19">
        <f t="shared" si="6"/>
        <v>12190</v>
      </c>
      <c r="T13" s="19">
        <f t="shared" si="6"/>
        <v>15232</v>
      </c>
      <c r="U13" s="19">
        <f t="shared" si="6"/>
        <v>10829</v>
      </c>
      <c r="V13" s="19">
        <f t="shared" si="6"/>
        <v>10829</v>
      </c>
      <c r="W13" s="19">
        <f t="shared" si="6"/>
        <v>18088</v>
      </c>
      <c r="X13" s="19">
        <f t="shared" si="6"/>
        <v>24990</v>
      </c>
      <c r="Y13" s="19">
        <f t="shared" si="6"/>
        <v>17017</v>
      </c>
      <c r="Z13" s="19">
        <f t="shared" si="6"/>
        <v>12971</v>
      </c>
      <c r="AA13" s="19">
        <f t="shared" si="6"/>
        <v>21182</v>
      </c>
      <c r="AB13" s="19">
        <f t="shared" si="6"/>
        <v>16445</v>
      </c>
      <c r="AC13" s="19">
        <f t="shared" si="6"/>
        <v>13110</v>
      </c>
      <c r="AD13" s="19">
        <f t="shared" si="6"/>
        <v>12995</v>
      </c>
      <c r="AE13" s="19">
        <f t="shared" si="6"/>
        <v>10465</v>
      </c>
      <c r="AF13" s="19">
        <f t="shared" si="6"/>
        <v>8510</v>
      </c>
      <c r="AG13" s="19">
        <f t="shared" si="6"/>
        <v>14260</v>
      </c>
      <c r="AH13" s="19">
        <f t="shared" si="6"/>
        <v>10465</v>
      </c>
      <c r="AI13" s="19">
        <f t="shared" si="6"/>
        <v>17710</v>
      </c>
      <c r="AJ13" s="19">
        <f t="shared" si="6"/>
        <v>7130</v>
      </c>
      <c r="AK13" s="19">
        <f t="shared" si="6"/>
        <v>15525</v>
      </c>
      <c r="AL13" s="19">
        <f t="shared" si="6"/>
        <v>15180</v>
      </c>
      <c r="AM13" s="19">
        <f t="shared" ref="AM13:BR13" si="7">+(AM11+AM12)*AM7</f>
        <v>13685</v>
      </c>
      <c r="AN13" s="19">
        <f t="shared" si="7"/>
        <v>16560</v>
      </c>
      <c r="AO13" s="19">
        <f t="shared" si="7"/>
        <v>16440</v>
      </c>
      <c r="AP13" s="19">
        <f t="shared" si="7"/>
        <v>20764</v>
      </c>
      <c r="AQ13" s="19">
        <f t="shared" si="7"/>
        <v>19604</v>
      </c>
      <c r="AR13" s="19">
        <f t="shared" si="7"/>
        <v>20880</v>
      </c>
      <c r="AS13" s="19">
        <f t="shared" si="7"/>
        <v>26448</v>
      </c>
      <c r="AT13" s="19">
        <f t="shared" si="7"/>
        <v>26332</v>
      </c>
      <c r="AU13" s="19">
        <f t="shared" si="7"/>
        <v>22272</v>
      </c>
      <c r="AV13" s="19">
        <f t="shared" si="7"/>
        <v>32016</v>
      </c>
      <c r="AW13" s="19">
        <f t="shared" si="7"/>
        <v>28072</v>
      </c>
      <c r="AX13" s="19">
        <f t="shared" si="7"/>
        <v>21808</v>
      </c>
      <c r="AY13" s="19">
        <f t="shared" si="7"/>
        <v>10904</v>
      </c>
      <c r="AZ13" s="19">
        <f t="shared" si="7"/>
        <v>6555</v>
      </c>
      <c r="BA13" s="19">
        <f t="shared" si="7"/>
        <v>6670</v>
      </c>
      <c r="BB13" s="19">
        <f t="shared" si="7"/>
        <v>4945</v>
      </c>
      <c r="BC13" s="19">
        <f t="shared" si="7"/>
        <v>4485</v>
      </c>
      <c r="BD13" s="19">
        <f t="shared" si="7"/>
        <v>4945</v>
      </c>
      <c r="BE13" s="19">
        <f t="shared" si="7"/>
        <v>4945</v>
      </c>
      <c r="BF13" s="19">
        <f t="shared" si="7"/>
        <v>2587.5</v>
      </c>
      <c r="BG13" s="19">
        <f t="shared" si="7"/>
        <v>8280</v>
      </c>
      <c r="BH13" s="19">
        <f t="shared" si="7"/>
        <v>3683.05</v>
      </c>
      <c r="BI13" s="19">
        <f t="shared" si="7"/>
        <v>8250</v>
      </c>
      <c r="BJ13" s="19">
        <f t="shared" si="7"/>
        <v>6325</v>
      </c>
      <c r="BK13" s="19">
        <f t="shared" si="7"/>
        <v>8965</v>
      </c>
      <c r="BL13" s="19">
        <f t="shared" si="7"/>
        <v>9570</v>
      </c>
      <c r="BM13" s="19">
        <f t="shared" si="7"/>
        <v>11648</v>
      </c>
      <c r="BN13" s="19">
        <f t="shared" si="7"/>
        <v>14168</v>
      </c>
      <c r="BO13" s="19">
        <f t="shared" si="7"/>
        <v>12028</v>
      </c>
      <c r="BP13" s="19">
        <f t="shared" si="7"/>
        <v>15438</v>
      </c>
      <c r="BQ13" s="19">
        <f t="shared" si="7"/>
        <v>13640</v>
      </c>
      <c r="BR13" s="19">
        <f t="shared" si="7"/>
        <v>13268</v>
      </c>
      <c r="BS13" s="19">
        <f t="shared" ref="BS13:CB13" si="8">+(BS11+BS12)*BS7</f>
        <v>16988</v>
      </c>
      <c r="BT13" s="19">
        <f t="shared" si="8"/>
        <v>15314</v>
      </c>
      <c r="BU13" s="19">
        <f t="shared" si="8"/>
        <v>11594</v>
      </c>
      <c r="BV13" s="19">
        <f t="shared" si="8"/>
        <v>13454</v>
      </c>
      <c r="BW13" s="19">
        <f t="shared" si="8"/>
        <v>14301</v>
      </c>
      <c r="BX13" s="19">
        <f t="shared" si="8"/>
        <v>11907</v>
      </c>
      <c r="BY13" s="19">
        <f t="shared" si="8"/>
        <v>9324</v>
      </c>
      <c r="BZ13" s="19">
        <f t="shared" si="8"/>
        <v>16758</v>
      </c>
      <c r="CA13" s="19">
        <f t="shared" si="8"/>
        <v>26656</v>
      </c>
      <c r="CB13" s="19">
        <f t="shared" si="8"/>
        <v>22736</v>
      </c>
      <c r="CC13" s="19">
        <f t="shared" ref="CC13:DB13" si="9">+(CC11+CC12)*CC7</f>
        <v>18088</v>
      </c>
      <c r="CD13" s="19">
        <f t="shared" si="9"/>
        <v>16296</v>
      </c>
      <c r="CE13" s="19">
        <f t="shared" si="9"/>
        <v>12096</v>
      </c>
      <c r="CF13" s="19">
        <f t="shared" si="9"/>
        <v>10808</v>
      </c>
      <c r="CG13" s="19">
        <f t="shared" si="9"/>
        <v>13160</v>
      </c>
      <c r="CH13" s="19">
        <f t="shared" si="9"/>
        <v>11200</v>
      </c>
      <c r="CI13" s="19">
        <f t="shared" si="9"/>
        <v>9968</v>
      </c>
      <c r="CJ13" s="19">
        <f t="shared" si="9"/>
        <v>15120</v>
      </c>
      <c r="CK13" s="19">
        <f t="shared" si="9"/>
        <v>4480</v>
      </c>
      <c r="CL13" s="19">
        <f t="shared" si="9"/>
        <v>5200</v>
      </c>
      <c r="CM13" s="19">
        <f t="shared" si="9"/>
        <v>3705</v>
      </c>
      <c r="CN13" s="19">
        <f t="shared" si="9"/>
        <v>7670</v>
      </c>
      <c r="CO13" s="19">
        <f t="shared" si="9"/>
        <v>4615</v>
      </c>
      <c r="CP13" s="19">
        <f t="shared" si="9"/>
        <v>7995</v>
      </c>
      <c r="CQ13" s="19">
        <f t="shared" si="9"/>
        <v>5952</v>
      </c>
      <c r="CR13" s="19">
        <f t="shared" si="9"/>
        <v>7360</v>
      </c>
      <c r="CS13" s="19">
        <f t="shared" si="9"/>
        <v>7040</v>
      </c>
      <c r="CT13" s="19">
        <f t="shared" si="9"/>
        <v>4800</v>
      </c>
      <c r="CU13" s="19">
        <f t="shared" si="9"/>
        <v>7296</v>
      </c>
      <c r="CV13" s="62">
        <f t="shared" si="9"/>
        <v>5760</v>
      </c>
      <c r="CW13" s="62">
        <f t="shared" si="9"/>
        <v>9600</v>
      </c>
      <c r="CX13" s="62">
        <f t="shared" si="9"/>
        <v>7360</v>
      </c>
      <c r="CY13" s="62">
        <f t="shared" si="9"/>
        <v>4063.5</v>
      </c>
      <c r="CZ13" s="62">
        <f t="shared" si="9"/>
        <v>9739.5</v>
      </c>
      <c r="DA13" s="62">
        <f t="shared" si="9"/>
        <v>8643</v>
      </c>
      <c r="DB13" s="62">
        <f t="shared" si="9"/>
        <v>6579</v>
      </c>
      <c r="DC13" s="62">
        <f t="shared" ref="DC13" si="10">+(DC11+DC12)*DC7</f>
        <v>7095</v>
      </c>
    </row>
    <row r="14" spans="2:107" x14ac:dyDescent="0.25">
      <c r="B14" s="76" t="s">
        <v>86</v>
      </c>
    </row>
    <row r="15" spans="2:107" x14ac:dyDescent="0.25">
      <c r="B15" s="3" t="s">
        <v>8</v>
      </c>
      <c r="C15" s="4"/>
      <c r="D15" s="5">
        <v>41671</v>
      </c>
      <c r="E15" s="5">
        <v>41699</v>
      </c>
      <c r="F15" s="5">
        <v>41730</v>
      </c>
      <c r="G15" s="5">
        <v>41760</v>
      </c>
      <c r="H15" s="5">
        <v>41791</v>
      </c>
      <c r="I15" s="5">
        <f t="shared" ref="I15:AN15" si="11">+I4</f>
        <v>41821</v>
      </c>
      <c r="J15" s="5">
        <f t="shared" si="11"/>
        <v>41852</v>
      </c>
      <c r="K15" s="5">
        <f t="shared" si="11"/>
        <v>41883</v>
      </c>
      <c r="L15" s="5">
        <f t="shared" si="11"/>
        <v>41913</v>
      </c>
      <c r="M15" s="5">
        <f t="shared" si="11"/>
        <v>41944</v>
      </c>
      <c r="N15" s="5">
        <f t="shared" si="11"/>
        <v>41974</v>
      </c>
      <c r="O15" s="5">
        <f t="shared" si="11"/>
        <v>42005</v>
      </c>
      <c r="P15" s="5">
        <f t="shared" si="11"/>
        <v>42036</v>
      </c>
      <c r="Q15" s="5">
        <f t="shared" si="11"/>
        <v>42064</v>
      </c>
      <c r="R15" s="5">
        <f t="shared" si="11"/>
        <v>42095</v>
      </c>
      <c r="S15" s="5">
        <f t="shared" si="11"/>
        <v>42125</v>
      </c>
      <c r="T15" s="5">
        <f t="shared" si="11"/>
        <v>42156</v>
      </c>
      <c r="U15" s="5">
        <f t="shared" si="11"/>
        <v>42186</v>
      </c>
      <c r="V15" s="5">
        <f t="shared" si="11"/>
        <v>42217</v>
      </c>
      <c r="W15" s="5">
        <f t="shared" si="11"/>
        <v>42248</v>
      </c>
      <c r="X15" s="5">
        <f t="shared" si="11"/>
        <v>42278</v>
      </c>
      <c r="Y15" s="5">
        <f t="shared" si="11"/>
        <v>42309</v>
      </c>
      <c r="Z15" s="5">
        <f t="shared" si="11"/>
        <v>42339</v>
      </c>
      <c r="AA15" s="5">
        <f t="shared" si="11"/>
        <v>42370</v>
      </c>
      <c r="AB15" s="5">
        <f t="shared" si="11"/>
        <v>42401</v>
      </c>
      <c r="AC15" s="5">
        <f t="shared" si="11"/>
        <v>42430</v>
      </c>
      <c r="AD15" s="5">
        <f t="shared" si="11"/>
        <v>42461</v>
      </c>
      <c r="AE15" s="5">
        <f t="shared" si="11"/>
        <v>42491</v>
      </c>
      <c r="AF15" s="5">
        <f t="shared" si="11"/>
        <v>42522</v>
      </c>
      <c r="AG15" s="5">
        <f t="shared" si="11"/>
        <v>42552</v>
      </c>
      <c r="AH15" s="5">
        <f t="shared" si="11"/>
        <v>42583</v>
      </c>
      <c r="AI15" s="5">
        <f t="shared" si="11"/>
        <v>42614</v>
      </c>
      <c r="AJ15" s="5">
        <f t="shared" si="11"/>
        <v>42644</v>
      </c>
      <c r="AK15" s="5">
        <f t="shared" si="11"/>
        <v>42675</v>
      </c>
      <c r="AL15" s="5">
        <f t="shared" si="11"/>
        <v>42705</v>
      </c>
      <c r="AM15" s="5">
        <f t="shared" si="11"/>
        <v>42736</v>
      </c>
      <c r="AN15" s="5">
        <f t="shared" si="11"/>
        <v>42767</v>
      </c>
      <c r="AO15" s="5">
        <f t="shared" ref="AO15:BT15" si="12">+AO4</f>
        <v>42795</v>
      </c>
      <c r="AP15" s="5">
        <f t="shared" si="12"/>
        <v>42826</v>
      </c>
      <c r="AQ15" s="5">
        <f t="shared" si="12"/>
        <v>42856</v>
      </c>
      <c r="AR15" s="5">
        <f t="shared" si="12"/>
        <v>42887</v>
      </c>
      <c r="AS15" s="5">
        <f t="shared" si="12"/>
        <v>42917</v>
      </c>
      <c r="AT15" s="5">
        <f t="shared" si="12"/>
        <v>42948</v>
      </c>
      <c r="AU15" s="5">
        <f t="shared" si="12"/>
        <v>42979</v>
      </c>
      <c r="AV15" s="5">
        <f t="shared" si="12"/>
        <v>43009</v>
      </c>
      <c r="AW15" s="5">
        <f t="shared" si="12"/>
        <v>43040</v>
      </c>
      <c r="AX15" s="5">
        <f t="shared" si="12"/>
        <v>43070</v>
      </c>
      <c r="AY15" s="5">
        <f t="shared" si="12"/>
        <v>43132</v>
      </c>
      <c r="AZ15" s="5">
        <f t="shared" si="12"/>
        <v>43160</v>
      </c>
      <c r="BA15" s="5">
        <f t="shared" si="12"/>
        <v>43191</v>
      </c>
      <c r="BB15" s="5">
        <f t="shared" si="12"/>
        <v>43221</v>
      </c>
      <c r="BC15" s="5">
        <f t="shared" si="12"/>
        <v>43252</v>
      </c>
      <c r="BD15" s="5">
        <f t="shared" si="12"/>
        <v>43282</v>
      </c>
      <c r="BE15" s="5">
        <f t="shared" si="12"/>
        <v>43313</v>
      </c>
      <c r="BF15" s="5">
        <f t="shared" si="12"/>
        <v>43344</v>
      </c>
      <c r="BG15" s="5">
        <f t="shared" si="12"/>
        <v>43374</v>
      </c>
      <c r="BH15" s="5">
        <f t="shared" si="12"/>
        <v>43405</v>
      </c>
      <c r="BI15" s="5">
        <f t="shared" si="12"/>
        <v>43435</v>
      </c>
      <c r="BJ15" s="5">
        <f t="shared" si="12"/>
        <v>43466</v>
      </c>
      <c r="BK15" s="5">
        <f t="shared" si="12"/>
        <v>43497</v>
      </c>
      <c r="BL15" s="5">
        <f t="shared" si="12"/>
        <v>43525</v>
      </c>
      <c r="BM15" s="5">
        <f t="shared" si="12"/>
        <v>43556</v>
      </c>
      <c r="BN15" s="5">
        <f t="shared" si="12"/>
        <v>43586</v>
      </c>
      <c r="BO15" s="5">
        <f t="shared" si="12"/>
        <v>43617</v>
      </c>
      <c r="BP15" s="5">
        <f t="shared" si="12"/>
        <v>43647</v>
      </c>
      <c r="BQ15" s="5">
        <f t="shared" si="12"/>
        <v>43678</v>
      </c>
      <c r="BR15" s="5">
        <f t="shared" si="12"/>
        <v>43709</v>
      </c>
      <c r="BS15" s="5">
        <f t="shared" si="12"/>
        <v>43739</v>
      </c>
      <c r="BT15" s="5">
        <f t="shared" si="12"/>
        <v>43770</v>
      </c>
      <c r="BU15" s="5">
        <f t="shared" ref="BU15:CZ15" si="13">+BU4</f>
        <v>43800</v>
      </c>
      <c r="BV15" s="5">
        <f t="shared" si="13"/>
        <v>43831</v>
      </c>
      <c r="BW15" s="5">
        <f t="shared" si="13"/>
        <v>43862</v>
      </c>
      <c r="BX15" s="5">
        <f t="shared" si="13"/>
        <v>43891</v>
      </c>
      <c r="BY15" s="5">
        <f t="shared" si="13"/>
        <v>43922</v>
      </c>
      <c r="BZ15" s="5">
        <f t="shared" si="13"/>
        <v>43952</v>
      </c>
      <c r="CA15" s="5">
        <f t="shared" si="13"/>
        <v>43983</v>
      </c>
      <c r="CB15" s="5">
        <f t="shared" si="13"/>
        <v>44013</v>
      </c>
      <c r="CC15" s="5">
        <f t="shared" si="13"/>
        <v>44044</v>
      </c>
      <c r="CD15" s="5">
        <f t="shared" si="13"/>
        <v>44075</v>
      </c>
      <c r="CE15" s="5">
        <f t="shared" si="13"/>
        <v>44105</v>
      </c>
      <c r="CF15" s="5">
        <f t="shared" si="13"/>
        <v>44136</v>
      </c>
      <c r="CG15" s="5">
        <f t="shared" si="13"/>
        <v>44166</v>
      </c>
      <c r="CH15" s="5">
        <f t="shared" si="13"/>
        <v>44197</v>
      </c>
      <c r="CI15" s="5">
        <f t="shared" si="13"/>
        <v>44228</v>
      </c>
      <c r="CJ15" s="5">
        <f t="shared" si="13"/>
        <v>44287</v>
      </c>
      <c r="CK15" s="5">
        <f t="shared" si="13"/>
        <v>44317</v>
      </c>
      <c r="CL15" s="5">
        <f t="shared" si="13"/>
        <v>44348</v>
      </c>
      <c r="CM15" s="5">
        <f t="shared" si="13"/>
        <v>44378</v>
      </c>
      <c r="CN15" s="5">
        <f t="shared" si="13"/>
        <v>44409</v>
      </c>
      <c r="CO15" s="5">
        <f t="shared" si="13"/>
        <v>44440</v>
      </c>
      <c r="CP15" s="5">
        <f t="shared" si="13"/>
        <v>44470</v>
      </c>
      <c r="CQ15" s="5">
        <f t="shared" si="13"/>
        <v>44501</v>
      </c>
      <c r="CR15" s="5">
        <f t="shared" si="13"/>
        <v>44531</v>
      </c>
      <c r="CS15" s="5">
        <f t="shared" si="13"/>
        <v>44562</v>
      </c>
      <c r="CT15" s="5">
        <f t="shared" si="13"/>
        <v>44593</v>
      </c>
      <c r="CU15" s="5">
        <f t="shared" si="13"/>
        <v>44621</v>
      </c>
      <c r="CV15" s="49">
        <f t="shared" si="13"/>
        <v>44652</v>
      </c>
      <c r="CW15" s="49">
        <f t="shared" si="13"/>
        <v>44682</v>
      </c>
      <c r="CX15" s="49">
        <f t="shared" si="13"/>
        <v>44713</v>
      </c>
      <c r="CY15" s="49">
        <f t="shared" si="13"/>
        <v>44743</v>
      </c>
      <c r="CZ15" s="49">
        <f t="shared" si="13"/>
        <v>44774</v>
      </c>
      <c r="DA15" s="49">
        <f>+DA4</f>
        <v>44805</v>
      </c>
      <c r="DB15" s="49">
        <f>+DB4</f>
        <v>44835</v>
      </c>
      <c r="DC15" s="49">
        <f>+DC4</f>
        <v>44866</v>
      </c>
    </row>
    <row r="16" spans="2:107" x14ac:dyDescent="0.25">
      <c r="B16" s="6" t="s">
        <v>9</v>
      </c>
      <c r="C16" s="7"/>
      <c r="D16" s="10"/>
      <c r="E16" s="10">
        <v>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53"/>
      <c r="CW16" s="53"/>
      <c r="CX16" s="53"/>
      <c r="CY16" s="53"/>
      <c r="CZ16" s="53"/>
      <c r="DA16" s="53"/>
      <c r="DB16" s="53"/>
      <c r="DC16" s="53"/>
    </row>
    <row r="17" spans="2:107" x14ac:dyDescent="0.25">
      <c r="B17" s="6" t="s">
        <v>12</v>
      </c>
      <c r="C17" s="7"/>
      <c r="D17" s="11"/>
      <c r="E17" s="11" t="e">
        <f>+#REF!/E16</f>
        <v>#REF!</v>
      </c>
      <c r="F17" s="10">
        <v>900</v>
      </c>
      <c r="G17" s="10">
        <v>900</v>
      </c>
      <c r="H17" s="10">
        <v>900</v>
      </c>
      <c r="I17" s="10">
        <f>+General!I36</f>
        <v>800</v>
      </c>
      <c r="J17" s="10">
        <f>+General!J36</f>
        <v>836</v>
      </c>
      <c r="K17" s="10">
        <f>+General!K36</f>
        <v>836</v>
      </c>
      <c r="L17" s="10">
        <f>+General!L36</f>
        <v>836</v>
      </c>
      <c r="M17" s="10">
        <v>780</v>
      </c>
      <c r="N17" s="10">
        <v>780</v>
      </c>
      <c r="O17" s="10">
        <f>+General!O36</f>
        <v>822</v>
      </c>
      <c r="P17" s="10">
        <f>+General!P36</f>
        <v>822</v>
      </c>
      <c r="Q17" s="10">
        <f>+General!Q36</f>
        <v>822</v>
      </c>
      <c r="R17" s="10">
        <f>+General!R36</f>
        <v>822</v>
      </c>
      <c r="S17" s="10">
        <f>+General!S36</f>
        <v>822</v>
      </c>
      <c r="T17" s="10">
        <f>+General!T36</f>
        <v>829</v>
      </c>
      <c r="U17" s="10">
        <f>+General!U36</f>
        <v>829</v>
      </c>
      <c r="V17" s="10">
        <f>+General!V36</f>
        <v>814</v>
      </c>
      <c r="W17" s="10">
        <f>+General!W36</f>
        <v>814</v>
      </c>
      <c r="X17" s="10">
        <f>+General!X36</f>
        <v>814</v>
      </c>
      <c r="Y17" s="10">
        <f>+General!Y36</f>
        <v>814</v>
      </c>
      <c r="Z17" s="10">
        <f>+General!Z36</f>
        <v>814</v>
      </c>
      <c r="AA17" s="10">
        <f>+General!AA36</f>
        <v>814</v>
      </c>
      <c r="AB17" s="10">
        <f>+General!AB36</f>
        <v>854</v>
      </c>
      <c r="AC17" s="10">
        <f>+General!AC36</f>
        <v>854</v>
      </c>
      <c r="AD17" s="10">
        <f>+General!AD36</f>
        <v>854</v>
      </c>
      <c r="AE17" s="10">
        <f>+General!AE36</f>
        <v>854</v>
      </c>
      <c r="AF17" s="10">
        <f>+General!AF36</f>
        <v>854</v>
      </c>
      <c r="AG17" s="10">
        <f>+General!AG36</f>
        <v>854</v>
      </c>
      <c r="AH17" s="10">
        <f>+General!AH36</f>
        <v>854</v>
      </c>
      <c r="AI17" s="10">
        <f>+General!AI36</f>
        <v>854</v>
      </c>
      <c r="AJ17" s="10">
        <f>+General!AJ36</f>
        <v>854</v>
      </c>
      <c r="AK17" s="10">
        <f>+General!AK36</f>
        <v>854</v>
      </c>
      <c r="AL17" s="10">
        <f>+General!AL36</f>
        <v>854</v>
      </c>
      <c r="AM17" s="10">
        <f>+General!AM36</f>
        <v>854</v>
      </c>
      <c r="AN17" s="10">
        <f>+General!AN36</f>
        <v>863</v>
      </c>
      <c r="AO17" s="10">
        <f>+General!AO36</f>
        <v>863</v>
      </c>
      <c r="AP17" s="10">
        <f>+General!AP36</f>
        <v>858</v>
      </c>
      <c r="AQ17" s="10">
        <f>+General!AQ36</f>
        <v>858</v>
      </c>
      <c r="AR17" s="10">
        <f>+General!AR36</f>
        <v>858</v>
      </c>
      <c r="AS17" s="10">
        <f>+General!AS36</f>
        <v>858</v>
      </c>
      <c r="AT17" s="10">
        <f>+General!AT36</f>
        <v>858</v>
      </c>
      <c r="AU17" s="10">
        <f>+General!AU36</f>
        <v>858</v>
      </c>
      <c r="AV17" s="10">
        <f>+General!AV36</f>
        <v>858</v>
      </c>
      <c r="AW17" s="10">
        <f>+General!AW36</f>
        <v>858</v>
      </c>
      <c r="AX17" s="10">
        <f>+General!AX36</f>
        <v>858</v>
      </c>
      <c r="AY17" s="10">
        <f>+General!AY36</f>
        <v>858</v>
      </c>
      <c r="AZ17" s="10">
        <f>+General!AZ36</f>
        <v>863</v>
      </c>
      <c r="BA17" s="10">
        <f>+General!BA36</f>
        <v>863</v>
      </c>
      <c r="BB17" s="10">
        <f>+General!BB36</f>
        <v>863</v>
      </c>
      <c r="BC17" s="10">
        <f>+General!BC36</f>
        <v>863</v>
      </c>
      <c r="BD17" s="10">
        <f>+General!BD36</f>
        <v>863</v>
      </c>
      <c r="BE17" s="10">
        <f>+General!BE36</f>
        <v>863</v>
      </c>
      <c r="BF17" s="10">
        <f>+General!BF36</f>
        <v>863</v>
      </c>
      <c r="BG17" s="10">
        <f>+General!BG36</f>
        <v>863</v>
      </c>
      <c r="BH17" s="10">
        <f>+General!BH36</f>
        <v>863</v>
      </c>
      <c r="BI17" s="10">
        <f>+General!BI36</f>
        <v>895</v>
      </c>
      <c r="BJ17" s="10">
        <f>+General!BJ36</f>
        <v>895</v>
      </c>
      <c r="BK17" s="10">
        <f>+General!BK36</f>
        <v>895</v>
      </c>
      <c r="BL17" s="10">
        <f>+General!BL36</f>
        <v>895</v>
      </c>
      <c r="BM17" s="10">
        <f>+General!BM36</f>
        <v>895</v>
      </c>
      <c r="BN17" s="10">
        <f>+General!BN36</f>
        <v>890</v>
      </c>
      <c r="BO17" s="10">
        <f>+General!BO36</f>
        <v>890</v>
      </c>
      <c r="BP17" s="10">
        <f>+General!BP36</f>
        <v>890</v>
      </c>
      <c r="BQ17" s="10">
        <f>+General!BQ36</f>
        <v>890</v>
      </c>
      <c r="BR17" s="10">
        <f>+General!BR36</f>
        <v>890</v>
      </c>
      <c r="BS17" s="10">
        <f>+General!BS36</f>
        <v>890</v>
      </c>
      <c r="BT17" s="10">
        <f>+General!BT36</f>
        <v>890</v>
      </c>
      <c r="BU17" s="10">
        <f>+General!BU36</f>
        <v>890</v>
      </c>
      <c r="BV17" s="10">
        <f>+General!BV36</f>
        <v>890</v>
      </c>
      <c r="BW17" s="10">
        <v>916</v>
      </c>
      <c r="BX17" s="10">
        <v>916</v>
      </c>
      <c r="BY17" s="10">
        <v>916</v>
      </c>
      <c r="BZ17" s="10">
        <v>916</v>
      </c>
      <c r="CA17" s="10">
        <v>916</v>
      </c>
      <c r="CB17" s="10">
        <v>916</v>
      </c>
      <c r="CC17" s="10">
        <v>916</v>
      </c>
      <c r="CD17" s="10">
        <v>916</v>
      </c>
      <c r="CE17" s="10">
        <v>916</v>
      </c>
      <c r="CF17" s="10">
        <v>916</v>
      </c>
      <c r="CG17" s="10">
        <v>916</v>
      </c>
      <c r="CH17" s="10">
        <v>916</v>
      </c>
      <c r="CI17" s="10">
        <v>916</v>
      </c>
      <c r="CJ17" s="10">
        <v>916</v>
      </c>
      <c r="CK17" s="10">
        <v>916</v>
      </c>
      <c r="CL17" s="10">
        <v>916</v>
      </c>
      <c r="CM17" s="10">
        <v>916</v>
      </c>
      <c r="CN17" s="10">
        <v>916</v>
      </c>
      <c r="CO17" s="10">
        <v>916</v>
      </c>
      <c r="CP17" s="10">
        <v>916</v>
      </c>
      <c r="CQ17" s="10">
        <f>+General!CQ36</f>
        <v>1026</v>
      </c>
      <c r="CR17" s="10">
        <f>+General!CR36</f>
        <v>1026</v>
      </c>
      <c r="CS17" s="10">
        <f>+General!CS36</f>
        <v>1026</v>
      </c>
      <c r="CT17" s="10">
        <f>+General!CT36</f>
        <v>1026</v>
      </c>
      <c r="CU17" s="10">
        <f>+General!CU36</f>
        <v>1026</v>
      </c>
      <c r="CV17" s="53">
        <f>+General!CV36</f>
        <v>1026</v>
      </c>
      <c r="CW17" s="53">
        <f>+General!CW36</f>
        <v>1026</v>
      </c>
      <c r="CX17" s="53">
        <f>+General!CX36</f>
        <v>1026</v>
      </c>
      <c r="CY17" s="53">
        <f>+General!CY36</f>
        <v>1026</v>
      </c>
      <c r="CZ17" s="53">
        <f>+General!CZ36</f>
        <v>1026</v>
      </c>
      <c r="DA17" s="53">
        <f>+General!DA36</f>
        <v>1026</v>
      </c>
      <c r="DB17" s="53">
        <f>+General!DB36</f>
        <v>1026</v>
      </c>
      <c r="DC17" s="53">
        <f>+General!DC36</f>
        <v>1026</v>
      </c>
    </row>
    <row r="18" spans="2:107" x14ac:dyDescent="0.25">
      <c r="B18" s="6" t="s">
        <v>27</v>
      </c>
      <c r="C18" s="7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53"/>
      <c r="CW18" s="53"/>
      <c r="CX18" s="53"/>
      <c r="CY18" s="53"/>
      <c r="CZ18" s="53"/>
      <c r="DA18" s="53"/>
      <c r="DB18" s="53"/>
      <c r="DC18" s="53"/>
    </row>
    <row r="19" spans="2:107" x14ac:dyDescent="0.25">
      <c r="B19" s="6" t="s">
        <v>3</v>
      </c>
      <c r="C19" s="13"/>
      <c r="D19" s="10"/>
      <c r="E19" s="10">
        <v>0</v>
      </c>
      <c r="F19" s="10">
        <v>0</v>
      </c>
      <c r="G19" s="10">
        <f>+F20</f>
        <v>22.31</v>
      </c>
      <c r="H19" s="10">
        <f>+G20</f>
        <v>28.37</v>
      </c>
      <c r="I19" s="10">
        <f>+H20</f>
        <v>33</v>
      </c>
      <c r="J19" s="10">
        <v>39</v>
      </c>
      <c r="K19" s="10">
        <f t="shared" ref="K19:DC19" si="14">+J20</f>
        <v>43</v>
      </c>
      <c r="L19" s="10">
        <f t="shared" si="14"/>
        <v>52</v>
      </c>
      <c r="M19" s="10">
        <f t="shared" si="14"/>
        <v>63</v>
      </c>
      <c r="N19" s="10">
        <f t="shared" si="14"/>
        <v>74.239999999999995</v>
      </c>
      <c r="O19" s="10">
        <f t="shared" si="14"/>
        <v>83.5</v>
      </c>
      <c r="P19" s="10">
        <f t="shared" si="14"/>
        <v>93</v>
      </c>
      <c r="Q19" s="10">
        <f t="shared" si="14"/>
        <v>102.7</v>
      </c>
      <c r="R19" s="10">
        <f t="shared" si="14"/>
        <v>107</v>
      </c>
      <c r="S19" s="10">
        <f t="shared" si="14"/>
        <v>117.8</v>
      </c>
      <c r="T19" s="10">
        <f t="shared" si="14"/>
        <v>125</v>
      </c>
      <c r="U19" s="10">
        <f t="shared" si="14"/>
        <v>131.33000000000001</v>
      </c>
      <c r="V19" s="10">
        <f t="shared" si="14"/>
        <v>138</v>
      </c>
      <c r="W19" s="10">
        <f t="shared" si="14"/>
        <v>145</v>
      </c>
      <c r="X19" s="10">
        <f t="shared" si="14"/>
        <v>154</v>
      </c>
      <c r="Y19" s="10">
        <f t="shared" si="14"/>
        <v>162</v>
      </c>
      <c r="Z19" s="10">
        <f t="shared" si="14"/>
        <v>169</v>
      </c>
      <c r="AA19" s="10">
        <f t="shared" si="14"/>
        <v>175</v>
      </c>
      <c r="AB19" s="10">
        <f t="shared" si="14"/>
        <v>184</v>
      </c>
      <c r="AC19" s="10">
        <f t="shared" si="14"/>
        <v>191</v>
      </c>
      <c r="AD19" s="10">
        <f t="shared" si="14"/>
        <v>196</v>
      </c>
      <c r="AE19" s="10">
        <f t="shared" si="14"/>
        <v>203</v>
      </c>
      <c r="AF19" s="10">
        <f t="shared" si="14"/>
        <v>209</v>
      </c>
      <c r="AG19" s="10">
        <f t="shared" si="14"/>
        <v>215</v>
      </c>
      <c r="AH19" s="10">
        <f t="shared" si="14"/>
        <v>226</v>
      </c>
      <c r="AI19" s="10">
        <f t="shared" si="14"/>
        <v>232</v>
      </c>
      <c r="AJ19" s="10">
        <f t="shared" si="14"/>
        <v>241</v>
      </c>
      <c r="AK19" s="10">
        <f t="shared" si="14"/>
        <v>246</v>
      </c>
      <c r="AL19" s="10">
        <f t="shared" si="14"/>
        <v>254</v>
      </c>
      <c r="AM19" s="10">
        <f t="shared" si="14"/>
        <v>259</v>
      </c>
      <c r="AN19" s="10">
        <f t="shared" si="14"/>
        <v>266</v>
      </c>
      <c r="AO19" s="10">
        <f t="shared" si="14"/>
        <v>277</v>
      </c>
      <c r="AP19" s="10">
        <f t="shared" si="14"/>
        <v>285</v>
      </c>
      <c r="AQ19" s="10">
        <f t="shared" si="14"/>
        <v>294</v>
      </c>
      <c r="AR19" s="10">
        <f t="shared" si="14"/>
        <v>303</v>
      </c>
      <c r="AS19" s="10">
        <f t="shared" si="14"/>
        <v>313</v>
      </c>
      <c r="AT19" s="10">
        <f t="shared" si="14"/>
        <v>324</v>
      </c>
      <c r="AU19" s="10">
        <f t="shared" si="14"/>
        <v>335</v>
      </c>
      <c r="AV19" s="10">
        <f t="shared" si="14"/>
        <v>346</v>
      </c>
      <c r="AW19" s="10">
        <f t="shared" si="14"/>
        <v>362</v>
      </c>
      <c r="AX19" s="10">
        <f t="shared" si="14"/>
        <v>370</v>
      </c>
      <c r="AY19" s="10">
        <f t="shared" si="14"/>
        <v>380</v>
      </c>
      <c r="AZ19" s="10">
        <f t="shared" si="14"/>
        <v>395</v>
      </c>
      <c r="BA19" s="10">
        <f t="shared" si="14"/>
        <v>399</v>
      </c>
      <c r="BB19" s="10">
        <f t="shared" si="14"/>
        <v>403</v>
      </c>
      <c r="BC19" s="10">
        <f t="shared" si="14"/>
        <v>408</v>
      </c>
      <c r="BD19" s="10">
        <f t="shared" si="14"/>
        <v>410</v>
      </c>
      <c r="BE19" s="10">
        <f t="shared" si="14"/>
        <v>413</v>
      </c>
      <c r="BF19" s="10">
        <f t="shared" si="14"/>
        <v>416</v>
      </c>
      <c r="BG19" s="10">
        <f t="shared" si="14"/>
        <v>417</v>
      </c>
      <c r="BH19" s="10">
        <f t="shared" si="14"/>
        <v>422</v>
      </c>
      <c r="BI19" s="10">
        <f t="shared" si="14"/>
        <v>424</v>
      </c>
      <c r="BJ19" s="10">
        <f t="shared" si="14"/>
        <v>428</v>
      </c>
      <c r="BK19" s="10">
        <f t="shared" si="14"/>
        <v>433</v>
      </c>
      <c r="BL19" s="10">
        <f t="shared" si="14"/>
        <v>437</v>
      </c>
      <c r="BM19" s="10">
        <f t="shared" si="14"/>
        <v>444</v>
      </c>
      <c r="BN19" s="10">
        <f t="shared" si="14"/>
        <v>452</v>
      </c>
      <c r="BO19" s="10">
        <f t="shared" si="14"/>
        <v>459</v>
      </c>
      <c r="BP19" s="10">
        <f t="shared" si="14"/>
        <v>465</v>
      </c>
      <c r="BQ19" s="10">
        <f t="shared" si="14"/>
        <v>472</v>
      </c>
      <c r="BR19" s="10">
        <f t="shared" si="14"/>
        <v>478</v>
      </c>
      <c r="BS19" s="10">
        <f t="shared" si="14"/>
        <v>484</v>
      </c>
      <c r="BT19" s="10">
        <f t="shared" si="14"/>
        <v>491</v>
      </c>
      <c r="BU19" s="10">
        <f t="shared" si="14"/>
        <v>498</v>
      </c>
      <c r="BV19" s="10">
        <f t="shared" si="14"/>
        <v>502</v>
      </c>
      <c r="BW19" s="10">
        <f t="shared" si="14"/>
        <v>507</v>
      </c>
      <c r="BX19" s="10">
        <f t="shared" si="14"/>
        <v>513</v>
      </c>
      <c r="BY19" s="10">
        <f t="shared" si="14"/>
        <v>517</v>
      </c>
      <c r="BZ19" s="10">
        <f t="shared" si="14"/>
        <v>520</v>
      </c>
      <c r="CA19" s="10">
        <f t="shared" si="14"/>
        <v>525</v>
      </c>
      <c r="CB19" s="10">
        <f t="shared" si="14"/>
        <v>532</v>
      </c>
      <c r="CC19" s="10">
        <f t="shared" si="14"/>
        <v>539</v>
      </c>
      <c r="CD19" s="10">
        <f t="shared" si="14"/>
        <v>546</v>
      </c>
      <c r="CE19" s="10">
        <f t="shared" si="14"/>
        <v>551</v>
      </c>
      <c r="CF19" s="10">
        <f t="shared" si="14"/>
        <v>558</v>
      </c>
      <c r="CG19" s="10">
        <f t="shared" si="14"/>
        <v>564</v>
      </c>
      <c r="CH19" s="10">
        <f t="shared" si="14"/>
        <v>572</v>
      </c>
      <c r="CI19" s="10">
        <f t="shared" si="14"/>
        <v>578</v>
      </c>
      <c r="CJ19" s="10">
        <f t="shared" si="14"/>
        <v>584</v>
      </c>
      <c r="CK19" s="10">
        <f t="shared" si="14"/>
        <v>592</v>
      </c>
      <c r="CL19" s="10">
        <f t="shared" si="14"/>
        <v>593</v>
      </c>
      <c r="CM19" s="10">
        <f t="shared" si="14"/>
        <v>596</v>
      </c>
      <c r="CN19" s="10">
        <f t="shared" si="14"/>
        <v>597</v>
      </c>
      <c r="CO19" s="10">
        <f t="shared" si="14"/>
        <v>600</v>
      </c>
      <c r="CP19" s="10">
        <f t="shared" si="14"/>
        <v>604</v>
      </c>
      <c r="CQ19" s="10">
        <f t="shared" si="14"/>
        <v>609</v>
      </c>
      <c r="CR19" s="10">
        <f t="shared" si="14"/>
        <v>612</v>
      </c>
      <c r="CS19" s="10">
        <f t="shared" si="14"/>
        <v>615</v>
      </c>
      <c r="CT19" s="10">
        <f t="shared" si="14"/>
        <v>618</v>
      </c>
      <c r="CU19" s="10">
        <f t="shared" si="14"/>
        <v>621</v>
      </c>
      <c r="CV19" s="53">
        <f t="shared" si="14"/>
        <v>624</v>
      </c>
      <c r="CW19" s="53">
        <f t="shared" si="14"/>
        <v>626</v>
      </c>
      <c r="CX19" s="53">
        <f t="shared" si="14"/>
        <v>631</v>
      </c>
      <c r="CY19" s="53">
        <f t="shared" si="14"/>
        <v>633</v>
      </c>
      <c r="CZ19" s="53">
        <f t="shared" si="14"/>
        <v>634</v>
      </c>
      <c r="DA19" s="53">
        <f t="shared" si="14"/>
        <v>636</v>
      </c>
      <c r="DB19" s="53">
        <f t="shared" si="14"/>
        <v>639</v>
      </c>
      <c r="DC19" s="53">
        <f t="shared" si="14"/>
        <v>642</v>
      </c>
    </row>
    <row r="20" spans="2:107" x14ac:dyDescent="0.25">
      <c r="B20" s="6" t="s">
        <v>4</v>
      </c>
      <c r="C20" s="13"/>
      <c r="D20" s="14"/>
      <c r="E20" s="14">
        <v>0</v>
      </c>
      <c r="F20" s="14">
        <v>22.31</v>
      </c>
      <c r="G20" s="14">
        <v>28.37</v>
      </c>
      <c r="H20" s="14">
        <v>33</v>
      </c>
      <c r="I20" s="14">
        <v>36</v>
      </c>
      <c r="J20" s="14">
        <v>43</v>
      </c>
      <c r="K20" s="14">
        <v>52</v>
      </c>
      <c r="L20" s="14">
        <v>63</v>
      </c>
      <c r="M20" s="14">
        <v>74.239999999999995</v>
      </c>
      <c r="N20" s="14">
        <v>83.5</v>
      </c>
      <c r="O20" s="14">
        <v>93</v>
      </c>
      <c r="P20" s="14">
        <v>102.7</v>
      </c>
      <c r="Q20" s="14">
        <v>107</v>
      </c>
      <c r="R20" s="14">
        <f>117+0.8</f>
        <v>117.8</v>
      </c>
      <c r="S20" s="14">
        <v>125</v>
      </c>
      <c r="T20" s="14">
        <v>131.33000000000001</v>
      </c>
      <c r="U20" s="14">
        <v>138</v>
      </c>
      <c r="V20" s="14">
        <v>145</v>
      </c>
      <c r="W20" s="14">
        <v>154</v>
      </c>
      <c r="X20" s="14">
        <v>162</v>
      </c>
      <c r="Y20" s="14">
        <v>169</v>
      </c>
      <c r="Z20" s="14">
        <v>175</v>
      </c>
      <c r="AA20" s="14">
        <v>184</v>
      </c>
      <c r="AB20" s="14">
        <v>191</v>
      </c>
      <c r="AC20" s="14">
        <v>196</v>
      </c>
      <c r="AD20" s="14">
        <v>203</v>
      </c>
      <c r="AE20" s="14">
        <v>209</v>
      </c>
      <c r="AF20" s="14">
        <v>215</v>
      </c>
      <c r="AG20" s="14">
        <v>226</v>
      </c>
      <c r="AH20" s="14">
        <v>232</v>
      </c>
      <c r="AI20" s="14">
        <v>241</v>
      </c>
      <c r="AJ20" s="14">
        <v>246</v>
      </c>
      <c r="AK20" s="14">
        <v>254</v>
      </c>
      <c r="AL20" s="14">
        <v>259</v>
      </c>
      <c r="AM20" s="14">
        <v>266</v>
      </c>
      <c r="AN20" s="14">
        <v>277</v>
      </c>
      <c r="AO20" s="14">
        <v>285</v>
      </c>
      <c r="AP20" s="14">
        <v>294</v>
      </c>
      <c r="AQ20" s="14">
        <v>303</v>
      </c>
      <c r="AR20" s="14">
        <v>313</v>
      </c>
      <c r="AS20" s="14">
        <v>324</v>
      </c>
      <c r="AT20" s="14">
        <v>335</v>
      </c>
      <c r="AU20" s="14">
        <f>343+3</f>
        <v>346</v>
      </c>
      <c r="AV20" s="14">
        <f>343+3+16</f>
        <v>362</v>
      </c>
      <c r="AW20" s="14">
        <v>370</v>
      </c>
      <c r="AX20" s="14">
        <v>380</v>
      </c>
      <c r="AY20" s="14">
        <v>395</v>
      </c>
      <c r="AZ20" s="14">
        <v>399</v>
      </c>
      <c r="BA20" s="14">
        <v>403</v>
      </c>
      <c r="BB20" s="14">
        <v>408</v>
      </c>
      <c r="BC20" s="14">
        <v>410</v>
      </c>
      <c r="BD20" s="14">
        <v>413</v>
      </c>
      <c r="BE20" s="14">
        <v>416</v>
      </c>
      <c r="BF20" s="14">
        <v>417</v>
      </c>
      <c r="BG20" s="14">
        <v>422</v>
      </c>
      <c r="BH20" s="14">
        <v>424</v>
      </c>
      <c r="BI20" s="14">
        <v>428</v>
      </c>
      <c r="BJ20" s="14">
        <v>433</v>
      </c>
      <c r="BK20" s="14">
        <v>437</v>
      </c>
      <c r="BL20" s="14">
        <v>444</v>
      </c>
      <c r="BM20" s="14">
        <v>452</v>
      </c>
      <c r="BN20" s="14">
        <v>459</v>
      </c>
      <c r="BO20" s="14">
        <v>465</v>
      </c>
      <c r="BP20" s="14">
        <v>472</v>
      </c>
      <c r="BQ20" s="14">
        <v>478</v>
      </c>
      <c r="BR20" s="14">
        <v>484</v>
      </c>
      <c r="BS20" s="14">
        <v>491</v>
      </c>
      <c r="BT20" s="14">
        <v>498</v>
      </c>
      <c r="BU20" s="14">
        <v>502</v>
      </c>
      <c r="BV20" s="14">
        <v>507</v>
      </c>
      <c r="BW20" s="14">
        <v>513</v>
      </c>
      <c r="BX20" s="14">
        <v>517</v>
      </c>
      <c r="BY20" s="14">
        <v>520</v>
      </c>
      <c r="BZ20" s="14">
        <v>525</v>
      </c>
      <c r="CA20" s="14">
        <v>532</v>
      </c>
      <c r="CB20" s="14">
        <v>539</v>
      </c>
      <c r="CC20" s="14">
        <v>546</v>
      </c>
      <c r="CD20" s="14">
        <v>551</v>
      </c>
      <c r="CE20" s="14">
        <v>558</v>
      </c>
      <c r="CF20" s="14">
        <v>564</v>
      </c>
      <c r="CG20" s="14">
        <v>572</v>
      </c>
      <c r="CH20" s="14">
        <v>578</v>
      </c>
      <c r="CI20" s="14">
        <v>584</v>
      </c>
      <c r="CJ20" s="14">
        <v>592</v>
      </c>
      <c r="CK20" s="14">
        <v>593</v>
      </c>
      <c r="CL20" s="14">
        <v>596</v>
      </c>
      <c r="CM20" s="14">
        <v>597</v>
      </c>
      <c r="CN20" s="14">
        <v>600</v>
      </c>
      <c r="CO20" s="14">
        <v>604</v>
      </c>
      <c r="CP20" s="14">
        <v>609</v>
      </c>
      <c r="CQ20" s="14">
        <v>612</v>
      </c>
      <c r="CR20" s="14">
        <v>615</v>
      </c>
      <c r="CS20" s="14">
        <v>618</v>
      </c>
      <c r="CT20" s="14">
        <v>621</v>
      </c>
      <c r="CU20" s="14">
        <v>624</v>
      </c>
      <c r="CV20" s="57">
        <v>626</v>
      </c>
      <c r="CW20" s="57">
        <v>631</v>
      </c>
      <c r="CX20" s="57">
        <v>633</v>
      </c>
      <c r="CY20" s="57">
        <v>634</v>
      </c>
      <c r="CZ20" s="57">
        <v>636</v>
      </c>
      <c r="DA20" s="57">
        <v>639</v>
      </c>
      <c r="DB20" s="57">
        <v>642</v>
      </c>
      <c r="DC20" s="57">
        <v>645</v>
      </c>
    </row>
    <row r="21" spans="2:107" x14ac:dyDescent="0.25">
      <c r="B21" s="6" t="s">
        <v>5</v>
      </c>
      <c r="C21" s="7"/>
      <c r="D21" s="10"/>
      <c r="E21" s="10">
        <f t="shared" ref="E21:AP21" si="15">+E20-E19</f>
        <v>0</v>
      </c>
      <c r="F21" s="10">
        <f t="shared" si="15"/>
        <v>22.31</v>
      </c>
      <c r="G21" s="10">
        <f t="shared" si="15"/>
        <v>6.0600000000000023</v>
      </c>
      <c r="H21" s="10">
        <f t="shared" si="15"/>
        <v>4.629999999999999</v>
      </c>
      <c r="I21" s="10">
        <f t="shared" si="15"/>
        <v>3</v>
      </c>
      <c r="J21" s="10">
        <f t="shared" si="15"/>
        <v>4</v>
      </c>
      <c r="K21" s="10">
        <f t="shared" si="15"/>
        <v>9</v>
      </c>
      <c r="L21" s="10">
        <f t="shared" si="15"/>
        <v>11</v>
      </c>
      <c r="M21" s="10">
        <f t="shared" si="15"/>
        <v>11.239999999999995</v>
      </c>
      <c r="N21" s="10">
        <f t="shared" si="15"/>
        <v>9.2600000000000051</v>
      </c>
      <c r="O21" s="10">
        <f t="shared" si="15"/>
        <v>9.5</v>
      </c>
      <c r="P21" s="10">
        <f t="shared" si="15"/>
        <v>9.7000000000000028</v>
      </c>
      <c r="Q21" s="10">
        <f t="shared" si="15"/>
        <v>4.2999999999999972</v>
      </c>
      <c r="R21" s="10">
        <f t="shared" si="15"/>
        <v>10.799999999999997</v>
      </c>
      <c r="S21" s="10">
        <f t="shared" si="15"/>
        <v>7.2000000000000028</v>
      </c>
      <c r="T21" s="10">
        <f t="shared" si="15"/>
        <v>6.3300000000000125</v>
      </c>
      <c r="U21" s="10">
        <f t="shared" si="15"/>
        <v>6.6699999999999875</v>
      </c>
      <c r="V21" s="10">
        <f t="shared" si="15"/>
        <v>7</v>
      </c>
      <c r="W21" s="10">
        <f t="shared" si="15"/>
        <v>9</v>
      </c>
      <c r="X21" s="10">
        <f t="shared" si="15"/>
        <v>8</v>
      </c>
      <c r="Y21" s="10">
        <f t="shared" si="15"/>
        <v>7</v>
      </c>
      <c r="Z21" s="10">
        <f t="shared" si="15"/>
        <v>6</v>
      </c>
      <c r="AA21" s="10">
        <f t="shared" si="15"/>
        <v>9</v>
      </c>
      <c r="AB21" s="10">
        <f t="shared" si="15"/>
        <v>7</v>
      </c>
      <c r="AC21" s="10">
        <f t="shared" si="15"/>
        <v>5</v>
      </c>
      <c r="AD21" s="10">
        <f t="shared" si="15"/>
        <v>7</v>
      </c>
      <c r="AE21" s="10">
        <f t="shared" si="15"/>
        <v>6</v>
      </c>
      <c r="AF21" s="10">
        <f t="shared" si="15"/>
        <v>6</v>
      </c>
      <c r="AG21" s="10">
        <f t="shared" si="15"/>
        <v>11</v>
      </c>
      <c r="AH21" s="10">
        <f t="shared" si="15"/>
        <v>6</v>
      </c>
      <c r="AI21" s="10">
        <f t="shared" si="15"/>
        <v>9</v>
      </c>
      <c r="AJ21" s="10">
        <f t="shared" si="15"/>
        <v>5</v>
      </c>
      <c r="AK21" s="10">
        <f t="shared" si="15"/>
        <v>8</v>
      </c>
      <c r="AL21" s="10">
        <f t="shared" si="15"/>
        <v>5</v>
      </c>
      <c r="AM21" s="10">
        <f t="shared" si="15"/>
        <v>7</v>
      </c>
      <c r="AN21" s="10">
        <f t="shared" si="15"/>
        <v>11</v>
      </c>
      <c r="AO21" s="10">
        <f t="shared" si="15"/>
        <v>8</v>
      </c>
      <c r="AP21" s="10">
        <f t="shared" si="15"/>
        <v>9</v>
      </c>
      <c r="AQ21" s="10">
        <f t="shared" ref="AQ21:AV21" si="16">+AQ20-AQ19+1</f>
        <v>10</v>
      </c>
      <c r="AR21" s="10">
        <f t="shared" si="16"/>
        <v>11</v>
      </c>
      <c r="AS21" s="10">
        <f t="shared" si="16"/>
        <v>12</v>
      </c>
      <c r="AT21" s="10">
        <f t="shared" si="16"/>
        <v>12</v>
      </c>
      <c r="AU21" s="10">
        <f t="shared" si="16"/>
        <v>12</v>
      </c>
      <c r="AV21" s="10">
        <f t="shared" si="16"/>
        <v>17</v>
      </c>
      <c r="AW21" s="10">
        <f>+AW20-AW19+1</f>
        <v>9</v>
      </c>
      <c r="AX21" s="10">
        <f>+AX20-AX19+1</f>
        <v>11</v>
      </c>
      <c r="AY21" s="37">
        <f>+AY20-AY19+2-13</f>
        <v>4</v>
      </c>
      <c r="AZ21" s="37">
        <f t="shared" ref="AZ21:BF21" si="17">+AZ20-AZ19</f>
        <v>4</v>
      </c>
      <c r="BA21" s="37">
        <f t="shared" si="17"/>
        <v>4</v>
      </c>
      <c r="BB21" s="37">
        <f t="shared" si="17"/>
        <v>5</v>
      </c>
      <c r="BC21" s="37">
        <f t="shared" si="17"/>
        <v>2</v>
      </c>
      <c r="BD21" s="37">
        <f t="shared" si="17"/>
        <v>3</v>
      </c>
      <c r="BE21" s="37">
        <f t="shared" si="17"/>
        <v>3</v>
      </c>
      <c r="BF21" s="37">
        <f t="shared" si="17"/>
        <v>1</v>
      </c>
      <c r="BG21" s="37">
        <f t="shared" ref="BG21:BR21" si="18">+BG20-BG19</f>
        <v>5</v>
      </c>
      <c r="BH21" s="37">
        <f t="shared" si="18"/>
        <v>2</v>
      </c>
      <c r="BI21" s="37">
        <f t="shared" si="18"/>
        <v>4</v>
      </c>
      <c r="BJ21" s="37">
        <f t="shared" si="18"/>
        <v>5</v>
      </c>
      <c r="BK21" s="37">
        <f t="shared" si="18"/>
        <v>4</v>
      </c>
      <c r="BL21" s="37">
        <f t="shared" si="18"/>
        <v>7</v>
      </c>
      <c r="BM21" s="37">
        <f t="shared" si="18"/>
        <v>8</v>
      </c>
      <c r="BN21" s="37">
        <f t="shared" si="18"/>
        <v>7</v>
      </c>
      <c r="BO21" s="37">
        <f t="shared" si="18"/>
        <v>6</v>
      </c>
      <c r="BP21" s="37">
        <f t="shared" si="18"/>
        <v>7</v>
      </c>
      <c r="BQ21" s="37">
        <f t="shared" si="18"/>
        <v>6</v>
      </c>
      <c r="BR21" s="37">
        <f t="shared" si="18"/>
        <v>6</v>
      </c>
      <c r="BS21" s="37">
        <f t="shared" ref="BS21:DB21" si="19">+BS20-BS19</f>
        <v>7</v>
      </c>
      <c r="BT21" s="37">
        <f t="shared" si="19"/>
        <v>7</v>
      </c>
      <c r="BU21" s="37">
        <f t="shared" si="19"/>
        <v>4</v>
      </c>
      <c r="BV21" s="37">
        <f t="shared" si="19"/>
        <v>5</v>
      </c>
      <c r="BW21" s="37">
        <f t="shared" si="19"/>
        <v>6</v>
      </c>
      <c r="BX21" s="37">
        <f t="shared" si="19"/>
        <v>4</v>
      </c>
      <c r="BY21" s="37">
        <f t="shared" si="19"/>
        <v>3</v>
      </c>
      <c r="BZ21" s="37">
        <f t="shared" si="19"/>
        <v>5</v>
      </c>
      <c r="CA21" s="37">
        <f t="shared" si="19"/>
        <v>7</v>
      </c>
      <c r="CB21" s="37">
        <f t="shared" si="19"/>
        <v>7</v>
      </c>
      <c r="CC21" s="37">
        <f t="shared" si="19"/>
        <v>7</v>
      </c>
      <c r="CD21" s="37">
        <f t="shared" si="19"/>
        <v>5</v>
      </c>
      <c r="CE21" s="37">
        <f t="shared" si="19"/>
        <v>7</v>
      </c>
      <c r="CF21" s="37">
        <f t="shared" si="19"/>
        <v>6</v>
      </c>
      <c r="CG21" s="37">
        <f t="shared" si="19"/>
        <v>8</v>
      </c>
      <c r="CH21" s="37">
        <f t="shared" si="19"/>
        <v>6</v>
      </c>
      <c r="CI21" s="37">
        <f t="shared" si="19"/>
        <v>6</v>
      </c>
      <c r="CJ21" s="37">
        <f t="shared" si="19"/>
        <v>8</v>
      </c>
      <c r="CK21" s="37">
        <f t="shared" si="19"/>
        <v>1</v>
      </c>
      <c r="CL21" s="37">
        <f t="shared" si="19"/>
        <v>3</v>
      </c>
      <c r="CM21" s="37">
        <f t="shared" si="19"/>
        <v>1</v>
      </c>
      <c r="CN21" s="37">
        <f t="shared" si="19"/>
        <v>3</v>
      </c>
      <c r="CO21" s="37">
        <f t="shared" si="19"/>
        <v>4</v>
      </c>
      <c r="CP21" s="37">
        <f t="shared" si="19"/>
        <v>5</v>
      </c>
      <c r="CQ21" s="37">
        <f t="shared" si="19"/>
        <v>3</v>
      </c>
      <c r="CR21" s="37">
        <f t="shared" si="19"/>
        <v>3</v>
      </c>
      <c r="CS21" s="37">
        <f t="shared" si="19"/>
        <v>3</v>
      </c>
      <c r="CT21" s="37">
        <f t="shared" si="19"/>
        <v>3</v>
      </c>
      <c r="CU21" s="37">
        <f t="shared" si="19"/>
        <v>3</v>
      </c>
      <c r="CV21" s="37">
        <f t="shared" si="19"/>
        <v>2</v>
      </c>
      <c r="CW21" s="37">
        <f t="shared" si="19"/>
        <v>5</v>
      </c>
      <c r="CX21" s="37">
        <f t="shared" si="19"/>
        <v>2</v>
      </c>
      <c r="CY21" s="37">
        <f t="shared" si="19"/>
        <v>1</v>
      </c>
      <c r="CZ21" s="37">
        <f t="shared" si="19"/>
        <v>2</v>
      </c>
      <c r="DA21" s="37">
        <f t="shared" si="19"/>
        <v>3</v>
      </c>
      <c r="DB21" s="37">
        <f t="shared" si="19"/>
        <v>3</v>
      </c>
      <c r="DC21" s="37">
        <f t="shared" ref="DC21" si="20">+DC20-DC19</f>
        <v>3</v>
      </c>
    </row>
    <row r="22" spans="2:107" x14ac:dyDescent="0.25">
      <c r="B22" s="6" t="s">
        <v>20</v>
      </c>
      <c r="C22" s="7"/>
      <c r="D22" s="10"/>
      <c r="E22" s="10"/>
      <c r="F22" s="10"/>
      <c r="G22" s="10"/>
      <c r="H22" s="10"/>
      <c r="I22" s="10"/>
      <c r="J22" s="10"/>
      <c r="K22" s="10"/>
      <c r="L22" s="10"/>
      <c r="M22" s="15">
        <f>+M21/General!M40*(General!M39-General!M40)</f>
        <v>1.756055401662054</v>
      </c>
      <c r="N22" s="15">
        <f>+N21/General!N40*(General!N39-General!N40)</f>
        <v>9.8336283185836718E-2</v>
      </c>
      <c r="O22" s="15">
        <f>+O21/General!O40*(General!O39-General!O40)</f>
        <v>0</v>
      </c>
      <c r="P22" s="15">
        <f>+P21/General!P40*1+(General!P39-General!P40-1)</f>
        <v>2.8259276546090994</v>
      </c>
      <c r="Q22" s="15">
        <f>+Q21/General!Q40*1+(General!Q39-General!Q40-1)</f>
        <v>1.9940654699049691</v>
      </c>
      <c r="R22" s="15">
        <f>+R21/General!R40*1+(General!R39-General!R40-1)</f>
        <v>-0.571258435887257</v>
      </c>
      <c r="S22" s="15">
        <f>+S21/General!S40*1+(General!S39-General!S40-1)</f>
        <v>0.31407971864009288</v>
      </c>
      <c r="T22" s="15">
        <f>+T21/General!T40*1+(General!T39-General!T40-1)</f>
        <v>0.45214285714284336</v>
      </c>
      <c r="U22" s="15">
        <f>+U21/General!U40*1+(General!U39-General!U40-1)</f>
        <v>-0.14355958958167703</v>
      </c>
      <c r="V22" s="15">
        <f>+V21/General!V40*1+(General!V39-General!V40-1)</f>
        <v>-0.5</v>
      </c>
      <c r="W22" s="15">
        <v>-0.75</v>
      </c>
      <c r="X22" s="15">
        <v>-0.75</v>
      </c>
      <c r="Y22" s="15">
        <v>-0.75</v>
      </c>
      <c r="Z22" s="15">
        <v>-0.75</v>
      </c>
      <c r="AA22" s="15">
        <v>-0.75</v>
      </c>
      <c r="AB22" s="15">
        <v>-0.75</v>
      </c>
      <c r="AC22" s="15">
        <v>-0.75</v>
      </c>
      <c r="AD22" s="15">
        <v>-0.75</v>
      </c>
      <c r="AE22" s="15">
        <f>-0.75+(General!AE39-General!AE40)/4</f>
        <v>-0.25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f>+General!AQ39-General!AQ40</f>
        <v>1</v>
      </c>
      <c r="AR22" s="15">
        <v>2</v>
      </c>
      <c r="AS22" s="15">
        <v>2</v>
      </c>
      <c r="AT22" s="15">
        <v>2</v>
      </c>
      <c r="AU22" s="15">
        <v>0</v>
      </c>
      <c r="AV22" s="15">
        <v>0</v>
      </c>
      <c r="AW22" s="15">
        <f>+(General!AW39-General!AW40)/5*2</f>
        <v>3.6</v>
      </c>
      <c r="AX22" s="15">
        <f>+(General!AX39-General!AX40)/5*2</f>
        <v>2</v>
      </c>
      <c r="AY22" s="15">
        <f>+(General!AY39-General!AY40)-'Carla - Camila'!E22</f>
        <v>0</v>
      </c>
      <c r="AZ22" s="15">
        <f>+(General!AZ39-General!AZ40)/5</f>
        <v>0.6</v>
      </c>
      <c r="BA22" s="15">
        <f>+(General!BA39-General!BA40)/5</f>
        <v>0.2</v>
      </c>
      <c r="BB22" s="15">
        <f>+(General!BB39-General!BB40)/5</f>
        <v>0.4</v>
      </c>
      <c r="BC22" s="15">
        <f>+(General!BC39-General!BC40)/5</f>
        <v>0.2</v>
      </c>
      <c r="BD22" s="15">
        <f>+(General!BD39-General!BD40)/5</f>
        <v>0.4</v>
      </c>
      <c r="BE22" s="15">
        <f>+(General!BE39-General!BE40)/5</f>
        <v>0.2</v>
      </c>
      <c r="BF22" s="15">
        <f>+(General!BF39-General!BF40)/5</f>
        <v>0</v>
      </c>
      <c r="BG22" s="15">
        <f>+(General!BG39-General!BG40)/5</f>
        <v>1</v>
      </c>
      <c r="BH22" s="15">
        <f>+(General!BH39-General!BH40)/5</f>
        <v>1</v>
      </c>
      <c r="BI22" s="15">
        <f>+(General!BI39-General!BI40)/5</f>
        <v>1.2</v>
      </c>
      <c r="BJ22" s="15">
        <f>+(General!BJ39-General!BJ40)/5</f>
        <v>1.8</v>
      </c>
      <c r="BK22" s="15">
        <f>+(General!BK39-General!BK40)/5</f>
        <v>0.8</v>
      </c>
      <c r="BL22" s="15">
        <f>+(General!BL39-General!BL40)/5</f>
        <v>0.4</v>
      </c>
      <c r="BM22" s="15">
        <f>+(General!BM39-General!BM40)/5</f>
        <v>0</v>
      </c>
      <c r="BN22" s="15">
        <f>+(General!BN39-General!BN40)/5</f>
        <v>2</v>
      </c>
      <c r="BO22" s="15">
        <f>+(General!BO39-General!BO40)/5</f>
        <v>-3.8</v>
      </c>
      <c r="BP22" s="15">
        <f>+(General!BP39-General!BP40)/5</f>
        <v>4.4000000000000004</v>
      </c>
      <c r="BQ22" s="15">
        <f>+(General!BQ39-General!BQ40)/5</f>
        <v>1.6</v>
      </c>
      <c r="BR22" s="15">
        <f>+(General!BR39-General!BR40)/5</f>
        <v>-0.4</v>
      </c>
      <c r="BS22" s="15">
        <f>+(General!BS39-General!BS40)/5</f>
        <v>0.6</v>
      </c>
      <c r="BT22" s="15">
        <f>+(General!BT39-General!BT40)/5</f>
        <v>0.6</v>
      </c>
      <c r="BU22" s="15">
        <f>+(General!BU39-General!BU40)/5</f>
        <v>0.6</v>
      </c>
      <c r="BV22" s="15">
        <f>+(General!BV39-General!BV40)/5</f>
        <v>0</v>
      </c>
      <c r="BW22" s="15">
        <f>+(General!BW39-General!BW40)/5</f>
        <v>1</v>
      </c>
      <c r="BX22" s="15">
        <f>+(General!BX39-General!BX40)/5</f>
        <v>0.4</v>
      </c>
      <c r="BY22" s="15">
        <f>+(General!BY39-General!BY40)/4</f>
        <v>0.5</v>
      </c>
      <c r="BZ22" s="15">
        <f>+(General!BZ39-General!BZ40)/4</f>
        <v>0.5</v>
      </c>
      <c r="CA22" s="15">
        <f>+(General!CA39-General!CA40)/4</f>
        <v>-0.25</v>
      </c>
      <c r="CB22" s="15">
        <f>+(General!CB39-General!CB40)/4</f>
        <v>0</v>
      </c>
      <c r="CC22" s="15">
        <f>+(General!CC39-General!CC40)/4</f>
        <v>-1</v>
      </c>
      <c r="CD22" s="15">
        <f>+(General!CD39-General!CD40)/4</f>
        <v>1</v>
      </c>
      <c r="CE22" s="15">
        <f>+(General!CE39-General!CE40)/4</f>
        <v>0.25</v>
      </c>
      <c r="CF22" s="15">
        <f>+(General!CF39-General!CF40)/4</f>
        <v>-0.5</v>
      </c>
      <c r="CG22" s="15">
        <f>+(General!CG39-General!CG40)/4</f>
        <v>-0.5</v>
      </c>
      <c r="CH22" s="15">
        <f>+(General!CH39-General!CH40)/4</f>
        <v>-1.25</v>
      </c>
      <c r="CI22" s="15">
        <f>+(General!CI39-General!CI40)/4</f>
        <v>0</v>
      </c>
      <c r="CJ22" s="15">
        <f>+(General!CJ39-General!CJ40)/4</f>
        <v>0</v>
      </c>
      <c r="CK22" s="15">
        <f>+(General!CK39-General!CK40)/4</f>
        <v>0</v>
      </c>
      <c r="CL22" s="15">
        <f>+(General!CL39-General!CL40)/5</f>
        <v>1.4</v>
      </c>
      <c r="CM22" s="15">
        <f>+(General!CM39-General!CM40)/5</f>
        <v>1</v>
      </c>
      <c r="CN22" s="15">
        <f>+(General!CN39-General!CN40)/5</f>
        <v>1</v>
      </c>
      <c r="CO22" s="15">
        <f>+(General!CO39-General!CO40)/4</f>
        <v>0.75</v>
      </c>
      <c r="CP22" s="15">
        <f>+(General!CP39-General!CP40)/4</f>
        <v>0.25</v>
      </c>
      <c r="CQ22" s="15">
        <f>+(General!CQ39-General!CQ40)/4</f>
        <v>1</v>
      </c>
      <c r="CR22" s="15">
        <f>+(General!CR39-General!CR40)/4</f>
        <v>0.5</v>
      </c>
      <c r="CS22" s="15">
        <f>+(General!CS39-General!CS40)/4</f>
        <v>0</v>
      </c>
      <c r="CT22" s="15">
        <f>+(General!CT39-General!CT40)/4</f>
        <v>1.5</v>
      </c>
      <c r="CU22" s="15"/>
      <c r="CV22" s="58"/>
      <c r="CW22" s="58"/>
      <c r="CX22" s="58"/>
      <c r="CY22" s="58"/>
      <c r="CZ22" s="58"/>
      <c r="DA22" s="58"/>
      <c r="DB22" s="58"/>
      <c r="DC22" s="58"/>
    </row>
    <row r="23" spans="2:107" x14ac:dyDescent="0.25">
      <c r="B23" s="17" t="s">
        <v>50</v>
      </c>
      <c r="C23" s="18"/>
      <c r="D23" s="19"/>
      <c r="E23" s="19" t="e">
        <f t="shared" ref="E23:L23" si="21">+E21*E17</f>
        <v>#REF!</v>
      </c>
      <c r="F23" s="19">
        <f t="shared" si="21"/>
        <v>20079</v>
      </c>
      <c r="G23" s="19">
        <f t="shared" si="21"/>
        <v>5454.0000000000018</v>
      </c>
      <c r="H23" s="19">
        <f t="shared" si="21"/>
        <v>4166.9999999999991</v>
      </c>
      <c r="I23" s="19">
        <f t="shared" si="21"/>
        <v>2400</v>
      </c>
      <c r="J23" s="19">
        <f t="shared" si="21"/>
        <v>3344</v>
      </c>
      <c r="K23" s="19">
        <f t="shared" si="21"/>
        <v>7524</v>
      </c>
      <c r="L23" s="19">
        <f t="shared" si="21"/>
        <v>9196</v>
      </c>
      <c r="M23" s="19">
        <f t="shared" ref="M23:AR23" si="22">(+M21+M22)*M17</f>
        <v>10136.923213296399</v>
      </c>
      <c r="N23" s="19">
        <f t="shared" si="22"/>
        <v>7299.5023008849566</v>
      </c>
      <c r="O23" s="19">
        <f t="shared" si="22"/>
        <v>7809</v>
      </c>
      <c r="P23" s="19">
        <f t="shared" si="22"/>
        <v>10296.312532088683</v>
      </c>
      <c r="Q23" s="19">
        <f t="shared" si="22"/>
        <v>5173.7218162618819</v>
      </c>
      <c r="R23" s="19">
        <f t="shared" si="22"/>
        <v>8408.0255657006728</v>
      </c>
      <c r="S23" s="19">
        <f t="shared" si="22"/>
        <v>6176.5735287221587</v>
      </c>
      <c r="T23" s="19">
        <f t="shared" si="22"/>
        <v>5622.3964285714274</v>
      </c>
      <c r="U23" s="19">
        <f t="shared" si="22"/>
        <v>5410.4191002367788</v>
      </c>
      <c r="V23" s="19">
        <f t="shared" si="22"/>
        <v>5291</v>
      </c>
      <c r="W23" s="19">
        <f t="shared" si="22"/>
        <v>6715.5</v>
      </c>
      <c r="X23" s="19">
        <f t="shared" si="22"/>
        <v>5901.5</v>
      </c>
      <c r="Y23" s="19">
        <f t="shared" si="22"/>
        <v>5087.5</v>
      </c>
      <c r="Z23" s="19">
        <f t="shared" si="22"/>
        <v>4273.5</v>
      </c>
      <c r="AA23" s="19">
        <f t="shared" si="22"/>
        <v>6715.5</v>
      </c>
      <c r="AB23" s="19">
        <f t="shared" si="22"/>
        <v>5337.5</v>
      </c>
      <c r="AC23" s="19">
        <f t="shared" si="22"/>
        <v>3629.5</v>
      </c>
      <c r="AD23" s="19">
        <f t="shared" si="22"/>
        <v>5337.5</v>
      </c>
      <c r="AE23" s="19">
        <f t="shared" si="22"/>
        <v>4910.5</v>
      </c>
      <c r="AF23" s="19">
        <f t="shared" si="22"/>
        <v>5124</v>
      </c>
      <c r="AG23" s="19">
        <f t="shared" si="22"/>
        <v>9394</v>
      </c>
      <c r="AH23" s="19">
        <f t="shared" si="22"/>
        <v>5124</v>
      </c>
      <c r="AI23" s="19">
        <f t="shared" si="22"/>
        <v>7686</v>
      </c>
      <c r="AJ23" s="19">
        <f t="shared" si="22"/>
        <v>4270</v>
      </c>
      <c r="AK23" s="19">
        <f t="shared" si="22"/>
        <v>6832</v>
      </c>
      <c r="AL23" s="19">
        <f t="shared" si="22"/>
        <v>4270</v>
      </c>
      <c r="AM23" s="19">
        <f t="shared" si="22"/>
        <v>5978</v>
      </c>
      <c r="AN23" s="19">
        <f t="shared" si="22"/>
        <v>9493</v>
      </c>
      <c r="AO23" s="19">
        <f t="shared" si="22"/>
        <v>6904</v>
      </c>
      <c r="AP23" s="19">
        <f t="shared" si="22"/>
        <v>7722</v>
      </c>
      <c r="AQ23" s="19">
        <f t="shared" si="22"/>
        <v>9438</v>
      </c>
      <c r="AR23" s="19">
        <f t="shared" si="22"/>
        <v>11154</v>
      </c>
      <c r="AS23" s="19">
        <f t="shared" ref="AS23:BX23" si="23">(+AS21+AS22)*AS17</f>
        <v>12012</v>
      </c>
      <c r="AT23" s="19">
        <f t="shared" si="23"/>
        <v>12012</v>
      </c>
      <c r="AU23" s="19">
        <f t="shared" si="23"/>
        <v>10296</v>
      </c>
      <c r="AV23" s="19">
        <f t="shared" si="23"/>
        <v>14586</v>
      </c>
      <c r="AW23" s="19">
        <f t="shared" si="23"/>
        <v>10810.8</v>
      </c>
      <c r="AX23" s="19">
        <f t="shared" si="23"/>
        <v>11154</v>
      </c>
      <c r="AY23" s="19">
        <f t="shared" si="23"/>
        <v>3432</v>
      </c>
      <c r="AZ23" s="19">
        <f t="shared" si="23"/>
        <v>3969.7999999999997</v>
      </c>
      <c r="BA23" s="19">
        <f t="shared" si="23"/>
        <v>3624.6000000000004</v>
      </c>
      <c r="BB23" s="19">
        <f t="shared" si="23"/>
        <v>4660.2000000000007</v>
      </c>
      <c r="BC23" s="19">
        <f t="shared" si="23"/>
        <v>1898.6000000000001</v>
      </c>
      <c r="BD23" s="19">
        <f t="shared" si="23"/>
        <v>2934.2</v>
      </c>
      <c r="BE23" s="19">
        <f t="shared" si="23"/>
        <v>2761.6000000000004</v>
      </c>
      <c r="BF23" s="19">
        <f t="shared" si="23"/>
        <v>863</v>
      </c>
      <c r="BG23" s="19">
        <f t="shared" si="23"/>
        <v>5178</v>
      </c>
      <c r="BH23" s="19">
        <f t="shared" si="23"/>
        <v>2589</v>
      </c>
      <c r="BI23" s="19">
        <f t="shared" si="23"/>
        <v>4654</v>
      </c>
      <c r="BJ23" s="19">
        <f t="shared" si="23"/>
        <v>6086</v>
      </c>
      <c r="BK23" s="19">
        <f t="shared" si="23"/>
        <v>4296</v>
      </c>
      <c r="BL23" s="19">
        <f t="shared" si="23"/>
        <v>6623</v>
      </c>
      <c r="BM23" s="19">
        <f t="shared" si="23"/>
        <v>7160</v>
      </c>
      <c r="BN23" s="19">
        <f t="shared" si="23"/>
        <v>8010</v>
      </c>
      <c r="BO23" s="19">
        <f t="shared" si="23"/>
        <v>1958.0000000000002</v>
      </c>
      <c r="BP23" s="19">
        <f t="shared" si="23"/>
        <v>10146</v>
      </c>
      <c r="BQ23" s="19">
        <f t="shared" si="23"/>
        <v>6764</v>
      </c>
      <c r="BR23" s="19">
        <f t="shared" si="23"/>
        <v>4984</v>
      </c>
      <c r="BS23" s="19">
        <f t="shared" si="23"/>
        <v>6764</v>
      </c>
      <c r="BT23" s="19">
        <f t="shared" si="23"/>
        <v>6764</v>
      </c>
      <c r="BU23" s="19">
        <f t="shared" si="23"/>
        <v>4093.9999999999995</v>
      </c>
      <c r="BV23" s="19">
        <f t="shared" si="23"/>
        <v>4450</v>
      </c>
      <c r="BW23" s="19">
        <f t="shared" si="23"/>
        <v>6412</v>
      </c>
      <c r="BX23" s="19">
        <f t="shared" si="23"/>
        <v>4030.4000000000005</v>
      </c>
      <c r="BY23" s="19">
        <f t="shared" ref="BY23:DB23" si="24">(+BY21+BY22)*BY17</f>
        <v>3206</v>
      </c>
      <c r="BZ23" s="19">
        <f t="shared" si="24"/>
        <v>5038</v>
      </c>
      <c r="CA23" s="19">
        <f t="shared" si="24"/>
        <v>6183</v>
      </c>
      <c r="CB23" s="19">
        <f t="shared" si="24"/>
        <v>6412</v>
      </c>
      <c r="CC23" s="19">
        <f t="shared" si="24"/>
        <v>5496</v>
      </c>
      <c r="CD23" s="19">
        <f t="shared" si="24"/>
        <v>5496</v>
      </c>
      <c r="CE23" s="19">
        <f t="shared" si="24"/>
        <v>6641</v>
      </c>
      <c r="CF23" s="19">
        <f t="shared" si="24"/>
        <v>5038</v>
      </c>
      <c r="CG23" s="19">
        <f t="shared" si="24"/>
        <v>6870</v>
      </c>
      <c r="CH23" s="19">
        <f t="shared" si="24"/>
        <v>4351</v>
      </c>
      <c r="CI23" s="19">
        <f t="shared" si="24"/>
        <v>5496</v>
      </c>
      <c r="CJ23" s="19">
        <f t="shared" si="24"/>
        <v>7328</v>
      </c>
      <c r="CK23" s="19">
        <f t="shared" si="24"/>
        <v>916</v>
      </c>
      <c r="CL23" s="19">
        <f t="shared" si="24"/>
        <v>4030.4000000000005</v>
      </c>
      <c r="CM23" s="19">
        <f t="shared" si="24"/>
        <v>1832</v>
      </c>
      <c r="CN23" s="19">
        <f t="shared" si="24"/>
        <v>3664</v>
      </c>
      <c r="CO23" s="19">
        <f t="shared" si="24"/>
        <v>4351</v>
      </c>
      <c r="CP23" s="19">
        <f t="shared" si="24"/>
        <v>4809</v>
      </c>
      <c r="CQ23" s="19">
        <f t="shared" si="24"/>
        <v>4104</v>
      </c>
      <c r="CR23" s="19">
        <f t="shared" si="24"/>
        <v>3591</v>
      </c>
      <c r="CS23" s="19">
        <f t="shared" si="24"/>
        <v>3078</v>
      </c>
      <c r="CT23" s="19">
        <f t="shared" si="24"/>
        <v>4617</v>
      </c>
      <c r="CU23" s="19">
        <f t="shared" si="24"/>
        <v>3078</v>
      </c>
      <c r="CV23" s="62">
        <f t="shared" si="24"/>
        <v>2052</v>
      </c>
      <c r="CW23" s="62">
        <f t="shared" si="24"/>
        <v>5130</v>
      </c>
      <c r="CX23" s="62">
        <f t="shared" si="24"/>
        <v>2052</v>
      </c>
      <c r="CY23" s="62">
        <f t="shared" si="24"/>
        <v>1026</v>
      </c>
      <c r="CZ23" s="62">
        <f t="shared" si="24"/>
        <v>2052</v>
      </c>
      <c r="DA23" s="62">
        <f t="shared" si="24"/>
        <v>3078</v>
      </c>
      <c r="DB23" s="62">
        <f t="shared" si="24"/>
        <v>3078</v>
      </c>
      <c r="DC23" s="62">
        <f t="shared" ref="DC23" si="25">(+DC21+DC22)*DC17</f>
        <v>3078</v>
      </c>
    </row>
    <row r="25" spans="2:107" x14ac:dyDescent="0.25">
      <c r="B25" t="s">
        <v>25</v>
      </c>
      <c r="D25" s="21"/>
      <c r="E25" s="22" t="e">
        <f t="shared" ref="E25:AJ25" si="26">+E13+E23</f>
        <v>#REF!</v>
      </c>
      <c r="F25" s="22">
        <f t="shared" si="26"/>
        <v>23468.793000000001</v>
      </c>
      <c r="G25" s="22">
        <f t="shared" si="26"/>
        <v>7199.1000239680416</v>
      </c>
      <c r="H25" s="23">
        <f t="shared" si="26"/>
        <v>4858.0392379762643</v>
      </c>
      <c r="I25" s="23">
        <f t="shared" si="26"/>
        <v>5035</v>
      </c>
      <c r="J25" s="23">
        <f t="shared" si="26"/>
        <v>6887.826086956522</v>
      </c>
      <c r="K25" s="23">
        <f t="shared" si="26"/>
        <v>16081.04347826087</v>
      </c>
      <c r="L25" s="23">
        <f t="shared" si="26"/>
        <v>21642.608695652176</v>
      </c>
      <c r="M25" s="23">
        <f t="shared" si="26"/>
        <v>26904.923213296399</v>
      </c>
      <c r="N25" s="23">
        <f t="shared" si="26"/>
        <v>27395.502300884957</v>
      </c>
      <c r="O25" s="23">
        <f t="shared" si="26"/>
        <v>30209</v>
      </c>
      <c r="P25" s="23">
        <f t="shared" si="26"/>
        <v>27563.51253208868</v>
      </c>
      <c r="Q25" s="23">
        <f t="shared" si="26"/>
        <v>15452.12181626189</v>
      </c>
      <c r="R25" s="23">
        <f t="shared" si="26"/>
        <v>30910.425565700665</v>
      </c>
      <c r="S25" s="23">
        <f t="shared" si="26"/>
        <v>18366.573528722158</v>
      </c>
      <c r="T25" s="23">
        <f t="shared" si="26"/>
        <v>20854.396428571428</v>
      </c>
      <c r="U25" s="22">
        <f t="shared" si="26"/>
        <v>16239.419100236779</v>
      </c>
      <c r="V25" s="22">
        <f t="shared" si="26"/>
        <v>16120</v>
      </c>
      <c r="W25" s="22">
        <f t="shared" si="26"/>
        <v>24803.5</v>
      </c>
      <c r="X25" s="22">
        <f t="shared" si="26"/>
        <v>30891.5</v>
      </c>
      <c r="Y25" s="22">
        <f t="shared" si="26"/>
        <v>22104.5</v>
      </c>
      <c r="Z25" s="22">
        <f t="shared" si="26"/>
        <v>17244.5</v>
      </c>
      <c r="AA25" s="22">
        <f t="shared" si="26"/>
        <v>27897.5</v>
      </c>
      <c r="AB25" s="22">
        <f t="shared" si="26"/>
        <v>21782.5</v>
      </c>
      <c r="AC25" s="22">
        <f t="shared" si="26"/>
        <v>16739.5</v>
      </c>
      <c r="AD25" s="22">
        <f t="shared" si="26"/>
        <v>18332.5</v>
      </c>
      <c r="AE25" s="22">
        <f t="shared" si="26"/>
        <v>15375.5</v>
      </c>
      <c r="AF25" s="22">
        <f t="shared" si="26"/>
        <v>13634</v>
      </c>
      <c r="AG25" s="22">
        <f t="shared" si="26"/>
        <v>23654</v>
      </c>
      <c r="AH25" s="22">
        <f t="shared" si="26"/>
        <v>15589</v>
      </c>
      <c r="AI25" s="22">
        <f t="shared" si="26"/>
        <v>25396</v>
      </c>
      <c r="AJ25" s="22">
        <f t="shared" si="26"/>
        <v>11400</v>
      </c>
      <c r="AK25" s="22">
        <f t="shared" ref="AK25:BP25" si="27">+AK13+AK23</f>
        <v>22357</v>
      </c>
      <c r="AL25" s="22">
        <f t="shared" si="27"/>
        <v>19450</v>
      </c>
      <c r="AM25" s="22">
        <f t="shared" si="27"/>
        <v>19663</v>
      </c>
      <c r="AN25" s="22">
        <f t="shared" si="27"/>
        <v>26053</v>
      </c>
      <c r="AO25" s="22">
        <f t="shared" si="27"/>
        <v>23344</v>
      </c>
      <c r="AP25" s="22">
        <f t="shared" si="27"/>
        <v>28486</v>
      </c>
      <c r="AQ25" s="22">
        <f t="shared" si="27"/>
        <v>29042</v>
      </c>
      <c r="AR25" s="22">
        <f t="shared" si="27"/>
        <v>32034</v>
      </c>
      <c r="AS25" s="22">
        <f t="shared" si="27"/>
        <v>38460</v>
      </c>
      <c r="AT25" s="22">
        <f t="shared" si="27"/>
        <v>38344</v>
      </c>
      <c r="AU25" s="22">
        <f t="shared" si="27"/>
        <v>32568</v>
      </c>
      <c r="AV25" s="22">
        <f t="shared" si="27"/>
        <v>46602</v>
      </c>
      <c r="AW25" s="22">
        <f t="shared" si="27"/>
        <v>38882.800000000003</v>
      </c>
      <c r="AX25" s="22">
        <f t="shared" si="27"/>
        <v>32962</v>
      </c>
      <c r="AY25" s="22">
        <f t="shared" si="27"/>
        <v>14336</v>
      </c>
      <c r="AZ25" s="22">
        <f t="shared" si="27"/>
        <v>10524.8</v>
      </c>
      <c r="BA25" s="22">
        <f t="shared" si="27"/>
        <v>10294.6</v>
      </c>
      <c r="BB25" s="22">
        <f t="shared" si="27"/>
        <v>9605.2000000000007</v>
      </c>
      <c r="BC25" s="22">
        <f t="shared" si="27"/>
        <v>6383.6</v>
      </c>
      <c r="BD25" s="22">
        <f t="shared" si="27"/>
        <v>7879.2</v>
      </c>
      <c r="BE25" s="22">
        <f t="shared" si="27"/>
        <v>7706.6</v>
      </c>
      <c r="BF25" s="22">
        <f t="shared" si="27"/>
        <v>3450.5</v>
      </c>
      <c r="BG25" s="22">
        <f t="shared" si="27"/>
        <v>13458</v>
      </c>
      <c r="BH25" s="22">
        <f t="shared" si="27"/>
        <v>6272.05</v>
      </c>
      <c r="BI25" s="22">
        <f t="shared" si="27"/>
        <v>12904</v>
      </c>
      <c r="BJ25" s="22">
        <f t="shared" si="27"/>
        <v>12411</v>
      </c>
      <c r="BK25" s="22">
        <f t="shared" si="27"/>
        <v>13261</v>
      </c>
      <c r="BL25" s="22">
        <f t="shared" si="27"/>
        <v>16193</v>
      </c>
      <c r="BM25" s="22">
        <f t="shared" si="27"/>
        <v>18808</v>
      </c>
      <c r="BN25" s="22">
        <f t="shared" si="27"/>
        <v>22178</v>
      </c>
      <c r="BO25" s="22">
        <f t="shared" si="27"/>
        <v>13986</v>
      </c>
      <c r="BP25" s="22">
        <f t="shared" si="27"/>
        <v>25584</v>
      </c>
      <c r="BQ25" s="22">
        <f t="shared" ref="BQ25:CZ25" si="28">+BQ13+BQ23</f>
        <v>20404</v>
      </c>
      <c r="BR25" s="22">
        <f t="shared" si="28"/>
        <v>18252</v>
      </c>
      <c r="BS25" s="22">
        <f t="shared" si="28"/>
        <v>23752</v>
      </c>
      <c r="BT25" s="22">
        <f t="shared" si="28"/>
        <v>22078</v>
      </c>
      <c r="BU25" s="22">
        <f t="shared" si="28"/>
        <v>15688</v>
      </c>
      <c r="BV25" s="22">
        <f t="shared" si="28"/>
        <v>17904</v>
      </c>
      <c r="BW25" s="22">
        <f t="shared" si="28"/>
        <v>20713</v>
      </c>
      <c r="BX25" s="22">
        <f t="shared" si="28"/>
        <v>15937.400000000001</v>
      </c>
      <c r="BY25" s="22">
        <f t="shared" si="28"/>
        <v>12530</v>
      </c>
      <c r="BZ25" s="22">
        <f t="shared" si="28"/>
        <v>21796</v>
      </c>
      <c r="CA25" s="22">
        <f t="shared" si="28"/>
        <v>32839</v>
      </c>
      <c r="CB25" s="22">
        <f t="shared" si="28"/>
        <v>29148</v>
      </c>
      <c r="CC25" s="22">
        <f t="shared" si="28"/>
        <v>23584</v>
      </c>
      <c r="CD25" s="22">
        <f t="shared" si="28"/>
        <v>21792</v>
      </c>
      <c r="CE25" s="22">
        <f t="shared" si="28"/>
        <v>18737</v>
      </c>
      <c r="CF25" s="22">
        <f t="shared" si="28"/>
        <v>15846</v>
      </c>
      <c r="CG25" s="22">
        <f t="shared" si="28"/>
        <v>20030</v>
      </c>
      <c r="CH25" s="22">
        <f t="shared" si="28"/>
        <v>15551</v>
      </c>
      <c r="CI25" s="22">
        <f t="shared" si="28"/>
        <v>15464</v>
      </c>
      <c r="CJ25" s="22">
        <f t="shared" si="28"/>
        <v>22448</v>
      </c>
      <c r="CK25" s="22">
        <f t="shared" si="28"/>
        <v>5396</v>
      </c>
      <c r="CL25" s="22">
        <f t="shared" si="28"/>
        <v>9230.4000000000015</v>
      </c>
      <c r="CM25" s="22">
        <f t="shared" si="28"/>
        <v>5537</v>
      </c>
      <c r="CN25" s="22">
        <f t="shared" si="28"/>
        <v>11334</v>
      </c>
      <c r="CO25" s="22">
        <f t="shared" si="28"/>
        <v>8966</v>
      </c>
      <c r="CP25" s="22">
        <f t="shared" si="28"/>
        <v>12804</v>
      </c>
      <c r="CQ25" s="22">
        <f t="shared" si="28"/>
        <v>10056</v>
      </c>
      <c r="CR25" s="22">
        <f t="shared" si="28"/>
        <v>10951</v>
      </c>
      <c r="CS25" s="22">
        <f t="shared" si="28"/>
        <v>10118</v>
      </c>
      <c r="CT25" s="22">
        <f t="shared" si="28"/>
        <v>9417</v>
      </c>
      <c r="CU25" s="22">
        <f t="shared" si="28"/>
        <v>10374</v>
      </c>
      <c r="CV25" s="64">
        <f t="shared" si="28"/>
        <v>7812</v>
      </c>
      <c r="CW25" s="64">
        <f t="shared" si="28"/>
        <v>14730</v>
      </c>
      <c r="CX25" s="64">
        <f t="shared" si="28"/>
        <v>9412</v>
      </c>
      <c r="CY25" s="64">
        <f t="shared" si="28"/>
        <v>5089.5</v>
      </c>
      <c r="CZ25" s="64">
        <f t="shared" si="28"/>
        <v>11791.5</v>
      </c>
      <c r="DA25" s="64">
        <f>+DA13+DA23</f>
        <v>11721</v>
      </c>
      <c r="DB25" s="64">
        <f>+DB13+DB23</f>
        <v>9657</v>
      </c>
      <c r="DC25" s="64">
        <f>+DC13+DC23</f>
        <v>10173</v>
      </c>
    </row>
    <row r="26" spans="2:107" x14ac:dyDescent="0.25">
      <c r="B26" t="s">
        <v>36</v>
      </c>
      <c r="C26" s="41"/>
      <c r="D26" s="25"/>
      <c r="E26" s="25"/>
      <c r="F26" s="25"/>
      <c r="G26" s="25">
        <f>+General!G44/4</f>
        <v>3500</v>
      </c>
      <c r="H26" s="25">
        <f>+General!H44/4</f>
        <v>3500</v>
      </c>
      <c r="I26" s="25">
        <f>+General!I44/4</f>
        <v>0</v>
      </c>
      <c r="J26" s="26">
        <f>+General!J44/4*(17/30)</f>
        <v>2690.25</v>
      </c>
      <c r="K26" s="26">
        <f>+General!K44/4*(17/30)</f>
        <v>2690.25</v>
      </c>
      <c r="L26" s="26">
        <f>+General!L44/4*(17/30)</f>
        <v>2690.25</v>
      </c>
      <c r="M26" s="26">
        <f>+General!M44/4*(17/30)</f>
        <v>2690.25</v>
      </c>
      <c r="N26" s="26">
        <f>+General!N44/4*(17/30)</f>
        <v>2690.25</v>
      </c>
      <c r="O26" s="26">
        <v>4748</v>
      </c>
      <c r="P26" s="26">
        <v>4748</v>
      </c>
      <c r="Q26" s="26">
        <v>4748</v>
      </c>
      <c r="R26" s="26">
        <v>4748</v>
      </c>
      <c r="S26" s="26">
        <v>4748</v>
      </c>
      <c r="T26" s="26">
        <v>4748</v>
      </c>
      <c r="U26" s="26">
        <f>+General!U44/4</f>
        <v>4747.5</v>
      </c>
      <c r="V26" s="26">
        <f>+General!V44/4</f>
        <v>4747.5</v>
      </c>
      <c r="W26" s="26">
        <f>+General!W44/4</f>
        <v>4806.5</v>
      </c>
      <c r="X26" s="26">
        <f>+General!X44/4</f>
        <v>4806.5</v>
      </c>
      <c r="Y26" s="26">
        <f>+General!Y44/4</f>
        <v>10500</v>
      </c>
      <c r="Z26" s="26">
        <f>+General!Z44/4</f>
        <v>10500</v>
      </c>
      <c r="AA26" s="26">
        <f>+General!AA44/4</f>
        <v>10500</v>
      </c>
      <c r="AB26" s="26">
        <f>+General!AB44/4</f>
        <v>10500</v>
      </c>
      <c r="AC26" s="26">
        <f>+General!AC44/4</f>
        <v>10500</v>
      </c>
      <c r="AD26" s="26">
        <f>+General!AD44/4</f>
        <v>10500</v>
      </c>
      <c r="AE26" s="26">
        <f>+General!AE44/4</f>
        <v>10500</v>
      </c>
      <c r="AF26" s="26">
        <f>+General!AF44/4</f>
        <v>10500</v>
      </c>
      <c r="AG26" s="26">
        <f>+General!AG44/4</f>
        <v>10500</v>
      </c>
      <c r="AH26" s="26">
        <f>+General!AH44/4</f>
        <v>10500</v>
      </c>
      <c r="AI26" s="26">
        <f>+General!AI44/4</f>
        <v>10500</v>
      </c>
      <c r="AJ26" s="26">
        <f>+General!AJ44/4</f>
        <v>10500</v>
      </c>
      <c r="AK26" s="34">
        <f>+General!AK44/4</f>
        <v>11155</v>
      </c>
      <c r="AL26" s="34">
        <f>+General!AL44/4</f>
        <v>11155</v>
      </c>
      <c r="AM26" s="34">
        <f>+General!AM44/4</f>
        <v>11155</v>
      </c>
      <c r="AN26" s="34">
        <f>+General!AN44/4</f>
        <v>11995</v>
      </c>
      <c r="AO26" s="34">
        <f>+General!AO44/4</f>
        <v>11995</v>
      </c>
      <c r="AP26" s="34">
        <f>+General!AP44/4</f>
        <v>11995.25</v>
      </c>
      <c r="AQ26" s="34">
        <f>+General!AQ44/4</f>
        <v>11995.25</v>
      </c>
      <c r="AR26" s="34">
        <f>+General!AR44/4</f>
        <v>11995.25</v>
      </c>
      <c r="AS26" s="34">
        <f>+General!AS44/4</f>
        <v>11995.25</v>
      </c>
      <c r="AT26" s="34">
        <f>+General!AT44/4</f>
        <v>11995.25</v>
      </c>
      <c r="AU26" s="34">
        <f>+General!AU44/4</f>
        <v>11995.25</v>
      </c>
      <c r="AV26" s="34">
        <f>+General!AV44/4</f>
        <v>11995.25</v>
      </c>
      <c r="AW26" s="34">
        <f>+General!AW44/4</f>
        <v>11995.25</v>
      </c>
      <c r="AX26" s="34">
        <f>+General!AX44/4</f>
        <v>11995.25</v>
      </c>
      <c r="AY26" s="34">
        <f>+AX26*2</f>
        <v>23990.5</v>
      </c>
      <c r="AZ26" s="34">
        <f>+General!AZ44/5</f>
        <v>9763.4</v>
      </c>
      <c r="BA26" s="34">
        <f>+General!BA44/5</f>
        <v>9763.4</v>
      </c>
      <c r="BB26" s="34">
        <f>+General!BB44/5</f>
        <v>9763.4</v>
      </c>
      <c r="BC26" s="34">
        <f>+General!BC44/5</f>
        <v>9763.4</v>
      </c>
      <c r="BD26" s="34">
        <f>+General!BD44/5</f>
        <v>9763.4</v>
      </c>
      <c r="BE26" s="34">
        <f>+General!BE44/5</f>
        <v>9897.7999999999993</v>
      </c>
      <c r="BF26" s="34">
        <f>+General!BF44/5</f>
        <v>9897.7999999999993</v>
      </c>
      <c r="BG26" s="34">
        <f>+General!BG44/5</f>
        <v>9897.7999999999993</v>
      </c>
      <c r="BH26" s="34">
        <f>+General!BH44/5</f>
        <v>9897.7999999999993</v>
      </c>
      <c r="BI26" s="34">
        <f>+General!BI44/5</f>
        <v>10896</v>
      </c>
      <c r="BJ26" s="34">
        <f>+General!BJ44/5</f>
        <v>10896</v>
      </c>
      <c r="BK26" s="34">
        <f>+General!BK44/5</f>
        <v>10896</v>
      </c>
      <c r="BL26" s="34">
        <f>+General!BL44/5</f>
        <v>10896</v>
      </c>
      <c r="BM26" s="34">
        <f>+General!BM44/5</f>
        <v>10896</v>
      </c>
      <c r="BN26" s="34">
        <f>+General!BN44/5</f>
        <v>10896</v>
      </c>
      <c r="BO26" s="34">
        <f>+General!BO44/5</f>
        <v>10896</v>
      </c>
      <c r="BP26" s="34">
        <f>+General!BP44/5</f>
        <v>11041.4</v>
      </c>
      <c r="BQ26" s="34">
        <f>+General!BQ44/5</f>
        <v>11041.4</v>
      </c>
      <c r="BR26" s="34">
        <f>+General!BR44/5</f>
        <v>11041.4</v>
      </c>
      <c r="BS26" s="34">
        <f>+General!BS44/5</f>
        <v>10194</v>
      </c>
      <c r="BT26" s="34">
        <f>+General!BT44/5</f>
        <v>10194</v>
      </c>
      <c r="BU26" s="34">
        <f>+General!BU44/5</f>
        <v>10194</v>
      </c>
      <c r="BV26" s="34">
        <f>+General!BV44/5</f>
        <v>10194</v>
      </c>
      <c r="BW26" s="34">
        <f>+General!BW44/5</f>
        <v>10194</v>
      </c>
      <c r="BX26" s="34">
        <f>+General!BX44/5</f>
        <v>10194</v>
      </c>
      <c r="BY26" s="34">
        <f>+General!BY44/5</f>
        <v>10335.6</v>
      </c>
      <c r="BZ26" s="34">
        <f>+General!BZ44/5</f>
        <v>10335.6</v>
      </c>
      <c r="CA26" s="34">
        <f>+General!CA44/5</f>
        <v>10335.6</v>
      </c>
      <c r="CB26" s="34">
        <f>+General!CB44/5</f>
        <v>10335.6</v>
      </c>
      <c r="CC26" s="34">
        <f>+General!CC44/5</f>
        <v>10335.6</v>
      </c>
      <c r="CD26" s="34">
        <f>+General!CD44/5</f>
        <v>8188</v>
      </c>
      <c r="CE26" s="34">
        <f>+General!CE44/5</f>
        <v>8188</v>
      </c>
      <c r="CF26" s="34">
        <f>+General!CF44/5</f>
        <v>8188</v>
      </c>
      <c r="CG26" s="34">
        <f>+General!CG44/5</f>
        <v>8188</v>
      </c>
      <c r="CH26" s="34">
        <f>+General!CH44/5</f>
        <v>11136.2</v>
      </c>
      <c r="CI26" s="34">
        <f>+General!CI44/5</f>
        <v>11136.2</v>
      </c>
      <c r="CJ26" s="34">
        <f>+General!CJ44/5</f>
        <v>5334.8</v>
      </c>
      <c r="CK26" s="34">
        <f>+General!CK44/5</f>
        <v>5334.8</v>
      </c>
      <c r="CL26" s="34">
        <f>+General!CL44/5</f>
        <v>5334.8</v>
      </c>
      <c r="CM26" s="34">
        <f>+General!CM44/5</f>
        <v>5334.8</v>
      </c>
      <c r="CN26" s="34">
        <f>+General!CN44/5</f>
        <v>10100</v>
      </c>
      <c r="CO26" s="34">
        <f>+General!CO44/5</f>
        <v>10100</v>
      </c>
      <c r="CP26" s="34">
        <f>+General!CP44/5</f>
        <v>10100</v>
      </c>
      <c r="CQ26" s="34">
        <f>+General!CQ44/5</f>
        <v>6923.2</v>
      </c>
      <c r="CR26" s="34">
        <f>+General!CR44/5</f>
        <v>6923.2</v>
      </c>
      <c r="CS26" s="34">
        <f>+General!CS44/5</f>
        <v>7278.2</v>
      </c>
      <c r="CT26" s="34">
        <f>+General!CT44/5</f>
        <v>7278.2</v>
      </c>
      <c r="CU26" s="34">
        <f>+General!CU44/5</f>
        <v>7278.2</v>
      </c>
      <c r="CV26" s="66">
        <f>+General!CV44/5</f>
        <v>7278.2</v>
      </c>
      <c r="CW26" s="66">
        <f>+General!CW44/5</f>
        <v>7278.2</v>
      </c>
      <c r="CX26" s="66">
        <f>+General!CX44/5</f>
        <v>7278.2</v>
      </c>
      <c r="CY26" s="66">
        <f>+General!CY44/5</f>
        <v>7278.2</v>
      </c>
      <c r="CZ26" s="66">
        <f>+General!CZ44/5</f>
        <v>7278.2</v>
      </c>
      <c r="DA26" s="66">
        <f>+General!DA44/5</f>
        <v>7278.2</v>
      </c>
      <c r="DB26" s="66">
        <f>+General!DB44/5</f>
        <v>7278.2</v>
      </c>
      <c r="DC26" s="66">
        <f>+General!DC44/5</f>
        <v>7278.2</v>
      </c>
    </row>
    <row r="27" spans="2:107" x14ac:dyDescent="0.25">
      <c r="B27" t="s">
        <v>78</v>
      </c>
      <c r="D27" s="24"/>
      <c r="E27" s="24"/>
      <c r="F27" s="24"/>
      <c r="G27" s="24"/>
      <c r="H27" s="24">
        <v>-2500</v>
      </c>
      <c r="I27" s="24">
        <v>0</v>
      </c>
      <c r="J27" s="24">
        <v>-3500</v>
      </c>
      <c r="K27" s="24">
        <v>0</v>
      </c>
      <c r="L27" s="24">
        <v>-20000</v>
      </c>
      <c r="M27" s="24">
        <v>-20000</v>
      </c>
      <c r="N27" s="24">
        <v>-20000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-30000</v>
      </c>
      <c r="V27" s="22">
        <f>+U28</f>
        <v>-9013.0808997632193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1</v>
      </c>
      <c r="BJ27" s="22">
        <v>1</v>
      </c>
      <c r="BK27" s="22">
        <v>1</v>
      </c>
      <c r="BL27" s="22">
        <v>1</v>
      </c>
      <c r="BM27" s="22">
        <v>1</v>
      </c>
      <c r="BN27" s="22">
        <v>1</v>
      </c>
      <c r="BO27" s="22">
        <v>1</v>
      </c>
      <c r="BP27" s="22">
        <v>1</v>
      </c>
      <c r="BQ27" s="22">
        <v>1</v>
      </c>
      <c r="BR27" s="22">
        <v>1</v>
      </c>
      <c r="BS27" s="22">
        <v>1</v>
      </c>
      <c r="BT27" s="22">
        <v>1</v>
      </c>
      <c r="BU27" s="22">
        <v>1</v>
      </c>
      <c r="BV27" s="22">
        <v>1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f>SUM(CE30:CG30)</f>
        <v>8418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1</v>
      </c>
      <c r="CR27" s="22">
        <v>2</v>
      </c>
      <c r="CS27" s="22">
        <v>2</v>
      </c>
      <c r="CT27" s="22">
        <v>2</v>
      </c>
      <c r="CU27" s="22">
        <v>2</v>
      </c>
      <c r="CV27" s="64">
        <v>2</v>
      </c>
      <c r="CW27" s="64">
        <v>2</v>
      </c>
      <c r="CX27" s="64">
        <v>2</v>
      </c>
      <c r="CY27" s="64">
        <v>2</v>
      </c>
      <c r="CZ27" s="64">
        <v>2</v>
      </c>
      <c r="DA27" s="64">
        <v>2</v>
      </c>
      <c r="DB27" s="64">
        <v>2</v>
      </c>
      <c r="DC27" s="64">
        <v>2</v>
      </c>
    </row>
    <row r="28" spans="2:107" x14ac:dyDescent="0.25">
      <c r="B28" s="28" t="s">
        <v>60</v>
      </c>
      <c r="D28" s="41"/>
      <c r="E28" s="41"/>
      <c r="F28" s="41"/>
      <c r="G28" s="41"/>
      <c r="H28" s="29">
        <f t="shared" ref="H28:BB28" si="29">SUM(H25:H27)</f>
        <v>5858.0392379762634</v>
      </c>
      <c r="I28" s="30">
        <f t="shared" si="29"/>
        <v>5035</v>
      </c>
      <c r="J28" s="29">
        <f t="shared" si="29"/>
        <v>6078.076086956522</v>
      </c>
      <c r="K28" s="29">
        <f t="shared" si="29"/>
        <v>18771.293478260872</v>
      </c>
      <c r="L28" s="29">
        <f t="shared" si="29"/>
        <v>4332.8586956521758</v>
      </c>
      <c r="M28" s="29">
        <f t="shared" si="29"/>
        <v>9595.1732132963989</v>
      </c>
      <c r="N28" s="29">
        <f t="shared" si="29"/>
        <v>10085.752300884957</v>
      </c>
      <c r="O28" s="29">
        <f t="shared" si="29"/>
        <v>34957</v>
      </c>
      <c r="P28" s="29">
        <f t="shared" si="29"/>
        <v>32311.51253208868</v>
      </c>
      <c r="Q28" s="29">
        <f t="shared" si="29"/>
        <v>20200.12181626189</v>
      </c>
      <c r="R28" s="29">
        <f t="shared" si="29"/>
        <v>35658.425565700665</v>
      </c>
      <c r="S28" s="29">
        <f t="shared" si="29"/>
        <v>23114.573528722158</v>
      </c>
      <c r="T28" s="29">
        <f t="shared" si="29"/>
        <v>25602.396428571428</v>
      </c>
      <c r="U28" s="29">
        <f t="shared" si="29"/>
        <v>-9013.0808997632193</v>
      </c>
      <c r="V28" s="29">
        <f t="shared" si="29"/>
        <v>11854.419100236781</v>
      </c>
      <c r="W28" s="29">
        <f t="shared" si="29"/>
        <v>29610</v>
      </c>
      <c r="X28" s="29">
        <f t="shared" si="29"/>
        <v>35698</v>
      </c>
      <c r="Y28" s="29">
        <f t="shared" si="29"/>
        <v>32604.5</v>
      </c>
      <c r="Z28" s="29">
        <f t="shared" si="29"/>
        <v>27744.5</v>
      </c>
      <c r="AA28" s="29">
        <f t="shared" si="29"/>
        <v>38397.5</v>
      </c>
      <c r="AB28" s="29">
        <f t="shared" si="29"/>
        <v>32282.5</v>
      </c>
      <c r="AC28" s="29">
        <f t="shared" si="29"/>
        <v>27239.5</v>
      </c>
      <c r="AD28" s="29">
        <f t="shared" si="29"/>
        <v>28832.5</v>
      </c>
      <c r="AE28" s="29">
        <f t="shared" si="29"/>
        <v>25875.5</v>
      </c>
      <c r="AF28" s="29">
        <f t="shared" si="29"/>
        <v>24134</v>
      </c>
      <c r="AG28" s="29">
        <f t="shared" si="29"/>
        <v>34154</v>
      </c>
      <c r="AH28" s="29">
        <f t="shared" si="29"/>
        <v>26089</v>
      </c>
      <c r="AI28" s="29">
        <f t="shared" si="29"/>
        <v>35896</v>
      </c>
      <c r="AJ28" s="29">
        <f t="shared" si="29"/>
        <v>21900</v>
      </c>
      <c r="AK28" s="29">
        <f t="shared" si="29"/>
        <v>33512</v>
      </c>
      <c r="AL28" s="29">
        <f t="shared" si="29"/>
        <v>30605</v>
      </c>
      <c r="AM28" s="29">
        <f t="shared" si="29"/>
        <v>30818</v>
      </c>
      <c r="AN28" s="29">
        <f t="shared" si="29"/>
        <v>38048</v>
      </c>
      <c r="AO28" s="29">
        <f t="shared" si="29"/>
        <v>35339</v>
      </c>
      <c r="AP28" s="29">
        <f t="shared" si="29"/>
        <v>40481.25</v>
      </c>
      <c r="AQ28" s="29">
        <f t="shared" si="29"/>
        <v>41037.25</v>
      </c>
      <c r="AR28" s="29">
        <f t="shared" si="29"/>
        <v>44029.25</v>
      </c>
      <c r="AS28" s="29">
        <f t="shared" si="29"/>
        <v>50455.25</v>
      </c>
      <c r="AT28" s="29">
        <f t="shared" si="29"/>
        <v>50339.25</v>
      </c>
      <c r="AU28" s="29">
        <f t="shared" si="29"/>
        <v>44563.25</v>
      </c>
      <c r="AV28" s="29">
        <f t="shared" si="29"/>
        <v>58597.25</v>
      </c>
      <c r="AW28" s="29">
        <f t="shared" si="29"/>
        <v>50878.05</v>
      </c>
      <c r="AX28" s="29">
        <f t="shared" si="29"/>
        <v>44957.25</v>
      </c>
      <c r="AY28" s="29">
        <f t="shared" si="29"/>
        <v>38326.5</v>
      </c>
      <c r="AZ28" s="29">
        <f t="shared" si="29"/>
        <v>20288.199999999997</v>
      </c>
      <c r="BA28" s="29">
        <f t="shared" si="29"/>
        <v>20058</v>
      </c>
      <c r="BB28" s="29">
        <f t="shared" si="29"/>
        <v>19368.599999999999</v>
      </c>
      <c r="BC28" s="29"/>
      <c r="BD28" s="29">
        <f t="shared" ref="BD28:BZ28" si="30">SUM(BD25:BD27)</f>
        <v>17642.599999999999</v>
      </c>
      <c r="BE28" s="29">
        <f t="shared" si="30"/>
        <v>17604.400000000001</v>
      </c>
      <c r="BF28" s="29">
        <f t="shared" si="30"/>
        <v>13348.3</v>
      </c>
      <c r="BG28" s="29">
        <f t="shared" si="30"/>
        <v>23355.8</v>
      </c>
      <c r="BH28" s="29">
        <f t="shared" si="30"/>
        <v>16169.849999999999</v>
      </c>
      <c r="BI28" s="29">
        <f t="shared" si="30"/>
        <v>23801</v>
      </c>
      <c r="BJ28" s="29">
        <f t="shared" si="30"/>
        <v>23308</v>
      </c>
      <c r="BK28" s="29">
        <f t="shared" si="30"/>
        <v>24158</v>
      </c>
      <c r="BL28" s="29">
        <f t="shared" si="30"/>
        <v>27090</v>
      </c>
      <c r="BM28" s="29">
        <f t="shared" si="30"/>
        <v>29705</v>
      </c>
      <c r="BN28" s="29">
        <f t="shared" si="30"/>
        <v>33075</v>
      </c>
      <c r="BO28" s="29">
        <f t="shared" si="30"/>
        <v>24883</v>
      </c>
      <c r="BP28" s="29">
        <f t="shared" si="30"/>
        <v>36626.400000000001</v>
      </c>
      <c r="BQ28" s="29">
        <f t="shared" si="30"/>
        <v>31446.400000000001</v>
      </c>
      <c r="BR28" s="29">
        <f t="shared" si="30"/>
        <v>29294.400000000001</v>
      </c>
      <c r="BS28" s="29">
        <f t="shared" si="30"/>
        <v>33947</v>
      </c>
      <c r="BT28" s="29">
        <f t="shared" si="30"/>
        <v>32273</v>
      </c>
      <c r="BU28" s="29">
        <f t="shared" si="30"/>
        <v>25883</v>
      </c>
      <c r="BV28" s="29">
        <f t="shared" si="30"/>
        <v>28099</v>
      </c>
      <c r="BW28" s="29">
        <f t="shared" si="30"/>
        <v>30907</v>
      </c>
      <c r="BX28" s="29">
        <f t="shared" si="30"/>
        <v>26131.4</v>
      </c>
      <c r="BY28" s="29">
        <f t="shared" si="30"/>
        <v>22865.599999999999</v>
      </c>
      <c r="BZ28" s="29">
        <f t="shared" si="30"/>
        <v>32131.599999999999</v>
      </c>
      <c r="CA28" s="29">
        <f t="shared" ref="CA28:CI28" si="31">SUM(CA25:CA27)</f>
        <v>43174.6</v>
      </c>
      <c r="CB28" s="29">
        <f t="shared" si="31"/>
        <v>39483.599999999999</v>
      </c>
      <c r="CC28" s="29">
        <f t="shared" si="31"/>
        <v>33919.599999999999</v>
      </c>
      <c r="CD28" s="29">
        <f t="shared" si="31"/>
        <v>29980</v>
      </c>
      <c r="CE28" s="29">
        <f t="shared" si="31"/>
        <v>26925</v>
      </c>
      <c r="CF28" s="29">
        <f t="shared" si="31"/>
        <v>24034</v>
      </c>
      <c r="CG28" s="29">
        <f t="shared" si="31"/>
        <v>28218</v>
      </c>
      <c r="CH28" s="29">
        <f t="shared" si="31"/>
        <v>35105.199999999997</v>
      </c>
      <c r="CI28" s="29">
        <f t="shared" si="31"/>
        <v>26600.2</v>
      </c>
      <c r="CJ28">
        <v>35382</v>
      </c>
      <c r="CK28" s="29">
        <f t="shared" ref="CK28:DB28" si="32">SUM(CK25:CK27)</f>
        <v>10730.8</v>
      </c>
      <c r="CL28" s="29">
        <f t="shared" si="32"/>
        <v>14565.2</v>
      </c>
      <c r="CM28" s="29">
        <f t="shared" si="32"/>
        <v>10871.8</v>
      </c>
      <c r="CN28" s="29">
        <f t="shared" si="32"/>
        <v>21434</v>
      </c>
      <c r="CO28" s="29">
        <f t="shared" si="32"/>
        <v>19066</v>
      </c>
      <c r="CP28" s="29">
        <f t="shared" si="32"/>
        <v>22904</v>
      </c>
      <c r="CQ28" s="29">
        <f t="shared" si="32"/>
        <v>16980.2</v>
      </c>
      <c r="CR28" s="29">
        <f t="shared" si="32"/>
        <v>17876.2</v>
      </c>
      <c r="CS28" s="29">
        <f t="shared" si="32"/>
        <v>17398.2</v>
      </c>
      <c r="CT28" s="29">
        <f t="shared" si="32"/>
        <v>16697.2</v>
      </c>
      <c r="CU28" s="67">
        <f t="shared" si="32"/>
        <v>17654.2</v>
      </c>
      <c r="CV28" s="67">
        <f t="shared" si="32"/>
        <v>15092.2</v>
      </c>
      <c r="CW28" s="67">
        <f t="shared" si="32"/>
        <v>22010.2</v>
      </c>
      <c r="CX28" s="67">
        <f t="shared" si="32"/>
        <v>16692.2</v>
      </c>
      <c r="CY28" s="67">
        <f t="shared" si="32"/>
        <v>12369.7</v>
      </c>
      <c r="CZ28" s="67">
        <f t="shared" si="32"/>
        <v>19071.7</v>
      </c>
      <c r="DA28" s="67">
        <f t="shared" si="32"/>
        <v>19001.2</v>
      </c>
      <c r="DB28" s="67">
        <f t="shared" si="32"/>
        <v>16937.2</v>
      </c>
      <c r="DC28" s="68">
        <f t="shared" ref="DC28" si="33">SUM(DC25:DC27)</f>
        <v>17453.2</v>
      </c>
    </row>
    <row r="30" spans="2:107" x14ac:dyDescent="0.25">
      <c r="CC30" t="s">
        <v>100</v>
      </c>
      <c r="CE30">
        <f>+General!CE50/5</f>
        <v>2806</v>
      </c>
      <c r="CF30">
        <f>+General!CF50/5</f>
        <v>2806</v>
      </c>
      <c r="CG30">
        <f>+General!CG50/5</f>
        <v>2806</v>
      </c>
    </row>
    <row r="56" spans="1:3" x14ac:dyDescent="0.25">
      <c r="B56" t="s">
        <v>54</v>
      </c>
    </row>
    <row r="57" spans="1:3" x14ac:dyDescent="0.25">
      <c r="A57">
        <v>20519</v>
      </c>
      <c r="B57" t="s">
        <v>55</v>
      </c>
      <c r="C57">
        <v>25000</v>
      </c>
    </row>
    <row r="58" spans="1:3" x14ac:dyDescent="0.25">
      <c r="A58" s="1">
        <v>43593</v>
      </c>
      <c r="B58" t="s">
        <v>80</v>
      </c>
      <c r="C58">
        <v>40000</v>
      </c>
    </row>
    <row r="106" spans="1:3" hidden="1" x14ac:dyDescent="0.25">
      <c r="B106" t="s">
        <v>35</v>
      </c>
    </row>
    <row r="107" spans="1:3" hidden="1" x14ac:dyDescent="0.25">
      <c r="A107" s="1">
        <v>42339</v>
      </c>
      <c r="B107" s="1" t="s">
        <v>72</v>
      </c>
      <c r="C107" s="41">
        <v>230000</v>
      </c>
    </row>
    <row r="108" spans="1:3" hidden="1" x14ac:dyDescent="0.25">
      <c r="A108" s="1">
        <v>42705</v>
      </c>
      <c r="B108" s="1" t="s">
        <v>72</v>
      </c>
      <c r="C108">
        <v>237000</v>
      </c>
    </row>
    <row r="109" spans="1:3" hidden="1" x14ac:dyDescent="0.25">
      <c r="A109" s="1">
        <v>43132</v>
      </c>
      <c r="B109" s="1" t="s">
        <v>69</v>
      </c>
      <c r="C109">
        <v>230000</v>
      </c>
    </row>
    <row r="110" spans="1:3" hidden="1" x14ac:dyDescent="0.25">
      <c r="A110" s="1">
        <v>43497</v>
      </c>
      <c r="B110" s="1" t="s">
        <v>69</v>
      </c>
      <c r="C110">
        <v>235000</v>
      </c>
    </row>
    <row r="111" spans="1:3" hidden="1" x14ac:dyDescent="0.25">
      <c r="A111" s="1">
        <v>43862</v>
      </c>
      <c r="B111" s="1" t="s">
        <v>69</v>
      </c>
      <c r="C111">
        <f>ROUND(+C110*1.03,0)</f>
        <v>242050</v>
      </c>
    </row>
    <row r="112" spans="1:3" hidden="1" x14ac:dyDescent="0.25">
      <c r="B112" t="s">
        <v>76</v>
      </c>
      <c r="C112" s="42" t="s">
        <v>63</v>
      </c>
    </row>
    <row r="113" spans="1:3" hidden="1" x14ac:dyDescent="0.25">
      <c r="B113" s="43">
        <v>41671</v>
      </c>
      <c r="C113">
        <v>4.9000000000000002E-2</v>
      </c>
    </row>
    <row r="114" spans="1:3" hidden="1" x14ac:dyDescent="0.25">
      <c r="B114">
        <v>2015</v>
      </c>
      <c r="C114">
        <v>3.9E-2</v>
      </c>
    </row>
    <row r="115" spans="1:3" hidden="1" x14ac:dyDescent="0.25">
      <c r="B115">
        <v>2016</v>
      </c>
      <c r="C115">
        <v>2.9000000000000001E-2</v>
      </c>
    </row>
    <row r="116" spans="1:3" hidden="1" x14ac:dyDescent="0.25">
      <c r="B116">
        <v>2017</v>
      </c>
      <c r="C116">
        <v>1.9E-2</v>
      </c>
    </row>
    <row r="117" spans="1:3" hidden="1" x14ac:dyDescent="0.25">
      <c r="B117">
        <v>2018</v>
      </c>
      <c r="C117">
        <v>2.8000000000000001E-2</v>
      </c>
    </row>
    <row r="118" spans="1:3" hidden="1" x14ac:dyDescent="0.25">
      <c r="B118">
        <v>2019</v>
      </c>
      <c r="C118">
        <v>2.8000000000000001E-2</v>
      </c>
    </row>
    <row r="119" spans="1:3" hidden="1" x14ac:dyDescent="0.25">
      <c r="B119" s="43">
        <v>43891</v>
      </c>
      <c r="C119">
        <v>1.0999999999999999E-2</v>
      </c>
    </row>
    <row r="120" spans="1:3" hidden="1" x14ac:dyDescent="0.25">
      <c r="B120" t="s">
        <v>77</v>
      </c>
      <c r="C120" s="44">
        <f>ROUND(120000*(1+C113)*(1+C114)*(1+C115)*(1+C116)*(1+C117)*(1+C118)*(1+C119),0)</f>
        <v>146521</v>
      </c>
    </row>
    <row r="121" spans="1:3" hidden="1" x14ac:dyDescent="0.25">
      <c r="B121" t="s">
        <v>64</v>
      </c>
      <c r="C121" s="45">
        <f>-BX28</f>
        <v>-26131.4</v>
      </c>
    </row>
    <row r="122" spans="1:3" hidden="1" x14ac:dyDescent="0.25">
      <c r="C122" s="44">
        <f>SUM(C120:C121)</f>
        <v>120389.6</v>
      </c>
    </row>
    <row r="123" spans="1:3" hidden="1" x14ac:dyDescent="0.25">
      <c r="A123" s="1">
        <v>43922</v>
      </c>
      <c r="B123" t="s">
        <v>72</v>
      </c>
      <c r="C123">
        <v>250000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106"/>
  <sheetViews>
    <sheetView zoomScale="70" workbookViewId="0">
      <pane xSplit="32" topLeftCell="AZ1" activePane="topRight" state="frozen"/>
      <selection pane="topRight" activeCell="BH28" sqref="BH28"/>
    </sheetView>
  </sheetViews>
  <sheetFormatPr baseColWidth="10" defaultColWidth="9" defaultRowHeight="15" x14ac:dyDescent="0.25"/>
  <cols>
    <col min="1" max="1" width="11.5703125" style="40" customWidth="1"/>
    <col min="2" max="2" width="34.28515625" style="40" bestFit="1" customWidth="1"/>
    <col min="3" max="3" width="18.7109375" style="40" hidden="1"/>
    <col min="4" max="4" width="8.85546875" style="40" hidden="1" customWidth="1"/>
    <col min="5" max="5" width="10.5703125" style="40" hidden="1" customWidth="1"/>
    <col min="6" max="13" width="9.7109375" style="40" hidden="1" customWidth="1"/>
    <col min="14" max="15" width="9.28515625" style="40" hidden="1" customWidth="1"/>
    <col min="16" max="16" width="9.7109375" style="40" hidden="1" customWidth="1"/>
    <col min="17" max="17" width="9.28515625" style="40" hidden="1" customWidth="1"/>
    <col min="18" max="20" width="9.7109375" style="40" hidden="1" customWidth="1"/>
    <col min="21" max="21" width="10.140625" style="40" hidden="1" customWidth="1"/>
    <col min="22" max="22" width="9.28515625" style="40" hidden="1" customWidth="1"/>
    <col min="23" max="26" width="9.7109375" style="40" hidden="1" customWidth="1"/>
    <col min="27" max="27" width="9.28515625" style="40" hidden="1" customWidth="1"/>
    <col min="28" max="32" width="9.7109375" style="40" hidden="1" customWidth="1"/>
    <col min="33" max="33" width="12.5703125" style="40" hidden="1" customWidth="1"/>
    <col min="34" max="34" width="9.7109375" style="40" hidden="1" customWidth="1"/>
    <col min="35" max="35" width="15.42578125" style="40" hidden="1" customWidth="1"/>
    <col min="36" max="41" width="9.7109375" style="40" hidden="1" customWidth="1"/>
    <col min="42" max="42" width="13.5703125" style="40" bestFit="1" customWidth="1"/>
    <col min="43" max="61" width="11" style="40" customWidth="1"/>
    <col min="62" max="255" width="11.42578125" style="40" customWidth="1"/>
  </cols>
  <sheetData>
    <row r="1" spans="2:61" x14ac:dyDescent="0.25">
      <c r="B1" s="40" t="s">
        <v>46</v>
      </c>
    </row>
    <row r="2" spans="2:61" x14ac:dyDescent="0.25">
      <c r="B2" s="40" t="s">
        <v>30</v>
      </c>
    </row>
    <row r="3" spans="2:61" x14ac:dyDescent="0.25">
      <c r="B3" s="77" t="s">
        <v>87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AG3" s="40" t="s">
        <v>81</v>
      </c>
      <c r="AP3" s="40" t="s">
        <v>106</v>
      </c>
    </row>
    <row r="4" spans="2:61" x14ac:dyDescent="0.25">
      <c r="B4" s="47" t="s">
        <v>8</v>
      </c>
      <c r="C4" s="48"/>
      <c r="D4" s="49">
        <f>+General!AX3</f>
        <v>43070</v>
      </c>
      <c r="E4" s="49">
        <f>+General!AY3</f>
        <v>43132</v>
      </c>
      <c r="F4" s="49">
        <f>+General!AZ3</f>
        <v>43160</v>
      </c>
      <c r="G4" s="49">
        <f>+General!BA3</f>
        <v>43191</v>
      </c>
      <c r="H4" s="49">
        <f>+General!BB3</f>
        <v>43221</v>
      </c>
      <c r="I4" s="49">
        <f>+General!BC3</f>
        <v>43252</v>
      </c>
      <c r="J4" s="49">
        <f>+General!BD3</f>
        <v>43282</v>
      </c>
      <c r="K4" s="49">
        <f>+General!BE3</f>
        <v>43313</v>
      </c>
      <c r="L4" s="49">
        <f>+General!BF3</f>
        <v>43344</v>
      </c>
      <c r="M4" s="49">
        <f>+General!BG3</f>
        <v>43374</v>
      </c>
      <c r="N4" s="49">
        <f>+General!BH3</f>
        <v>43405</v>
      </c>
      <c r="O4" s="49">
        <f>+General!BI3</f>
        <v>43435</v>
      </c>
      <c r="P4" s="49">
        <f>+General!BJ3</f>
        <v>43466</v>
      </c>
      <c r="Q4" s="49">
        <f>+General!BK3</f>
        <v>43497</v>
      </c>
      <c r="R4" s="49">
        <f>+General!BL3</f>
        <v>43525</v>
      </c>
      <c r="S4" s="49">
        <f>+General!BM3</f>
        <v>43556</v>
      </c>
      <c r="T4" s="49">
        <f>+General!BN3</f>
        <v>43586</v>
      </c>
      <c r="U4" s="49">
        <f>+General!BO3</f>
        <v>43617</v>
      </c>
      <c r="V4" s="49">
        <f>+General!BP3</f>
        <v>43647</v>
      </c>
      <c r="W4" s="49">
        <f>+General!BQ3</f>
        <v>43678</v>
      </c>
      <c r="X4" s="49">
        <f>+General!BR3</f>
        <v>43709</v>
      </c>
      <c r="Y4" s="49">
        <f>+General!BS3</f>
        <v>43739</v>
      </c>
      <c r="Z4" s="49">
        <f>+General!BT3</f>
        <v>43770</v>
      </c>
      <c r="AA4" s="49">
        <f>+General!BU3</f>
        <v>43800</v>
      </c>
      <c r="AB4" s="49">
        <f>+General!BV3</f>
        <v>43831</v>
      </c>
      <c r="AC4" s="49">
        <f>+General!BW3</f>
        <v>43862</v>
      </c>
      <c r="AD4" s="49">
        <f>+General!BX3</f>
        <v>43891</v>
      </c>
      <c r="AE4" s="49">
        <f>+General!BY3</f>
        <v>43922</v>
      </c>
      <c r="AF4" s="49">
        <f>+General!BZ3</f>
        <v>43952</v>
      </c>
      <c r="AG4" s="49">
        <f>+General!CA3</f>
        <v>43983</v>
      </c>
      <c r="AH4" s="49">
        <f>+General!CB3</f>
        <v>44013</v>
      </c>
      <c r="AI4" s="49">
        <f>+General!CC3</f>
        <v>44044</v>
      </c>
      <c r="AJ4" s="49">
        <f>+General!CD3</f>
        <v>44075</v>
      </c>
      <c r="AK4" s="49">
        <f>+General!CE3</f>
        <v>44105</v>
      </c>
      <c r="AL4" s="49">
        <f>+General!CF3</f>
        <v>44136</v>
      </c>
      <c r="AM4" s="49">
        <f>+General!CG3</f>
        <v>44166</v>
      </c>
      <c r="AN4" s="49">
        <f>+General!CH3</f>
        <v>44197</v>
      </c>
      <c r="AO4" s="49">
        <f>+General!CI3</f>
        <v>44228</v>
      </c>
      <c r="AP4" s="49">
        <f>+General!CJ3</f>
        <v>44287</v>
      </c>
      <c r="AQ4" s="49">
        <f>+General!CK3</f>
        <v>44317</v>
      </c>
      <c r="AR4" s="49">
        <f>+General!CL3</f>
        <v>44348</v>
      </c>
      <c r="AS4" s="49">
        <f>+General!CM3</f>
        <v>44378</v>
      </c>
      <c r="AT4" s="49">
        <f>+General!CN3</f>
        <v>44409</v>
      </c>
      <c r="AU4" s="49">
        <f>+General!CO3</f>
        <v>44440</v>
      </c>
      <c r="AV4" s="49">
        <f>+General!CP3</f>
        <v>44470</v>
      </c>
      <c r="AW4" s="49">
        <f>+General!CQ3</f>
        <v>44501</v>
      </c>
      <c r="AX4" s="49">
        <f>+General!CR3</f>
        <v>44531</v>
      </c>
      <c r="AY4" s="49">
        <f>+General!CS3</f>
        <v>44562</v>
      </c>
      <c r="AZ4" s="49">
        <f>+General!CT3</f>
        <v>44593</v>
      </c>
      <c r="BA4" s="49">
        <f>+General!CU3</f>
        <v>44621</v>
      </c>
      <c r="BB4" s="49">
        <f>+General!CV3</f>
        <v>44652</v>
      </c>
      <c r="BC4" s="49">
        <f>+General!CW3</f>
        <v>44682</v>
      </c>
      <c r="BD4" s="49">
        <f>+General!CX3</f>
        <v>44713</v>
      </c>
      <c r="BE4" s="49">
        <f>+General!CY3</f>
        <v>44743</v>
      </c>
      <c r="BF4" s="49">
        <f>+General!CZ3</f>
        <v>44774</v>
      </c>
      <c r="BG4" s="49">
        <f>+General!DA3</f>
        <v>44805</v>
      </c>
      <c r="BH4" s="49">
        <f>+General!DB3</f>
        <v>44835</v>
      </c>
      <c r="BI4" s="49">
        <f>+General!DC3</f>
        <v>44866</v>
      </c>
    </row>
    <row r="5" spans="2:61" x14ac:dyDescent="0.25">
      <c r="B5" s="50" t="s">
        <v>0</v>
      </c>
      <c r="C5" s="51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</row>
    <row r="6" spans="2:61" x14ac:dyDescent="0.25">
      <c r="B6" s="50" t="s">
        <v>1</v>
      </c>
      <c r="C6" s="51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</row>
    <row r="7" spans="2:61" x14ac:dyDescent="0.25">
      <c r="B7" s="50" t="s">
        <v>6</v>
      </c>
      <c r="C7" s="51"/>
      <c r="D7" s="54">
        <v>116</v>
      </c>
      <c r="E7" s="54">
        <v>116</v>
      </c>
      <c r="F7" s="54">
        <v>115</v>
      </c>
      <c r="G7" s="54">
        <v>115</v>
      </c>
      <c r="H7" s="54">
        <v>115</v>
      </c>
      <c r="I7" s="54">
        <v>115</v>
      </c>
      <c r="J7" s="54">
        <v>115</v>
      </c>
      <c r="K7" s="54">
        <v>115</v>
      </c>
      <c r="L7" s="54">
        <v>115</v>
      </c>
      <c r="M7" s="54">
        <v>115</v>
      </c>
      <c r="N7" s="54">
        <v>105.23</v>
      </c>
      <c r="O7" s="54">
        <f>+General!BI24</f>
        <v>110</v>
      </c>
      <c r="P7" s="54">
        <f>+General!BJ24</f>
        <v>110</v>
      </c>
      <c r="Q7" s="54">
        <f>+General!BK24</f>
        <v>110</v>
      </c>
      <c r="R7" s="54">
        <f>+General!BL24</f>
        <v>110</v>
      </c>
      <c r="S7" s="54">
        <f>+General!BM24</f>
        <v>112</v>
      </c>
      <c r="T7" s="54">
        <f>+General!BN24</f>
        <v>112</v>
      </c>
      <c r="U7" s="54">
        <f>+General!BO24</f>
        <v>124</v>
      </c>
      <c r="V7" s="54">
        <f>+General!BP24</f>
        <v>124</v>
      </c>
      <c r="W7" s="54">
        <f>+General!BQ24</f>
        <v>124</v>
      </c>
      <c r="X7" s="54">
        <f>+General!BR24</f>
        <v>124</v>
      </c>
      <c r="Y7" s="54">
        <f>+General!BS24</f>
        <v>124</v>
      </c>
      <c r="Z7" s="54">
        <f>+General!BT24</f>
        <v>124</v>
      </c>
      <c r="AA7" s="54">
        <f>+General!BU24</f>
        <v>124</v>
      </c>
      <c r="AB7" s="54">
        <f>+General!BV24</f>
        <v>124</v>
      </c>
      <c r="AC7" s="54">
        <v>126</v>
      </c>
      <c r="AD7" s="54">
        <v>126</v>
      </c>
      <c r="AE7" s="54">
        <v>126</v>
      </c>
      <c r="AF7" s="54">
        <v>126</v>
      </c>
      <c r="AG7" s="54">
        <v>112</v>
      </c>
      <c r="AH7" s="54">
        <v>112</v>
      </c>
      <c r="AI7" s="54">
        <v>112</v>
      </c>
      <c r="AJ7" s="54">
        <v>112</v>
      </c>
      <c r="AK7" s="54">
        <v>112</v>
      </c>
      <c r="AL7" s="54">
        <v>112</v>
      </c>
      <c r="AM7" s="54">
        <v>112</v>
      </c>
      <c r="AN7" s="54">
        <v>112</v>
      </c>
      <c r="AO7" s="54">
        <v>112</v>
      </c>
      <c r="AP7" s="54">
        <v>112</v>
      </c>
      <c r="AQ7" s="54">
        <v>112</v>
      </c>
      <c r="AR7" s="54">
        <v>130</v>
      </c>
      <c r="AS7" s="54">
        <v>130</v>
      </c>
      <c r="AT7" s="54">
        <v>130</v>
      </c>
      <c r="AU7" s="54">
        <v>130</v>
      </c>
      <c r="AV7" s="54">
        <v>130</v>
      </c>
      <c r="AW7" s="54">
        <f>+General!CQ24</f>
        <v>128</v>
      </c>
      <c r="AX7" s="54">
        <f>+General!CR24</f>
        <v>128</v>
      </c>
      <c r="AY7" s="54">
        <f>+General!CS24</f>
        <v>128</v>
      </c>
      <c r="AZ7" s="54">
        <f>+General!CT24</f>
        <v>128</v>
      </c>
      <c r="BA7" s="54">
        <f>+General!CU24</f>
        <v>128</v>
      </c>
      <c r="BB7" s="54">
        <f>+General!CV24</f>
        <v>128</v>
      </c>
      <c r="BC7" s="54">
        <f>+General!CW24</f>
        <v>128</v>
      </c>
      <c r="BD7" s="54">
        <f>+General!CX24</f>
        <v>128</v>
      </c>
      <c r="BE7" s="54">
        <v>129</v>
      </c>
      <c r="BF7" s="54">
        <v>129</v>
      </c>
      <c r="BG7" s="54">
        <v>129</v>
      </c>
      <c r="BH7" s="54">
        <v>129</v>
      </c>
      <c r="BI7" s="54">
        <v>129</v>
      </c>
    </row>
    <row r="8" spans="2:61" x14ac:dyDescent="0.25">
      <c r="B8" s="50" t="s">
        <v>26</v>
      </c>
      <c r="C8" s="51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</row>
    <row r="9" spans="2:61" x14ac:dyDescent="0.25">
      <c r="B9" s="50" t="s">
        <v>3</v>
      </c>
      <c r="C9" s="55"/>
      <c r="D9" s="53">
        <v>0</v>
      </c>
      <c r="E9" s="53">
        <f>+D10</f>
        <v>0</v>
      </c>
      <c r="F9" s="53">
        <v>293</v>
      </c>
      <c r="G9" s="53">
        <f t="shared" ref="G9:BI9" si="0">+F10</f>
        <v>470</v>
      </c>
      <c r="H9" s="53">
        <f t="shared" si="0"/>
        <v>622</v>
      </c>
      <c r="I9" s="53">
        <f t="shared" si="0"/>
        <v>837</v>
      </c>
      <c r="J9" s="53">
        <f t="shared" si="0"/>
        <v>1483</v>
      </c>
      <c r="K9" s="53">
        <f t="shared" si="0"/>
        <v>2139</v>
      </c>
      <c r="L9" s="53">
        <f t="shared" si="0"/>
        <v>2615</v>
      </c>
      <c r="M9" s="53">
        <f t="shared" si="0"/>
        <v>2764</v>
      </c>
      <c r="N9" s="53">
        <f t="shared" si="0"/>
        <v>2976</v>
      </c>
      <c r="O9" s="53">
        <f t="shared" si="0"/>
        <v>3049</v>
      </c>
      <c r="P9" s="53">
        <f t="shared" si="0"/>
        <v>3173</v>
      </c>
      <c r="Q9" s="53">
        <f t="shared" si="0"/>
        <v>3249</v>
      </c>
      <c r="R9" s="53">
        <f t="shared" si="0"/>
        <v>3356</v>
      </c>
      <c r="S9" s="53">
        <f t="shared" si="0"/>
        <v>3458</v>
      </c>
      <c r="T9" s="53">
        <f t="shared" si="0"/>
        <v>3646</v>
      </c>
      <c r="U9" s="53">
        <f t="shared" si="0"/>
        <v>4189</v>
      </c>
      <c r="V9" s="53">
        <f t="shared" si="0"/>
        <v>4726</v>
      </c>
      <c r="W9" s="53">
        <f t="shared" si="0"/>
        <v>5350</v>
      </c>
      <c r="X9" s="53">
        <f t="shared" si="0"/>
        <v>5712</v>
      </c>
      <c r="Y9" s="53">
        <f t="shared" si="0"/>
        <v>6098</v>
      </c>
      <c r="Z9" s="53">
        <f t="shared" si="0"/>
        <v>6287</v>
      </c>
      <c r="AA9" s="53">
        <f t="shared" si="0"/>
        <v>6392</v>
      </c>
      <c r="AB9" s="53">
        <f t="shared" si="0"/>
        <v>6451</v>
      </c>
      <c r="AC9" s="53">
        <f t="shared" si="0"/>
        <v>6541</v>
      </c>
      <c r="AD9" s="53">
        <f t="shared" si="0"/>
        <v>6658</v>
      </c>
      <c r="AE9" s="53">
        <f t="shared" si="0"/>
        <v>6855</v>
      </c>
      <c r="AF9" s="53">
        <f t="shared" si="0"/>
        <v>6952</v>
      </c>
      <c r="AG9" s="53">
        <f t="shared" si="0"/>
        <v>7044</v>
      </c>
      <c r="AH9" s="53">
        <f t="shared" si="0"/>
        <v>7204</v>
      </c>
      <c r="AI9" s="53">
        <f t="shared" si="0"/>
        <v>7353</v>
      </c>
      <c r="AJ9" s="53">
        <f t="shared" si="0"/>
        <v>7480</v>
      </c>
      <c r="AK9" s="53">
        <f t="shared" si="0"/>
        <v>7558</v>
      </c>
      <c r="AL9" s="53">
        <f t="shared" si="0"/>
        <v>7636</v>
      </c>
      <c r="AM9" s="53">
        <f t="shared" si="0"/>
        <v>7702</v>
      </c>
      <c r="AN9" s="53">
        <f t="shared" si="0"/>
        <v>7783</v>
      </c>
      <c r="AO9" s="53">
        <f t="shared" si="0"/>
        <v>7870</v>
      </c>
      <c r="AP9" s="56">
        <v>7956</v>
      </c>
      <c r="AQ9" s="53">
        <f t="shared" si="0"/>
        <v>8053</v>
      </c>
      <c r="AR9" s="53">
        <f t="shared" si="0"/>
        <v>8119</v>
      </c>
      <c r="AS9" s="53">
        <f t="shared" si="0"/>
        <v>8180</v>
      </c>
      <c r="AT9" s="53">
        <f t="shared" si="0"/>
        <v>8242</v>
      </c>
      <c r="AU9" s="53">
        <f t="shared" si="0"/>
        <v>8307</v>
      </c>
      <c r="AV9" s="53">
        <f t="shared" si="0"/>
        <v>8385</v>
      </c>
      <c r="AW9" s="53">
        <f t="shared" si="0"/>
        <v>8448</v>
      </c>
      <c r="AX9" s="53">
        <f t="shared" si="0"/>
        <v>8500</v>
      </c>
      <c r="AY9" s="53">
        <f t="shared" si="0"/>
        <v>8566</v>
      </c>
      <c r="AZ9" s="53">
        <f t="shared" si="0"/>
        <v>8648</v>
      </c>
      <c r="BA9" s="53">
        <f t="shared" si="0"/>
        <v>8734</v>
      </c>
      <c r="BB9" s="53">
        <f t="shared" si="0"/>
        <v>8799</v>
      </c>
      <c r="BC9" s="53">
        <f t="shared" si="0"/>
        <v>8853</v>
      </c>
      <c r="BD9" s="53">
        <f t="shared" si="0"/>
        <v>8909</v>
      </c>
      <c r="BE9" s="53">
        <f t="shared" si="0"/>
        <v>8992</v>
      </c>
      <c r="BF9" s="53">
        <f t="shared" si="0"/>
        <v>9112</v>
      </c>
      <c r="BG9" s="53">
        <f t="shared" si="0"/>
        <v>9185</v>
      </c>
      <c r="BH9" s="53">
        <f t="shared" si="0"/>
        <v>9276</v>
      </c>
      <c r="BI9" s="53">
        <f t="shared" si="0"/>
        <v>9325</v>
      </c>
    </row>
    <row r="10" spans="2:61" x14ac:dyDescent="0.25">
      <c r="B10" s="50" t="s">
        <v>4</v>
      </c>
      <c r="C10" s="55"/>
      <c r="D10" s="57">
        <v>0</v>
      </c>
      <c r="E10" s="57">
        <f>293+147-24</f>
        <v>416</v>
      </c>
      <c r="F10" s="57">
        <v>470</v>
      </c>
      <c r="G10" s="57">
        <v>622</v>
      </c>
      <c r="H10" s="57">
        <v>837</v>
      </c>
      <c r="I10" s="57">
        <v>1483</v>
      </c>
      <c r="J10" s="57">
        <v>2139</v>
      </c>
      <c r="K10" s="57">
        <v>2615</v>
      </c>
      <c r="L10" s="57">
        <v>2764</v>
      </c>
      <c r="M10" s="57">
        <v>2976</v>
      </c>
      <c r="N10" s="57">
        <v>3049</v>
      </c>
      <c r="O10" s="57">
        <v>3173</v>
      </c>
      <c r="P10" s="57">
        <v>3249</v>
      </c>
      <c r="Q10" s="57">
        <v>3356</v>
      </c>
      <c r="R10" s="57">
        <v>3458</v>
      </c>
      <c r="S10" s="57">
        <v>3646</v>
      </c>
      <c r="T10" s="57">
        <v>4189</v>
      </c>
      <c r="U10" s="57">
        <v>4726</v>
      </c>
      <c r="V10" s="57">
        <v>5350</v>
      </c>
      <c r="W10" s="57">
        <v>5712</v>
      </c>
      <c r="X10" s="57">
        <v>6098</v>
      </c>
      <c r="Y10" s="57">
        <v>6287</v>
      </c>
      <c r="Z10" s="57">
        <v>6392</v>
      </c>
      <c r="AA10" s="57">
        <v>6451</v>
      </c>
      <c r="AB10" s="57">
        <v>6541</v>
      </c>
      <c r="AC10" s="57">
        <v>6658</v>
      </c>
      <c r="AD10" s="57">
        <v>6855</v>
      </c>
      <c r="AE10" s="57">
        <v>6952</v>
      </c>
      <c r="AF10" s="57">
        <v>7044</v>
      </c>
      <c r="AG10" s="57">
        <v>7204</v>
      </c>
      <c r="AH10" s="57">
        <v>7353</v>
      </c>
      <c r="AI10" s="57">
        <v>7480</v>
      </c>
      <c r="AJ10" s="57">
        <v>7558</v>
      </c>
      <c r="AK10" s="57">
        <v>7636</v>
      </c>
      <c r="AL10" s="57">
        <v>7702</v>
      </c>
      <c r="AM10" s="57">
        <v>7783</v>
      </c>
      <c r="AN10" s="57">
        <v>7870</v>
      </c>
      <c r="AO10" s="57">
        <v>7948</v>
      </c>
      <c r="AP10" s="57">
        <v>8053</v>
      </c>
      <c r="AQ10" s="57">
        <v>8119</v>
      </c>
      <c r="AR10" s="57">
        <v>8180</v>
      </c>
      <c r="AS10" s="57">
        <v>8242</v>
      </c>
      <c r="AT10" s="57">
        <v>8307</v>
      </c>
      <c r="AU10" s="57">
        <v>8385</v>
      </c>
      <c r="AV10" s="57">
        <v>8448</v>
      </c>
      <c r="AW10" s="57">
        <v>8500</v>
      </c>
      <c r="AX10" s="57">
        <v>8566</v>
      </c>
      <c r="AY10" s="57">
        <v>8648</v>
      </c>
      <c r="AZ10" s="57">
        <v>8734</v>
      </c>
      <c r="BA10" s="57">
        <v>8799</v>
      </c>
      <c r="BB10" s="57">
        <v>8853</v>
      </c>
      <c r="BC10" s="57">
        <v>8909</v>
      </c>
      <c r="BD10" s="57">
        <v>8992</v>
      </c>
      <c r="BE10" s="57">
        <v>9112</v>
      </c>
      <c r="BF10" s="57">
        <v>9185</v>
      </c>
      <c r="BG10" s="57">
        <v>9276</v>
      </c>
      <c r="BH10" s="57">
        <v>9325</v>
      </c>
      <c r="BI10" s="57">
        <v>9384</v>
      </c>
    </row>
    <row r="11" spans="2:61" x14ac:dyDescent="0.25">
      <c r="B11" s="50" t="s">
        <v>5</v>
      </c>
      <c r="C11" s="51"/>
      <c r="D11" s="53">
        <f t="shared" ref="D11:X11" si="1">+D10-D9</f>
        <v>0</v>
      </c>
      <c r="E11" s="53">
        <f t="shared" si="1"/>
        <v>416</v>
      </c>
      <c r="F11" s="53">
        <f t="shared" si="1"/>
        <v>177</v>
      </c>
      <c r="G11" s="53">
        <f t="shared" si="1"/>
        <v>152</v>
      </c>
      <c r="H11" s="53">
        <f t="shared" si="1"/>
        <v>215</v>
      </c>
      <c r="I11" s="53">
        <f t="shared" si="1"/>
        <v>646</v>
      </c>
      <c r="J11" s="53">
        <f t="shared" si="1"/>
        <v>656</v>
      </c>
      <c r="K11" s="53">
        <f t="shared" si="1"/>
        <v>476</v>
      </c>
      <c r="L11" s="53">
        <f t="shared" si="1"/>
        <v>149</v>
      </c>
      <c r="M11" s="53">
        <f t="shared" si="1"/>
        <v>212</v>
      </c>
      <c r="N11" s="53">
        <f t="shared" si="1"/>
        <v>73</v>
      </c>
      <c r="O11" s="53">
        <f t="shared" si="1"/>
        <v>124</v>
      </c>
      <c r="P11" s="53">
        <f t="shared" si="1"/>
        <v>76</v>
      </c>
      <c r="Q11" s="53">
        <f t="shared" si="1"/>
        <v>107</v>
      </c>
      <c r="R11" s="53">
        <f t="shared" si="1"/>
        <v>102</v>
      </c>
      <c r="S11" s="53">
        <f t="shared" si="1"/>
        <v>188</v>
      </c>
      <c r="T11" s="53">
        <f t="shared" si="1"/>
        <v>543</v>
      </c>
      <c r="U11" s="53">
        <f t="shared" si="1"/>
        <v>537</v>
      </c>
      <c r="V11" s="53">
        <f t="shared" si="1"/>
        <v>624</v>
      </c>
      <c r="W11" s="53">
        <f t="shared" si="1"/>
        <v>362</v>
      </c>
      <c r="X11" s="53">
        <f t="shared" si="1"/>
        <v>386</v>
      </c>
      <c r="Y11" s="53">
        <f t="shared" ref="Y11:BH11" si="2">+Y10-Y9</f>
        <v>189</v>
      </c>
      <c r="Z11" s="53">
        <f t="shared" si="2"/>
        <v>105</v>
      </c>
      <c r="AA11" s="53">
        <f t="shared" si="2"/>
        <v>59</v>
      </c>
      <c r="AB11" s="53">
        <f t="shared" si="2"/>
        <v>90</v>
      </c>
      <c r="AC11" s="53">
        <f t="shared" si="2"/>
        <v>117</v>
      </c>
      <c r="AD11" s="53">
        <f t="shared" si="2"/>
        <v>197</v>
      </c>
      <c r="AE11" s="53">
        <f t="shared" si="2"/>
        <v>97</v>
      </c>
      <c r="AF11" s="53">
        <f t="shared" si="2"/>
        <v>92</v>
      </c>
      <c r="AG11" s="53">
        <f t="shared" si="2"/>
        <v>160</v>
      </c>
      <c r="AH11" s="53">
        <f t="shared" si="2"/>
        <v>149</v>
      </c>
      <c r="AI11" s="53">
        <f t="shared" si="2"/>
        <v>127</v>
      </c>
      <c r="AJ11" s="53">
        <f t="shared" si="2"/>
        <v>78</v>
      </c>
      <c r="AK11" s="53">
        <f t="shared" si="2"/>
        <v>78</v>
      </c>
      <c r="AL11" s="53">
        <f t="shared" si="2"/>
        <v>66</v>
      </c>
      <c r="AM11" s="53">
        <f t="shared" si="2"/>
        <v>81</v>
      </c>
      <c r="AN11" s="53">
        <f t="shared" si="2"/>
        <v>87</v>
      </c>
      <c r="AO11" s="53">
        <f t="shared" si="2"/>
        <v>78</v>
      </c>
      <c r="AP11" s="53">
        <f t="shared" si="2"/>
        <v>97</v>
      </c>
      <c r="AQ11" s="53">
        <f t="shared" si="2"/>
        <v>66</v>
      </c>
      <c r="AR11" s="53">
        <f t="shared" si="2"/>
        <v>61</v>
      </c>
      <c r="AS11" s="53">
        <f t="shared" si="2"/>
        <v>62</v>
      </c>
      <c r="AT11" s="53">
        <f t="shared" si="2"/>
        <v>65</v>
      </c>
      <c r="AU11" s="53">
        <f t="shared" si="2"/>
        <v>78</v>
      </c>
      <c r="AV11" s="53">
        <f t="shared" si="2"/>
        <v>63</v>
      </c>
      <c r="AW11" s="53">
        <f t="shared" si="2"/>
        <v>52</v>
      </c>
      <c r="AX11" s="53">
        <f t="shared" si="2"/>
        <v>66</v>
      </c>
      <c r="AY11" s="53">
        <f t="shared" si="2"/>
        <v>82</v>
      </c>
      <c r="AZ11" s="53">
        <f t="shared" si="2"/>
        <v>86</v>
      </c>
      <c r="BA11" s="53">
        <f t="shared" si="2"/>
        <v>65</v>
      </c>
      <c r="BB11" s="53">
        <f t="shared" si="2"/>
        <v>54</v>
      </c>
      <c r="BC11" s="53">
        <f t="shared" si="2"/>
        <v>56</v>
      </c>
      <c r="BD11" s="53">
        <f t="shared" si="2"/>
        <v>83</v>
      </c>
      <c r="BE11" s="53">
        <f t="shared" si="2"/>
        <v>120</v>
      </c>
      <c r="BF11" s="53">
        <f t="shared" si="2"/>
        <v>73</v>
      </c>
      <c r="BG11" s="53">
        <f t="shared" si="2"/>
        <v>91</v>
      </c>
      <c r="BH11" s="53">
        <f t="shared" si="2"/>
        <v>49</v>
      </c>
      <c r="BI11" s="53">
        <f t="shared" ref="BI11" si="3">+BI10-BI9</f>
        <v>59</v>
      </c>
    </row>
    <row r="12" spans="2:61" x14ac:dyDescent="0.25">
      <c r="B12" s="6" t="s">
        <v>52</v>
      </c>
      <c r="C12" s="51"/>
      <c r="D12" s="58">
        <f>+General!AX30</f>
        <v>7</v>
      </c>
      <c r="E12" s="54">
        <f>+General!AY30</f>
        <v>0</v>
      </c>
      <c r="F12" s="54">
        <f>+General!AZ30/2</f>
        <v>0</v>
      </c>
      <c r="G12" s="54">
        <f>+General!BA30/2</f>
        <v>1</v>
      </c>
      <c r="H12" s="54">
        <f>+General!BB30/2+1</f>
        <v>1</v>
      </c>
      <c r="I12" s="54">
        <f>+General!BC30/2+1</f>
        <v>1</v>
      </c>
      <c r="J12" s="54">
        <f>+General!BD30/2+1</f>
        <v>0</v>
      </c>
      <c r="K12" s="54">
        <f>+General!BE30/2+1</f>
        <v>1</v>
      </c>
      <c r="L12" s="54">
        <f>+General!BF30/2</f>
        <v>0.5</v>
      </c>
      <c r="M12" s="54">
        <f>+General!BG30/2</f>
        <v>1</v>
      </c>
      <c r="N12" s="54">
        <f>+General!BH30/2+1</f>
        <v>2</v>
      </c>
      <c r="O12" s="54">
        <f>+General!BI30/2+1</f>
        <v>2</v>
      </c>
      <c r="P12" s="54">
        <f>+General!BJ30/2+1</f>
        <v>1.5</v>
      </c>
      <c r="Q12" s="54">
        <f>+General!BK30/2+1</f>
        <v>2.5</v>
      </c>
      <c r="R12" s="54">
        <f>+General!BL30/2+1</f>
        <v>1</v>
      </c>
      <c r="S12" s="54">
        <f>+General!BM30/2+1</f>
        <v>3</v>
      </c>
      <c r="T12" s="54">
        <f>+General!BN30/2+1</f>
        <v>0.5</v>
      </c>
      <c r="U12" s="54">
        <f>+General!BO30/2+1</f>
        <v>1</v>
      </c>
      <c r="V12" s="54">
        <f>+General!BP30/2+1</f>
        <v>-0.5</v>
      </c>
      <c r="W12" s="54">
        <f>+General!BQ30/2+1</f>
        <v>1</v>
      </c>
      <c r="X12" s="54">
        <f>+General!BR30/2+1</f>
        <v>1</v>
      </c>
      <c r="Y12" s="54">
        <f>+General!BS30/2+1</f>
        <v>1</v>
      </c>
      <c r="Z12" s="54">
        <f>+General!BT30/2+1</f>
        <v>2.5</v>
      </c>
      <c r="AA12" s="54">
        <f>+General!BU30/2+1</f>
        <v>1.5</v>
      </c>
      <c r="AB12" s="54">
        <f>+General!BV30/2+1</f>
        <v>2.5</v>
      </c>
      <c r="AC12" s="54">
        <f>+General!BW30/2+1</f>
        <v>1.5</v>
      </c>
      <c r="AD12" s="54">
        <f>+General!BX30/2+1</f>
        <v>9.5</v>
      </c>
      <c r="AE12" s="54">
        <f>+General!BY30/2+1</f>
        <v>1</v>
      </c>
      <c r="AF12" s="59">
        <f>+General!BZ30/2+1</f>
        <v>-6</v>
      </c>
      <c r="AG12" s="59">
        <f>+General!CA30/2+1</f>
        <v>7</v>
      </c>
      <c r="AH12" s="59">
        <f>+General!CB30/2+1</f>
        <v>1</v>
      </c>
      <c r="AI12" s="59">
        <f>+General!CC30/2+1</f>
        <v>-11.5</v>
      </c>
      <c r="AJ12" s="59">
        <f>+General!CD30/2+1</f>
        <v>13.5</v>
      </c>
      <c r="AK12" s="59">
        <f>+General!CE30/2+1</f>
        <v>1</v>
      </c>
      <c r="AL12" s="59">
        <f>+General!CF30/2+1</f>
        <v>0.5</v>
      </c>
      <c r="AM12" s="59">
        <f>+General!CG30/2+1</f>
        <v>3.5</v>
      </c>
      <c r="AN12" s="59">
        <f>+General!CH30/2+1</f>
        <v>1</v>
      </c>
      <c r="AO12" s="59">
        <f>+General!CI30/2+1</f>
        <v>2</v>
      </c>
      <c r="AP12" s="59">
        <v>0</v>
      </c>
      <c r="AQ12" s="59">
        <v>0</v>
      </c>
      <c r="AR12" s="59">
        <v>0</v>
      </c>
      <c r="AS12" s="59">
        <v>0</v>
      </c>
      <c r="AT12" s="59">
        <v>0</v>
      </c>
      <c r="AU12" s="59">
        <f>+(General!CO27-General!CO28)/2+1</f>
        <v>-6.5</v>
      </c>
      <c r="AV12" s="59">
        <f>+(General!CP27-General!CP28)/2+1</f>
        <v>0.5</v>
      </c>
      <c r="AW12" s="59">
        <f>+(General!CQ27-General!CQ28)/2+1</f>
        <v>3.5</v>
      </c>
      <c r="AX12" s="59">
        <f>+(General!CR27-General!CR28)/2+1</f>
        <v>2.5</v>
      </c>
      <c r="AY12" s="59">
        <f>+(General!CS27-General!CS28)/2+1</f>
        <v>1</v>
      </c>
      <c r="AZ12" s="59">
        <f>+(General!CT27-General!CT28)/2+1</f>
        <v>0.5</v>
      </c>
      <c r="BA12" s="59">
        <f>+(General!CU27-General!CU28)/2+1</f>
        <v>3</v>
      </c>
      <c r="BB12" s="59">
        <f>+(General!CV27-General!CV28)/2+1</f>
        <v>3</v>
      </c>
      <c r="BC12" s="59">
        <f>+(General!CW27-General!CW28)/2+1</f>
        <v>2</v>
      </c>
      <c r="BD12" s="59">
        <f>+(General!CX27-General!CX28)/2+1</f>
        <v>-1.5</v>
      </c>
      <c r="BE12" s="59">
        <f>+(General!CY27-General!CY28)/2+1</f>
        <v>1.5</v>
      </c>
      <c r="BF12" s="59">
        <f>+(General!CZ27-General!CZ28)/2+1</f>
        <v>6.5</v>
      </c>
      <c r="BG12" s="59">
        <f>+(General!DA27-General!DA28)/2+1</f>
        <v>-1</v>
      </c>
      <c r="BH12" s="59">
        <f>+(General!DB27-General!DB28)/2+1</f>
        <v>3</v>
      </c>
      <c r="BI12" s="59">
        <f>+(General!DC27-General!DC28)/2+1</f>
        <v>-3</v>
      </c>
    </row>
    <row r="13" spans="2:61" x14ac:dyDescent="0.25">
      <c r="B13" s="60" t="s">
        <v>49</v>
      </c>
      <c r="C13" s="61"/>
      <c r="D13" s="62">
        <f t="shared" ref="D13:AH13" si="4">+(D11+D12)*D7</f>
        <v>812</v>
      </c>
      <c r="E13" s="62">
        <f t="shared" si="4"/>
        <v>48256</v>
      </c>
      <c r="F13" s="62">
        <f t="shared" si="4"/>
        <v>20355</v>
      </c>
      <c r="G13" s="62">
        <f t="shared" si="4"/>
        <v>17595</v>
      </c>
      <c r="H13" s="62">
        <f t="shared" si="4"/>
        <v>24840</v>
      </c>
      <c r="I13" s="62">
        <f t="shared" si="4"/>
        <v>74405</v>
      </c>
      <c r="J13" s="62">
        <f t="shared" si="4"/>
        <v>75440</v>
      </c>
      <c r="K13" s="62">
        <f t="shared" si="4"/>
        <v>54855</v>
      </c>
      <c r="L13" s="62">
        <f t="shared" si="4"/>
        <v>17192.5</v>
      </c>
      <c r="M13" s="62">
        <f t="shared" si="4"/>
        <v>24495</v>
      </c>
      <c r="N13" s="62">
        <f t="shared" si="4"/>
        <v>7892.25</v>
      </c>
      <c r="O13" s="62">
        <f t="shared" si="4"/>
        <v>13860</v>
      </c>
      <c r="P13" s="62">
        <f t="shared" si="4"/>
        <v>8525</v>
      </c>
      <c r="Q13" s="62">
        <f t="shared" si="4"/>
        <v>12045</v>
      </c>
      <c r="R13" s="62">
        <f t="shared" si="4"/>
        <v>11330</v>
      </c>
      <c r="S13" s="62">
        <f t="shared" si="4"/>
        <v>21392</v>
      </c>
      <c r="T13" s="62">
        <f t="shared" si="4"/>
        <v>60872</v>
      </c>
      <c r="U13" s="62">
        <f t="shared" si="4"/>
        <v>66712</v>
      </c>
      <c r="V13" s="62">
        <f t="shared" si="4"/>
        <v>77314</v>
      </c>
      <c r="W13" s="62">
        <f t="shared" si="4"/>
        <v>45012</v>
      </c>
      <c r="X13" s="62">
        <f t="shared" si="4"/>
        <v>47988</v>
      </c>
      <c r="Y13" s="62">
        <f t="shared" si="4"/>
        <v>23560</v>
      </c>
      <c r="Z13" s="62">
        <f t="shared" si="4"/>
        <v>13330</v>
      </c>
      <c r="AA13" s="62">
        <f t="shared" si="4"/>
        <v>7502</v>
      </c>
      <c r="AB13" s="62">
        <f t="shared" si="4"/>
        <v>11470</v>
      </c>
      <c r="AC13" s="62">
        <f t="shared" si="4"/>
        <v>14931</v>
      </c>
      <c r="AD13" s="62">
        <f t="shared" si="4"/>
        <v>26019</v>
      </c>
      <c r="AE13" s="62">
        <f t="shared" si="4"/>
        <v>12348</v>
      </c>
      <c r="AF13" s="62">
        <f t="shared" si="4"/>
        <v>10836</v>
      </c>
      <c r="AG13" s="62">
        <f t="shared" si="4"/>
        <v>18704</v>
      </c>
      <c r="AH13" s="62">
        <f t="shared" si="4"/>
        <v>16800</v>
      </c>
      <c r="AI13" s="62">
        <f t="shared" ref="AI13:BH13" si="5">+(AI11+AI12)*AI7</f>
        <v>12936</v>
      </c>
      <c r="AJ13" s="62">
        <f t="shared" si="5"/>
        <v>10248</v>
      </c>
      <c r="AK13" s="62">
        <f t="shared" si="5"/>
        <v>8848</v>
      </c>
      <c r="AL13" s="62">
        <f t="shared" si="5"/>
        <v>7448</v>
      </c>
      <c r="AM13" s="62">
        <f t="shared" si="5"/>
        <v>9464</v>
      </c>
      <c r="AN13" s="62">
        <f t="shared" si="5"/>
        <v>9856</v>
      </c>
      <c r="AO13" s="62">
        <f t="shared" si="5"/>
        <v>8960</v>
      </c>
      <c r="AP13" s="62">
        <f t="shared" si="5"/>
        <v>10864</v>
      </c>
      <c r="AQ13" s="62">
        <f t="shared" si="5"/>
        <v>7392</v>
      </c>
      <c r="AR13" s="62">
        <f t="shared" si="5"/>
        <v>7930</v>
      </c>
      <c r="AS13" s="62">
        <f t="shared" si="5"/>
        <v>8060</v>
      </c>
      <c r="AT13" s="62">
        <f t="shared" si="5"/>
        <v>8450</v>
      </c>
      <c r="AU13" s="62">
        <f t="shared" si="5"/>
        <v>9295</v>
      </c>
      <c r="AV13" s="62">
        <f t="shared" si="5"/>
        <v>8255</v>
      </c>
      <c r="AW13" s="62">
        <f t="shared" si="5"/>
        <v>7104</v>
      </c>
      <c r="AX13" s="62">
        <f t="shared" si="5"/>
        <v>8768</v>
      </c>
      <c r="AY13" s="62">
        <f t="shared" si="5"/>
        <v>10624</v>
      </c>
      <c r="AZ13" s="62">
        <f t="shared" si="5"/>
        <v>11072</v>
      </c>
      <c r="BA13" s="62">
        <f t="shared" si="5"/>
        <v>8704</v>
      </c>
      <c r="BB13" s="62">
        <f t="shared" si="5"/>
        <v>7296</v>
      </c>
      <c r="BC13" s="62">
        <f t="shared" si="5"/>
        <v>7424</v>
      </c>
      <c r="BD13" s="62">
        <f t="shared" si="5"/>
        <v>10432</v>
      </c>
      <c r="BE13" s="62">
        <f t="shared" si="5"/>
        <v>15673.5</v>
      </c>
      <c r="BF13" s="62">
        <f t="shared" si="5"/>
        <v>10255.5</v>
      </c>
      <c r="BG13" s="62">
        <f t="shared" si="5"/>
        <v>11610</v>
      </c>
      <c r="BH13" s="62">
        <f t="shared" si="5"/>
        <v>6708</v>
      </c>
      <c r="BI13" s="62">
        <f t="shared" ref="BI13" si="6">+(BI11+BI12)*BI7</f>
        <v>7224</v>
      </c>
    </row>
    <row r="14" spans="2:61" x14ac:dyDescent="0.25">
      <c r="B14" s="77" t="s">
        <v>86</v>
      </c>
    </row>
    <row r="15" spans="2:61" x14ac:dyDescent="0.25">
      <c r="B15" s="47" t="s">
        <v>8</v>
      </c>
      <c r="C15" s="48"/>
      <c r="D15" s="49">
        <f t="shared" ref="D15:AI15" si="7">+D4</f>
        <v>43070</v>
      </c>
      <c r="E15" s="49">
        <f t="shared" si="7"/>
        <v>43132</v>
      </c>
      <c r="F15" s="49">
        <f t="shared" si="7"/>
        <v>43160</v>
      </c>
      <c r="G15" s="49">
        <f t="shared" si="7"/>
        <v>43191</v>
      </c>
      <c r="H15" s="49">
        <f t="shared" si="7"/>
        <v>43221</v>
      </c>
      <c r="I15" s="49">
        <f t="shared" si="7"/>
        <v>43252</v>
      </c>
      <c r="J15" s="49">
        <f t="shared" si="7"/>
        <v>43282</v>
      </c>
      <c r="K15" s="49">
        <f t="shared" si="7"/>
        <v>43313</v>
      </c>
      <c r="L15" s="49">
        <f t="shared" si="7"/>
        <v>43344</v>
      </c>
      <c r="M15" s="49">
        <f t="shared" si="7"/>
        <v>43374</v>
      </c>
      <c r="N15" s="49">
        <f t="shared" si="7"/>
        <v>43405</v>
      </c>
      <c r="O15" s="49">
        <f t="shared" si="7"/>
        <v>43435</v>
      </c>
      <c r="P15" s="49">
        <f t="shared" si="7"/>
        <v>43466</v>
      </c>
      <c r="Q15" s="49">
        <f t="shared" si="7"/>
        <v>43497</v>
      </c>
      <c r="R15" s="49">
        <f t="shared" si="7"/>
        <v>43525</v>
      </c>
      <c r="S15" s="49">
        <f t="shared" si="7"/>
        <v>43556</v>
      </c>
      <c r="T15" s="49">
        <f t="shared" si="7"/>
        <v>43586</v>
      </c>
      <c r="U15" s="49">
        <f t="shared" si="7"/>
        <v>43617</v>
      </c>
      <c r="V15" s="49">
        <f t="shared" si="7"/>
        <v>43647</v>
      </c>
      <c r="W15" s="49">
        <f t="shared" si="7"/>
        <v>43678</v>
      </c>
      <c r="X15" s="49">
        <f t="shared" si="7"/>
        <v>43709</v>
      </c>
      <c r="Y15" s="49">
        <f t="shared" si="7"/>
        <v>43739</v>
      </c>
      <c r="Z15" s="49">
        <f t="shared" si="7"/>
        <v>43770</v>
      </c>
      <c r="AA15" s="49">
        <f t="shared" si="7"/>
        <v>43800</v>
      </c>
      <c r="AB15" s="49">
        <f t="shared" si="7"/>
        <v>43831</v>
      </c>
      <c r="AC15" s="49">
        <f t="shared" si="7"/>
        <v>43862</v>
      </c>
      <c r="AD15" s="49">
        <f t="shared" si="7"/>
        <v>43891</v>
      </c>
      <c r="AE15" s="49">
        <f t="shared" si="7"/>
        <v>43922</v>
      </c>
      <c r="AF15" s="49">
        <f t="shared" si="7"/>
        <v>43952</v>
      </c>
      <c r="AG15" s="49">
        <f t="shared" si="7"/>
        <v>43983</v>
      </c>
      <c r="AH15" s="49">
        <f t="shared" si="7"/>
        <v>44013</v>
      </c>
      <c r="AI15" s="49">
        <f t="shared" si="7"/>
        <v>44044</v>
      </c>
      <c r="AJ15" s="49">
        <f t="shared" ref="AJ15:BF15" si="8">+AJ4</f>
        <v>44075</v>
      </c>
      <c r="AK15" s="49">
        <f t="shared" si="8"/>
        <v>44105</v>
      </c>
      <c r="AL15" s="49">
        <f t="shared" si="8"/>
        <v>44136</v>
      </c>
      <c r="AM15" s="49">
        <f t="shared" si="8"/>
        <v>44166</v>
      </c>
      <c r="AN15" s="49">
        <f t="shared" si="8"/>
        <v>44197</v>
      </c>
      <c r="AO15" s="49">
        <f t="shared" si="8"/>
        <v>44228</v>
      </c>
      <c r="AP15" s="49">
        <f t="shared" si="8"/>
        <v>44287</v>
      </c>
      <c r="AQ15" s="49">
        <f t="shared" si="8"/>
        <v>44317</v>
      </c>
      <c r="AR15" s="49">
        <f t="shared" si="8"/>
        <v>44348</v>
      </c>
      <c r="AS15" s="49">
        <f t="shared" si="8"/>
        <v>44378</v>
      </c>
      <c r="AT15" s="49">
        <f t="shared" si="8"/>
        <v>44409</v>
      </c>
      <c r="AU15" s="49">
        <f t="shared" si="8"/>
        <v>44440</v>
      </c>
      <c r="AV15" s="49">
        <f t="shared" si="8"/>
        <v>44470</v>
      </c>
      <c r="AW15" s="49">
        <f t="shared" si="8"/>
        <v>44501</v>
      </c>
      <c r="AX15" s="49">
        <f t="shared" si="8"/>
        <v>44531</v>
      </c>
      <c r="AY15" s="49">
        <f t="shared" si="8"/>
        <v>44562</v>
      </c>
      <c r="AZ15" s="49">
        <f t="shared" si="8"/>
        <v>44593</v>
      </c>
      <c r="BA15" s="49">
        <f t="shared" si="8"/>
        <v>44621</v>
      </c>
      <c r="BB15" s="49">
        <f t="shared" si="8"/>
        <v>44652</v>
      </c>
      <c r="BC15" s="49">
        <f t="shared" si="8"/>
        <v>44682</v>
      </c>
      <c r="BD15" s="49">
        <f t="shared" si="8"/>
        <v>44713</v>
      </c>
      <c r="BE15" s="49">
        <f t="shared" si="8"/>
        <v>44743</v>
      </c>
      <c r="BF15" s="49">
        <f t="shared" si="8"/>
        <v>44774</v>
      </c>
      <c r="BG15" s="49">
        <f>+BG4</f>
        <v>44805</v>
      </c>
      <c r="BH15" s="49">
        <f>+BH4</f>
        <v>44835</v>
      </c>
      <c r="BI15" s="49">
        <f>+BI4</f>
        <v>44866</v>
      </c>
    </row>
    <row r="16" spans="2:61" x14ac:dyDescent="0.25">
      <c r="B16" s="50" t="s">
        <v>9</v>
      </c>
      <c r="C16" s="51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</row>
    <row r="17" spans="2:61" x14ac:dyDescent="0.25">
      <c r="B17" s="50" t="s">
        <v>12</v>
      </c>
      <c r="C17" s="51"/>
      <c r="D17" s="53">
        <f>+General!AX36</f>
        <v>858</v>
      </c>
      <c r="E17" s="53">
        <f>+General!AY36</f>
        <v>858</v>
      </c>
      <c r="F17" s="53">
        <f>+General!AZ36</f>
        <v>863</v>
      </c>
      <c r="G17" s="53">
        <f>+General!BA36</f>
        <v>863</v>
      </c>
      <c r="H17" s="53">
        <f>+General!BB36</f>
        <v>863</v>
      </c>
      <c r="I17" s="53">
        <f>+General!BC36</f>
        <v>863</v>
      </c>
      <c r="J17" s="53">
        <f>+General!BD36</f>
        <v>863</v>
      </c>
      <c r="K17" s="53">
        <f>+General!BE36</f>
        <v>863</v>
      </c>
      <c r="L17" s="53">
        <f>+General!BF36</f>
        <v>863</v>
      </c>
      <c r="M17" s="53">
        <f>+General!BG36</f>
        <v>863</v>
      </c>
      <c r="N17" s="53">
        <f>+General!BH36</f>
        <v>863</v>
      </c>
      <c r="O17" s="53">
        <f>+General!BI36</f>
        <v>895</v>
      </c>
      <c r="P17" s="53">
        <f>+General!BJ36</f>
        <v>895</v>
      </c>
      <c r="Q17" s="53">
        <f>+General!BK36</f>
        <v>895</v>
      </c>
      <c r="R17" s="53">
        <f>+General!BL36</f>
        <v>895</v>
      </c>
      <c r="S17" s="53">
        <f>+General!BM36</f>
        <v>895</v>
      </c>
      <c r="T17" s="53">
        <f>+General!BN36</f>
        <v>890</v>
      </c>
      <c r="U17" s="53">
        <f>+General!BO36</f>
        <v>890</v>
      </c>
      <c r="V17" s="53">
        <f>+General!BP36</f>
        <v>890</v>
      </c>
      <c r="W17" s="53">
        <f>+General!BQ36</f>
        <v>890</v>
      </c>
      <c r="X17" s="53">
        <f>+General!BR36</f>
        <v>890</v>
      </c>
      <c r="Y17" s="53">
        <f>+General!BS36</f>
        <v>890</v>
      </c>
      <c r="Z17" s="53">
        <f>+General!BT36</f>
        <v>890</v>
      </c>
      <c r="AA17" s="53">
        <f>+General!BU36</f>
        <v>890</v>
      </c>
      <c r="AB17" s="53">
        <f>+General!BV36</f>
        <v>890</v>
      </c>
      <c r="AC17" s="53">
        <v>916</v>
      </c>
      <c r="AD17" s="53">
        <v>916</v>
      </c>
      <c r="AE17" s="53">
        <v>916</v>
      </c>
      <c r="AF17" s="53">
        <v>916</v>
      </c>
      <c r="AG17" s="53">
        <v>916</v>
      </c>
      <c r="AH17" s="53">
        <v>916</v>
      </c>
      <c r="AI17" s="53">
        <v>916</v>
      </c>
      <c r="AJ17" s="53">
        <v>916</v>
      </c>
      <c r="AK17" s="53">
        <v>916</v>
      </c>
      <c r="AL17" s="53">
        <v>916</v>
      </c>
      <c r="AM17" s="53">
        <v>916</v>
      </c>
      <c r="AN17" s="53">
        <v>916</v>
      </c>
      <c r="AO17" s="53">
        <v>916</v>
      </c>
      <c r="AP17" s="53">
        <v>916</v>
      </c>
      <c r="AQ17" s="53">
        <v>916</v>
      </c>
      <c r="AR17" s="53">
        <v>916</v>
      </c>
      <c r="AS17" s="53">
        <v>916</v>
      </c>
      <c r="AT17" s="53">
        <v>916</v>
      </c>
      <c r="AU17" s="53">
        <v>916</v>
      </c>
      <c r="AV17" s="53">
        <v>916</v>
      </c>
      <c r="AW17" s="53">
        <f>+General!CQ36</f>
        <v>1026</v>
      </c>
      <c r="AX17" s="53">
        <f>+General!CR36</f>
        <v>1026</v>
      </c>
      <c r="AY17" s="53">
        <f>+General!CS36</f>
        <v>1026</v>
      </c>
      <c r="AZ17" s="53">
        <f>+General!CT36</f>
        <v>1026</v>
      </c>
      <c r="BA17" s="53">
        <f>+General!CU36</f>
        <v>1026</v>
      </c>
      <c r="BB17" s="53">
        <f>+General!CV36</f>
        <v>1026</v>
      </c>
      <c r="BC17" s="53">
        <f>+General!CW36</f>
        <v>1026</v>
      </c>
      <c r="BD17" s="53">
        <f>+General!CX36</f>
        <v>1026</v>
      </c>
      <c r="BE17" s="53">
        <f>+General!CY36</f>
        <v>1026</v>
      </c>
      <c r="BF17" s="53">
        <f>+General!CZ36</f>
        <v>1026</v>
      </c>
      <c r="BG17" s="53">
        <f>+General!DA36</f>
        <v>1026</v>
      </c>
      <c r="BH17" s="53">
        <f>+General!DB36</f>
        <v>1026</v>
      </c>
      <c r="BI17" s="53">
        <f>+General!DC36</f>
        <v>1026</v>
      </c>
    </row>
    <row r="18" spans="2:61" x14ac:dyDescent="0.25">
      <c r="B18" s="50" t="s">
        <v>27</v>
      </c>
      <c r="C18" s="51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</row>
    <row r="19" spans="2:61" x14ac:dyDescent="0.25">
      <c r="B19" s="50" t="s">
        <v>3</v>
      </c>
      <c r="C19" s="55"/>
      <c r="D19" s="53">
        <v>0</v>
      </c>
      <c r="E19" s="53">
        <f>+D20</f>
        <v>0</v>
      </c>
      <c r="F19" s="53">
        <v>24</v>
      </c>
      <c r="G19" s="53">
        <f t="shared" ref="G19:BI19" si="9">+F20</f>
        <v>38</v>
      </c>
      <c r="H19" s="53">
        <f t="shared" si="9"/>
        <v>51</v>
      </c>
      <c r="I19" s="53">
        <f t="shared" si="9"/>
        <v>62</v>
      </c>
      <c r="J19" s="53">
        <f t="shared" si="9"/>
        <v>73</v>
      </c>
      <c r="K19" s="53">
        <f t="shared" si="9"/>
        <v>84</v>
      </c>
      <c r="L19" s="53">
        <f t="shared" si="9"/>
        <v>98</v>
      </c>
      <c r="M19" s="53">
        <f t="shared" si="9"/>
        <v>106</v>
      </c>
      <c r="N19" s="53">
        <f t="shared" si="9"/>
        <v>123</v>
      </c>
      <c r="O19" s="53">
        <f t="shared" si="9"/>
        <v>133</v>
      </c>
      <c r="P19" s="53">
        <f t="shared" si="9"/>
        <v>150</v>
      </c>
      <c r="Q19" s="53">
        <f t="shared" si="9"/>
        <v>158</v>
      </c>
      <c r="R19" s="53">
        <f t="shared" si="9"/>
        <v>173</v>
      </c>
      <c r="S19" s="53">
        <f t="shared" si="9"/>
        <v>189</v>
      </c>
      <c r="T19" s="53">
        <f t="shared" si="9"/>
        <v>203</v>
      </c>
      <c r="U19" s="53">
        <f t="shared" si="9"/>
        <v>218</v>
      </c>
      <c r="V19" s="53">
        <f t="shared" si="9"/>
        <v>250</v>
      </c>
      <c r="W19" s="53">
        <f t="shared" si="9"/>
        <v>246</v>
      </c>
      <c r="X19" s="53">
        <f t="shared" si="9"/>
        <v>260</v>
      </c>
      <c r="Y19" s="53">
        <f t="shared" si="9"/>
        <v>279</v>
      </c>
      <c r="Z19" s="53">
        <f t="shared" si="9"/>
        <v>302</v>
      </c>
      <c r="AA19" s="53">
        <f t="shared" si="9"/>
        <v>320</v>
      </c>
      <c r="AB19" s="53">
        <f t="shared" si="9"/>
        <v>332</v>
      </c>
      <c r="AC19" s="53">
        <f t="shared" si="9"/>
        <v>355</v>
      </c>
      <c r="AD19" s="53">
        <f t="shared" si="9"/>
        <v>378</v>
      </c>
      <c r="AE19" s="53">
        <f t="shared" si="9"/>
        <v>410</v>
      </c>
      <c r="AF19" s="53">
        <f t="shared" si="9"/>
        <v>427</v>
      </c>
      <c r="AG19" s="53">
        <f t="shared" si="9"/>
        <v>437</v>
      </c>
      <c r="AH19" s="53">
        <f t="shared" si="9"/>
        <v>450</v>
      </c>
      <c r="AI19" s="53">
        <f t="shared" si="9"/>
        <v>463</v>
      </c>
      <c r="AJ19" s="53">
        <f t="shared" si="9"/>
        <v>480</v>
      </c>
      <c r="AK19" s="53">
        <f t="shared" si="9"/>
        <v>494</v>
      </c>
      <c r="AL19" s="53">
        <f t="shared" si="9"/>
        <v>508</v>
      </c>
      <c r="AM19" s="53">
        <f t="shared" si="9"/>
        <v>520</v>
      </c>
      <c r="AN19" s="53">
        <f t="shared" si="9"/>
        <v>533</v>
      </c>
      <c r="AO19" s="53">
        <f t="shared" si="9"/>
        <v>548</v>
      </c>
      <c r="AP19" s="56">
        <v>560</v>
      </c>
      <c r="AQ19" s="53">
        <f t="shared" si="9"/>
        <v>568</v>
      </c>
      <c r="AR19" s="53">
        <f t="shared" si="9"/>
        <v>574</v>
      </c>
      <c r="AS19" s="53">
        <f t="shared" si="9"/>
        <v>582</v>
      </c>
      <c r="AT19" s="53">
        <f t="shared" si="9"/>
        <v>589</v>
      </c>
      <c r="AU19" s="53">
        <f t="shared" si="9"/>
        <v>597</v>
      </c>
      <c r="AV19" s="53">
        <f t="shared" si="9"/>
        <v>605</v>
      </c>
      <c r="AW19" s="53">
        <f t="shared" si="9"/>
        <v>613</v>
      </c>
      <c r="AX19" s="53">
        <f t="shared" si="9"/>
        <v>621</v>
      </c>
      <c r="AY19" s="53">
        <f t="shared" si="9"/>
        <v>627</v>
      </c>
      <c r="AZ19" s="53">
        <f t="shared" si="9"/>
        <v>633</v>
      </c>
      <c r="BA19" s="53">
        <f t="shared" si="9"/>
        <v>640</v>
      </c>
      <c r="BB19" s="53">
        <f t="shared" si="9"/>
        <v>646</v>
      </c>
      <c r="BC19" s="53">
        <f t="shared" si="9"/>
        <v>652</v>
      </c>
      <c r="BD19" s="53">
        <f t="shared" si="9"/>
        <v>657</v>
      </c>
      <c r="BE19" s="53">
        <f t="shared" si="9"/>
        <v>661</v>
      </c>
      <c r="BF19" s="53">
        <f t="shared" si="9"/>
        <v>667</v>
      </c>
      <c r="BG19" s="53">
        <f t="shared" si="9"/>
        <v>671</v>
      </c>
      <c r="BH19" s="53">
        <f t="shared" si="9"/>
        <v>675</v>
      </c>
      <c r="BI19" s="53">
        <f t="shared" si="9"/>
        <v>679</v>
      </c>
    </row>
    <row r="20" spans="2:61" x14ac:dyDescent="0.25">
      <c r="B20" s="50" t="s">
        <v>4</v>
      </c>
      <c r="C20" s="55"/>
      <c r="D20" s="57">
        <v>0</v>
      </c>
      <c r="E20" s="63">
        <f>24+13</f>
        <v>37</v>
      </c>
      <c r="F20" s="63">
        <v>38</v>
      </c>
      <c r="G20" s="63">
        <v>51</v>
      </c>
      <c r="H20" s="63">
        <v>62</v>
      </c>
      <c r="I20" s="63">
        <v>73</v>
      </c>
      <c r="J20" s="63">
        <v>84</v>
      </c>
      <c r="K20" s="63">
        <v>98</v>
      </c>
      <c r="L20" s="63">
        <v>106</v>
      </c>
      <c r="M20" s="63">
        <v>123</v>
      </c>
      <c r="N20" s="63">
        <v>133</v>
      </c>
      <c r="O20" s="63">
        <v>150</v>
      </c>
      <c r="P20" s="63">
        <v>158</v>
      </c>
      <c r="Q20" s="63">
        <v>173</v>
      </c>
      <c r="R20" s="63">
        <v>189</v>
      </c>
      <c r="S20" s="63">
        <v>203</v>
      </c>
      <c r="T20" s="63">
        <v>218</v>
      </c>
      <c r="U20" s="63">
        <v>250</v>
      </c>
      <c r="V20" s="63">
        <v>246</v>
      </c>
      <c r="W20" s="63">
        <v>260</v>
      </c>
      <c r="X20" s="63">
        <v>279</v>
      </c>
      <c r="Y20" s="63">
        <v>302</v>
      </c>
      <c r="Z20" s="63">
        <v>320</v>
      </c>
      <c r="AA20" s="63">
        <v>332</v>
      </c>
      <c r="AB20" s="63">
        <v>355</v>
      </c>
      <c r="AC20" s="63">
        <v>378</v>
      </c>
      <c r="AD20" s="63">
        <v>410</v>
      </c>
      <c r="AE20" s="63">
        <v>427</v>
      </c>
      <c r="AF20" s="63">
        <v>437</v>
      </c>
      <c r="AG20" s="63">
        <v>450</v>
      </c>
      <c r="AH20" s="63">
        <v>463</v>
      </c>
      <c r="AI20" s="63">
        <v>480</v>
      </c>
      <c r="AJ20" s="63">
        <v>494</v>
      </c>
      <c r="AK20" s="63">
        <v>508</v>
      </c>
      <c r="AL20" s="63">
        <v>520</v>
      </c>
      <c r="AM20" s="63">
        <v>533</v>
      </c>
      <c r="AN20" s="63">
        <v>548</v>
      </c>
      <c r="AO20" s="63">
        <v>559</v>
      </c>
      <c r="AP20" s="63">
        <v>568</v>
      </c>
      <c r="AQ20" s="63">
        <v>574</v>
      </c>
      <c r="AR20" s="63">
        <v>582</v>
      </c>
      <c r="AS20" s="63">
        <v>589</v>
      </c>
      <c r="AT20" s="63">
        <v>597</v>
      </c>
      <c r="AU20" s="63">
        <v>605</v>
      </c>
      <c r="AV20" s="63">
        <v>613</v>
      </c>
      <c r="AW20" s="63">
        <v>621</v>
      </c>
      <c r="AX20" s="63">
        <v>627</v>
      </c>
      <c r="AY20" s="63">
        <v>633</v>
      </c>
      <c r="AZ20" s="63">
        <v>640</v>
      </c>
      <c r="BA20" s="63">
        <v>646</v>
      </c>
      <c r="BB20" s="72">
        <v>652</v>
      </c>
      <c r="BC20" s="72">
        <v>657</v>
      </c>
      <c r="BD20" s="72">
        <v>661</v>
      </c>
      <c r="BE20" s="72">
        <v>667</v>
      </c>
      <c r="BF20" s="72">
        <v>671</v>
      </c>
      <c r="BG20" s="72">
        <v>675</v>
      </c>
      <c r="BH20" s="72">
        <v>679</v>
      </c>
      <c r="BI20" s="72">
        <v>685</v>
      </c>
    </row>
    <row r="21" spans="2:61" x14ac:dyDescent="0.25">
      <c r="B21" s="50" t="s">
        <v>5</v>
      </c>
      <c r="C21" s="51"/>
      <c r="D21" s="53">
        <f>+D20-D19+1</f>
        <v>1</v>
      </c>
      <c r="E21" s="53">
        <f t="shared" ref="E21:J21" si="10">+E20-E19</f>
        <v>37</v>
      </c>
      <c r="F21" s="53">
        <f t="shared" si="10"/>
        <v>14</v>
      </c>
      <c r="G21" s="53">
        <f t="shared" si="10"/>
        <v>13</v>
      </c>
      <c r="H21" s="53">
        <f t="shared" si="10"/>
        <v>11</v>
      </c>
      <c r="I21" s="53">
        <f t="shared" si="10"/>
        <v>11</v>
      </c>
      <c r="J21" s="53">
        <f t="shared" si="10"/>
        <v>11</v>
      </c>
      <c r="K21" s="53">
        <f>+K20-K19</f>
        <v>14</v>
      </c>
      <c r="L21" s="53">
        <f>+L20-L19</f>
        <v>8</v>
      </c>
      <c r="M21" s="53">
        <f>+M20-M19</f>
        <v>17</v>
      </c>
      <c r="N21" s="53">
        <f>+N20-N19</f>
        <v>10</v>
      </c>
      <c r="O21" s="53">
        <f>+O20-O19</f>
        <v>17</v>
      </c>
      <c r="P21" s="53">
        <f t="shared" ref="P21:Y21" si="11">+P20-P19+5</f>
        <v>13</v>
      </c>
      <c r="Q21" s="53">
        <f t="shared" si="11"/>
        <v>20</v>
      </c>
      <c r="R21" s="53">
        <f t="shared" si="11"/>
        <v>21</v>
      </c>
      <c r="S21" s="53">
        <f t="shared" si="11"/>
        <v>19</v>
      </c>
      <c r="T21" s="53">
        <f t="shared" si="11"/>
        <v>20</v>
      </c>
      <c r="U21" s="53">
        <f t="shared" si="11"/>
        <v>37</v>
      </c>
      <c r="V21" s="53">
        <f t="shared" si="11"/>
        <v>1</v>
      </c>
      <c r="W21" s="53">
        <f t="shared" si="11"/>
        <v>19</v>
      </c>
      <c r="X21" s="53">
        <f t="shared" si="11"/>
        <v>24</v>
      </c>
      <c r="Y21" s="53">
        <f t="shared" si="11"/>
        <v>28</v>
      </c>
      <c r="Z21" s="53">
        <f t="shared" ref="Z21:AO21" si="12">+Z20-Z19+5</f>
        <v>23</v>
      </c>
      <c r="AA21" s="53">
        <f t="shared" si="12"/>
        <v>17</v>
      </c>
      <c r="AB21" s="53">
        <f t="shared" si="12"/>
        <v>28</v>
      </c>
      <c r="AC21" s="53">
        <f t="shared" si="12"/>
        <v>28</v>
      </c>
      <c r="AD21" s="53">
        <f t="shared" si="12"/>
        <v>37</v>
      </c>
      <c r="AE21" s="53">
        <f t="shared" si="12"/>
        <v>22</v>
      </c>
      <c r="AF21" s="53">
        <f t="shared" si="12"/>
        <v>15</v>
      </c>
      <c r="AG21" s="53">
        <f t="shared" si="12"/>
        <v>18</v>
      </c>
      <c r="AH21" s="53">
        <f t="shared" si="12"/>
        <v>18</v>
      </c>
      <c r="AI21" s="53">
        <f t="shared" si="12"/>
        <v>22</v>
      </c>
      <c r="AJ21" s="53">
        <f t="shared" si="12"/>
        <v>19</v>
      </c>
      <c r="AK21" s="53">
        <f t="shared" si="12"/>
        <v>19</v>
      </c>
      <c r="AL21" s="53">
        <f t="shared" si="12"/>
        <v>17</v>
      </c>
      <c r="AM21" s="53">
        <f t="shared" si="12"/>
        <v>18</v>
      </c>
      <c r="AN21" s="53">
        <f t="shared" si="12"/>
        <v>20</v>
      </c>
      <c r="AO21" s="53">
        <f t="shared" si="12"/>
        <v>16</v>
      </c>
      <c r="AP21" s="53">
        <f t="shared" ref="AP21:AV21" si="13">+AP20-AP19</f>
        <v>8</v>
      </c>
      <c r="AQ21" s="53">
        <f t="shared" si="13"/>
        <v>6</v>
      </c>
      <c r="AR21" s="53">
        <f t="shared" si="13"/>
        <v>8</v>
      </c>
      <c r="AS21" s="53">
        <f t="shared" si="13"/>
        <v>7</v>
      </c>
      <c r="AT21" s="53">
        <f t="shared" si="13"/>
        <v>8</v>
      </c>
      <c r="AU21" s="53">
        <f t="shared" si="13"/>
        <v>8</v>
      </c>
      <c r="AV21" s="53">
        <f t="shared" si="13"/>
        <v>8</v>
      </c>
      <c r="AW21" s="53">
        <f t="shared" ref="AW21:BH21" si="14">+AW20-AW19</f>
        <v>8</v>
      </c>
      <c r="AX21" s="53">
        <f t="shared" si="14"/>
        <v>6</v>
      </c>
      <c r="AY21" s="53">
        <f t="shared" si="14"/>
        <v>6</v>
      </c>
      <c r="AZ21" s="53">
        <f t="shared" si="14"/>
        <v>7</v>
      </c>
      <c r="BA21" s="53">
        <f t="shared" si="14"/>
        <v>6</v>
      </c>
      <c r="BB21" s="53">
        <f t="shared" si="14"/>
        <v>6</v>
      </c>
      <c r="BC21" s="53">
        <f t="shared" si="14"/>
        <v>5</v>
      </c>
      <c r="BD21" s="53">
        <f t="shared" si="14"/>
        <v>4</v>
      </c>
      <c r="BE21" s="53">
        <f t="shared" si="14"/>
        <v>6</v>
      </c>
      <c r="BF21" s="53">
        <f t="shared" si="14"/>
        <v>4</v>
      </c>
      <c r="BG21" s="53">
        <f t="shared" si="14"/>
        <v>4</v>
      </c>
      <c r="BH21" s="53">
        <f t="shared" si="14"/>
        <v>4</v>
      </c>
      <c r="BI21" s="53">
        <f t="shared" ref="BI21" si="15">+BI20-BI19</f>
        <v>6</v>
      </c>
    </row>
    <row r="22" spans="2:61" x14ac:dyDescent="0.25">
      <c r="B22" s="50" t="s">
        <v>20</v>
      </c>
      <c r="C22" s="51"/>
      <c r="D22" s="58">
        <f>+(General!AX39-General!AX40)/5*2</f>
        <v>2</v>
      </c>
      <c r="E22" s="58">
        <f>+(General!AY39-General!AY40)</f>
        <v>1</v>
      </c>
      <c r="F22" s="58">
        <f>+(General!AZ39-General!AZ40)/5</f>
        <v>0.6</v>
      </c>
      <c r="G22" s="58">
        <f>+(General!BA39-General!BA40)/5</f>
        <v>0.2</v>
      </c>
      <c r="H22" s="58">
        <f>+(General!BB39-General!BB40)/5</f>
        <v>0.4</v>
      </c>
      <c r="I22" s="58">
        <f>+(General!BC39-General!BC40)/5</f>
        <v>0.2</v>
      </c>
      <c r="J22" s="58">
        <f>+(General!BD39-General!BD40)/5</f>
        <v>0.4</v>
      </c>
      <c r="K22" s="58">
        <f>+(General!BE39-General!BE40)/5+1</f>
        <v>1.2</v>
      </c>
      <c r="L22" s="58">
        <f>+(General!BF39-General!BF40)/5+1</f>
        <v>1</v>
      </c>
      <c r="M22" s="58">
        <f>+(General!BG39-General!BG40)/5+1</f>
        <v>2</v>
      </c>
      <c r="N22" s="58">
        <f>+(General!BH39-General!BH40)/5+1</f>
        <v>2</v>
      </c>
      <c r="O22" s="58">
        <f>+(General!BI39-General!BI40)/5+1</f>
        <v>2.2000000000000002</v>
      </c>
      <c r="P22" s="58">
        <f>+(General!BJ39-General!BJ40)/5</f>
        <v>1.8</v>
      </c>
      <c r="Q22" s="58">
        <f>+(General!BK39-General!BK40)/5</f>
        <v>0.8</v>
      </c>
      <c r="R22" s="58">
        <f>+(General!BL39-General!BL40)/5</f>
        <v>0.4</v>
      </c>
      <c r="S22" s="58">
        <f>+(General!BM39-General!BM40)/5</f>
        <v>0</v>
      </c>
      <c r="T22" s="58">
        <f>+(General!BN39-General!BN40)/5</f>
        <v>2</v>
      </c>
      <c r="U22" s="58">
        <f>+(General!BO39-General!BO40)/5</f>
        <v>-3.8</v>
      </c>
      <c r="V22" s="58">
        <f>+(General!BP39-General!BP40)/5</f>
        <v>4.4000000000000004</v>
      </c>
      <c r="W22" s="58">
        <f>+(General!BQ39-General!BQ40)/5</f>
        <v>1.6</v>
      </c>
      <c r="X22" s="58">
        <f>+(General!BR39-General!BR40)/5</f>
        <v>-0.4</v>
      </c>
      <c r="Y22" s="58">
        <f>+(General!BS39-General!BS40)/5</f>
        <v>0.6</v>
      </c>
      <c r="Z22" s="58">
        <f>+(General!BT39-General!BT40)/5</f>
        <v>0.6</v>
      </c>
      <c r="AA22" s="58">
        <f>+(General!BU39-General!BU40)/5</f>
        <v>0.6</v>
      </c>
      <c r="AB22" s="58">
        <f>+(General!BV39-General!BV40)/5</f>
        <v>0</v>
      </c>
      <c r="AC22" s="58">
        <f>+(General!BW39-General!BW40)/5</f>
        <v>1</v>
      </c>
      <c r="AD22" s="58">
        <f>+(General!BX39-General!BX40)/5</f>
        <v>0.4</v>
      </c>
      <c r="AE22" s="58">
        <f>-(General!BY39-General!BY40)</f>
        <v>-2</v>
      </c>
      <c r="AF22" s="58">
        <f>-(General!BZ39-General!BZ40)</f>
        <v>-2</v>
      </c>
      <c r="AG22" s="58">
        <f>IF((General!CA39-General!CA40)&gt;0,-(General!CA39-General!CA40),0)</f>
        <v>0</v>
      </c>
      <c r="AH22" s="58">
        <f>IF((General!CB39-General!CB40)&gt;0,-(General!CB39-General!CB40),0)</f>
        <v>0</v>
      </c>
      <c r="AI22" s="58">
        <f>IF((General!CC39-General!CC40)&gt;0,-(General!CC39-General!CC40),0)</f>
        <v>0</v>
      </c>
      <c r="AJ22" s="58">
        <f>IF((General!CD39-General!CD40)&gt;0,-(General!CD39-General!CD40),0)</f>
        <v>-4</v>
      </c>
      <c r="AK22" s="58">
        <f>IF((General!CE39-General!CE40)&gt;0,-(General!CE39-General!CE40),0)</f>
        <v>-1</v>
      </c>
      <c r="AL22" s="58">
        <f>IF((General!CF39-General!CF40)&gt;0,-(General!CF39-General!CF40),0)</f>
        <v>0</v>
      </c>
      <c r="AM22" s="58">
        <f>IF((General!CG39-General!CG40)&gt;0,-(General!CG39-General!CG40),0)</f>
        <v>0</v>
      </c>
      <c r="AN22" s="58">
        <f>IF((General!CH39-General!CH40)&gt;0,-(General!CH39-General!CH40),0)</f>
        <v>0</v>
      </c>
      <c r="AO22" s="58">
        <f>IF((General!CI39-General!CI40)&gt;0,-(General!CI39-General!CI40),0)</f>
        <v>0</v>
      </c>
      <c r="AP22" s="58">
        <f>IF((General!CJ39-General!CJ40)&gt;0,-(General!CJ39-General!CJ40),0)</f>
        <v>0</v>
      </c>
      <c r="AQ22" s="58">
        <f>IF((General!CK39-General!CK40)&gt;0,-(General!CK39-General!CK40),0)</f>
        <v>0</v>
      </c>
      <c r="AR22" s="58">
        <f>(General!CL39-General!CL40)/5</f>
        <v>1.4</v>
      </c>
      <c r="AS22" s="58">
        <f>(General!CM39-General!CM40)/5</f>
        <v>1</v>
      </c>
      <c r="AT22" s="58">
        <f>(General!CN39-General!CN40)/5</f>
        <v>1</v>
      </c>
      <c r="AU22" s="58"/>
      <c r="AV22" s="58"/>
      <c r="AW22" s="58"/>
      <c r="AX22" s="58"/>
      <c r="AY22" s="58"/>
      <c r="AZ22" s="58"/>
      <c r="BA22" s="15">
        <f>+(General!CU39-General!CU40)/4</f>
        <v>0</v>
      </c>
      <c r="BB22" s="58">
        <f>+(General!CV39-General!CV40)/4</f>
        <v>1.5</v>
      </c>
      <c r="BC22" s="58">
        <f>+(General!CW39-General!CW40)/4</f>
        <v>0</v>
      </c>
      <c r="BD22" s="58">
        <f>+(General!CX39-General!CX40)/4</f>
        <v>1.25</v>
      </c>
      <c r="BE22" s="58">
        <f>+(General!CY39-General!CY40)/4</f>
        <v>-1</v>
      </c>
      <c r="BF22" s="58">
        <f>+(General!CZ39-General!CZ40)/4</f>
        <v>0.25</v>
      </c>
      <c r="BG22" s="58">
        <f>+(General!DA39-General!DA40)/4</f>
        <v>0</v>
      </c>
      <c r="BH22" s="58">
        <f>+(General!DB39-General!DB40)/4</f>
        <v>1</v>
      </c>
      <c r="BI22" s="58">
        <f>+(General!DC39-General!DC40)/4</f>
        <v>1.25</v>
      </c>
    </row>
    <row r="23" spans="2:61" x14ac:dyDescent="0.25">
      <c r="B23" s="60" t="s">
        <v>49</v>
      </c>
      <c r="C23" s="61"/>
      <c r="D23" s="62">
        <f t="shared" ref="D23:AH23" si="16">(+D21+D22)*D17</f>
        <v>2574</v>
      </c>
      <c r="E23" s="62">
        <f t="shared" si="16"/>
        <v>32604</v>
      </c>
      <c r="F23" s="62">
        <f t="shared" si="16"/>
        <v>12599.8</v>
      </c>
      <c r="G23" s="62">
        <f t="shared" si="16"/>
        <v>11391.599999999999</v>
      </c>
      <c r="H23" s="62">
        <f t="shared" si="16"/>
        <v>9838.2000000000007</v>
      </c>
      <c r="I23" s="62">
        <f t="shared" si="16"/>
        <v>9665.5999999999985</v>
      </c>
      <c r="J23" s="62">
        <f t="shared" si="16"/>
        <v>9838.2000000000007</v>
      </c>
      <c r="K23" s="62">
        <f t="shared" si="16"/>
        <v>13117.599999999999</v>
      </c>
      <c r="L23" s="62">
        <f t="shared" si="16"/>
        <v>7767</v>
      </c>
      <c r="M23" s="62">
        <f t="shared" si="16"/>
        <v>16397</v>
      </c>
      <c r="N23" s="62">
        <f t="shared" si="16"/>
        <v>10356</v>
      </c>
      <c r="O23" s="62">
        <f t="shared" si="16"/>
        <v>17184</v>
      </c>
      <c r="P23" s="62">
        <f t="shared" si="16"/>
        <v>13246</v>
      </c>
      <c r="Q23" s="62">
        <f t="shared" si="16"/>
        <v>18616</v>
      </c>
      <c r="R23" s="62">
        <f t="shared" si="16"/>
        <v>19153</v>
      </c>
      <c r="S23" s="62">
        <f t="shared" si="16"/>
        <v>17005</v>
      </c>
      <c r="T23" s="62">
        <f t="shared" si="16"/>
        <v>19580</v>
      </c>
      <c r="U23" s="62">
        <f t="shared" si="16"/>
        <v>29548.000000000004</v>
      </c>
      <c r="V23" s="62">
        <f t="shared" si="16"/>
        <v>4806</v>
      </c>
      <c r="W23" s="62">
        <f t="shared" si="16"/>
        <v>18334</v>
      </c>
      <c r="X23" s="62">
        <f t="shared" si="16"/>
        <v>21004</v>
      </c>
      <c r="Y23" s="62">
        <f t="shared" si="16"/>
        <v>25454</v>
      </c>
      <c r="Z23" s="62">
        <f t="shared" si="16"/>
        <v>21004</v>
      </c>
      <c r="AA23" s="62">
        <f t="shared" si="16"/>
        <v>15664.000000000002</v>
      </c>
      <c r="AB23" s="62">
        <f t="shared" si="16"/>
        <v>24920</v>
      </c>
      <c r="AC23" s="62">
        <f t="shared" si="16"/>
        <v>26564</v>
      </c>
      <c r="AD23" s="62">
        <f t="shared" si="16"/>
        <v>34258.400000000001</v>
      </c>
      <c r="AE23" s="62">
        <f t="shared" si="16"/>
        <v>18320</v>
      </c>
      <c r="AF23" s="62">
        <f t="shared" si="16"/>
        <v>11908</v>
      </c>
      <c r="AG23" s="62">
        <f t="shared" si="16"/>
        <v>16488</v>
      </c>
      <c r="AH23" s="62">
        <f t="shared" si="16"/>
        <v>16488</v>
      </c>
      <c r="AI23" s="62">
        <f t="shared" ref="AI23:BH23" si="17">(+AI21+AI22)*AI17</f>
        <v>20152</v>
      </c>
      <c r="AJ23" s="62">
        <f t="shared" si="17"/>
        <v>13740</v>
      </c>
      <c r="AK23" s="62">
        <f t="shared" si="17"/>
        <v>16488</v>
      </c>
      <c r="AL23" s="62">
        <f t="shared" si="17"/>
        <v>15572</v>
      </c>
      <c r="AM23" s="62">
        <f t="shared" si="17"/>
        <v>16488</v>
      </c>
      <c r="AN23" s="62">
        <f t="shared" si="17"/>
        <v>18320</v>
      </c>
      <c r="AO23" s="62">
        <f t="shared" si="17"/>
        <v>14656</v>
      </c>
      <c r="AP23" s="62">
        <f t="shared" si="17"/>
        <v>7328</v>
      </c>
      <c r="AQ23" s="62">
        <f t="shared" si="17"/>
        <v>5496</v>
      </c>
      <c r="AR23" s="62">
        <f t="shared" si="17"/>
        <v>8610.4</v>
      </c>
      <c r="AS23" s="62">
        <f t="shared" si="17"/>
        <v>7328</v>
      </c>
      <c r="AT23" s="62">
        <f t="shared" si="17"/>
        <v>8244</v>
      </c>
      <c r="AU23" s="62">
        <f t="shared" si="17"/>
        <v>7328</v>
      </c>
      <c r="AV23" s="62">
        <f t="shared" si="17"/>
        <v>7328</v>
      </c>
      <c r="AW23" s="62">
        <f t="shared" si="17"/>
        <v>8208</v>
      </c>
      <c r="AX23" s="62">
        <f t="shared" si="17"/>
        <v>6156</v>
      </c>
      <c r="AY23" s="62">
        <f t="shared" si="17"/>
        <v>6156</v>
      </c>
      <c r="AZ23" s="62">
        <f t="shared" si="17"/>
        <v>7182</v>
      </c>
      <c r="BA23" s="62">
        <f t="shared" si="17"/>
        <v>6156</v>
      </c>
      <c r="BB23" s="62">
        <f t="shared" si="17"/>
        <v>7695</v>
      </c>
      <c r="BC23" s="62">
        <f t="shared" si="17"/>
        <v>5130</v>
      </c>
      <c r="BD23" s="62">
        <f t="shared" si="17"/>
        <v>5386.5</v>
      </c>
      <c r="BE23" s="62">
        <f t="shared" si="17"/>
        <v>5130</v>
      </c>
      <c r="BF23" s="62">
        <f t="shared" si="17"/>
        <v>4360.5</v>
      </c>
      <c r="BG23" s="62">
        <f t="shared" si="17"/>
        <v>4104</v>
      </c>
      <c r="BH23" s="62">
        <f t="shared" si="17"/>
        <v>5130</v>
      </c>
      <c r="BI23" s="62">
        <f t="shared" ref="BI23" si="18">(+BI21+BI22)*BI17</f>
        <v>7438.5</v>
      </c>
    </row>
    <row r="25" spans="2:61" x14ac:dyDescent="0.25">
      <c r="B25" s="40" t="s">
        <v>25</v>
      </c>
      <c r="D25" s="64">
        <f t="shared" ref="D25:AI25" si="19">+D13+D23</f>
        <v>3386</v>
      </c>
      <c r="E25" s="64">
        <f t="shared" si="19"/>
        <v>80860</v>
      </c>
      <c r="F25" s="64">
        <f t="shared" si="19"/>
        <v>32954.800000000003</v>
      </c>
      <c r="G25" s="64">
        <f t="shared" si="19"/>
        <v>28986.6</v>
      </c>
      <c r="H25" s="64">
        <f t="shared" si="19"/>
        <v>34678.199999999997</v>
      </c>
      <c r="I25" s="64">
        <f t="shared" si="19"/>
        <v>84070.6</v>
      </c>
      <c r="J25" s="64">
        <f t="shared" si="19"/>
        <v>85278.2</v>
      </c>
      <c r="K25" s="64">
        <f t="shared" si="19"/>
        <v>67972.600000000006</v>
      </c>
      <c r="L25" s="64">
        <f t="shared" si="19"/>
        <v>24959.5</v>
      </c>
      <c r="M25" s="64">
        <f t="shared" si="19"/>
        <v>40892</v>
      </c>
      <c r="N25" s="64">
        <f t="shared" si="19"/>
        <v>18248.25</v>
      </c>
      <c r="O25" s="64">
        <f t="shared" si="19"/>
        <v>31044</v>
      </c>
      <c r="P25" s="64">
        <f t="shared" si="19"/>
        <v>21771</v>
      </c>
      <c r="Q25" s="64">
        <f t="shared" si="19"/>
        <v>30661</v>
      </c>
      <c r="R25" s="64">
        <f t="shared" si="19"/>
        <v>30483</v>
      </c>
      <c r="S25" s="64">
        <f t="shared" si="19"/>
        <v>38397</v>
      </c>
      <c r="T25" s="64">
        <f t="shared" si="19"/>
        <v>80452</v>
      </c>
      <c r="U25" s="64">
        <f t="shared" si="19"/>
        <v>96260</v>
      </c>
      <c r="V25" s="64">
        <f t="shared" si="19"/>
        <v>82120</v>
      </c>
      <c r="W25" s="64">
        <f t="shared" si="19"/>
        <v>63346</v>
      </c>
      <c r="X25" s="64">
        <f t="shared" si="19"/>
        <v>68992</v>
      </c>
      <c r="Y25" s="64">
        <f t="shared" si="19"/>
        <v>49014</v>
      </c>
      <c r="Z25" s="64">
        <f t="shared" si="19"/>
        <v>34334</v>
      </c>
      <c r="AA25" s="64">
        <f t="shared" si="19"/>
        <v>23166</v>
      </c>
      <c r="AB25" s="64">
        <f t="shared" si="19"/>
        <v>36390</v>
      </c>
      <c r="AC25" s="64">
        <f t="shared" si="19"/>
        <v>41495</v>
      </c>
      <c r="AD25" s="64">
        <f t="shared" si="19"/>
        <v>60277.4</v>
      </c>
      <c r="AE25" s="64">
        <f t="shared" si="19"/>
        <v>30668</v>
      </c>
      <c r="AF25" s="64">
        <f t="shared" si="19"/>
        <v>22744</v>
      </c>
      <c r="AG25" s="64">
        <f t="shared" si="19"/>
        <v>35192</v>
      </c>
      <c r="AH25" s="64">
        <f t="shared" si="19"/>
        <v>33288</v>
      </c>
      <c r="AI25" s="64">
        <f t="shared" si="19"/>
        <v>33088</v>
      </c>
      <c r="AJ25" s="64">
        <f t="shared" ref="AJ25:BF25" si="20">+AJ13+AJ23</f>
        <v>23988</v>
      </c>
      <c r="AK25" s="64">
        <f t="shared" si="20"/>
        <v>25336</v>
      </c>
      <c r="AL25" s="64">
        <f t="shared" si="20"/>
        <v>23020</v>
      </c>
      <c r="AM25" s="64">
        <f t="shared" si="20"/>
        <v>25952</v>
      </c>
      <c r="AN25" s="64">
        <f t="shared" si="20"/>
        <v>28176</v>
      </c>
      <c r="AO25" s="64">
        <f t="shared" si="20"/>
        <v>23616</v>
      </c>
      <c r="AP25" s="64">
        <f t="shared" si="20"/>
        <v>18192</v>
      </c>
      <c r="AQ25" s="64">
        <f t="shared" si="20"/>
        <v>12888</v>
      </c>
      <c r="AR25" s="64">
        <f t="shared" si="20"/>
        <v>16540.400000000001</v>
      </c>
      <c r="AS25" s="64">
        <f t="shared" si="20"/>
        <v>15388</v>
      </c>
      <c r="AT25" s="64">
        <f t="shared" si="20"/>
        <v>16694</v>
      </c>
      <c r="AU25" s="64">
        <f t="shared" si="20"/>
        <v>16623</v>
      </c>
      <c r="AV25" s="64">
        <f t="shared" si="20"/>
        <v>15583</v>
      </c>
      <c r="AW25" s="64">
        <f t="shared" si="20"/>
        <v>15312</v>
      </c>
      <c r="AX25" s="64">
        <f t="shared" si="20"/>
        <v>14924</v>
      </c>
      <c r="AY25" s="64">
        <f t="shared" si="20"/>
        <v>16780</v>
      </c>
      <c r="AZ25" s="64">
        <f t="shared" si="20"/>
        <v>18254</v>
      </c>
      <c r="BA25" s="64">
        <f t="shared" si="20"/>
        <v>14860</v>
      </c>
      <c r="BB25" s="64">
        <f t="shared" si="20"/>
        <v>14991</v>
      </c>
      <c r="BC25" s="64">
        <f t="shared" si="20"/>
        <v>12554</v>
      </c>
      <c r="BD25" s="64">
        <f t="shared" si="20"/>
        <v>15818.5</v>
      </c>
      <c r="BE25" s="64">
        <f t="shared" si="20"/>
        <v>20803.5</v>
      </c>
      <c r="BF25" s="64">
        <f t="shared" si="20"/>
        <v>14616</v>
      </c>
      <c r="BG25" s="64">
        <f>+BG13+BG23</f>
        <v>15714</v>
      </c>
      <c r="BH25" s="64">
        <f>+BH13+BH23</f>
        <v>11838</v>
      </c>
      <c r="BI25" s="64">
        <f>+BI13+BI23</f>
        <v>14662.5</v>
      </c>
    </row>
    <row r="26" spans="2:61" x14ac:dyDescent="0.25">
      <c r="B26" s="40" t="s">
        <v>36</v>
      </c>
      <c r="C26" s="65"/>
      <c r="D26" s="66">
        <f>+General!AX44/4</f>
        <v>11995.25</v>
      </c>
      <c r="E26" s="66">
        <f>+General!AY44/5*2</f>
        <v>19526.8</v>
      </c>
      <c r="F26" s="66">
        <f>+General!AZ44/5</f>
        <v>9763.4</v>
      </c>
      <c r="G26" s="66">
        <f>+General!BA44/5</f>
        <v>9763.4</v>
      </c>
      <c r="H26" s="66">
        <f>+General!BB44/5</f>
        <v>9763.4</v>
      </c>
      <c r="I26" s="66">
        <f>+General!BC44/5</f>
        <v>9763.4</v>
      </c>
      <c r="J26" s="66">
        <f>+General!BD44/5</f>
        <v>9763.4</v>
      </c>
      <c r="K26" s="66">
        <f>+General!BE44/5</f>
        <v>9897.7999999999993</v>
      </c>
      <c r="L26" s="66">
        <f>+General!BF44/5</f>
        <v>9897.7999999999993</v>
      </c>
      <c r="M26" s="66">
        <f>+General!BG44/5</f>
        <v>9897.7999999999993</v>
      </c>
      <c r="N26" s="66">
        <f>+General!BH44/5</f>
        <v>9897.7999999999993</v>
      </c>
      <c r="O26" s="66">
        <f>+General!BI44/5</f>
        <v>10896</v>
      </c>
      <c r="P26" s="66">
        <f>+General!BJ44/5</f>
        <v>10896</v>
      </c>
      <c r="Q26" s="66">
        <f>+General!BK44/5</f>
        <v>10896</v>
      </c>
      <c r="R26" s="66">
        <f>+General!BL44/5</f>
        <v>10896</v>
      </c>
      <c r="S26" s="66">
        <f>+General!BM44/5</f>
        <v>10896</v>
      </c>
      <c r="T26" s="66">
        <f>+General!BN44/5</f>
        <v>10896</v>
      </c>
      <c r="U26" s="66">
        <f>+General!BO44/5</f>
        <v>10896</v>
      </c>
      <c r="V26" s="66">
        <f>+General!BP44/5</f>
        <v>11041.4</v>
      </c>
      <c r="W26" s="66">
        <f>+General!BQ44/5</f>
        <v>11041.4</v>
      </c>
      <c r="X26" s="66">
        <f>+General!BR44/5</f>
        <v>11041.4</v>
      </c>
      <c r="Y26" s="66">
        <f>+General!BS44/5</f>
        <v>10194</v>
      </c>
      <c r="Z26" s="66">
        <f>+General!BT44/5</f>
        <v>10194</v>
      </c>
      <c r="AA26" s="66">
        <f>+General!BU44/5</f>
        <v>10194</v>
      </c>
      <c r="AB26" s="66">
        <f>+General!BV44/5</f>
        <v>10194</v>
      </c>
      <c r="AC26" s="66">
        <f>+General!BW44/5</f>
        <v>10194</v>
      </c>
      <c r="AD26" s="66">
        <f>+General!BX44/5</f>
        <v>10194</v>
      </c>
      <c r="AE26" s="66">
        <f>+General!BY44/5</f>
        <v>10335.6</v>
      </c>
      <c r="AF26" s="66">
        <f>+General!BZ44/5</f>
        <v>10335.6</v>
      </c>
      <c r="AG26" s="66">
        <f>+General!CA44/5</f>
        <v>10335.6</v>
      </c>
      <c r="AH26" s="66">
        <f>+General!CB44/5</f>
        <v>10335.6</v>
      </c>
      <c r="AI26" s="66">
        <f>+General!CC44/5</f>
        <v>10335.6</v>
      </c>
      <c r="AJ26" s="66">
        <f>+General!CD44/5</f>
        <v>8188</v>
      </c>
      <c r="AK26" s="66">
        <f>+General!CE44/5</f>
        <v>8188</v>
      </c>
      <c r="AL26" s="66">
        <f>+General!CF44/5</f>
        <v>8188</v>
      </c>
      <c r="AM26" s="66">
        <f>+General!CG44/5</f>
        <v>8188</v>
      </c>
      <c r="AN26" s="66">
        <f>+General!CH44/5</f>
        <v>11136.2</v>
      </c>
      <c r="AO26" s="66">
        <f>+General!CI44/5</f>
        <v>11136.2</v>
      </c>
      <c r="AP26" s="66">
        <f>+General!CJ44/5</f>
        <v>5334.8</v>
      </c>
      <c r="AQ26" s="66">
        <f>+General!CK44/5</f>
        <v>5334.8</v>
      </c>
      <c r="AR26" s="66">
        <f>+General!CL44/5</f>
        <v>5334.8</v>
      </c>
      <c r="AS26" s="66">
        <f>+General!CM44/5</f>
        <v>5334.8</v>
      </c>
      <c r="AT26" s="66">
        <f>+General!CN44/5</f>
        <v>10100</v>
      </c>
      <c r="AU26" s="66">
        <f>+General!CO44/5</f>
        <v>10100</v>
      </c>
      <c r="AV26" s="66">
        <f>+General!CP44/5</f>
        <v>10100</v>
      </c>
      <c r="AW26" s="66">
        <f>+General!CQ44/5</f>
        <v>6923.2</v>
      </c>
      <c r="AX26" s="66">
        <f>+General!CR44/5</f>
        <v>6923.2</v>
      </c>
      <c r="AY26" s="66">
        <f>+General!CS44/5</f>
        <v>7278.2</v>
      </c>
      <c r="AZ26" s="66">
        <f>+General!CT44/5</f>
        <v>7278.2</v>
      </c>
      <c r="BA26" s="66">
        <f>+General!CU44/5</f>
        <v>7278.2</v>
      </c>
      <c r="BB26" s="66">
        <f>+General!CV44/5</f>
        <v>7278.2</v>
      </c>
      <c r="BC26" s="66">
        <f>+General!CW44/5</f>
        <v>7278.2</v>
      </c>
      <c r="BD26" s="66">
        <f>+General!CX44/5</f>
        <v>7278.2</v>
      </c>
      <c r="BE26" s="66">
        <f>+General!CY44/5</f>
        <v>7278.2</v>
      </c>
      <c r="BF26" s="66">
        <f>+General!CZ44/5</f>
        <v>7278.2</v>
      </c>
      <c r="BG26" s="66">
        <f>+General!DA44/5</f>
        <v>7278.2</v>
      </c>
      <c r="BH26" s="66">
        <f>+General!DB44/5</f>
        <v>7278.2</v>
      </c>
      <c r="BI26" s="66">
        <f>+General!DC44/5</f>
        <v>7278.2</v>
      </c>
    </row>
    <row r="27" spans="2:61" x14ac:dyDescent="0.25">
      <c r="B27" s="40" t="s">
        <v>79</v>
      </c>
      <c r="D27" s="64">
        <v>0</v>
      </c>
      <c r="E27" s="64">
        <v>0</v>
      </c>
      <c r="F27" s="64">
        <v>0</v>
      </c>
      <c r="G27" s="64">
        <v>0</v>
      </c>
      <c r="H27" s="64">
        <v>0</v>
      </c>
      <c r="I27" s="64">
        <v>0</v>
      </c>
      <c r="J27" s="64">
        <v>0</v>
      </c>
      <c r="K27" s="64">
        <v>0</v>
      </c>
      <c r="L27" s="64">
        <v>0</v>
      </c>
      <c r="M27" s="64">
        <v>0</v>
      </c>
      <c r="N27" s="64">
        <v>0</v>
      </c>
      <c r="O27" s="64">
        <v>1</v>
      </c>
      <c r="P27" s="64">
        <v>1</v>
      </c>
      <c r="Q27" s="64">
        <v>1</v>
      </c>
      <c r="R27" s="64">
        <v>1</v>
      </c>
      <c r="S27" s="64">
        <v>1</v>
      </c>
      <c r="T27" s="64">
        <v>1</v>
      </c>
      <c r="U27" s="64">
        <v>1</v>
      </c>
      <c r="V27" s="64">
        <v>1</v>
      </c>
      <c r="W27" s="64">
        <v>1</v>
      </c>
      <c r="X27" s="64">
        <v>1</v>
      </c>
      <c r="Y27" s="64">
        <v>1</v>
      </c>
      <c r="Z27" s="64">
        <v>1</v>
      </c>
      <c r="AA27" s="64">
        <v>1</v>
      </c>
      <c r="AB27" s="64">
        <v>1</v>
      </c>
      <c r="AC27" s="64">
        <v>0</v>
      </c>
      <c r="AD27" s="64">
        <v>0</v>
      </c>
      <c r="AE27" s="64">
        <v>0</v>
      </c>
      <c r="AF27" s="64">
        <v>0</v>
      </c>
      <c r="AG27" s="64">
        <v>0</v>
      </c>
      <c r="AH27" s="64">
        <v>0</v>
      </c>
      <c r="AI27" s="64">
        <v>0</v>
      </c>
      <c r="AJ27" s="64">
        <v>0</v>
      </c>
      <c r="AK27" s="64">
        <v>0</v>
      </c>
      <c r="AL27" s="64">
        <v>0</v>
      </c>
      <c r="AM27" s="64">
        <v>0</v>
      </c>
      <c r="AN27" s="64">
        <f>SUM(AK31:AM31)+AN31</f>
        <v>6142</v>
      </c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</row>
    <row r="28" spans="2:61" x14ac:dyDescent="0.25">
      <c r="B28" s="28" t="s">
        <v>60</v>
      </c>
      <c r="D28" s="67">
        <f t="shared" ref="D28:AF28" si="21">SUM(D25:D27)</f>
        <v>15381.25</v>
      </c>
      <c r="E28" s="67">
        <f t="shared" si="21"/>
        <v>100386.8</v>
      </c>
      <c r="F28" s="67">
        <f t="shared" si="21"/>
        <v>42718.200000000004</v>
      </c>
      <c r="G28" s="67">
        <f t="shared" si="21"/>
        <v>38750</v>
      </c>
      <c r="H28" s="67">
        <f t="shared" si="21"/>
        <v>44441.599999999999</v>
      </c>
      <c r="I28" s="67">
        <f t="shared" si="21"/>
        <v>93834</v>
      </c>
      <c r="J28" s="67">
        <f t="shared" si="21"/>
        <v>95041.599999999991</v>
      </c>
      <c r="K28" s="67">
        <f t="shared" si="21"/>
        <v>77870.400000000009</v>
      </c>
      <c r="L28" s="67">
        <f>SUM(L25:L26)</f>
        <v>34857.300000000003</v>
      </c>
      <c r="M28" s="67">
        <f t="shared" si="21"/>
        <v>50789.8</v>
      </c>
      <c r="N28" s="67">
        <f t="shared" si="21"/>
        <v>28146.05</v>
      </c>
      <c r="O28" s="67">
        <f t="shared" si="21"/>
        <v>41941</v>
      </c>
      <c r="P28" s="67">
        <f t="shared" si="21"/>
        <v>32668</v>
      </c>
      <c r="Q28" s="67">
        <f t="shared" si="21"/>
        <v>41558</v>
      </c>
      <c r="R28" s="67">
        <f t="shared" si="21"/>
        <v>41380</v>
      </c>
      <c r="S28" s="67">
        <f t="shared" si="21"/>
        <v>49294</v>
      </c>
      <c r="T28" s="67">
        <f t="shared" si="21"/>
        <v>91349</v>
      </c>
      <c r="U28" s="67">
        <f t="shared" si="21"/>
        <v>107157</v>
      </c>
      <c r="V28" s="67">
        <f t="shared" si="21"/>
        <v>93162.4</v>
      </c>
      <c r="W28" s="67">
        <f t="shared" si="21"/>
        <v>74388.399999999994</v>
      </c>
      <c r="X28" s="67">
        <f t="shared" si="21"/>
        <v>80034.399999999994</v>
      </c>
      <c r="Y28" s="67">
        <f t="shared" si="21"/>
        <v>59209</v>
      </c>
      <c r="Z28" s="67">
        <f t="shared" si="21"/>
        <v>44529</v>
      </c>
      <c r="AA28" s="67">
        <f t="shared" si="21"/>
        <v>33361</v>
      </c>
      <c r="AB28" s="67">
        <f t="shared" si="21"/>
        <v>46585</v>
      </c>
      <c r="AC28" s="67">
        <f t="shared" si="21"/>
        <v>51689</v>
      </c>
      <c r="AD28" s="67">
        <f t="shared" si="21"/>
        <v>70471.399999999994</v>
      </c>
      <c r="AE28" s="67">
        <f t="shared" si="21"/>
        <v>41003.599999999999</v>
      </c>
      <c r="AF28" s="67">
        <f t="shared" si="21"/>
        <v>33079.599999999999</v>
      </c>
      <c r="AG28" s="67">
        <f t="shared" ref="AG28:AZ28" si="22">SUM(AG25:AG27)</f>
        <v>45527.6</v>
      </c>
      <c r="AH28" s="67">
        <f t="shared" si="22"/>
        <v>43623.6</v>
      </c>
      <c r="AI28" s="67">
        <f t="shared" si="22"/>
        <v>43423.6</v>
      </c>
      <c r="AJ28" s="67">
        <f t="shared" si="22"/>
        <v>32176</v>
      </c>
      <c r="AK28" s="67">
        <f t="shared" si="22"/>
        <v>33524</v>
      </c>
      <c r="AL28" s="67">
        <f t="shared" si="22"/>
        <v>31208</v>
      </c>
      <c r="AM28" s="67">
        <f t="shared" si="22"/>
        <v>34140</v>
      </c>
      <c r="AN28" s="67">
        <f t="shared" si="22"/>
        <v>45454.2</v>
      </c>
      <c r="AO28" s="67">
        <f t="shared" si="22"/>
        <v>34752.199999999997</v>
      </c>
      <c r="AP28" s="67">
        <f t="shared" si="22"/>
        <v>23526.799999999999</v>
      </c>
      <c r="AQ28" s="67">
        <f t="shared" si="22"/>
        <v>18222.8</v>
      </c>
      <c r="AR28" s="67">
        <f t="shared" si="22"/>
        <v>21875.200000000001</v>
      </c>
      <c r="AS28" s="67">
        <f t="shared" si="22"/>
        <v>20722.8</v>
      </c>
      <c r="AT28" s="67">
        <f t="shared" si="22"/>
        <v>26794</v>
      </c>
      <c r="AU28" s="67">
        <f t="shared" si="22"/>
        <v>26723</v>
      </c>
      <c r="AV28" s="67">
        <f t="shared" si="22"/>
        <v>25683</v>
      </c>
      <c r="AW28" s="67">
        <f t="shared" si="22"/>
        <v>22235.200000000001</v>
      </c>
      <c r="AX28" s="67">
        <f t="shared" si="22"/>
        <v>21847.200000000001</v>
      </c>
      <c r="AY28" s="67">
        <f t="shared" si="22"/>
        <v>24058.2</v>
      </c>
      <c r="AZ28" s="67">
        <f t="shared" si="22"/>
        <v>25532.2</v>
      </c>
      <c r="BA28" s="67">
        <f t="shared" ref="BA28:BF28" si="23">SUM(BA25:BA26)</f>
        <v>22138.2</v>
      </c>
      <c r="BB28" s="67">
        <f t="shared" si="23"/>
        <v>22269.200000000001</v>
      </c>
      <c r="BC28" s="67">
        <f t="shared" si="23"/>
        <v>19832.2</v>
      </c>
      <c r="BD28" s="67">
        <f t="shared" si="23"/>
        <v>23096.7</v>
      </c>
      <c r="BE28" s="67">
        <f t="shared" si="23"/>
        <v>28081.7</v>
      </c>
      <c r="BF28" s="67">
        <f t="shared" si="23"/>
        <v>21894.2</v>
      </c>
      <c r="BG28" s="67">
        <f>SUM(BG25:BG26)</f>
        <v>22992.2</v>
      </c>
      <c r="BH28" s="67">
        <f>SUM(BH25:BH26)</f>
        <v>19116.2</v>
      </c>
      <c r="BI28" s="68">
        <f>SUM(BI25:BI26)</f>
        <v>21940.7</v>
      </c>
    </row>
    <row r="29" spans="2:61" x14ac:dyDescent="0.25">
      <c r="B29" s="40" t="s">
        <v>97</v>
      </c>
      <c r="C29" s="65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</row>
    <row r="30" spans="2:61" x14ac:dyDescent="0.25"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</row>
    <row r="31" spans="2:61" x14ac:dyDescent="0.25">
      <c r="AI31" t="s">
        <v>100</v>
      </c>
      <c r="AK31" s="40">
        <f>+General!CE50/5</f>
        <v>2806</v>
      </c>
      <c r="AL31" s="40">
        <f>+General!CF50/5</f>
        <v>2806</v>
      </c>
      <c r="AM31" s="40">
        <f>+General!CG50/5</f>
        <v>2806</v>
      </c>
      <c r="AN31" s="40">
        <v>-2276</v>
      </c>
    </row>
    <row r="43" spans="2:2" x14ac:dyDescent="0.25">
      <c r="B43" s="46"/>
    </row>
    <row r="44" spans="2:2" x14ac:dyDescent="0.25">
      <c r="B44" s="46"/>
    </row>
    <row r="45" spans="2:2" x14ac:dyDescent="0.25">
      <c r="B45" s="46"/>
    </row>
    <row r="46" spans="2:2" x14ac:dyDescent="0.25">
      <c r="B46" s="46"/>
    </row>
    <row r="47" spans="2:2" x14ac:dyDescent="0.25">
      <c r="B47" s="46"/>
    </row>
    <row r="48" spans="2:2" x14ac:dyDescent="0.25">
      <c r="B48" s="46"/>
    </row>
    <row r="49" spans="1:2" x14ac:dyDescent="0.25">
      <c r="B49" s="46"/>
    </row>
    <row r="50" spans="1:2" x14ac:dyDescent="0.25">
      <c r="B50" s="46"/>
    </row>
    <row r="51" spans="1:2" x14ac:dyDescent="0.25">
      <c r="B51" s="46"/>
    </row>
    <row r="52" spans="1:2" x14ac:dyDescent="0.25">
      <c r="B52" s="46"/>
    </row>
    <row r="53" spans="1:2" x14ac:dyDescent="0.25">
      <c r="B53" s="46"/>
    </row>
    <row r="54" spans="1:2" x14ac:dyDescent="0.25">
      <c r="B54" s="46"/>
    </row>
    <row r="55" spans="1:2" x14ac:dyDescent="0.25">
      <c r="B55" s="46"/>
    </row>
    <row r="56" spans="1:2" x14ac:dyDescent="0.25">
      <c r="B56" t="s">
        <v>37</v>
      </c>
    </row>
    <row r="58" spans="1:2" x14ac:dyDescent="0.25">
      <c r="A58" s="46">
        <v>43132</v>
      </c>
    </row>
    <row r="106" spans="2:2" x14ac:dyDescent="0.25">
      <c r="B106" s="40" t="s">
        <v>35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C56"/>
  <sheetViews>
    <sheetView topLeftCell="B1" zoomScale="70" workbookViewId="0">
      <pane xSplit="60" ySplit="3" topLeftCell="CU4" activePane="bottomRight" state="frozen"/>
      <selection pane="topRight" activeCell="B1" sqref="B1"/>
      <selection pane="bottomLeft" activeCell="B1" sqref="B1"/>
      <selection pane="bottomRight" activeCell="DH43" sqref="DH43"/>
    </sheetView>
  </sheetViews>
  <sheetFormatPr baseColWidth="10" defaultColWidth="9" defaultRowHeight="15" x14ac:dyDescent="0.25"/>
  <cols>
    <col min="1" max="1" width="5.7109375" customWidth="1"/>
    <col min="2" max="2" width="25.140625" customWidth="1"/>
    <col min="3" max="3" width="27.28515625" hidden="1"/>
    <col min="4" max="4" width="0" hidden="1"/>
    <col min="5" max="5" width="12.85546875" hidden="1"/>
    <col min="6" max="9" width="0" hidden="1"/>
    <col min="10" max="19" width="10.85546875" hidden="1"/>
    <col min="20" max="20" width="8.7109375" hidden="1"/>
    <col min="21" max="44" width="12.7109375" hidden="1"/>
    <col min="45" max="54" width="9.85546875" hidden="1"/>
    <col min="55" max="74" width="12.7109375" hidden="1"/>
    <col min="75" max="107" width="12.7109375" customWidth="1"/>
    <col min="108" max="256" width="10" customWidth="1"/>
  </cols>
  <sheetData>
    <row r="1" spans="2:107" x14ac:dyDescent="0.25">
      <c r="B1" t="s">
        <v>29</v>
      </c>
      <c r="H1" s="2">
        <v>41813</v>
      </c>
      <c r="I1" s="2" t="s">
        <v>23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2:107" ht="32.25" customHeight="1" x14ac:dyDescent="0.25">
      <c r="B2" s="71" t="s">
        <v>82</v>
      </c>
      <c r="F2" t="s">
        <v>34</v>
      </c>
      <c r="H2" s="2">
        <v>41821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 t="s">
        <v>48</v>
      </c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</row>
    <row r="3" spans="2:107" x14ac:dyDescent="0.25">
      <c r="B3" s="3" t="s">
        <v>8</v>
      </c>
      <c r="C3" s="4"/>
      <c r="D3" s="5">
        <v>41671</v>
      </c>
      <c r="E3" s="5">
        <v>41699</v>
      </c>
      <c r="F3" s="5">
        <v>41730</v>
      </c>
      <c r="G3" s="5">
        <v>41760</v>
      </c>
      <c r="H3" s="5">
        <v>41791</v>
      </c>
      <c r="I3" s="5">
        <v>41821</v>
      </c>
      <c r="J3" s="5">
        <v>41852</v>
      </c>
      <c r="K3" s="5">
        <v>41883</v>
      </c>
      <c r="L3" s="5">
        <v>41913</v>
      </c>
      <c r="M3" s="5">
        <v>41944</v>
      </c>
      <c r="N3" s="5">
        <v>41974</v>
      </c>
      <c r="O3" s="5">
        <v>42005</v>
      </c>
      <c r="P3" s="5">
        <v>42036</v>
      </c>
      <c r="Q3" s="5">
        <v>42064</v>
      </c>
      <c r="R3" s="5">
        <v>42095</v>
      </c>
      <c r="S3" s="5">
        <v>42125</v>
      </c>
      <c r="T3" s="5">
        <v>42156</v>
      </c>
      <c r="U3" s="5">
        <v>42186</v>
      </c>
      <c r="V3" s="5">
        <v>42217</v>
      </c>
      <c r="W3" s="5">
        <v>42248</v>
      </c>
      <c r="X3" s="5">
        <v>42278</v>
      </c>
      <c r="Y3" s="5">
        <v>42309</v>
      </c>
      <c r="Z3" s="5">
        <v>42339</v>
      </c>
      <c r="AA3" s="5">
        <v>42370</v>
      </c>
      <c r="AB3" s="5">
        <v>42401</v>
      </c>
      <c r="AC3" s="5">
        <v>42430</v>
      </c>
      <c r="AD3" s="5">
        <v>42461</v>
      </c>
      <c r="AE3" s="5">
        <v>42491</v>
      </c>
      <c r="AF3" s="5">
        <v>42522</v>
      </c>
      <c r="AG3" s="5">
        <v>42552</v>
      </c>
      <c r="AH3" s="5">
        <v>42583</v>
      </c>
      <c r="AI3" s="5">
        <v>42614</v>
      </c>
      <c r="AJ3" s="5">
        <v>42644</v>
      </c>
      <c r="AK3" s="5">
        <v>42675</v>
      </c>
      <c r="AL3" s="5">
        <v>42705</v>
      </c>
      <c r="AM3" s="5">
        <v>42736</v>
      </c>
      <c r="AN3" s="5">
        <v>42767</v>
      </c>
      <c r="AO3" s="5">
        <v>42795</v>
      </c>
      <c r="AP3" s="5">
        <v>42826</v>
      </c>
      <c r="AQ3" s="5">
        <v>42856</v>
      </c>
      <c r="AR3" s="5">
        <v>42887</v>
      </c>
      <c r="AS3" s="5">
        <v>42917</v>
      </c>
      <c r="AT3" s="5">
        <v>42948</v>
      </c>
      <c r="AU3" s="5">
        <v>42979</v>
      </c>
      <c r="AV3" s="5">
        <v>43009</v>
      </c>
      <c r="AW3" s="5">
        <v>43040</v>
      </c>
      <c r="AX3" s="5">
        <v>43070</v>
      </c>
      <c r="AY3" s="5">
        <v>43132</v>
      </c>
      <c r="AZ3" s="5">
        <v>43160</v>
      </c>
      <c r="BA3" s="5">
        <v>43191</v>
      </c>
      <c r="BB3" s="5">
        <v>43221</v>
      </c>
      <c r="BC3" s="5">
        <v>43252</v>
      </c>
      <c r="BD3" s="5">
        <v>43282</v>
      </c>
      <c r="BE3" s="5">
        <v>43313</v>
      </c>
      <c r="BF3" s="5">
        <v>43344</v>
      </c>
      <c r="BG3" s="5">
        <v>43374</v>
      </c>
      <c r="BH3" s="5">
        <v>43405</v>
      </c>
      <c r="BI3" s="5">
        <v>43435</v>
      </c>
      <c r="BJ3" s="5">
        <v>43466</v>
      </c>
      <c r="BK3" s="5">
        <v>43497</v>
      </c>
      <c r="BL3" s="5">
        <v>43525</v>
      </c>
      <c r="BM3" s="5">
        <v>43556</v>
      </c>
      <c r="BN3" s="5">
        <v>43586</v>
      </c>
      <c r="BO3" s="5">
        <v>43617</v>
      </c>
      <c r="BP3" s="5">
        <v>43647</v>
      </c>
      <c r="BQ3" s="5">
        <v>43678</v>
      </c>
      <c r="BR3" s="5">
        <v>43709</v>
      </c>
      <c r="BS3" s="5">
        <v>43739</v>
      </c>
      <c r="BT3" s="5">
        <v>43770</v>
      </c>
      <c r="BU3" s="5">
        <v>43800</v>
      </c>
      <c r="BV3" s="5">
        <v>43831</v>
      </c>
      <c r="BW3" s="5">
        <v>43862</v>
      </c>
      <c r="BX3" s="5">
        <v>43891</v>
      </c>
      <c r="BY3" s="5">
        <v>43922</v>
      </c>
      <c r="BZ3" s="5">
        <v>43952</v>
      </c>
      <c r="CA3" s="5">
        <v>43983</v>
      </c>
      <c r="CB3" s="5">
        <v>44013</v>
      </c>
      <c r="CC3" s="5">
        <v>44044</v>
      </c>
      <c r="CD3" s="5">
        <v>44075</v>
      </c>
      <c r="CE3" s="5">
        <v>44105</v>
      </c>
      <c r="CF3" s="5">
        <v>44136</v>
      </c>
      <c r="CG3" s="5">
        <v>44166</v>
      </c>
      <c r="CH3" s="5">
        <v>44197</v>
      </c>
      <c r="CI3" s="5">
        <v>44228</v>
      </c>
      <c r="CJ3" s="5">
        <v>44287</v>
      </c>
      <c r="CK3" s="5">
        <v>44317</v>
      </c>
      <c r="CL3" s="5">
        <v>44348</v>
      </c>
      <c r="CM3" s="5">
        <v>44378</v>
      </c>
      <c r="CN3" s="5">
        <v>44409</v>
      </c>
      <c r="CO3" s="5">
        <v>44440</v>
      </c>
      <c r="CP3" s="5">
        <v>44470</v>
      </c>
      <c r="CQ3" s="5">
        <v>44501</v>
      </c>
      <c r="CR3" s="5">
        <v>44531</v>
      </c>
      <c r="CS3" s="5">
        <v>44562</v>
      </c>
      <c r="CT3" s="5">
        <v>44593</v>
      </c>
      <c r="CU3" s="5">
        <v>44621</v>
      </c>
      <c r="CV3" s="49">
        <v>44652</v>
      </c>
      <c r="CW3" s="49">
        <v>44682</v>
      </c>
      <c r="CX3" s="49">
        <v>44713</v>
      </c>
      <c r="CY3" s="49">
        <v>44743</v>
      </c>
      <c r="CZ3" s="49">
        <v>44774</v>
      </c>
      <c r="DA3" s="49">
        <v>44805</v>
      </c>
      <c r="DB3" s="49">
        <v>44835</v>
      </c>
      <c r="DC3" s="49">
        <v>44866</v>
      </c>
    </row>
    <row r="4" spans="2:107" x14ac:dyDescent="0.25">
      <c r="B4" s="6" t="s">
        <v>6</v>
      </c>
      <c r="C4" s="7"/>
      <c r="D4" s="11"/>
      <c r="E4" s="11" t="e">
        <f>+#REF!/#REF!</f>
        <v>#REF!</v>
      </c>
      <c r="F4" s="10">
        <v>91.74</v>
      </c>
      <c r="G4" s="10">
        <v>91.74</v>
      </c>
      <c r="H4" s="10">
        <v>91.74</v>
      </c>
      <c r="I4" s="10">
        <v>85</v>
      </c>
      <c r="J4" s="12">
        <f>+(81*207+1125)/207</f>
        <v>86.434782608695656</v>
      </c>
      <c r="K4" s="12">
        <f>+(81*207+1125)/207</f>
        <v>86.434782608695656</v>
      </c>
      <c r="L4" s="12">
        <f>+(81*207+1125)/207</f>
        <v>86.434782608695656</v>
      </c>
      <c r="M4" s="12">
        <v>128</v>
      </c>
      <c r="N4" s="12">
        <v>128</v>
      </c>
      <c r="O4" s="12">
        <v>128</v>
      </c>
      <c r="P4" s="12">
        <v>128</v>
      </c>
      <c r="Q4" s="12">
        <v>128</v>
      </c>
      <c r="R4" s="12">
        <v>128</v>
      </c>
      <c r="S4" s="12">
        <v>128</v>
      </c>
      <c r="T4" s="12">
        <v>234</v>
      </c>
      <c r="U4" s="12">
        <f>+Marlyn!U7</f>
        <v>167</v>
      </c>
      <c r="V4" s="12">
        <f>+Marlyn!V7</f>
        <v>167</v>
      </c>
      <c r="W4" s="12">
        <f>+Marlyn!W7</f>
        <v>167</v>
      </c>
      <c r="X4" s="12">
        <f>+Marlyn!X7</f>
        <v>167</v>
      </c>
      <c r="Y4" s="12">
        <f>+Marlyn!Y7</f>
        <v>167</v>
      </c>
      <c r="Z4" s="12">
        <f>+Marlyn!Z7</f>
        <v>167</v>
      </c>
      <c r="AA4" s="12">
        <f>+Marlyn!AA7</f>
        <v>167</v>
      </c>
      <c r="AB4" s="12">
        <f>+Marlyn!AB7</f>
        <v>135</v>
      </c>
      <c r="AC4" s="12">
        <f>+Marlyn!AC7</f>
        <v>135</v>
      </c>
      <c r="AD4" s="12">
        <f>+Marlyn!AD7</f>
        <v>135</v>
      </c>
      <c r="AE4" s="12">
        <f>+Marlyn!AE7</f>
        <v>135</v>
      </c>
      <c r="AF4" s="12">
        <f>+Marlyn!AF7</f>
        <v>135</v>
      </c>
      <c r="AG4" s="12">
        <f>+Marlyn!AG7</f>
        <v>135</v>
      </c>
      <c r="AH4" s="12">
        <f>+Marlyn!AH7</f>
        <v>135</v>
      </c>
      <c r="AI4" s="12">
        <f>+Marlyn!AI7</f>
        <v>135</v>
      </c>
      <c r="AJ4" s="12">
        <f>+Marlyn!AJ7</f>
        <v>135</v>
      </c>
      <c r="AK4" s="12">
        <f>+Marlyn!AK7</f>
        <v>135</v>
      </c>
      <c r="AL4" s="12">
        <f>+Marlyn!AL7</f>
        <v>135</v>
      </c>
      <c r="AM4" s="12">
        <f>+Marlyn!AM7</f>
        <v>135</v>
      </c>
      <c r="AN4" s="12">
        <f>+Marlyn!AN7</f>
        <v>142</v>
      </c>
      <c r="AO4" s="12">
        <f>+Marlyn!AO7</f>
        <v>142</v>
      </c>
      <c r="AP4" s="12">
        <f>+Marlyn!AP7</f>
        <v>137</v>
      </c>
      <c r="AQ4" s="12">
        <f>+Marlyn!AQ7</f>
        <v>137</v>
      </c>
      <c r="AR4" s="12">
        <f>+Marlyn!AR7</f>
        <v>134</v>
      </c>
      <c r="AS4" s="12">
        <f>+Marlyn!AS7</f>
        <v>134</v>
      </c>
      <c r="AT4" s="12">
        <f>+Marlyn!AT7</f>
        <v>134</v>
      </c>
      <c r="AU4" s="12">
        <f>+Marlyn!AU7</f>
        <v>134</v>
      </c>
      <c r="AV4" s="12">
        <f>+Marlyn!AV7</f>
        <v>134</v>
      </c>
      <c r="AW4" s="12">
        <f>+Marlyn!AW7</f>
        <v>134</v>
      </c>
      <c r="AX4" s="12">
        <f>+Marlyn!AX7</f>
        <v>121</v>
      </c>
      <c r="AY4" s="12">
        <f>+Marlyn!AY7</f>
        <v>121</v>
      </c>
      <c r="AZ4" s="12">
        <v>128</v>
      </c>
      <c r="BA4" s="12">
        <v>128</v>
      </c>
      <c r="BB4" s="12">
        <v>128</v>
      </c>
      <c r="BC4" s="12">
        <v>128</v>
      </c>
      <c r="BD4" s="12">
        <v>128</v>
      </c>
      <c r="BE4" s="12">
        <v>128</v>
      </c>
      <c r="BF4" s="12">
        <v>128</v>
      </c>
      <c r="BG4" s="12">
        <v>128</v>
      </c>
      <c r="BH4" s="12">
        <v>128</v>
      </c>
      <c r="BI4" s="12">
        <v>119</v>
      </c>
      <c r="BJ4" s="12">
        <v>119</v>
      </c>
      <c r="BK4" s="12">
        <v>119</v>
      </c>
      <c r="BL4" s="12">
        <v>119</v>
      </c>
      <c r="BM4" s="12">
        <v>129</v>
      </c>
      <c r="BN4" s="12">
        <v>129</v>
      </c>
      <c r="BO4" s="12">
        <v>126</v>
      </c>
      <c r="BP4" s="12">
        <v>126</v>
      </c>
      <c r="BQ4" s="12">
        <v>126</v>
      </c>
      <c r="BR4" s="12">
        <v>126</v>
      </c>
      <c r="BS4" s="12">
        <v>126</v>
      </c>
      <c r="BT4" s="12">
        <v>126</v>
      </c>
      <c r="BU4" s="12">
        <v>126</v>
      </c>
      <c r="BV4" s="12">
        <v>126</v>
      </c>
      <c r="BW4" s="12">
        <v>137</v>
      </c>
      <c r="BX4" s="12">
        <v>137</v>
      </c>
      <c r="BY4" s="12">
        <v>137</v>
      </c>
      <c r="BZ4" s="12">
        <v>137</v>
      </c>
      <c r="CA4" s="12">
        <v>137</v>
      </c>
      <c r="CB4" s="12">
        <v>137</v>
      </c>
      <c r="CC4" s="12">
        <v>137</v>
      </c>
      <c r="CD4" s="12">
        <v>137</v>
      </c>
      <c r="CE4" s="12">
        <v>137</v>
      </c>
      <c r="CF4" s="12">
        <v>137</v>
      </c>
      <c r="CG4" s="12">
        <v>137</v>
      </c>
      <c r="CH4" s="12">
        <v>137</v>
      </c>
      <c r="CI4" s="12">
        <v>137</v>
      </c>
      <c r="CJ4" s="12">
        <v>137</v>
      </c>
      <c r="CK4" s="12">
        <v>137</v>
      </c>
      <c r="CL4" s="12">
        <v>175</v>
      </c>
      <c r="CM4" s="12">
        <v>175</v>
      </c>
      <c r="CN4" s="12">
        <v>175</v>
      </c>
      <c r="CO4" s="12">
        <v>175</v>
      </c>
      <c r="CP4" s="12">
        <v>175</v>
      </c>
      <c r="CQ4" s="12">
        <v>159</v>
      </c>
      <c r="CR4" s="12">
        <v>159</v>
      </c>
      <c r="CS4" s="12">
        <v>159</v>
      </c>
      <c r="CT4" s="12">
        <v>159</v>
      </c>
      <c r="CU4" s="12">
        <v>159</v>
      </c>
      <c r="CV4" s="54">
        <v>159</v>
      </c>
      <c r="CW4" s="54">
        <v>159</v>
      </c>
      <c r="CX4" s="54">
        <v>159</v>
      </c>
      <c r="CY4" s="54">
        <v>159</v>
      </c>
      <c r="CZ4" s="54">
        <v>159</v>
      </c>
      <c r="DA4" s="54">
        <v>159</v>
      </c>
      <c r="DB4" s="54">
        <v>159</v>
      </c>
      <c r="DC4" s="54">
        <v>159</v>
      </c>
    </row>
    <row r="5" spans="2:107" x14ac:dyDescent="0.25">
      <c r="B5" s="6" t="s">
        <v>3</v>
      </c>
      <c r="C5" s="13"/>
      <c r="D5" s="10"/>
      <c r="E5" s="10">
        <v>0</v>
      </c>
      <c r="F5" s="10">
        <f>+E6</f>
        <v>0</v>
      </c>
      <c r="G5" s="10">
        <f t="shared" ref="G5:AG5" si="0">+F6</f>
        <v>7778.3</v>
      </c>
      <c r="H5" s="10">
        <f t="shared" si="0"/>
        <v>7957</v>
      </c>
      <c r="I5" s="10">
        <f t="shared" si="0"/>
        <v>8033</v>
      </c>
      <c r="J5" s="10">
        <f t="shared" si="0"/>
        <v>8045</v>
      </c>
      <c r="K5" s="10">
        <f t="shared" si="0"/>
        <v>8066</v>
      </c>
      <c r="L5" s="10">
        <f t="shared" si="0"/>
        <v>8083</v>
      </c>
      <c r="M5" s="10">
        <f t="shared" si="0"/>
        <v>8110</v>
      </c>
      <c r="N5" s="10">
        <f t="shared" si="0"/>
        <v>8136</v>
      </c>
      <c r="O5" s="10">
        <f t="shared" si="0"/>
        <v>8157</v>
      </c>
      <c r="P5" s="10">
        <f t="shared" si="0"/>
        <v>8170</v>
      </c>
      <c r="Q5" s="10">
        <f t="shared" si="0"/>
        <v>8177</v>
      </c>
      <c r="R5" s="10">
        <f t="shared" si="0"/>
        <v>8194</v>
      </c>
      <c r="S5" s="10">
        <f t="shared" si="0"/>
        <v>8229</v>
      </c>
      <c r="T5" s="10">
        <f t="shared" si="0"/>
        <v>8249</v>
      </c>
      <c r="U5" s="10">
        <f t="shared" si="0"/>
        <v>8280</v>
      </c>
      <c r="V5" s="10">
        <f t="shared" si="0"/>
        <v>8308</v>
      </c>
      <c r="W5" s="10">
        <f t="shared" si="0"/>
        <v>8332</v>
      </c>
      <c r="X5" s="10">
        <f t="shared" si="0"/>
        <v>8364</v>
      </c>
      <c r="Y5" s="10">
        <f t="shared" si="0"/>
        <v>8399</v>
      </c>
      <c r="Z5" s="10">
        <f t="shared" si="0"/>
        <v>8428</v>
      </c>
      <c r="AA5" s="10">
        <f t="shared" si="0"/>
        <v>8428</v>
      </c>
      <c r="AB5" s="10">
        <f t="shared" si="0"/>
        <v>8480</v>
      </c>
      <c r="AC5" s="10">
        <f t="shared" si="0"/>
        <v>8563</v>
      </c>
      <c r="AD5" s="10">
        <f t="shared" si="0"/>
        <v>8596</v>
      </c>
      <c r="AE5" s="10">
        <f t="shared" si="0"/>
        <v>8637</v>
      </c>
      <c r="AF5" s="10">
        <f t="shared" si="0"/>
        <v>8352</v>
      </c>
      <c r="AG5" s="10">
        <f t="shared" si="0"/>
        <v>8352</v>
      </c>
      <c r="AH5" s="10">
        <f>+AG6</f>
        <v>8567</v>
      </c>
      <c r="AI5" s="10">
        <f>+AH6</f>
        <v>8689</v>
      </c>
      <c r="AJ5" s="10">
        <f>+AI6</f>
        <v>8566</v>
      </c>
      <c r="AK5" s="10">
        <f>+AJ6</f>
        <v>8689</v>
      </c>
      <c r="AL5" s="10">
        <v>8845</v>
      </c>
      <c r="AM5" s="10">
        <v>93</v>
      </c>
      <c r="AN5" s="10">
        <f t="shared" ref="AN5:AV5" si="1">+AM6</f>
        <v>146</v>
      </c>
      <c r="AO5" s="10">
        <f t="shared" si="1"/>
        <v>186</v>
      </c>
      <c r="AP5" s="10">
        <f t="shared" si="1"/>
        <v>225</v>
      </c>
      <c r="AQ5" s="10">
        <f t="shared" si="1"/>
        <v>324</v>
      </c>
      <c r="AR5" s="10">
        <f t="shared" si="1"/>
        <v>526</v>
      </c>
      <c r="AS5" s="10">
        <f t="shared" si="1"/>
        <v>814</v>
      </c>
      <c r="AT5" s="10">
        <f t="shared" si="1"/>
        <v>1201</v>
      </c>
      <c r="AU5" s="10">
        <f t="shared" si="1"/>
        <v>1505</v>
      </c>
      <c r="AV5" s="10">
        <f t="shared" si="1"/>
        <v>1744</v>
      </c>
      <c r="AW5" s="10">
        <v>100</v>
      </c>
      <c r="AX5" s="10">
        <f t="shared" ref="AX5:BR5" si="2">+AW6</f>
        <v>235</v>
      </c>
      <c r="AY5" s="10">
        <f t="shared" si="2"/>
        <v>309</v>
      </c>
      <c r="AZ5" s="10">
        <f t="shared" si="2"/>
        <v>445</v>
      </c>
      <c r="BA5" s="10">
        <f t="shared" si="2"/>
        <v>531</v>
      </c>
      <c r="BB5" s="10">
        <f t="shared" si="2"/>
        <v>713</v>
      </c>
      <c r="BC5" s="10">
        <f t="shared" si="2"/>
        <v>924</v>
      </c>
      <c r="BD5" s="10">
        <f t="shared" si="2"/>
        <v>1122</v>
      </c>
      <c r="BE5" s="10">
        <f t="shared" si="2"/>
        <v>1290</v>
      </c>
      <c r="BF5" s="10">
        <f t="shared" si="2"/>
        <v>1345</v>
      </c>
      <c r="BG5" s="10">
        <f t="shared" si="2"/>
        <v>1350</v>
      </c>
      <c r="BH5" s="10">
        <f t="shared" si="2"/>
        <v>1435</v>
      </c>
      <c r="BI5" s="10">
        <f t="shared" si="2"/>
        <v>1468</v>
      </c>
      <c r="BJ5" s="10">
        <f t="shared" si="2"/>
        <v>1507</v>
      </c>
      <c r="BK5" s="10">
        <f t="shared" si="2"/>
        <v>1546</v>
      </c>
      <c r="BL5" s="10">
        <f t="shared" si="2"/>
        <v>1579</v>
      </c>
      <c r="BM5" s="10">
        <f t="shared" si="2"/>
        <v>1606</v>
      </c>
      <c r="BN5" s="10">
        <f t="shared" si="2"/>
        <v>1706</v>
      </c>
      <c r="BO5" s="10">
        <f t="shared" si="2"/>
        <v>1845</v>
      </c>
      <c r="BP5" s="10">
        <f t="shared" si="2"/>
        <v>2034</v>
      </c>
      <c r="BQ5" s="10">
        <f t="shared" si="2"/>
        <v>2221</v>
      </c>
      <c r="BR5" s="10">
        <f t="shared" si="2"/>
        <v>2329</v>
      </c>
      <c r="BS5" s="10">
        <f t="shared" ref="BS5:DC5" si="3">+BR6</f>
        <v>2421</v>
      </c>
      <c r="BT5" s="10">
        <f t="shared" si="3"/>
        <v>2501</v>
      </c>
      <c r="BU5" s="10">
        <f t="shared" si="3"/>
        <v>2566</v>
      </c>
      <c r="BV5" s="10">
        <f t="shared" si="3"/>
        <v>2605</v>
      </c>
      <c r="BW5" s="10">
        <f t="shared" si="3"/>
        <v>2624</v>
      </c>
      <c r="BX5" s="10">
        <f t="shared" si="3"/>
        <v>2665</v>
      </c>
      <c r="BY5" s="10">
        <f t="shared" si="3"/>
        <v>2724</v>
      </c>
      <c r="BZ5" s="10">
        <f t="shared" si="3"/>
        <v>2779</v>
      </c>
      <c r="CA5" s="10">
        <f t="shared" si="3"/>
        <v>2826</v>
      </c>
      <c r="CB5" s="10">
        <f t="shared" si="3"/>
        <v>2866</v>
      </c>
      <c r="CC5" s="10">
        <f t="shared" si="3"/>
        <v>2906</v>
      </c>
      <c r="CD5" s="10">
        <f t="shared" si="3"/>
        <v>2942</v>
      </c>
      <c r="CE5" s="10">
        <f t="shared" si="3"/>
        <v>2965</v>
      </c>
      <c r="CF5" s="10">
        <f t="shared" si="3"/>
        <v>3005</v>
      </c>
      <c r="CG5" s="10">
        <f t="shared" si="3"/>
        <v>3047</v>
      </c>
      <c r="CH5" s="10">
        <f t="shared" si="3"/>
        <v>3105</v>
      </c>
      <c r="CI5" s="10">
        <f t="shared" si="3"/>
        <v>3150</v>
      </c>
      <c r="CJ5" s="10">
        <f t="shared" si="3"/>
        <v>3187</v>
      </c>
      <c r="CK5" s="10">
        <f t="shared" si="3"/>
        <v>3264</v>
      </c>
      <c r="CL5" s="10">
        <f t="shared" si="3"/>
        <v>3306</v>
      </c>
      <c r="CM5" s="10">
        <f t="shared" si="3"/>
        <v>3354</v>
      </c>
      <c r="CN5" s="10">
        <f t="shared" si="3"/>
        <v>3414</v>
      </c>
      <c r="CO5" s="10">
        <f t="shared" si="3"/>
        <v>3529</v>
      </c>
      <c r="CP5" s="10">
        <f t="shared" si="3"/>
        <v>3558</v>
      </c>
      <c r="CQ5" s="10">
        <f t="shared" si="3"/>
        <v>3587</v>
      </c>
      <c r="CR5" s="10">
        <f t="shared" si="3"/>
        <v>3613</v>
      </c>
      <c r="CS5" s="10">
        <f t="shared" si="3"/>
        <v>3644</v>
      </c>
      <c r="CT5" s="10">
        <f t="shared" si="3"/>
        <v>3685</v>
      </c>
      <c r="CU5" s="10">
        <f t="shared" si="3"/>
        <v>3731</v>
      </c>
      <c r="CV5" s="53">
        <f t="shared" si="3"/>
        <v>3765</v>
      </c>
      <c r="CW5" s="53">
        <f t="shared" si="3"/>
        <v>3795</v>
      </c>
      <c r="CX5" s="53">
        <f t="shared" si="3"/>
        <v>3850</v>
      </c>
      <c r="CY5" s="53">
        <f t="shared" si="3"/>
        <v>3874</v>
      </c>
      <c r="CZ5" s="53">
        <f t="shared" si="3"/>
        <v>3931</v>
      </c>
      <c r="DA5" s="53">
        <f t="shared" si="3"/>
        <v>4005</v>
      </c>
      <c r="DB5" s="53">
        <f t="shared" si="3"/>
        <v>4056</v>
      </c>
      <c r="DC5" s="53">
        <f t="shared" si="3"/>
        <v>4088</v>
      </c>
    </row>
    <row r="6" spans="2:107" x14ac:dyDescent="0.25">
      <c r="B6" s="6" t="s">
        <v>4</v>
      </c>
      <c r="C6" s="13"/>
      <c r="D6" s="14"/>
      <c r="E6" s="14">
        <v>0</v>
      </c>
      <c r="F6" s="14">
        <v>7778.3</v>
      </c>
      <c r="G6" s="14">
        <v>7957</v>
      </c>
      <c r="H6" s="14">
        <v>8033</v>
      </c>
      <c r="I6" s="14">
        <v>8045</v>
      </c>
      <c r="J6" s="14">
        <v>8066</v>
      </c>
      <c r="K6" s="14">
        <v>8083</v>
      </c>
      <c r="L6" s="14">
        <v>8110</v>
      </c>
      <c r="M6" s="14">
        <v>8136</v>
      </c>
      <c r="N6" s="14">
        <v>8157</v>
      </c>
      <c r="O6" s="14">
        <v>8170</v>
      </c>
      <c r="P6" s="14">
        <v>8177</v>
      </c>
      <c r="Q6" s="14">
        <v>8194</v>
      </c>
      <c r="R6" s="14">
        <v>8229</v>
      </c>
      <c r="S6" s="14">
        <v>8249</v>
      </c>
      <c r="T6" s="14">
        <v>8280</v>
      </c>
      <c r="U6" s="14">
        <v>8308</v>
      </c>
      <c r="V6" s="14">
        <v>8332</v>
      </c>
      <c r="W6" s="14">
        <v>8364</v>
      </c>
      <c r="X6" s="14">
        <v>8399</v>
      </c>
      <c r="Y6" s="14">
        <v>8428</v>
      </c>
      <c r="Z6" s="14">
        <v>8428</v>
      </c>
      <c r="AA6" s="14">
        <v>8480</v>
      </c>
      <c r="AB6" s="14">
        <v>8563</v>
      </c>
      <c r="AC6" s="14">
        <v>8596</v>
      </c>
      <c r="AD6" s="14">
        <v>8637</v>
      </c>
      <c r="AE6" s="14">
        <v>8352</v>
      </c>
      <c r="AF6" s="14">
        <v>8352</v>
      </c>
      <c r="AG6" s="14">
        <v>8567</v>
      </c>
      <c r="AH6" s="14">
        <v>8689</v>
      </c>
      <c r="AI6" s="14">
        <v>8566</v>
      </c>
      <c r="AJ6" s="14">
        <v>8689</v>
      </c>
      <c r="AK6" s="14">
        <v>2760</v>
      </c>
      <c r="AL6" s="14">
        <v>8900</v>
      </c>
      <c r="AM6" s="14">
        <v>146</v>
      </c>
      <c r="AN6" s="14">
        <v>186</v>
      </c>
      <c r="AO6" s="14">
        <v>225</v>
      </c>
      <c r="AP6" s="14">
        <v>324</v>
      </c>
      <c r="AQ6" s="14">
        <v>526</v>
      </c>
      <c r="AR6" s="14">
        <v>814</v>
      </c>
      <c r="AS6" s="72">
        <v>1201</v>
      </c>
      <c r="AT6" s="72">
        <v>1505</v>
      </c>
      <c r="AU6" s="72">
        <v>1744</v>
      </c>
      <c r="AV6" s="72">
        <f>1744+229</f>
        <v>1973</v>
      </c>
      <c r="AW6" s="72">
        <v>235</v>
      </c>
      <c r="AX6" s="72">
        <v>309</v>
      </c>
      <c r="AY6" s="72">
        <v>445</v>
      </c>
      <c r="AZ6" s="72">
        <v>531</v>
      </c>
      <c r="BA6" s="72">
        <v>713</v>
      </c>
      <c r="BB6" s="72">
        <v>924</v>
      </c>
      <c r="BC6" s="72">
        <v>1122</v>
      </c>
      <c r="BD6" s="72">
        <v>1290</v>
      </c>
      <c r="BE6" s="72">
        <v>1345</v>
      </c>
      <c r="BF6" s="72">
        <v>1350</v>
      </c>
      <c r="BG6" s="72">
        <v>1435</v>
      </c>
      <c r="BH6" s="72">
        <v>1468</v>
      </c>
      <c r="BI6" s="72">
        <v>1507</v>
      </c>
      <c r="BJ6" s="72">
        <v>1546</v>
      </c>
      <c r="BK6" s="72">
        <v>1579</v>
      </c>
      <c r="BL6" s="72">
        <v>1606</v>
      </c>
      <c r="BM6" s="72">
        <v>1706</v>
      </c>
      <c r="BN6" s="72">
        <v>1845</v>
      </c>
      <c r="BO6" s="72">
        <v>2034</v>
      </c>
      <c r="BP6" s="72">
        <v>2221</v>
      </c>
      <c r="BQ6" s="72">
        <v>2329</v>
      </c>
      <c r="BR6" s="72">
        <v>2421</v>
      </c>
      <c r="BS6" s="72">
        <v>2501</v>
      </c>
      <c r="BT6" s="72">
        <v>2566</v>
      </c>
      <c r="BU6" s="72">
        <v>2605</v>
      </c>
      <c r="BV6" s="72">
        <v>2624</v>
      </c>
      <c r="BW6" s="72">
        <v>2665</v>
      </c>
      <c r="BX6" s="72">
        <v>2724</v>
      </c>
      <c r="BY6" s="72">
        <v>2779</v>
      </c>
      <c r="BZ6" s="72">
        <v>2826</v>
      </c>
      <c r="CA6" s="72">
        <v>2866</v>
      </c>
      <c r="CB6" s="72">
        <v>2906</v>
      </c>
      <c r="CC6" s="72">
        <v>2942</v>
      </c>
      <c r="CD6" s="72">
        <v>2965</v>
      </c>
      <c r="CE6" s="72">
        <v>3005</v>
      </c>
      <c r="CF6" s="72">
        <v>3047</v>
      </c>
      <c r="CG6" s="72">
        <v>3105</v>
      </c>
      <c r="CH6" s="72">
        <v>3150</v>
      </c>
      <c r="CI6" s="72">
        <v>3187</v>
      </c>
      <c r="CJ6" s="72">
        <v>3264</v>
      </c>
      <c r="CK6" s="72">
        <v>3306</v>
      </c>
      <c r="CL6" s="72">
        <v>3354</v>
      </c>
      <c r="CM6" s="72">
        <v>3414</v>
      </c>
      <c r="CN6" s="72">
        <v>3529</v>
      </c>
      <c r="CO6" s="72">
        <v>3558</v>
      </c>
      <c r="CP6" s="72">
        <v>3587</v>
      </c>
      <c r="CQ6" s="72">
        <v>3613</v>
      </c>
      <c r="CR6" s="72">
        <v>3644</v>
      </c>
      <c r="CS6" s="72">
        <v>3685</v>
      </c>
      <c r="CT6" s="72">
        <v>3731</v>
      </c>
      <c r="CU6" s="72">
        <v>3765</v>
      </c>
      <c r="CV6" s="72">
        <v>3795</v>
      </c>
      <c r="CW6" s="72">
        <v>3850</v>
      </c>
      <c r="CX6" s="72">
        <v>3874</v>
      </c>
      <c r="CY6" s="72">
        <v>3931</v>
      </c>
      <c r="CZ6" s="72">
        <v>4005</v>
      </c>
      <c r="DA6" s="72">
        <v>4056</v>
      </c>
      <c r="DB6" s="72">
        <v>4088</v>
      </c>
      <c r="DC6" s="72">
        <v>4120</v>
      </c>
    </row>
    <row r="7" spans="2:107" x14ac:dyDescent="0.25">
      <c r="B7" s="6" t="s">
        <v>5</v>
      </c>
      <c r="C7" s="7"/>
      <c r="D7" s="10"/>
      <c r="E7" s="10">
        <f t="shared" ref="E7:AJ7" si="4">+E6-E5</f>
        <v>0</v>
      </c>
      <c r="F7" s="10">
        <f t="shared" si="4"/>
        <v>7778.3</v>
      </c>
      <c r="G7" s="10">
        <f t="shared" si="4"/>
        <v>178.69999999999982</v>
      </c>
      <c r="H7" s="10">
        <f t="shared" si="4"/>
        <v>76</v>
      </c>
      <c r="I7" s="10">
        <f t="shared" si="4"/>
        <v>12</v>
      </c>
      <c r="J7" s="10">
        <f t="shared" si="4"/>
        <v>21</v>
      </c>
      <c r="K7" s="10">
        <f t="shared" si="4"/>
        <v>17</v>
      </c>
      <c r="L7" s="10">
        <f t="shared" si="4"/>
        <v>27</v>
      </c>
      <c r="M7" s="10">
        <f t="shared" si="4"/>
        <v>26</v>
      </c>
      <c r="N7" s="10">
        <f t="shared" si="4"/>
        <v>21</v>
      </c>
      <c r="O7" s="10">
        <f t="shared" si="4"/>
        <v>13</v>
      </c>
      <c r="P7" s="10">
        <f t="shared" si="4"/>
        <v>7</v>
      </c>
      <c r="Q7" s="10">
        <f t="shared" si="4"/>
        <v>17</v>
      </c>
      <c r="R7" s="10">
        <f t="shared" si="4"/>
        <v>35</v>
      </c>
      <c r="S7" s="10">
        <f t="shared" si="4"/>
        <v>20</v>
      </c>
      <c r="T7" s="10">
        <f t="shared" si="4"/>
        <v>31</v>
      </c>
      <c r="U7" s="10">
        <f t="shared" si="4"/>
        <v>28</v>
      </c>
      <c r="V7" s="10">
        <f t="shared" si="4"/>
        <v>24</v>
      </c>
      <c r="W7" s="10">
        <f t="shared" si="4"/>
        <v>32</v>
      </c>
      <c r="X7" s="10">
        <f t="shared" si="4"/>
        <v>35</v>
      </c>
      <c r="Y7" s="10">
        <f t="shared" si="4"/>
        <v>29</v>
      </c>
      <c r="Z7" s="10">
        <f t="shared" si="4"/>
        <v>0</v>
      </c>
      <c r="AA7" s="10">
        <f t="shared" si="4"/>
        <v>52</v>
      </c>
      <c r="AB7" s="10">
        <f t="shared" si="4"/>
        <v>83</v>
      </c>
      <c r="AC7" s="10">
        <f t="shared" si="4"/>
        <v>33</v>
      </c>
      <c r="AD7" s="10">
        <f t="shared" si="4"/>
        <v>41</v>
      </c>
      <c r="AE7" s="10">
        <f t="shared" si="4"/>
        <v>-285</v>
      </c>
      <c r="AF7" s="10">
        <f t="shared" si="4"/>
        <v>0</v>
      </c>
      <c r="AG7" s="10">
        <f t="shared" si="4"/>
        <v>215</v>
      </c>
      <c r="AH7" s="10">
        <f t="shared" si="4"/>
        <v>122</v>
      </c>
      <c r="AI7" s="10">
        <f t="shared" si="4"/>
        <v>-123</v>
      </c>
      <c r="AJ7" s="10">
        <f t="shared" si="4"/>
        <v>123</v>
      </c>
      <c r="AK7" s="10">
        <f t="shared" ref="AK7:BP7" si="5">+AK6-AK5</f>
        <v>-5929</v>
      </c>
      <c r="AL7" s="10">
        <f t="shared" si="5"/>
        <v>55</v>
      </c>
      <c r="AM7" s="10">
        <f t="shared" si="5"/>
        <v>53</v>
      </c>
      <c r="AN7" s="10">
        <f t="shared" si="5"/>
        <v>40</v>
      </c>
      <c r="AO7" s="10">
        <f t="shared" si="5"/>
        <v>39</v>
      </c>
      <c r="AP7" s="10">
        <f t="shared" si="5"/>
        <v>99</v>
      </c>
      <c r="AQ7" s="10">
        <f t="shared" si="5"/>
        <v>202</v>
      </c>
      <c r="AR7" s="10">
        <f t="shared" si="5"/>
        <v>288</v>
      </c>
      <c r="AS7" s="10">
        <f t="shared" si="5"/>
        <v>387</v>
      </c>
      <c r="AT7" s="10">
        <f t="shared" si="5"/>
        <v>304</v>
      </c>
      <c r="AU7" s="10">
        <f t="shared" si="5"/>
        <v>239</v>
      </c>
      <c r="AV7" s="10">
        <f t="shared" si="5"/>
        <v>229</v>
      </c>
      <c r="AW7" s="10">
        <f t="shared" si="5"/>
        <v>135</v>
      </c>
      <c r="AX7" s="10">
        <f t="shared" si="5"/>
        <v>74</v>
      </c>
      <c r="AY7" s="10">
        <f t="shared" si="5"/>
        <v>136</v>
      </c>
      <c r="AZ7" s="10">
        <f t="shared" si="5"/>
        <v>86</v>
      </c>
      <c r="BA7" s="10">
        <f t="shared" si="5"/>
        <v>182</v>
      </c>
      <c r="BB7" s="10">
        <f t="shared" si="5"/>
        <v>211</v>
      </c>
      <c r="BC7" s="10">
        <f t="shared" si="5"/>
        <v>198</v>
      </c>
      <c r="BD7" s="10">
        <f t="shared" si="5"/>
        <v>168</v>
      </c>
      <c r="BE7" s="10">
        <f t="shared" si="5"/>
        <v>55</v>
      </c>
      <c r="BF7" s="10">
        <f t="shared" si="5"/>
        <v>5</v>
      </c>
      <c r="BG7" s="10">
        <f t="shared" si="5"/>
        <v>85</v>
      </c>
      <c r="BH7" s="10">
        <f t="shared" si="5"/>
        <v>33</v>
      </c>
      <c r="BI7" s="10">
        <f t="shared" si="5"/>
        <v>39</v>
      </c>
      <c r="BJ7" s="10">
        <f t="shared" si="5"/>
        <v>39</v>
      </c>
      <c r="BK7" s="10">
        <f t="shared" si="5"/>
        <v>33</v>
      </c>
      <c r="BL7" s="10">
        <f t="shared" si="5"/>
        <v>27</v>
      </c>
      <c r="BM7" s="10">
        <f t="shared" si="5"/>
        <v>100</v>
      </c>
      <c r="BN7" s="10">
        <f t="shared" si="5"/>
        <v>139</v>
      </c>
      <c r="BO7" s="10">
        <f t="shared" si="5"/>
        <v>189</v>
      </c>
      <c r="BP7" s="10">
        <f t="shared" si="5"/>
        <v>187</v>
      </c>
      <c r="BQ7" s="10">
        <f t="shared" ref="BQ7:DB7" si="6">+BQ6-BQ5</f>
        <v>108</v>
      </c>
      <c r="BR7" s="10">
        <f t="shared" si="6"/>
        <v>92</v>
      </c>
      <c r="BS7" s="10">
        <f t="shared" si="6"/>
        <v>80</v>
      </c>
      <c r="BT7" s="10">
        <f t="shared" si="6"/>
        <v>65</v>
      </c>
      <c r="BU7" s="10">
        <f t="shared" si="6"/>
        <v>39</v>
      </c>
      <c r="BV7" s="10">
        <f t="shared" si="6"/>
        <v>19</v>
      </c>
      <c r="BW7" s="10">
        <f t="shared" si="6"/>
        <v>41</v>
      </c>
      <c r="BX7" s="10">
        <f t="shared" si="6"/>
        <v>59</v>
      </c>
      <c r="BY7" s="10">
        <f t="shared" si="6"/>
        <v>55</v>
      </c>
      <c r="BZ7" s="10">
        <f t="shared" si="6"/>
        <v>47</v>
      </c>
      <c r="CA7" s="10">
        <f t="shared" si="6"/>
        <v>40</v>
      </c>
      <c r="CB7" s="10">
        <f t="shared" si="6"/>
        <v>40</v>
      </c>
      <c r="CC7" s="10">
        <f t="shared" si="6"/>
        <v>36</v>
      </c>
      <c r="CD7" s="10">
        <f t="shared" si="6"/>
        <v>23</v>
      </c>
      <c r="CE7" s="10">
        <f t="shared" si="6"/>
        <v>40</v>
      </c>
      <c r="CF7" s="10">
        <f t="shared" si="6"/>
        <v>42</v>
      </c>
      <c r="CG7" s="10">
        <f t="shared" si="6"/>
        <v>58</v>
      </c>
      <c r="CH7" s="10">
        <f t="shared" si="6"/>
        <v>45</v>
      </c>
      <c r="CI7" s="10">
        <f t="shared" si="6"/>
        <v>37</v>
      </c>
      <c r="CJ7" s="10">
        <f t="shared" si="6"/>
        <v>77</v>
      </c>
      <c r="CK7" s="10">
        <f t="shared" si="6"/>
        <v>42</v>
      </c>
      <c r="CL7" s="10">
        <f t="shared" si="6"/>
        <v>48</v>
      </c>
      <c r="CM7" s="10">
        <f t="shared" si="6"/>
        <v>60</v>
      </c>
      <c r="CN7" s="10">
        <f t="shared" si="6"/>
        <v>115</v>
      </c>
      <c r="CO7" s="10">
        <f t="shared" si="6"/>
        <v>29</v>
      </c>
      <c r="CP7" s="10">
        <f t="shared" si="6"/>
        <v>29</v>
      </c>
      <c r="CQ7" s="10">
        <f t="shared" si="6"/>
        <v>26</v>
      </c>
      <c r="CR7" s="10">
        <f t="shared" si="6"/>
        <v>31</v>
      </c>
      <c r="CS7" s="10">
        <f t="shared" si="6"/>
        <v>41</v>
      </c>
      <c r="CT7" s="10">
        <f t="shared" si="6"/>
        <v>46</v>
      </c>
      <c r="CU7" s="10">
        <f t="shared" si="6"/>
        <v>34</v>
      </c>
      <c r="CV7" s="53">
        <f t="shared" si="6"/>
        <v>30</v>
      </c>
      <c r="CW7" s="53">
        <f t="shared" si="6"/>
        <v>55</v>
      </c>
      <c r="CX7" s="53">
        <f t="shared" si="6"/>
        <v>24</v>
      </c>
      <c r="CY7" s="53">
        <f t="shared" si="6"/>
        <v>57</v>
      </c>
      <c r="CZ7" s="53">
        <f t="shared" si="6"/>
        <v>74</v>
      </c>
      <c r="DA7" s="53">
        <f t="shared" si="6"/>
        <v>51</v>
      </c>
      <c r="DB7" s="53">
        <f t="shared" si="6"/>
        <v>32</v>
      </c>
      <c r="DC7" s="53">
        <f t="shared" ref="DC7" si="7">+DC6-DC5</f>
        <v>32</v>
      </c>
    </row>
    <row r="8" spans="2:107" x14ac:dyDescent="0.25">
      <c r="B8" s="6" t="s">
        <v>28</v>
      </c>
      <c r="C8" s="7"/>
      <c r="D8" s="10"/>
      <c r="E8" s="10"/>
      <c r="F8" s="10"/>
      <c r="G8" s="10"/>
      <c r="H8" s="10"/>
      <c r="I8" s="10"/>
      <c r="J8" s="10"/>
      <c r="K8" s="10"/>
      <c r="L8" s="10"/>
      <c r="M8" s="10">
        <f>+Marlyn!M11</f>
        <v>26</v>
      </c>
      <c r="N8" s="10">
        <f>+Marlyn!N11</f>
        <v>22</v>
      </c>
      <c r="O8" s="10">
        <f>+Marlyn!O11</f>
        <v>11</v>
      </c>
      <c r="P8" s="10">
        <f>+Marlyn!P11</f>
        <v>10.099999999999994</v>
      </c>
      <c r="Q8" s="10">
        <f>+Marlyn!Q11</f>
        <v>16</v>
      </c>
      <c r="R8" s="10">
        <f>+Marlyn!R11</f>
        <v>34.900000000000006</v>
      </c>
      <c r="S8" s="10">
        <f>+Marlyn!S11</f>
        <v>20</v>
      </c>
      <c r="T8" s="10">
        <f>+Marlyn!T11</f>
        <v>40</v>
      </c>
      <c r="U8" s="10">
        <f>+Marlyn!U11</f>
        <v>20</v>
      </c>
      <c r="V8" s="10">
        <f>+Marlyn!V11</f>
        <v>24</v>
      </c>
      <c r="W8" s="10">
        <f>+Marlyn!W11</f>
        <v>32</v>
      </c>
      <c r="X8" s="10">
        <f>+Marlyn!X11</f>
        <v>35</v>
      </c>
      <c r="Y8" s="10">
        <f>+Marlyn!Y11</f>
        <v>29</v>
      </c>
      <c r="Z8" s="10">
        <f>+Marlyn!Z11</f>
        <v>47</v>
      </c>
      <c r="AA8" s="10">
        <f>+Marlyn!AA11</f>
        <v>52</v>
      </c>
      <c r="AB8" s="10">
        <f>+Marlyn!AB11</f>
        <v>37</v>
      </c>
      <c r="AC8" s="10">
        <f>+Marlyn!AC11</f>
        <v>35</v>
      </c>
      <c r="AD8" s="10">
        <f>+Marlyn!AD11</f>
        <v>42</v>
      </c>
      <c r="AE8" s="10">
        <f>+Marlyn!AE11</f>
        <v>54</v>
      </c>
      <c r="AF8" s="10">
        <f>+Marlyn!AF11</f>
        <v>0</v>
      </c>
      <c r="AG8" s="10">
        <f>+Marlyn!AG11</f>
        <v>215</v>
      </c>
      <c r="AH8" s="10">
        <f>+Marlyn!AH11</f>
        <v>122</v>
      </c>
      <c r="AI8" s="10">
        <f>+Marlyn!AI11</f>
        <v>0</v>
      </c>
      <c r="AJ8" s="10">
        <f>+Marlyn!AJ11</f>
        <v>123</v>
      </c>
      <c r="AK8" s="10">
        <f>+Marlyn!AK11</f>
        <v>53</v>
      </c>
      <c r="AL8" s="10">
        <f>+Marlyn!AL11</f>
        <v>55</v>
      </c>
      <c r="AM8" s="10">
        <f>+Marlyn!AM11</f>
        <v>53</v>
      </c>
      <c r="AN8" s="10">
        <f>+Marlyn!AN11</f>
        <v>36</v>
      </c>
      <c r="AO8" s="10">
        <f>+Marlyn!AO11</f>
        <v>39</v>
      </c>
      <c r="AP8" s="10">
        <f>+Marlyn!AP11</f>
        <v>87</v>
      </c>
      <c r="AQ8" s="10">
        <f>+Marlyn!AQ11</f>
        <v>183</v>
      </c>
      <c r="AR8" s="10">
        <f>+Marlyn!AR11</f>
        <v>262</v>
      </c>
      <c r="AS8" s="10">
        <f>+Marlyn!AS11</f>
        <v>331</v>
      </c>
      <c r="AT8" s="10">
        <f>+Marlyn!AT11</f>
        <v>298</v>
      </c>
      <c r="AU8" s="10">
        <f>+Marlyn!AU11</f>
        <v>218</v>
      </c>
      <c r="AV8" s="10">
        <f>+Marlyn!AV11</f>
        <v>229</v>
      </c>
      <c r="AW8" s="10">
        <f>+Marlyn!AW11</f>
        <v>135</v>
      </c>
      <c r="AX8" s="10">
        <f>+Marlyn!AX11</f>
        <v>67</v>
      </c>
      <c r="AY8" s="10">
        <f>+Marlyn!AY11</f>
        <v>124</v>
      </c>
      <c r="AZ8" s="10">
        <f>+Marlyn!AZ11</f>
        <v>78</v>
      </c>
      <c r="BA8" s="10">
        <f>+Marlyn!BA11</f>
        <v>166</v>
      </c>
      <c r="BB8" s="10">
        <f>+Marlyn!BB11</f>
        <v>191</v>
      </c>
      <c r="BC8" s="10">
        <f>+Marlyn!BC11</f>
        <v>181</v>
      </c>
      <c r="BD8" s="10">
        <f>+Marlyn!BD11</f>
        <v>153</v>
      </c>
      <c r="BE8" s="12">
        <f>+Marlyn!BE11+Marlyn!BE12+Veronica!BE12+JM!BE12+Danila!BE12+'Carla - Camila'!K12</f>
        <v>55</v>
      </c>
      <c r="BF8" s="12">
        <f>+Marlyn!BF11+Marlyn!BF12+Veronica!BF12+JM!BF12+Danila!BF12+'Carla - Camila'!L12</f>
        <v>3</v>
      </c>
      <c r="BG8" s="12">
        <f>+Marlyn!BG11+Veronica!BG12+JM!BG12+Danila!BG12+'Carla - Camila'!M12</f>
        <v>75</v>
      </c>
      <c r="BH8" s="12">
        <f>+Marlyn!BH11+Veronica!BH12+JM!BH12+Danila!BH12+'Carla - Camila'!N12</f>
        <v>33</v>
      </c>
      <c r="BI8" s="12">
        <f>+Marlyn!BI11+Veronica!BI12+JM!BI12+Danila!BI12+'Carla - Camila'!O12</f>
        <v>36</v>
      </c>
      <c r="BJ8" s="12">
        <f>+Marlyn!BJ11+Veronica!BJ12+JM!BJ12+Danila!BJ12+'Carla - Camila'!P12</f>
        <v>37</v>
      </c>
      <c r="BK8" s="12">
        <f>+Marlyn!BK11+Veronica!BK12+JM!BK12+Danila!BK12+'Carla - Camila'!Q12</f>
        <v>31</v>
      </c>
      <c r="BL8" s="12">
        <f>+Marlyn!BL11+Veronica!BL12+JM!BL12+Danila!BL12+'Carla - Camila'!R12</f>
        <v>31</v>
      </c>
      <c r="BM8" s="12">
        <f>+Marlyn!BM11+Veronica!BM12+JM!BM12+Danila!BM12+'Carla - Camila'!S12</f>
        <v>88</v>
      </c>
      <c r="BN8" s="12">
        <f>+Marlyn!BN11+Veronica!BN12+JM!BN12+Danila!BN12+'Carla - Camila'!T12</f>
        <v>124</v>
      </c>
      <c r="BO8" s="12">
        <f>+Marlyn!BO11+Veronica!BO12+JM!BO12+Danila!BO12+'Carla - Camila'!U12</f>
        <v>171</v>
      </c>
      <c r="BP8" s="12">
        <f>+Marlyn!BP11+Veronica!BP12+JM!BP12+Danila!BP12+'Carla - Camila'!V12</f>
        <v>166</v>
      </c>
      <c r="BQ8" s="12">
        <f>+Marlyn!BQ11+Veronica!BQ12+JM!BQ12+Danila!BQ12+'Carla - Camila'!W12</f>
        <v>97</v>
      </c>
      <c r="BR8" s="12">
        <f>+Marlyn!BR11+Veronica!BR12+JM!BR12+Danila!BR12+'Carla - Camila'!X12</f>
        <v>83</v>
      </c>
      <c r="BS8" s="12">
        <f>+Marlyn!BS11+Veronica!BS12+JM!BS12+Danila!BS12+'Carla - Camila'!Y12</f>
        <v>73</v>
      </c>
      <c r="BT8" s="12">
        <f>+Marlyn!BT11+Veronica!BT12+JM!BT12+Danila!BT12+'Carla - Camila'!Z12</f>
        <v>60</v>
      </c>
      <c r="BU8" s="12">
        <f>+Marlyn!BU11+Veronica!BU12+JM!BU12+Danila!BU12+'Carla - Camila'!AA12</f>
        <v>36</v>
      </c>
      <c r="BV8" s="12">
        <f>+Marlyn!BV11+Veronica!BV12+JM!BV12+Danila!BV12+'Carla - Camila'!AB12</f>
        <v>18</v>
      </c>
      <c r="BW8" s="12">
        <f>+Marlyn!BW11+Veronica!BW12+JM!BW12+Danila!BW12+'Carla - Camila'!AC12</f>
        <v>37</v>
      </c>
      <c r="BX8" s="12">
        <f>+Marlyn!BX11+Veronica!BX12+JM!BX12+Danila!BX12+'Carla - Camila'!AD12</f>
        <v>70</v>
      </c>
      <c r="BY8" s="12">
        <f>+Marlyn!BY11+Veronica!BY12+JM!BY12+Danila!BY12+'Carla - Camila'!AE12</f>
        <v>54</v>
      </c>
      <c r="BZ8" s="12">
        <f>+Marlyn!BZ11+Veronica!BZ12+JM!BZ12+Danila!BZ12+'Carla - Camila'!AF12</f>
        <v>32</v>
      </c>
      <c r="CA8" s="12">
        <f>+Marlyn!CA11+Veronica!CA12+JM!CA12+Danila!CA12+'Carla - Camila'!AG12</f>
        <v>49</v>
      </c>
      <c r="CB8" s="12">
        <f>+Marlyn!CB11+4</f>
        <v>41</v>
      </c>
      <c r="CC8" s="12">
        <f>+Marlyn!CC11</f>
        <v>33</v>
      </c>
      <c r="CD8" s="12">
        <f>+Marlyn!CD11</f>
        <v>21</v>
      </c>
      <c r="CE8" s="12">
        <f>+Marlyn!CE11</f>
        <v>37</v>
      </c>
      <c r="CF8" s="12">
        <f>+Marlyn!CF11</f>
        <v>38</v>
      </c>
      <c r="CG8" s="12">
        <f>+Marlyn!CG11</f>
        <v>53</v>
      </c>
      <c r="CH8" s="12">
        <f>+Marlyn!CH11</f>
        <v>40</v>
      </c>
      <c r="CI8" s="12">
        <f>+Marlyn!CI11</f>
        <v>36</v>
      </c>
      <c r="CJ8" s="12">
        <f>+Marlyn!CJ11</f>
        <v>69</v>
      </c>
      <c r="CK8" s="12">
        <f>+Marlyn!CK11</f>
        <v>38</v>
      </c>
      <c r="CL8" s="12">
        <f>+Marlyn!CL11</f>
        <v>44</v>
      </c>
      <c r="CM8" s="12">
        <f>+Marlyn!CM11</f>
        <v>56</v>
      </c>
      <c r="CN8" s="12">
        <f>+Marlyn!CN11</f>
        <v>104</v>
      </c>
      <c r="CO8" s="12">
        <f>+Marlyn!CO11</f>
        <v>26</v>
      </c>
      <c r="CP8" s="12">
        <f>+Marlyn!CP11</f>
        <v>28</v>
      </c>
      <c r="CQ8" s="12">
        <f>+Marlyn!CQ11</f>
        <v>23</v>
      </c>
      <c r="CR8" s="12">
        <f>+Marlyn!CR11</f>
        <v>29</v>
      </c>
      <c r="CS8" s="12">
        <f>+Marlyn!CS11</f>
        <v>37</v>
      </c>
      <c r="CT8" s="12">
        <f>+Marlyn!CT11</f>
        <v>41</v>
      </c>
      <c r="CU8" s="12">
        <f>+Marlyn!CU11</f>
        <v>41</v>
      </c>
      <c r="CV8" s="54">
        <f>+Marlyn!CV11</f>
        <v>23</v>
      </c>
      <c r="CW8" s="54">
        <f>+Marlyn!CW11</f>
        <v>55</v>
      </c>
      <c r="CX8" s="54">
        <f>+Marlyn!CX11</f>
        <v>16</v>
      </c>
      <c r="CY8" s="54">
        <f>+Marlyn!CY11</f>
        <v>57</v>
      </c>
      <c r="CZ8" s="54">
        <f>+Marlyn!CZ11</f>
        <v>74</v>
      </c>
      <c r="DA8" s="54">
        <f>+Marlyn!DA11</f>
        <v>51</v>
      </c>
      <c r="DB8" s="54">
        <f>+Marlyn!DB11</f>
        <v>32</v>
      </c>
      <c r="DC8" s="54">
        <f>+Marlyn!DC11</f>
        <v>32</v>
      </c>
    </row>
    <row r="9" spans="2:107" x14ac:dyDescent="0.25">
      <c r="B9" s="17" t="s">
        <v>19</v>
      </c>
      <c r="C9" s="18"/>
      <c r="D9" s="19"/>
      <c r="E9" s="19" t="e">
        <f t="shared" ref="E9:AJ9" si="8">+E7*E4</f>
        <v>#REF!</v>
      </c>
      <c r="F9" s="19">
        <f t="shared" si="8"/>
        <v>713581.24199999997</v>
      </c>
      <c r="G9" s="19">
        <f t="shared" si="8"/>
        <v>16393.937999999984</v>
      </c>
      <c r="H9" s="19">
        <f t="shared" si="8"/>
        <v>6972.24</v>
      </c>
      <c r="I9" s="19">
        <f t="shared" si="8"/>
        <v>1020</v>
      </c>
      <c r="J9" s="19">
        <f t="shared" si="8"/>
        <v>1815.1304347826087</v>
      </c>
      <c r="K9" s="19">
        <f t="shared" si="8"/>
        <v>1469.3913043478262</v>
      </c>
      <c r="L9" s="19">
        <f t="shared" si="8"/>
        <v>2333.7391304347825</v>
      </c>
      <c r="M9" s="19">
        <f t="shared" si="8"/>
        <v>3328</v>
      </c>
      <c r="N9" s="19">
        <f t="shared" si="8"/>
        <v>2688</v>
      </c>
      <c r="O9" s="19">
        <f t="shared" si="8"/>
        <v>1664</v>
      </c>
      <c r="P9" s="19">
        <f t="shared" si="8"/>
        <v>896</v>
      </c>
      <c r="Q9" s="19">
        <f t="shared" si="8"/>
        <v>2176</v>
      </c>
      <c r="R9" s="19">
        <f t="shared" si="8"/>
        <v>4480</v>
      </c>
      <c r="S9" s="19">
        <f t="shared" si="8"/>
        <v>2560</v>
      </c>
      <c r="T9" s="19">
        <f t="shared" si="8"/>
        <v>7254</v>
      </c>
      <c r="U9" s="19">
        <f t="shared" si="8"/>
        <v>4676</v>
      </c>
      <c r="V9" s="19">
        <f t="shared" si="8"/>
        <v>4008</v>
      </c>
      <c r="W9" s="19">
        <f t="shared" si="8"/>
        <v>5344</v>
      </c>
      <c r="X9" s="19">
        <f t="shared" si="8"/>
        <v>5845</v>
      </c>
      <c r="Y9" s="19">
        <f t="shared" si="8"/>
        <v>4843</v>
      </c>
      <c r="Z9" s="19">
        <f t="shared" si="8"/>
        <v>0</v>
      </c>
      <c r="AA9" s="19">
        <f t="shared" si="8"/>
        <v>8684</v>
      </c>
      <c r="AB9" s="19">
        <f t="shared" si="8"/>
        <v>11205</v>
      </c>
      <c r="AC9" s="19">
        <f t="shared" si="8"/>
        <v>4455</v>
      </c>
      <c r="AD9" s="19">
        <f t="shared" si="8"/>
        <v>5535</v>
      </c>
      <c r="AE9" s="19">
        <f t="shared" si="8"/>
        <v>-38475</v>
      </c>
      <c r="AF9" s="19">
        <f t="shared" si="8"/>
        <v>0</v>
      </c>
      <c r="AG9" s="19">
        <f t="shared" si="8"/>
        <v>29025</v>
      </c>
      <c r="AH9" s="19">
        <f t="shared" si="8"/>
        <v>16470</v>
      </c>
      <c r="AI9" s="19">
        <f t="shared" si="8"/>
        <v>-16605</v>
      </c>
      <c r="AJ9" s="19">
        <f t="shared" si="8"/>
        <v>16605</v>
      </c>
      <c r="AK9" s="19">
        <f t="shared" ref="AK9:BP9" si="9">+AK7*AK4</f>
        <v>-800415</v>
      </c>
      <c r="AL9" s="19">
        <f t="shared" si="9"/>
        <v>7425</v>
      </c>
      <c r="AM9" s="19">
        <f t="shared" si="9"/>
        <v>7155</v>
      </c>
      <c r="AN9" s="19">
        <f t="shared" si="9"/>
        <v>5680</v>
      </c>
      <c r="AO9" s="19">
        <f t="shared" si="9"/>
        <v>5538</v>
      </c>
      <c r="AP9" s="19">
        <f t="shared" si="9"/>
        <v>13563</v>
      </c>
      <c r="AQ9" s="19">
        <f t="shared" si="9"/>
        <v>27674</v>
      </c>
      <c r="AR9" s="19">
        <f t="shared" si="9"/>
        <v>38592</v>
      </c>
      <c r="AS9" s="19">
        <f t="shared" si="9"/>
        <v>51858</v>
      </c>
      <c r="AT9" s="19">
        <f t="shared" si="9"/>
        <v>40736</v>
      </c>
      <c r="AU9" s="19">
        <f t="shared" si="9"/>
        <v>32026</v>
      </c>
      <c r="AV9" s="19">
        <f t="shared" si="9"/>
        <v>30686</v>
      </c>
      <c r="AW9" s="19">
        <f t="shared" si="9"/>
        <v>18090</v>
      </c>
      <c r="AX9" s="19">
        <f t="shared" si="9"/>
        <v>8954</v>
      </c>
      <c r="AY9" s="19">
        <f t="shared" si="9"/>
        <v>16456</v>
      </c>
      <c r="AZ9" s="19">
        <f t="shared" si="9"/>
        <v>11008</v>
      </c>
      <c r="BA9" s="19">
        <f t="shared" si="9"/>
        <v>23296</v>
      </c>
      <c r="BB9" s="19">
        <f t="shared" si="9"/>
        <v>27008</v>
      </c>
      <c r="BC9" s="19">
        <f t="shared" si="9"/>
        <v>25344</v>
      </c>
      <c r="BD9" s="19">
        <f t="shared" si="9"/>
        <v>21504</v>
      </c>
      <c r="BE9" s="19">
        <f t="shared" si="9"/>
        <v>7040</v>
      </c>
      <c r="BF9" s="19">
        <f t="shared" si="9"/>
        <v>640</v>
      </c>
      <c r="BG9" s="19">
        <f t="shared" si="9"/>
        <v>10880</v>
      </c>
      <c r="BH9" s="19">
        <f t="shared" si="9"/>
        <v>4224</v>
      </c>
      <c r="BI9" s="19">
        <f t="shared" si="9"/>
        <v>4641</v>
      </c>
      <c r="BJ9" s="19">
        <f t="shared" si="9"/>
        <v>4641</v>
      </c>
      <c r="BK9" s="19">
        <f t="shared" si="9"/>
        <v>3927</v>
      </c>
      <c r="BL9" s="19">
        <f t="shared" si="9"/>
        <v>3213</v>
      </c>
      <c r="BM9" s="19">
        <f t="shared" si="9"/>
        <v>12900</v>
      </c>
      <c r="BN9" s="19">
        <f t="shared" si="9"/>
        <v>17931</v>
      </c>
      <c r="BO9" s="19">
        <f t="shared" si="9"/>
        <v>23814</v>
      </c>
      <c r="BP9" s="19">
        <f t="shared" si="9"/>
        <v>23562</v>
      </c>
      <c r="BQ9" s="19">
        <f t="shared" ref="BQ9:CB9" si="10">+BQ7*BQ4</f>
        <v>13608</v>
      </c>
      <c r="BR9" s="19">
        <f t="shared" si="10"/>
        <v>11592</v>
      </c>
      <c r="BS9" s="19">
        <f t="shared" si="10"/>
        <v>10080</v>
      </c>
      <c r="BT9" s="19">
        <f t="shared" si="10"/>
        <v>8190</v>
      </c>
      <c r="BU9" s="19">
        <f t="shared" si="10"/>
        <v>4914</v>
      </c>
      <c r="BV9" s="19">
        <f t="shared" si="10"/>
        <v>2394</v>
      </c>
      <c r="BW9" s="19">
        <f t="shared" si="10"/>
        <v>5617</v>
      </c>
      <c r="BX9" s="19">
        <f t="shared" si="10"/>
        <v>8083</v>
      </c>
      <c r="BY9" s="19">
        <f t="shared" si="10"/>
        <v>7535</v>
      </c>
      <c r="BZ9" s="19">
        <f t="shared" si="10"/>
        <v>6439</v>
      </c>
      <c r="CA9" s="19">
        <f t="shared" si="10"/>
        <v>5480</v>
      </c>
      <c r="CB9" s="19">
        <f t="shared" si="10"/>
        <v>5480</v>
      </c>
      <c r="CC9" s="19">
        <f t="shared" ref="CC9:DB9" si="11">+CC7*CC4</f>
        <v>4932</v>
      </c>
      <c r="CD9" s="19">
        <f t="shared" si="11"/>
        <v>3151</v>
      </c>
      <c r="CE9" s="19">
        <f t="shared" si="11"/>
        <v>5480</v>
      </c>
      <c r="CF9" s="19">
        <f t="shared" si="11"/>
        <v>5754</v>
      </c>
      <c r="CG9" s="19">
        <f t="shared" si="11"/>
        <v>7946</v>
      </c>
      <c r="CH9" s="19">
        <f t="shared" si="11"/>
        <v>6165</v>
      </c>
      <c r="CI9" s="19">
        <f t="shared" si="11"/>
        <v>5069</v>
      </c>
      <c r="CJ9" s="19">
        <f t="shared" si="11"/>
        <v>10549</v>
      </c>
      <c r="CK9" s="19">
        <f t="shared" si="11"/>
        <v>5754</v>
      </c>
      <c r="CL9" s="19">
        <f t="shared" si="11"/>
        <v>8400</v>
      </c>
      <c r="CM9" s="19">
        <f t="shared" si="11"/>
        <v>10500</v>
      </c>
      <c r="CN9" s="19">
        <f t="shared" si="11"/>
        <v>20125</v>
      </c>
      <c r="CO9" s="19">
        <f t="shared" si="11"/>
        <v>5075</v>
      </c>
      <c r="CP9" s="19">
        <f t="shared" si="11"/>
        <v>5075</v>
      </c>
      <c r="CQ9" s="19">
        <f t="shared" si="11"/>
        <v>4134</v>
      </c>
      <c r="CR9" s="19">
        <f t="shared" si="11"/>
        <v>4929</v>
      </c>
      <c r="CS9" s="19">
        <f t="shared" si="11"/>
        <v>6519</v>
      </c>
      <c r="CT9" s="19">
        <f t="shared" si="11"/>
        <v>7314</v>
      </c>
      <c r="CU9" s="19">
        <f t="shared" si="11"/>
        <v>5406</v>
      </c>
      <c r="CV9" s="62">
        <f t="shared" si="11"/>
        <v>4770</v>
      </c>
      <c r="CW9" s="62">
        <f t="shared" si="11"/>
        <v>8745</v>
      </c>
      <c r="CX9" s="62">
        <f t="shared" si="11"/>
        <v>3816</v>
      </c>
      <c r="CY9" s="62">
        <f t="shared" si="11"/>
        <v>9063</v>
      </c>
      <c r="CZ9" s="62">
        <f t="shared" si="11"/>
        <v>11766</v>
      </c>
      <c r="DA9" s="62">
        <f t="shared" si="11"/>
        <v>8109</v>
      </c>
      <c r="DB9" s="62">
        <f t="shared" si="11"/>
        <v>5088</v>
      </c>
      <c r="DC9" s="62">
        <f t="shared" ref="DC9" si="12">+DC7*DC4</f>
        <v>5088</v>
      </c>
    </row>
    <row r="10" spans="2:107" x14ac:dyDescent="0.25">
      <c r="AQ10">
        <f t="shared" ref="AQ10:CI10" si="13">+AQ7-AQ8</f>
        <v>19</v>
      </c>
      <c r="AR10">
        <f t="shared" si="13"/>
        <v>26</v>
      </c>
      <c r="AS10">
        <f t="shared" si="13"/>
        <v>56</v>
      </c>
      <c r="AT10">
        <f t="shared" si="13"/>
        <v>6</v>
      </c>
      <c r="AU10">
        <f t="shared" si="13"/>
        <v>21</v>
      </c>
      <c r="AV10">
        <f t="shared" si="13"/>
        <v>0</v>
      </c>
      <c r="AW10">
        <f t="shared" si="13"/>
        <v>0</v>
      </c>
      <c r="AX10">
        <f t="shared" si="13"/>
        <v>7</v>
      </c>
      <c r="AY10">
        <f t="shared" si="13"/>
        <v>12</v>
      </c>
      <c r="AZ10">
        <f t="shared" si="13"/>
        <v>8</v>
      </c>
      <c r="BA10">
        <f t="shared" si="13"/>
        <v>16</v>
      </c>
      <c r="BB10">
        <f t="shared" si="13"/>
        <v>20</v>
      </c>
      <c r="BC10">
        <f t="shared" si="13"/>
        <v>17</v>
      </c>
      <c r="BD10">
        <f t="shared" si="13"/>
        <v>15</v>
      </c>
      <c r="BE10">
        <f t="shared" si="13"/>
        <v>0</v>
      </c>
      <c r="BF10">
        <f t="shared" si="13"/>
        <v>2</v>
      </c>
      <c r="BG10">
        <f t="shared" si="13"/>
        <v>10</v>
      </c>
      <c r="BH10">
        <f t="shared" si="13"/>
        <v>0</v>
      </c>
      <c r="BI10">
        <f t="shared" si="13"/>
        <v>3</v>
      </c>
      <c r="BJ10">
        <f t="shared" si="13"/>
        <v>2</v>
      </c>
      <c r="BK10">
        <f t="shared" si="13"/>
        <v>2</v>
      </c>
      <c r="BL10">
        <f t="shared" si="13"/>
        <v>-4</v>
      </c>
      <c r="BM10">
        <f t="shared" si="13"/>
        <v>12</v>
      </c>
      <c r="BN10">
        <f t="shared" si="13"/>
        <v>15</v>
      </c>
      <c r="BO10">
        <f t="shared" si="13"/>
        <v>18</v>
      </c>
      <c r="BP10">
        <f t="shared" si="13"/>
        <v>21</v>
      </c>
      <c r="BQ10">
        <f t="shared" si="13"/>
        <v>11</v>
      </c>
      <c r="BR10">
        <f t="shared" si="13"/>
        <v>9</v>
      </c>
      <c r="BS10">
        <f t="shared" si="13"/>
        <v>7</v>
      </c>
      <c r="BT10">
        <f t="shared" si="13"/>
        <v>5</v>
      </c>
      <c r="BU10">
        <f t="shared" si="13"/>
        <v>3</v>
      </c>
      <c r="BV10">
        <f t="shared" si="13"/>
        <v>1</v>
      </c>
      <c r="BW10">
        <f t="shared" si="13"/>
        <v>4</v>
      </c>
      <c r="BX10">
        <f t="shared" si="13"/>
        <v>-11</v>
      </c>
      <c r="BY10">
        <f t="shared" si="13"/>
        <v>1</v>
      </c>
      <c r="BZ10">
        <f t="shared" si="13"/>
        <v>15</v>
      </c>
      <c r="CA10">
        <f t="shared" si="13"/>
        <v>-9</v>
      </c>
      <c r="CB10">
        <f t="shared" si="13"/>
        <v>-1</v>
      </c>
      <c r="CC10">
        <f t="shared" si="13"/>
        <v>3</v>
      </c>
      <c r="CD10">
        <f t="shared" si="13"/>
        <v>2</v>
      </c>
      <c r="CE10">
        <f t="shared" si="13"/>
        <v>3</v>
      </c>
      <c r="CF10">
        <f t="shared" si="13"/>
        <v>4</v>
      </c>
      <c r="CG10">
        <f t="shared" si="13"/>
        <v>5</v>
      </c>
      <c r="CH10">
        <f t="shared" si="13"/>
        <v>5</v>
      </c>
      <c r="CI10">
        <f t="shared" si="13"/>
        <v>1</v>
      </c>
      <c r="CJ10">
        <f t="shared" ref="CJ10:DB10" si="14">+CJ7-CJ8</f>
        <v>8</v>
      </c>
      <c r="CK10">
        <f t="shared" si="14"/>
        <v>4</v>
      </c>
      <c r="CL10">
        <f t="shared" si="14"/>
        <v>4</v>
      </c>
      <c r="CM10">
        <f t="shared" si="14"/>
        <v>4</v>
      </c>
      <c r="CN10">
        <f t="shared" si="14"/>
        <v>11</v>
      </c>
      <c r="CO10">
        <f t="shared" si="14"/>
        <v>3</v>
      </c>
      <c r="CP10">
        <f t="shared" si="14"/>
        <v>1</v>
      </c>
      <c r="CQ10">
        <f t="shared" si="14"/>
        <v>3</v>
      </c>
      <c r="CR10">
        <f t="shared" si="14"/>
        <v>2</v>
      </c>
      <c r="CS10">
        <f t="shared" si="14"/>
        <v>4</v>
      </c>
      <c r="CT10">
        <f t="shared" si="14"/>
        <v>5</v>
      </c>
      <c r="CU10">
        <f t="shared" si="14"/>
        <v>-7</v>
      </c>
      <c r="CV10">
        <f t="shared" si="14"/>
        <v>7</v>
      </c>
      <c r="CW10">
        <f t="shared" si="14"/>
        <v>0</v>
      </c>
      <c r="CX10">
        <f t="shared" si="14"/>
        <v>8</v>
      </c>
      <c r="CY10">
        <f t="shared" si="14"/>
        <v>0</v>
      </c>
      <c r="CZ10">
        <f t="shared" si="14"/>
        <v>0</v>
      </c>
      <c r="DA10">
        <f t="shared" si="14"/>
        <v>0</v>
      </c>
      <c r="DB10">
        <f t="shared" si="14"/>
        <v>0</v>
      </c>
      <c r="DC10">
        <f t="shared" ref="DC10" si="15">+DC7-DC8</f>
        <v>0</v>
      </c>
    </row>
    <row r="11" spans="2:107" x14ac:dyDescent="0.25">
      <c r="B11" t="s">
        <v>33</v>
      </c>
    </row>
    <row r="12" spans="2:107" ht="30" x14ac:dyDescent="0.25">
      <c r="B12" s="71" t="s">
        <v>83</v>
      </c>
      <c r="H12" t="s">
        <v>32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</row>
    <row r="13" spans="2:107" x14ac:dyDescent="0.25">
      <c r="B13" s="3" t="s">
        <v>8</v>
      </c>
      <c r="C13" s="4"/>
      <c r="D13" s="5">
        <v>41671</v>
      </c>
      <c r="E13" s="5">
        <v>41699</v>
      </c>
      <c r="F13" s="5">
        <v>41730</v>
      </c>
      <c r="G13" s="5">
        <v>41760</v>
      </c>
      <c r="H13" s="5">
        <v>41791</v>
      </c>
      <c r="I13" s="5">
        <f t="shared" ref="I13:AN13" si="16">+I3</f>
        <v>41821</v>
      </c>
      <c r="J13" s="5">
        <f t="shared" si="16"/>
        <v>41852</v>
      </c>
      <c r="K13" s="5">
        <f t="shared" si="16"/>
        <v>41883</v>
      </c>
      <c r="L13" s="5">
        <f t="shared" si="16"/>
        <v>41913</v>
      </c>
      <c r="M13" s="5">
        <f t="shared" si="16"/>
        <v>41944</v>
      </c>
      <c r="N13" s="5">
        <f t="shared" si="16"/>
        <v>41974</v>
      </c>
      <c r="O13" s="5">
        <f t="shared" si="16"/>
        <v>42005</v>
      </c>
      <c r="P13" s="5">
        <f t="shared" si="16"/>
        <v>42036</v>
      </c>
      <c r="Q13" s="5">
        <f t="shared" si="16"/>
        <v>42064</v>
      </c>
      <c r="R13" s="5">
        <f t="shared" si="16"/>
        <v>42095</v>
      </c>
      <c r="S13" s="5">
        <f t="shared" si="16"/>
        <v>42125</v>
      </c>
      <c r="T13" s="5">
        <f t="shared" si="16"/>
        <v>42156</v>
      </c>
      <c r="U13" s="5">
        <f t="shared" si="16"/>
        <v>42186</v>
      </c>
      <c r="V13" s="5">
        <f t="shared" si="16"/>
        <v>42217</v>
      </c>
      <c r="W13" s="5">
        <f t="shared" si="16"/>
        <v>42248</v>
      </c>
      <c r="X13" s="5">
        <f t="shared" si="16"/>
        <v>42278</v>
      </c>
      <c r="Y13" s="5">
        <f t="shared" si="16"/>
        <v>42309</v>
      </c>
      <c r="Z13" s="5">
        <f t="shared" si="16"/>
        <v>42339</v>
      </c>
      <c r="AA13" s="5">
        <f t="shared" si="16"/>
        <v>42370</v>
      </c>
      <c r="AB13" s="5">
        <f t="shared" si="16"/>
        <v>42401</v>
      </c>
      <c r="AC13" s="5">
        <f t="shared" si="16"/>
        <v>42430</v>
      </c>
      <c r="AD13" s="5">
        <f t="shared" si="16"/>
        <v>42461</v>
      </c>
      <c r="AE13" s="5">
        <f t="shared" si="16"/>
        <v>42491</v>
      </c>
      <c r="AF13" s="5">
        <f t="shared" si="16"/>
        <v>42522</v>
      </c>
      <c r="AG13" s="5">
        <f t="shared" si="16"/>
        <v>42552</v>
      </c>
      <c r="AH13" s="5">
        <f t="shared" si="16"/>
        <v>42583</v>
      </c>
      <c r="AI13" s="5">
        <f t="shared" si="16"/>
        <v>42614</v>
      </c>
      <c r="AJ13" s="5">
        <f t="shared" si="16"/>
        <v>42644</v>
      </c>
      <c r="AK13" s="5">
        <f t="shared" si="16"/>
        <v>42675</v>
      </c>
      <c r="AL13" s="5">
        <f t="shared" si="16"/>
        <v>42705</v>
      </c>
      <c r="AM13" s="5">
        <f t="shared" si="16"/>
        <v>42736</v>
      </c>
      <c r="AN13" s="5">
        <f t="shared" si="16"/>
        <v>42767</v>
      </c>
      <c r="AO13" s="5">
        <f t="shared" ref="AO13:BT13" si="17">+AO3</f>
        <v>42795</v>
      </c>
      <c r="AP13" s="5">
        <f t="shared" si="17"/>
        <v>42826</v>
      </c>
      <c r="AQ13" s="5">
        <f t="shared" si="17"/>
        <v>42856</v>
      </c>
      <c r="AR13" s="5">
        <f t="shared" si="17"/>
        <v>42887</v>
      </c>
      <c r="AS13" s="5">
        <f t="shared" si="17"/>
        <v>42917</v>
      </c>
      <c r="AT13" s="5">
        <f t="shared" si="17"/>
        <v>42948</v>
      </c>
      <c r="AU13" s="5">
        <f t="shared" si="17"/>
        <v>42979</v>
      </c>
      <c r="AV13" s="5">
        <f t="shared" si="17"/>
        <v>43009</v>
      </c>
      <c r="AW13" s="5">
        <f t="shared" si="17"/>
        <v>43040</v>
      </c>
      <c r="AX13" s="5">
        <f t="shared" si="17"/>
        <v>43070</v>
      </c>
      <c r="AY13" s="5">
        <f t="shared" si="17"/>
        <v>43132</v>
      </c>
      <c r="AZ13" s="5">
        <f t="shared" si="17"/>
        <v>43160</v>
      </c>
      <c r="BA13" s="5">
        <f t="shared" si="17"/>
        <v>43191</v>
      </c>
      <c r="BB13" s="5">
        <f t="shared" si="17"/>
        <v>43221</v>
      </c>
      <c r="BC13" s="5">
        <f t="shared" si="17"/>
        <v>43252</v>
      </c>
      <c r="BD13" s="5">
        <f t="shared" si="17"/>
        <v>43282</v>
      </c>
      <c r="BE13" s="5">
        <f t="shared" si="17"/>
        <v>43313</v>
      </c>
      <c r="BF13" s="5">
        <f t="shared" si="17"/>
        <v>43344</v>
      </c>
      <c r="BG13" s="5">
        <f t="shared" si="17"/>
        <v>43374</v>
      </c>
      <c r="BH13" s="5">
        <f t="shared" si="17"/>
        <v>43405</v>
      </c>
      <c r="BI13" s="5">
        <f t="shared" si="17"/>
        <v>43435</v>
      </c>
      <c r="BJ13" s="5">
        <f t="shared" si="17"/>
        <v>43466</v>
      </c>
      <c r="BK13" s="5">
        <f t="shared" si="17"/>
        <v>43497</v>
      </c>
      <c r="BL13" s="5">
        <f t="shared" si="17"/>
        <v>43525</v>
      </c>
      <c r="BM13" s="5">
        <f t="shared" si="17"/>
        <v>43556</v>
      </c>
      <c r="BN13" s="5">
        <f t="shared" si="17"/>
        <v>43586</v>
      </c>
      <c r="BO13" s="5">
        <f t="shared" si="17"/>
        <v>43617</v>
      </c>
      <c r="BP13" s="5">
        <f t="shared" si="17"/>
        <v>43647</v>
      </c>
      <c r="BQ13" s="5">
        <f t="shared" si="17"/>
        <v>43678</v>
      </c>
      <c r="BR13" s="5">
        <f t="shared" si="17"/>
        <v>43709</v>
      </c>
      <c r="BS13" s="5">
        <f t="shared" si="17"/>
        <v>43739</v>
      </c>
      <c r="BT13" s="5">
        <f t="shared" si="17"/>
        <v>43770</v>
      </c>
      <c r="BU13" s="5">
        <f t="shared" ref="BU13:CI13" si="18">+BU3</f>
        <v>43800</v>
      </c>
      <c r="BV13" s="5">
        <f t="shared" si="18"/>
        <v>43831</v>
      </c>
      <c r="BW13" s="5">
        <f t="shared" si="18"/>
        <v>43862</v>
      </c>
      <c r="BX13" s="5">
        <f t="shared" si="18"/>
        <v>43891</v>
      </c>
      <c r="BY13" s="5">
        <f t="shared" si="18"/>
        <v>43922</v>
      </c>
      <c r="BZ13" s="5">
        <f t="shared" si="18"/>
        <v>43952</v>
      </c>
      <c r="CA13" s="5">
        <f t="shared" si="18"/>
        <v>43983</v>
      </c>
      <c r="CB13" s="5">
        <f t="shared" si="18"/>
        <v>44013</v>
      </c>
      <c r="CC13" s="5">
        <f t="shared" si="18"/>
        <v>44044</v>
      </c>
      <c r="CD13" s="5">
        <f t="shared" si="18"/>
        <v>44075</v>
      </c>
      <c r="CE13" s="5">
        <f t="shared" si="18"/>
        <v>44105</v>
      </c>
      <c r="CF13" s="5">
        <f t="shared" si="18"/>
        <v>44136</v>
      </c>
      <c r="CG13" s="5">
        <f t="shared" si="18"/>
        <v>44166</v>
      </c>
      <c r="CH13" s="5">
        <f t="shared" si="18"/>
        <v>44197</v>
      </c>
      <c r="CI13" s="5">
        <f t="shared" si="18"/>
        <v>44228</v>
      </c>
      <c r="CJ13" s="5">
        <f t="shared" ref="CJ13:DB13" si="19">+CJ3</f>
        <v>44287</v>
      </c>
      <c r="CK13" s="5">
        <f t="shared" si="19"/>
        <v>44317</v>
      </c>
      <c r="CL13" s="5">
        <f t="shared" si="19"/>
        <v>44348</v>
      </c>
      <c r="CM13" s="5">
        <f t="shared" si="19"/>
        <v>44378</v>
      </c>
      <c r="CN13" s="5">
        <f t="shared" si="19"/>
        <v>44409</v>
      </c>
      <c r="CO13" s="5">
        <f t="shared" si="19"/>
        <v>44440</v>
      </c>
      <c r="CP13" s="5">
        <f t="shared" si="19"/>
        <v>44470</v>
      </c>
      <c r="CQ13" s="5">
        <f t="shared" si="19"/>
        <v>44501</v>
      </c>
      <c r="CR13" s="5">
        <f t="shared" si="19"/>
        <v>44531</v>
      </c>
      <c r="CS13" s="5">
        <f t="shared" si="19"/>
        <v>44562</v>
      </c>
      <c r="CT13" s="5">
        <f t="shared" si="19"/>
        <v>44593</v>
      </c>
      <c r="CU13" s="5">
        <f t="shared" si="19"/>
        <v>44621</v>
      </c>
      <c r="CV13" s="49">
        <f t="shared" si="19"/>
        <v>44652</v>
      </c>
      <c r="CW13" s="49">
        <f t="shared" si="19"/>
        <v>44682</v>
      </c>
      <c r="CX13" s="49">
        <f t="shared" si="19"/>
        <v>44713</v>
      </c>
      <c r="CY13" s="49">
        <f t="shared" si="19"/>
        <v>44743</v>
      </c>
      <c r="CZ13" s="49">
        <f t="shared" si="19"/>
        <v>44774</v>
      </c>
      <c r="DA13" s="49">
        <f t="shared" si="19"/>
        <v>44805</v>
      </c>
      <c r="DB13" s="49">
        <f t="shared" si="19"/>
        <v>44835</v>
      </c>
      <c r="DC13" s="49">
        <f t="shared" ref="DC13" si="20">+DC3</f>
        <v>44866</v>
      </c>
    </row>
    <row r="14" spans="2:107" x14ac:dyDescent="0.25">
      <c r="B14" s="6" t="s">
        <v>6</v>
      </c>
      <c r="C14" s="7"/>
      <c r="D14" s="11"/>
      <c r="E14" s="11"/>
      <c r="F14" s="10"/>
      <c r="G14" s="10"/>
      <c r="H14" s="10">
        <v>91.74</v>
      </c>
      <c r="I14" s="10">
        <f t="shared" ref="I14:S14" si="21">+I4</f>
        <v>85</v>
      </c>
      <c r="J14" s="12">
        <f t="shared" si="21"/>
        <v>86.434782608695656</v>
      </c>
      <c r="K14" s="12">
        <f t="shared" si="21"/>
        <v>86.434782608695656</v>
      </c>
      <c r="L14" s="12">
        <f t="shared" si="21"/>
        <v>86.434782608695656</v>
      </c>
      <c r="M14" s="12">
        <f t="shared" si="21"/>
        <v>128</v>
      </c>
      <c r="N14" s="12">
        <f t="shared" si="21"/>
        <v>128</v>
      </c>
      <c r="O14" s="12">
        <f t="shared" si="21"/>
        <v>128</v>
      </c>
      <c r="P14" s="12">
        <f t="shared" si="21"/>
        <v>128</v>
      </c>
      <c r="Q14" s="12">
        <f t="shared" si="21"/>
        <v>128</v>
      </c>
      <c r="R14" s="12">
        <f t="shared" si="21"/>
        <v>128</v>
      </c>
      <c r="S14" s="12">
        <f t="shared" si="21"/>
        <v>128</v>
      </c>
      <c r="T14" s="12">
        <f>+Veronica!T7</f>
        <v>104</v>
      </c>
      <c r="U14" s="12">
        <f>+Veronica!U7</f>
        <v>104</v>
      </c>
      <c r="V14" s="12">
        <f>+Veronica!V7</f>
        <v>104</v>
      </c>
      <c r="W14" s="12">
        <f>+Veronica!W7</f>
        <v>104</v>
      </c>
      <c r="X14" s="12">
        <f>+Veronica!X7</f>
        <v>104</v>
      </c>
      <c r="Y14" s="12">
        <f>+Veronica!Y7</f>
        <v>104</v>
      </c>
      <c r="Z14" s="12">
        <f>+Veronica!Z7</f>
        <v>104</v>
      </c>
      <c r="AA14" s="12">
        <f>+Veronica!AA7</f>
        <v>104</v>
      </c>
      <c r="AB14" s="12">
        <f>+Veronica!AB7</f>
        <v>131</v>
      </c>
      <c r="AC14" s="12">
        <f>+Veronica!AC7</f>
        <v>131</v>
      </c>
      <c r="AD14" s="12">
        <f>+Veronica!AD7</f>
        <v>131</v>
      </c>
      <c r="AE14" s="12">
        <f>+Veronica!AE7</f>
        <v>131</v>
      </c>
      <c r="AF14" s="12">
        <f>+Veronica!AF7</f>
        <v>131</v>
      </c>
      <c r="AG14" s="12">
        <f>+Veronica!AG7</f>
        <v>131</v>
      </c>
      <c r="AH14" s="12">
        <f>+Veronica!AH7</f>
        <v>131</v>
      </c>
      <c r="AI14" s="12">
        <f>+Veronica!AI7</f>
        <v>131</v>
      </c>
      <c r="AJ14" s="12">
        <f>+Veronica!AJ7</f>
        <v>131</v>
      </c>
      <c r="AK14" s="12">
        <f>+Veronica!AK7</f>
        <v>131</v>
      </c>
      <c r="AL14" s="12">
        <f>+Veronica!AL7</f>
        <v>131</v>
      </c>
      <c r="AM14" s="12">
        <f>+Veronica!AM7</f>
        <v>131</v>
      </c>
      <c r="AN14" s="12">
        <f>+Veronica!AN7</f>
        <v>131</v>
      </c>
      <c r="AO14" s="12">
        <f>+Veronica!AO7</f>
        <v>131</v>
      </c>
      <c r="AP14" s="12">
        <f>+Veronica!AP7</f>
        <v>131</v>
      </c>
      <c r="AQ14" s="12">
        <f>+Veronica!AQ7</f>
        <v>123</v>
      </c>
      <c r="AR14" s="12">
        <f>+Veronica!AR7</f>
        <v>123</v>
      </c>
      <c r="AS14" s="12">
        <f>+Veronica!AS7</f>
        <v>123</v>
      </c>
      <c r="AT14" s="12">
        <f>+Veronica!AT7</f>
        <v>123</v>
      </c>
      <c r="AU14" s="12">
        <f>+Veronica!AU7</f>
        <v>123</v>
      </c>
      <c r="AV14" s="12">
        <f>+Veronica!AV7</f>
        <v>123</v>
      </c>
      <c r="AW14" s="12">
        <f>+Veronica!AW7</f>
        <v>123</v>
      </c>
      <c r="AX14" s="12">
        <f>+Veronica!AX7</f>
        <v>123</v>
      </c>
      <c r="AY14" s="12">
        <f>+Veronica!AY7</f>
        <v>123</v>
      </c>
      <c r="AZ14" s="12">
        <f>+Veronica!AZ7</f>
        <v>120</v>
      </c>
      <c r="BA14" s="12">
        <f>+Veronica!BA7</f>
        <v>120</v>
      </c>
      <c r="BB14" s="12">
        <f>+Veronica!BB7</f>
        <v>120</v>
      </c>
      <c r="BC14" s="12">
        <f>+Veronica!BC7</f>
        <v>120</v>
      </c>
      <c r="BD14" s="12">
        <f>+Veronica!BD7</f>
        <v>120</v>
      </c>
      <c r="BE14" s="12">
        <f>+Veronica!BE7</f>
        <v>120</v>
      </c>
      <c r="BF14" s="12">
        <f>+Veronica!BF7</f>
        <v>120</v>
      </c>
      <c r="BG14" s="12">
        <f>+Veronica!BG7</f>
        <v>120</v>
      </c>
      <c r="BH14" s="12">
        <f>+Veronica!BH7</f>
        <v>107.35</v>
      </c>
      <c r="BI14" s="12">
        <v>110</v>
      </c>
      <c r="BJ14" s="12">
        <v>110</v>
      </c>
      <c r="BK14" s="12">
        <v>110</v>
      </c>
      <c r="BL14" s="12">
        <v>110</v>
      </c>
      <c r="BM14" s="12">
        <v>111</v>
      </c>
      <c r="BN14" s="12">
        <v>111</v>
      </c>
      <c r="BO14" s="12">
        <v>124</v>
      </c>
      <c r="BP14" s="12">
        <v>124</v>
      </c>
      <c r="BQ14" s="12">
        <v>124</v>
      </c>
      <c r="BR14" s="12">
        <v>124</v>
      </c>
      <c r="BS14" s="12">
        <v>124</v>
      </c>
      <c r="BT14" s="12">
        <v>124</v>
      </c>
      <c r="BU14" s="12">
        <v>124</v>
      </c>
      <c r="BV14" s="12">
        <v>124</v>
      </c>
      <c r="BW14" s="12">
        <v>125</v>
      </c>
      <c r="BX14" s="12">
        <v>125</v>
      </c>
      <c r="BY14" s="12">
        <v>125</v>
      </c>
      <c r="BZ14" s="12">
        <v>125</v>
      </c>
      <c r="CA14" s="12">
        <v>125</v>
      </c>
      <c r="CB14" s="12">
        <v>125</v>
      </c>
      <c r="CC14" s="12">
        <v>125</v>
      </c>
      <c r="CD14" s="12">
        <v>125</v>
      </c>
      <c r="CE14" s="12">
        <v>125</v>
      </c>
      <c r="CF14" s="12">
        <v>125</v>
      </c>
      <c r="CG14" s="12">
        <v>125</v>
      </c>
      <c r="CH14" s="12">
        <v>125</v>
      </c>
      <c r="CI14" s="12">
        <v>125</v>
      </c>
      <c r="CJ14" s="12">
        <v>125</v>
      </c>
      <c r="CK14" s="12">
        <v>125</v>
      </c>
      <c r="CL14" s="12">
        <v>125</v>
      </c>
      <c r="CM14" s="12">
        <v>125</v>
      </c>
      <c r="CN14" s="12">
        <v>125</v>
      </c>
      <c r="CO14" s="12">
        <v>125</v>
      </c>
      <c r="CP14" s="12">
        <v>125</v>
      </c>
      <c r="CQ14" s="12">
        <v>128</v>
      </c>
      <c r="CR14" s="12">
        <v>128</v>
      </c>
      <c r="CS14" s="12">
        <v>128</v>
      </c>
      <c r="CT14" s="12">
        <v>128</v>
      </c>
      <c r="CU14" s="12">
        <v>128</v>
      </c>
      <c r="CV14" s="54">
        <v>128</v>
      </c>
      <c r="CW14" s="54">
        <v>128</v>
      </c>
      <c r="CX14" s="54">
        <v>128</v>
      </c>
      <c r="CY14" s="54">
        <v>128</v>
      </c>
      <c r="CZ14" s="54">
        <v>128</v>
      </c>
      <c r="DA14" s="54">
        <v>128</v>
      </c>
      <c r="DB14" s="54">
        <v>128</v>
      </c>
      <c r="DC14" s="54">
        <v>128</v>
      </c>
    </row>
    <row r="15" spans="2:107" x14ac:dyDescent="0.25">
      <c r="B15" s="6" t="s">
        <v>3</v>
      </c>
      <c r="C15" s="13"/>
      <c r="D15" s="10"/>
      <c r="E15" s="10"/>
      <c r="F15" s="10"/>
      <c r="G15" s="10"/>
      <c r="H15" s="10">
        <f t="shared" ref="H15:AG15" si="22">+G16</f>
        <v>0</v>
      </c>
      <c r="I15" s="10">
        <f t="shared" si="22"/>
        <v>53</v>
      </c>
      <c r="J15" s="10">
        <f t="shared" si="22"/>
        <v>162</v>
      </c>
      <c r="K15" s="10">
        <f t="shared" si="22"/>
        <v>290</v>
      </c>
      <c r="L15" s="10">
        <f t="shared" si="22"/>
        <v>390</v>
      </c>
      <c r="M15" s="10">
        <f t="shared" si="22"/>
        <v>441</v>
      </c>
      <c r="N15" s="10">
        <f t="shared" si="22"/>
        <v>483</v>
      </c>
      <c r="O15" s="10">
        <f t="shared" si="22"/>
        <v>536</v>
      </c>
      <c r="P15" s="10">
        <f t="shared" si="22"/>
        <v>579</v>
      </c>
      <c r="Q15" s="10">
        <f t="shared" si="22"/>
        <v>623.1</v>
      </c>
      <c r="R15" s="10">
        <f t="shared" si="22"/>
        <v>662.1</v>
      </c>
      <c r="S15" s="10">
        <f t="shared" si="22"/>
        <v>748</v>
      </c>
      <c r="T15" s="10">
        <f t="shared" si="22"/>
        <v>815</v>
      </c>
      <c r="U15" s="10">
        <f t="shared" si="22"/>
        <v>916</v>
      </c>
      <c r="V15" s="10">
        <f t="shared" si="22"/>
        <v>1054</v>
      </c>
      <c r="W15" s="10">
        <f t="shared" si="22"/>
        <v>1166</v>
      </c>
      <c r="X15" s="10">
        <f t="shared" si="22"/>
        <v>1296</v>
      </c>
      <c r="Y15" s="10">
        <f t="shared" si="22"/>
        <v>1387</v>
      </c>
      <c r="Z15" s="10">
        <f t="shared" si="22"/>
        <v>1443</v>
      </c>
      <c r="AA15" s="10">
        <f t="shared" si="22"/>
        <v>1443</v>
      </c>
      <c r="AB15" s="10">
        <f t="shared" si="22"/>
        <v>1479</v>
      </c>
      <c r="AC15" s="10">
        <f t="shared" si="22"/>
        <v>1577</v>
      </c>
      <c r="AD15" s="10">
        <f t="shared" si="22"/>
        <v>1613</v>
      </c>
      <c r="AE15" s="10">
        <f t="shared" si="22"/>
        <v>1820</v>
      </c>
      <c r="AF15" s="10">
        <f t="shared" si="22"/>
        <v>1960</v>
      </c>
      <c r="AG15" s="10">
        <f t="shared" si="22"/>
        <v>2156</v>
      </c>
      <c r="AH15" s="10">
        <f t="shared" ref="AH15:BR15" si="23">+AG16</f>
        <v>2414</v>
      </c>
      <c r="AI15" s="10">
        <f t="shared" si="23"/>
        <v>2511</v>
      </c>
      <c r="AJ15" s="10">
        <f t="shared" si="23"/>
        <v>2511</v>
      </c>
      <c r="AK15" s="10">
        <f t="shared" si="23"/>
        <v>2658</v>
      </c>
      <c r="AL15" s="10">
        <f t="shared" si="23"/>
        <v>2700</v>
      </c>
      <c r="AM15" s="10">
        <f t="shared" si="23"/>
        <v>2734</v>
      </c>
      <c r="AN15" s="10">
        <f t="shared" si="23"/>
        <v>2773</v>
      </c>
      <c r="AO15" s="10">
        <f t="shared" si="23"/>
        <v>2820</v>
      </c>
      <c r="AP15" s="10">
        <f t="shared" si="23"/>
        <v>2860</v>
      </c>
      <c r="AQ15" s="10">
        <f t="shared" si="23"/>
        <v>3123</v>
      </c>
      <c r="AR15" s="10">
        <f t="shared" si="23"/>
        <v>3483</v>
      </c>
      <c r="AS15" s="10">
        <f t="shared" si="23"/>
        <v>3940</v>
      </c>
      <c r="AT15" s="10">
        <f t="shared" si="23"/>
        <v>4209</v>
      </c>
      <c r="AU15" s="10">
        <f t="shared" si="23"/>
        <v>4592</v>
      </c>
      <c r="AV15" s="10">
        <f t="shared" si="23"/>
        <v>4731</v>
      </c>
      <c r="AW15" s="10">
        <f t="shared" si="23"/>
        <v>4988</v>
      </c>
      <c r="AX15" s="10">
        <f t="shared" si="23"/>
        <v>5240</v>
      </c>
      <c r="AY15" s="10">
        <f t="shared" si="23"/>
        <v>5408</v>
      </c>
      <c r="AZ15" s="10">
        <f t="shared" si="23"/>
        <v>5579</v>
      </c>
      <c r="BA15" s="10">
        <f t="shared" si="23"/>
        <v>5673</v>
      </c>
      <c r="BB15" s="10">
        <f t="shared" si="23"/>
        <v>5801</v>
      </c>
      <c r="BC15" s="10">
        <f t="shared" si="23"/>
        <v>5943</v>
      </c>
      <c r="BD15" s="10">
        <f t="shared" si="23"/>
        <v>6221</v>
      </c>
      <c r="BE15" s="10">
        <f t="shared" si="23"/>
        <v>6586</v>
      </c>
      <c r="BF15" s="10">
        <f t="shared" si="23"/>
        <v>6791</v>
      </c>
      <c r="BG15" s="10">
        <f t="shared" si="23"/>
        <v>6917</v>
      </c>
      <c r="BH15" s="10">
        <f t="shared" si="23"/>
        <v>7113</v>
      </c>
      <c r="BI15" s="10">
        <f t="shared" si="23"/>
        <v>7200</v>
      </c>
      <c r="BJ15" s="10">
        <f t="shared" si="23"/>
        <v>7324</v>
      </c>
      <c r="BK15" s="10">
        <f t="shared" si="23"/>
        <v>7415</v>
      </c>
      <c r="BL15" s="10">
        <f t="shared" si="23"/>
        <v>7546</v>
      </c>
      <c r="BM15" s="10">
        <f t="shared" si="23"/>
        <v>7661</v>
      </c>
      <c r="BN15" s="10">
        <f t="shared" si="23"/>
        <v>7801</v>
      </c>
      <c r="BO15" s="10">
        <f t="shared" si="23"/>
        <v>7985</v>
      </c>
      <c r="BP15" s="10">
        <f t="shared" si="23"/>
        <v>8155</v>
      </c>
      <c r="BQ15" s="10">
        <f t="shared" si="23"/>
        <v>8376</v>
      </c>
      <c r="BR15" s="10">
        <f t="shared" si="23"/>
        <v>8508</v>
      </c>
      <c r="BS15" s="10">
        <f t="shared" ref="BS15:DC15" si="24">+BR16</f>
        <v>8638</v>
      </c>
      <c r="BT15" s="10">
        <f t="shared" si="24"/>
        <v>8796</v>
      </c>
      <c r="BU15" s="10">
        <f t="shared" si="24"/>
        <v>8915</v>
      </c>
      <c r="BV15" s="10">
        <f t="shared" si="24"/>
        <v>8999</v>
      </c>
      <c r="BW15" s="10">
        <f t="shared" si="24"/>
        <v>9125</v>
      </c>
      <c r="BX15" s="10">
        <f t="shared" si="24"/>
        <v>9250</v>
      </c>
      <c r="BY15" s="10">
        <f t="shared" si="24"/>
        <v>9358</v>
      </c>
      <c r="BZ15" s="10">
        <f t="shared" si="24"/>
        <v>9481</v>
      </c>
      <c r="CA15" s="10">
        <f t="shared" si="24"/>
        <v>9681</v>
      </c>
      <c r="CB15" s="10">
        <f t="shared" si="24"/>
        <v>10262</v>
      </c>
      <c r="CC15" s="10">
        <f t="shared" si="24"/>
        <v>10461</v>
      </c>
      <c r="CD15" s="10">
        <f t="shared" si="24"/>
        <v>10671</v>
      </c>
      <c r="CE15" s="10">
        <f t="shared" si="24"/>
        <v>10790</v>
      </c>
      <c r="CF15" s="10">
        <f t="shared" si="24"/>
        <v>10914</v>
      </c>
      <c r="CG15" s="10">
        <f t="shared" si="24"/>
        <v>11024</v>
      </c>
      <c r="CH15" s="10">
        <f t="shared" si="24"/>
        <v>11148</v>
      </c>
      <c r="CI15" s="10">
        <f t="shared" si="24"/>
        <v>11272</v>
      </c>
      <c r="CJ15" s="10">
        <f t="shared" si="24"/>
        <v>11375</v>
      </c>
      <c r="CK15" s="10">
        <f t="shared" si="24"/>
        <v>11606</v>
      </c>
      <c r="CL15" s="10">
        <f t="shared" si="24"/>
        <v>11770</v>
      </c>
      <c r="CM15" s="10">
        <f t="shared" si="24"/>
        <v>11897</v>
      </c>
      <c r="CN15" s="10">
        <f t="shared" si="24"/>
        <v>12103</v>
      </c>
      <c r="CO15" s="10">
        <f t="shared" si="24"/>
        <v>12238</v>
      </c>
      <c r="CP15" s="10">
        <f t="shared" si="24"/>
        <v>12323</v>
      </c>
      <c r="CQ15" s="10">
        <f t="shared" si="24"/>
        <v>12421</v>
      </c>
      <c r="CR15" s="10">
        <f t="shared" si="24"/>
        <v>12519</v>
      </c>
      <c r="CS15" s="10">
        <f t="shared" si="24"/>
        <v>12605</v>
      </c>
      <c r="CT15" s="10">
        <f t="shared" si="24"/>
        <v>12694</v>
      </c>
      <c r="CU15" s="10">
        <f t="shared" si="24"/>
        <v>12775</v>
      </c>
      <c r="CV15" s="53">
        <f t="shared" si="24"/>
        <v>12855</v>
      </c>
      <c r="CW15" s="53">
        <f t="shared" si="24"/>
        <v>12958</v>
      </c>
      <c r="CX15" s="53">
        <f t="shared" si="24"/>
        <v>13072</v>
      </c>
      <c r="CY15" s="53">
        <f t="shared" si="24"/>
        <v>13149</v>
      </c>
      <c r="CZ15" s="53">
        <f t="shared" si="24"/>
        <v>13234</v>
      </c>
      <c r="DA15" s="53">
        <f t="shared" si="24"/>
        <v>13318</v>
      </c>
      <c r="DB15" s="53">
        <f t="shared" si="24"/>
        <v>13365</v>
      </c>
      <c r="DC15" s="53">
        <f t="shared" si="24"/>
        <v>13418</v>
      </c>
    </row>
    <row r="16" spans="2:107" x14ac:dyDescent="0.25">
      <c r="B16" s="6" t="s">
        <v>4</v>
      </c>
      <c r="C16" s="13"/>
      <c r="D16" s="14"/>
      <c r="E16" s="14"/>
      <c r="F16" s="14"/>
      <c r="G16" s="14"/>
      <c r="H16" s="14">
        <v>53</v>
      </c>
      <c r="I16" s="14">
        <v>162</v>
      </c>
      <c r="J16" s="14">
        <v>290</v>
      </c>
      <c r="K16" s="14">
        <v>390</v>
      </c>
      <c r="L16" s="14">
        <v>441</v>
      </c>
      <c r="M16" s="14">
        <v>483</v>
      </c>
      <c r="N16" s="14">
        <v>536</v>
      </c>
      <c r="O16" s="14">
        <v>579</v>
      </c>
      <c r="P16" s="14">
        <v>623.1</v>
      </c>
      <c r="Q16" s="14">
        <v>662.1</v>
      </c>
      <c r="R16" s="14">
        <v>748</v>
      </c>
      <c r="S16" s="14">
        <v>815</v>
      </c>
      <c r="T16" s="14">
        <v>916</v>
      </c>
      <c r="U16" s="14">
        <v>1054</v>
      </c>
      <c r="V16" s="14">
        <v>1166</v>
      </c>
      <c r="W16" s="14">
        <v>1296</v>
      </c>
      <c r="X16" s="14">
        <v>1387</v>
      </c>
      <c r="Y16" s="14">
        <v>1443</v>
      </c>
      <c r="Z16" s="14">
        <v>1443</v>
      </c>
      <c r="AA16" s="14">
        <v>1479</v>
      </c>
      <c r="AB16" s="14">
        <v>1577</v>
      </c>
      <c r="AC16" s="14">
        <v>1613</v>
      </c>
      <c r="AD16" s="14">
        <v>1820</v>
      </c>
      <c r="AE16" s="14">
        <v>1960</v>
      </c>
      <c r="AF16" s="14">
        <v>2156</v>
      </c>
      <c r="AG16" s="14">
        <v>2414</v>
      </c>
      <c r="AH16" s="14">
        <v>2511</v>
      </c>
      <c r="AI16" s="14">
        <v>2511</v>
      </c>
      <c r="AJ16" s="14">
        <v>2658</v>
      </c>
      <c r="AK16" s="14">
        <v>2700</v>
      </c>
      <c r="AL16" s="14">
        <v>2734</v>
      </c>
      <c r="AM16" s="14">
        <v>2773</v>
      </c>
      <c r="AN16" s="14">
        <v>2820</v>
      </c>
      <c r="AO16" s="14">
        <v>2860</v>
      </c>
      <c r="AP16" s="14">
        <v>3123</v>
      </c>
      <c r="AQ16" s="14">
        <v>3483</v>
      </c>
      <c r="AR16" s="14">
        <v>3940</v>
      </c>
      <c r="AS16" s="72">
        <v>4209</v>
      </c>
      <c r="AT16" s="72">
        <v>4592</v>
      </c>
      <c r="AU16" s="72">
        <v>4731</v>
      </c>
      <c r="AV16" s="72">
        <v>4988</v>
      </c>
      <c r="AW16" s="72">
        <v>5240</v>
      </c>
      <c r="AX16" s="72">
        <v>5408</v>
      </c>
      <c r="AY16" s="72">
        <v>5579</v>
      </c>
      <c r="AZ16" s="72">
        <v>5673</v>
      </c>
      <c r="BA16" s="72">
        <v>5801</v>
      </c>
      <c r="BB16" s="72">
        <v>5943</v>
      </c>
      <c r="BC16" s="72">
        <v>6221</v>
      </c>
      <c r="BD16" s="72">
        <v>6586</v>
      </c>
      <c r="BE16" s="72">
        <v>6791</v>
      </c>
      <c r="BF16" s="72">
        <v>6917</v>
      </c>
      <c r="BG16" s="72">
        <v>7113</v>
      </c>
      <c r="BH16" s="72">
        <v>7200</v>
      </c>
      <c r="BI16" s="72">
        <v>7324</v>
      </c>
      <c r="BJ16" s="72">
        <v>7415</v>
      </c>
      <c r="BK16" s="72">
        <v>7546</v>
      </c>
      <c r="BL16" s="72">
        <v>7661</v>
      </c>
      <c r="BM16" s="72">
        <v>7801</v>
      </c>
      <c r="BN16" s="72">
        <v>7985</v>
      </c>
      <c r="BO16" s="72">
        <v>8155</v>
      </c>
      <c r="BP16" s="72">
        <v>8376</v>
      </c>
      <c r="BQ16" s="72">
        <v>8508</v>
      </c>
      <c r="BR16" s="72">
        <v>8638</v>
      </c>
      <c r="BS16" s="72">
        <v>8796</v>
      </c>
      <c r="BT16" s="72">
        <v>8915</v>
      </c>
      <c r="BU16" s="72">
        <v>8999</v>
      </c>
      <c r="BV16" s="72">
        <v>9125</v>
      </c>
      <c r="BW16" s="72">
        <v>9250</v>
      </c>
      <c r="BX16" s="72">
        <v>9358</v>
      </c>
      <c r="BY16" s="72">
        <f>9358+123</f>
        <v>9481</v>
      </c>
      <c r="BZ16" s="72">
        <v>9681</v>
      </c>
      <c r="CA16" s="72">
        <v>10262</v>
      </c>
      <c r="CB16" s="72">
        <v>10461</v>
      </c>
      <c r="CC16" s="72">
        <v>10671</v>
      </c>
      <c r="CD16" s="72">
        <v>10790</v>
      </c>
      <c r="CE16" s="72">
        <v>10914</v>
      </c>
      <c r="CF16" s="72">
        <v>11024</v>
      </c>
      <c r="CG16" s="72">
        <v>11148</v>
      </c>
      <c r="CH16" s="72">
        <v>11272</v>
      </c>
      <c r="CI16" s="72">
        <v>11375</v>
      </c>
      <c r="CJ16" s="72">
        <v>11606</v>
      </c>
      <c r="CK16" s="72">
        <v>11770</v>
      </c>
      <c r="CL16" s="72">
        <v>11897</v>
      </c>
      <c r="CM16" s="72">
        <v>12103</v>
      </c>
      <c r="CN16" s="72">
        <v>12238</v>
      </c>
      <c r="CO16" s="72">
        <v>12323</v>
      </c>
      <c r="CP16" s="72">
        <v>12421</v>
      </c>
      <c r="CQ16" s="72">
        <v>12519</v>
      </c>
      <c r="CR16" s="72">
        <v>12605</v>
      </c>
      <c r="CS16" s="72">
        <v>12694</v>
      </c>
      <c r="CT16" s="72">
        <v>12775</v>
      </c>
      <c r="CU16" s="72">
        <v>12855</v>
      </c>
      <c r="CV16" s="72">
        <v>12958</v>
      </c>
      <c r="CW16" s="72">
        <v>13072</v>
      </c>
      <c r="CX16" s="72">
        <v>13149</v>
      </c>
      <c r="CY16" s="72">
        <v>13234</v>
      </c>
      <c r="CZ16" s="72">
        <v>13318</v>
      </c>
      <c r="DA16" s="72">
        <v>13365</v>
      </c>
      <c r="DB16" s="72">
        <v>13418</v>
      </c>
      <c r="DC16" s="72">
        <v>13486</v>
      </c>
    </row>
    <row r="17" spans="2:107" x14ac:dyDescent="0.25">
      <c r="B17" s="6" t="s">
        <v>5</v>
      </c>
      <c r="C17" s="7"/>
      <c r="D17" s="10"/>
      <c r="E17" s="10"/>
      <c r="F17" s="10"/>
      <c r="G17" s="10"/>
      <c r="H17" s="10">
        <f t="shared" ref="H17:AM17" si="25">+H16-H15</f>
        <v>53</v>
      </c>
      <c r="I17" s="10">
        <f t="shared" si="25"/>
        <v>109</v>
      </c>
      <c r="J17" s="10">
        <f t="shared" si="25"/>
        <v>128</v>
      </c>
      <c r="K17" s="10">
        <f t="shared" si="25"/>
        <v>100</v>
      </c>
      <c r="L17" s="10">
        <f t="shared" si="25"/>
        <v>51</v>
      </c>
      <c r="M17" s="10">
        <f t="shared" si="25"/>
        <v>42</v>
      </c>
      <c r="N17" s="10">
        <f t="shared" si="25"/>
        <v>53</v>
      </c>
      <c r="O17" s="10">
        <f t="shared" si="25"/>
        <v>43</v>
      </c>
      <c r="P17" s="10">
        <f t="shared" si="25"/>
        <v>44.100000000000023</v>
      </c>
      <c r="Q17" s="10">
        <f t="shared" si="25"/>
        <v>39</v>
      </c>
      <c r="R17" s="10">
        <f t="shared" si="25"/>
        <v>85.899999999999977</v>
      </c>
      <c r="S17" s="10">
        <f t="shared" si="25"/>
        <v>67</v>
      </c>
      <c r="T17" s="10">
        <f t="shared" si="25"/>
        <v>101</v>
      </c>
      <c r="U17" s="10">
        <f t="shared" si="25"/>
        <v>138</v>
      </c>
      <c r="V17" s="10">
        <f t="shared" si="25"/>
        <v>112</v>
      </c>
      <c r="W17" s="10">
        <f t="shared" si="25"/>
        <v>130</v>
      </c>
      <c r="X17" s="10">
        <f t="shared" si="25"/>
        <v>91</v>
      </c>
      <c r="Y17" s="10">
        <f t="shared" si="25"/>
        <v>56</v>
      </c>
      <c r="Z17" s="10">
        <f t="shared" si="25"/>
        <v>0</v>
      </c>
      <c r="AA17" s="10">
        <f t="shared" si="25"/>
        <v>36</v>
      </c>
      <c r="AB17" s="10">
        <f t="shared" si="25"/>
        <v>98</v>
      </c>
      <c r="AC17" s="10">
        <f t="shared" si="25"/>
        <v>36</v>
      </c>
      <c r="AD17" s="10">
        <f t="shared" si="25"/>
        <v>207</v>
      </c>
      <c r="AE17" s="10">
        <f t="shared" si="25"/>
        <v>140</v>
      </c>
      <c r="AF17" s="10">
        <f t="shared" si="25"/>
        <v>196</v>
      </c>
      <c r="AG17" s="10">
        <f t="shared" si="25"/>
        <v>258</v>
      </c>
      <c r="AH17" s="10">
        <f t="shared" si="25"/>
        <v>97</v>
      </c>
      <c r="AI17" s="10">
        <f t="shared" si="25"/>
        <v>0</v>
      </c>
      <c r="AJ17" s="10">
        <f t="shared" si="25"/>
        <v>147</v>
      </c>
      <c r="AK17" s="10">
        <f t="shared" si="25"/>
        <v>42</v>
      </c>
      <c r="AL17" s="10">
        <f t="shared" si="25"/>
        <v>34</v>
      </c>
      <c r="AM17" s="10">
        <f t="shared" si="25"/>
        <v>39</v>
      </c>
      <c r="AN17" s="10">
        <f t="shared" ref="AN17:BR17" si="26">+AN16-AN15</f>
        <v>47</v>
      </c>
      <c r="AO17" s="10">
        <f t="shared" si="26"/>
        <v>40</v>
      </c>
      <c r="AP17" s="10">
        <f t="shared" si="26"/>
        <v>263</v>
      </c>
      <c r="AQ17" s="10">
        <f t="shared" si="26"/>
        <v>360</v>
      </c>
      <c r="AR17" s="10">
        <f t="shared" si="26"/>
        <v>457</v>
      </c>
      <c r="AS17" s="10">
        <f t="shared" si="26"/>
        <v>269</v>
      </c>
      <c r="AT17" s="10">
        <f t="shared" si="26"/>
        <v>383</v>
      </c>
      <c r="AU17" s="10">
        <f t="shared" si="26"/>
        <v>139</v>
      </c>
      <c r="AV17" s="10">
        <f t="shared" si="26"/>
        <v>257</v>
      </c>
      <c r="AW17" s="10">
        <f t="shared" si="26"/>
        <v>252</v>
      </c>
      <c r="AX17" s="10">
        <f t="shared" si="26"/>
        <v>168</v>
      </c>
      <c r="AY17" s="10">
        <f t="shared" si="26"/>
        <v>171</v>
      </c>
      <c r="AZ17" s="10">
        <f t="shared" si="26"/>
        <v>94</v>
      </c>
      <c r="BA17" s="10">
        <f t="shared" si="26"/>
        <v>128</v>
      </c>
      <c r="BB17" s="10">
        <f t="shared" si="26"/>
        <v>142</v>
      </c>
      <c r="BC17" s="10">
        <f t="shared" si="26"/>
        <v>278</v>
      </c>
      <c r="BD17" s="10">
        <f t="shared" si="26"/>
        <v>365</v>
      </c>
      <c r="BE17" s="10">
        <f t="shared" si="26"/>
        <v>205</v>
      </c>
      <c r="BF17" s="10">
        <f t="shared" si="26"/>
        <v>126</v>
      </c>
      <c r="BG17" s="10">
        <f t="shared" si="26"/>
        <v>196</v>
      </c>
      <c r="BH17" s="10">
        <f t="shared" si="26"/>
        <v>87</v>
      </c>
      <c r="BI17" s="10">
        <f t="shared" si="26"/>
        <v>124</v>
      </c>
      <c r="BJ17" s="10">
        <f t="shared" si="26"/>
        <v>91</v>
      </c>
      <c r="BK17" s="10">
        <f t="shared" si="26"/>
        <v>131</v>
      </c>
      <c r="BL17" s="10">
        <f t="shared" si="26"/>
        <v>115</v>
      </c>
      <c r="BM17" s="10">
        <f t="shared" si="26"/>
        <v>140</v>
      </c>
      <c r="BN17" s="10">
        <f t="shared" si="26"/>
        <v>184</v>
      </c>
      <c r="BO17" s="10">
        <f t="shared" si="26"/>
        <v>170</v>
      </c>
      <c r="BP17" s="10">
        <f t="shared" si="26"/>
        <v>221</v>
      </c>
      <c r="BQ17" s="10">
        <f t="shared" si="26"/>
        <v>132</v>
      </c>
      <c r="BR17" s="10">
        <f t="shared" si="26"/>
        <v>130</v>
      </c>
      <c r="BS17" s="10">
        <f t="shared" ref="BS17:DB17" si="27">+BS16-BS15</f>
        <v>158</v>
      </c>
      <c r="BT17" s="10">
        <f t="shared" si="27"/>
        <v>119</v>
      </c>
      <c r="BU17" s="10">
        <f t="shared" si="27"/>
        <v>84</v>
      </c>
      <c r="BV17" s="10">
        <f t="shared" si="27"/>
        <v>126</v>
      </c>
      <c r="BW17" s="10">
        <f t="shared" si="27"/>
        <v>125</v>
      </c>
      <c r="BX17" s="10">
        <f t="shared" si="27"/>
        <v>108</v>
      </c>
      <c r="BY17" s="10">
        <f t="shared" si="27"/>
        <v>123</v>
      </c>
      <c r="BZ17" s="10">
        <f t="shared" si="27"/>
        <v>200</v>
      </c>
      <c r="CA17" s="10">
        <f t="shared" si="27"/>
        <v>581</v>
      </c>
      <c r="CB17" s="10">
        <f t="shared" si="27"/>
        <v>199</v>
      </c>
      <c r="CC17" s="10">
        <f t="shared" si="27"/>
        <v>210</v>
      </c>
      <c r="CD17" s="10">
        <f t="shared" si="27"/>
        <v>119</v>
      </c>
      <c r="CE17" s="10">
        <f t="shared" si="27"/>
        <v>124</v>
      </c>
      <c r="CF17" s="10">
        <f t="shared" si="27"/>
        <v>110</v>
      </c>
      <c r="CG17" s="10">
        <f t="shared" si="27"/>
        <v>124</v>
      </c>
      <c r="CH17" s="10">
        <f t="shared" si="27"/>
        <v>124</v>
      </c>
      <c r="CI17" s="10">
        <f t="shared" si="27"/>
        <v>103</v>
      </c>
      <c r="CJ17" s="10">
        <f t="shared" si="27"/>
        <v>231</v>
      </c>
      <c r="CK17" s="10">
        <f t="shared" si="27"/>
        <v>164</v>
      </c>
      <c r="CL17" s="10">
        <f t="shared" si="27"/>
        <v>127</v>
      </c>
      <c r="CM17" s="10">
        <f t="shared" si="27"/>
        <v>206</v>
      </c>
      <c r="CN17" s="10">
        <f t="shared" si="27"/>
        <v>135</v>
      </c>
      <c r="CO17" s="10">
        <f t="shared" si="27"/>
        <v>85</v>
      </c>
      <c r="CP17" s="10">
        <f t="shared" si="27"/>
        <v>98</v>
      </c>
      <c r="CQ17" s="10">
        <f t="shared" si="27"/>
        <v>98</v>
      </c>
      <c r="CR17" s="10">
        <f t="shared" si="27"/>
        <v>86</v>
      </c>
      <c r="CS17" s="10">
        <f t="shared" si="27"/>
        <v>89</v>
      </c>
      <c r="CT17" s="10">
        <f t="shared" si="27"/>
        <v>81</v>
      </c>
      <c r="CU17" s="10">
        <f t="shared" si="27"/>
        <v>80</v>
      </c>
      <c r="CV17" s="53">
        <f t="shared" si="27"/>
        <v>103</v>
      </c>
      <c r="CW17" s="53">
        <f t="shared" si="27"/>
        <v>114</v>
      </c>
      <c r="CX17" s="53">
        <f t="shared" si="27"/>
        <v>77</v>
      </c>
      <c r="CY17" s="53">
        <f t="shared" si="27"/>
        <v>85</v>
      </c>
      <c r="CZ17" s="53">
        <f t="shared" si="27"/>
        <v>84</v>
      </c>
      <c r="DA17" s="53">
        <f t="shared" si="27"/>
        <v>47</v>
      </c>
      <c r="DB17" s="53">
        <f t="shared" si="27"/>
        <v>53</v>
      </c>
      <c r="DC17" s="53">
        <f t="shared" ref="DC17" si="28">+DC16-DC15</f>
        <v>68</v>
      </c>
    </row>
    <row r="18" spans="2:107" x14ac:dyDescent="0.25">
      <c r="B18" s="6" t="s">
        <v>24</v>
      </c>
      <c r="C18" s="7"/>
      <c r="D18" s="10"/>
      <c r="E18" s="10"/>
      <c r="F18" s="10"/>
      <c r="G18" s="10"/>
      <c r="H18" s="10"/>
      <c r="I18" s="10"/>
      <c r="J18" s="10">
        <f>+Veronica!J11+JM!J11</f>
        <v>128</v>
      </c>
      <c r="K18" s="10">
        <f>+Veronica!K11+JM!K11</f>
        <v>98</v>
      </c>
      <c r="L18" s="10">
        <f>+Veronica!L11+JM!L11</f>
        <v>51</v>
      </c>
      <c r="M18" s="10">
        <f>+Veronica!M11+JM!M11</f>
        <v>42</v>
      </c>
      <c r="N18" s="10">
        <f>+Veronica!N11+JM!N11</f>
        <v>50</v>
      </c>
      <c r="O18" s="10">
        <f>+Veronica!O11+JM!O11</f>
        <v>43</v>
      </c>
      <c r="P18" s="10">
        <f>+Veronica!P11+JM!P11</f>
        <v>44.099999999999994</v>
      </c>
      <c r="Q18" s="10">
        <f>+Veronica!Q11+JM!Q11</f>
        <v>38.200000000000017</v>
      </c>
      <c r="R18" s="10">
        <f>+Veronica!R11+JM!R11</f>
        <v>84.699999999999989</v>
      </c>
      <c r="S18" s="10">
        <f>+Veronica!S11+JM!S11</f>
        <v>67</v>
      </c>
      <c r="T18" s="10">
        <f>+Veronica!T11+JM!T11</f>
        <v>101</v>
      </c>
      <c r="U18" s="10">
        <f>+Veronica!U11+JM!U11</f>
        <v>137</v>
      </c>
      <c r="V18" s="10">
        <f>+Veronica!V11+JM!V11</f>
        <v>112</v>
      </c>
      <c r="W18" s="10">
        <f>+Veronica!W11+JM!W11</f>
        <v>130</v>
      </c>
      <c r="X18" s="10">
        <f>+Veronica!X11+JM!X11</f>
        <v>91</v>
      </c>
      <c r="Y18" s="10">
        <f>+Veronica!Y11+JM!Y11</f>
        <v>56</v>
      </c>
      <c r="Z18" s="10">
        <f>+Veronica!Z11+JM!Z11</f>
        <v>48</v>
      </c>
      <c r="AA18" s="10">
        <f>+Veronica!AA11+JM!AA11</f>
        <v>36</v>
      </c>
      <c r="AB18" s="10">
        <f>+Veronica!AB11+JM!AB11</f>
        <v>49</v>
      </c>
      <c r="AC18" s="10">
        <f>+Veronica!AC11+JM!AC11</f>
        <v>36</v>
      </c>
      <c r="AD18" s="10">
        <f>+Veronica!AD11+JM!AD11</f>
        <v>207</v>
      </c>
      <c r="AE18" s="10">
        <f>+Veronica!AE11+JM!AE11</f>
        <v>141</v>
      </c>
      <c r="AF18" s="10">
        <f>+Veronica!AF11+JM!AF11</f>
        <v>198</v>
      </c>
      <c r="AG18" s="10">
        <f>+Veronica!AG11+JM!AG11</f>
        <v>258</v>
      </c>
      <c r="AH18" s="10">
        <f>+Veronica!AH11+JM!AH11</f>
        <v>97</v>
      </c>
      <c r="AI18" s="10">
        <f>+Veronica!AI11+JM!AI11</f>
        <v>92</v>
      </c>
      <c r="AJ18" s="10">
        <f>+Veronica!AJ11+JM!AJ11</f>
        <v>55</v>
      </c>
      <c r="AK18" s="10">
        <f>+Veronica!AK11+JM!AK11</f>
        <v>42</v>
      </c>
      <c r="AL18" s="10">
        <f>+Veronica!AL11+JM!AL11</f>
        <v>34</v>
      </c>
      <c r="AM18" s="10">
        <f>+Veronica!AM11+JM!AM11</f>
        <v>39</v>
      </c>
      <c r="AN18" s="10">
        <f>+Veronica!AN11+JM!AN11</f>
        <v>48</v>
      </c>
      <c r="AO18" s="10">
        <f>+Veronica!AO11+JM!AO11</f>
        <v>40</v>
      </c>
      <c r="AP18" s="10">
        <f>+Veronica!AP11+JM!AP11</f>
        <v>263</v>
      </c>
      <c r="AQ18" s="10">
        <f>+Veronica!AQ11+JM!AQ11</f>
        <v>360</v>
      </c>
      <c r="AR18" s="10">
        <f>+Veronica!AR11+JM!AR11</f>
        <v>459</v>
      </c>
      <c r="AS18" s="10">
        <f>+Veronica!AS11+JM!AS11</f>
        <v>269</v>
      </c>
      <c r="AT18" s="10">
        <f>+Veronica!AT11+JM!AT11</f>
        <v>383</v>
      </c>
      <c r="AU18" s="10">
        <f>+Veronica!AU11+JM!AU11</f>
        <v>138</v>
      </c>
      <c r="AV18" s="10">
        <f>+Veronica!AV11+JM!AV11</f>
        <v>203</v>
      </c>
      <c r="AW18" s="10">
        <f>+Veronica!AW11+JM!AW11</f>
        <v>306</v>
      </c>
      <c r="AX18" s="10">
        <f>+Veronica!AX11+JM!AX11</f>
        <v>168</v>
      </c>
      <c r="AY18" s="10">
        <f>+Veronica!AY11+JM!AY11</f>
        <v>124</v>
      </c>
      <c r="AZ18" s="10">
        <f>+Veronica!AZ11+JM!AZ11</f>
        <v>94</v>
      </c>
      <c r="BA18" s="10">
        <f>+Veronica!BA11+JM!BA11</f>
        <v>129</v>
      </c>
      <c r="BB18" s="10">
        <f>+Veronica!BB11+JM!BB11</f>
        <v>142</v>
      </c>
      <c r="BC18" s="10">
        <f>+Veronica!BC11+JM!BC11</f>
        <v>278</v>
      </c>
      <c r="BD18" s="10">
        <f>+Veronica!BD11+JM!BD11</f>
        <v>364</v>
      </c>
      <c r="BE18" s="10">
        <f>+Veronica!BE11+JM!BE11</f>
        <v>205</v>
      </c>
      <c r="BF18" s="10">
        <f>+Veronica!BF11+JM!BF11</f>
        <v>127</v>
      </c>
      <c r="BG18" s="10">
        <f>+Veronica!BG11+JM!BG11</f>
        <v>197</v>
      </c>
      <c r="BH18" s="10">
        <f>+Veronica!BH11+JM!BH11</f>
        <v>86</v>
      </c>
      <c r="BI18" s="10">
        <f>+Veronica!BI11+JM!BI11</f>
        <v>125</v>
      </c>
      <c r="BJ18" s="10">
        <f>+Veronica!BJ11+JM!BJ11</f>
        <v>90</v>
      </c>
      <c r="BK18" s="10">
        <f>+Veronica!BK11+JM!BK11</f>
        <v>132</v>
      </c>
      <c r="BL18" s="10">
        <f>+Veronica!BL11+JM!BL11</f>
        <v>115</v>
      </c>
      <c r="BM18" s="10">
        <f>+Veronica!BM11+JM!BM11</f>
        <v>139</v>
      </c>
      <c r="BN18" s="10">
        <f>+Veronica!BN11+JM!BN11</f>
        <v>185</v>
      </c>
      <c r="BO18" s="10">
        <f>+Veronica!BO11+JM!BO11</f>
        <v>170</v>
      </c>
      <c r="BP18" s="10">
        <f>+Veronica!BP11+JM!BP11</f>
        <v>221</v>
      </c>
      <c r="BQ18" s="10">
        <f>+Veronica!BQ11+JM!BQ11</f>
        <v>132</v>
      </c>
      <c r="BR18" s="10">
        <f>+Veronica!BR11+JM!BR11</f>
        <v>131</v>
      </c>
      <c r="BS18" s="10">
        <f>+Veronica!BS11+JM!BS11</f>
        <v>157</v>
      </c>
      <c r="BT18" s="10">
        <f>+Veronica!BT11+JM!BT11</f>
        <v>120</v>
      </c>
      <c r="BU18" s="10">
        <f>+Veronica!BU11+JM!BU11</f>
        <v>84</v>
      </c>
      <c r="BV18" s="10">
        <f>+Veronica!BV11+JM!BV11</f>
        <v>127</v>
      </c>
      <c r="BW18" s="10">
        <f>+Veronica!BW11+JM!BW11</f>
        <v>125</v>
      </c>
      <c r="BX18" s="10">
        <f>+Veronica!BX11+JM!BX11</f>
        <v>108</v>
      </c>
      <c r="BY18" s="10">
        <f>+Veronica!BY11+JM!BY11</f>
        <v>123</v>
      </c>
      <c r="BZ18" s="10">
        <f>+Veronica!BZ11+JM!BZ11</f>
        <v>201</v>
      </c>
      <c r="CA18" s="10">
        <f>+Veronica!CA11+JM!CA11</f>
        <v>585</v>
      </c>
      <c r="CB18" s="10">
        <f>+Veronica!CB11+JM!CB11</f>
        <v>195</v>
      </c>
      <c r="CC18" s="10">
        <f>+Veronica!CC11+JM!CC11</f>
        <v>205</v>
      </c>
      <c r="CD18" s="10">
        <f>+Veronica!CD11+JM!CD11</f>
        <v>126</v>
      </c>
      <c r="CE18" s="10">
        <f>+Veronica!CE11+JM!CE11</f>
        <v>122</v>
      </c>
      <c r="CF18" s="10">
        <f>+Veronica!CF11+JM!CF11</f>
        <v>116</v>
      </c>
      <c r="CG18" s="10">
        <f>+Veronica!CG11+JM!CG11</f>
        <v>121</v>
      </c>
      <c r="CH18" s="10">
        <f>+Veronica!CH11+JM!CH11</f>
        <v>123</v>
      </c>
      <c r="CI18" s="10">
        <f>+Veronica!CI11+JM!CI11</f>
        <v>103</v>
      </c>
      <c r="CJ18" s="10">
        <f>+Veronica!CJ11+JM!CJ11</f>
        <v>232</v>
      </c>
      <c r="CK18" s="10">
        <f>+Veronica!CK11+JM!CK11</f>
        <v>163</v>
      </c>
      <c r="CL18" s="10">
        <f>+Veronica!CL11+JM!CL11</f>
        <v>127</v>
      </c>
      <c r="CM18" s="10">
        <f>+Veronica!CM11+JM!CM11</f>
        <v>206</v>
      </c>
      <c r="CN18" s="10">
        <f>+Veronica!CN11+JM!CN11</f>
        <v>128</v>
      </c>
      <c r="CO18" s="10">
        <f>+Veronica!CO11+JM!CO11</f>
        <v>95</v>
      </c>
      <c r="CP18" s="10">
        <f>+Veronica!CP11+JM!CP11</f>
        <v>98</v>
      </c>
      <c r="CQ18" s="10">
        <f>+Veronica!CQ11+JM!CQ11</f>
        <v>97</v>
      </c>
      <c r="CR18" s="10">
        <f>+Veronica!CR11+JM!CR11</f>
        <v>87</v>
      </c>
      <c r="CS18" s="10">
        <f>+Veronica!CS11+JM!CS11</f>
        <v>88</v>
      </c>
      <c r="CT18" s="10">
        <f>+Veronica!CT11+JM!CT11</f>
        <v>83</v>
      </c>
      <c r="CU18" s="10">
        <f>+Veronica!CU11+JM!CU11</f>
        <v>80</v>
      </c>
      <c r="CV18" s="53">
        <f>+Veronica!CV11+JM!CV11</f>
        <v>100</v>
      </c>
      <c r="CW18" s="53">
        <f>+Veronica!CW11+JM!CW11</f>
        <v>116</v>
      </c>
      <c r="CX18" s="53">
        <f>+Veronica!CX11+JM!CX11</f>
        <v>80</v>
      </c>
      <c r="CY18" s="53">
        <f>+Veronica!CY11+JM!CY11</f>
        <v>84</v>
      </c>
      <c r="CZ18" s="53">
        <f>+Veronica!CZ11+JM!CZ11</f>
        <v>80</v>
      </c>
      <c r="DA18" s="53">
        <f>+Veronica!DA11+JM!DA11</f>
        <v>51</v>
      </c>
      <c r="DB18" s="53">
        <f>+Veronica!DB11+JM!DB11</f>
        <v>58</v>
      </c>
      <c r="DC18" s="53">
        <f>+Veronica!DC11+JM!DC11</f>
        <v>58</v>
      </c>
    </row>
    <row r="19" spans="2:107" x14ac:dyDescent="0.25">
      <c r="B19" s="17" t="s">
        <v>19</v>
      </c>
      <c r="C19" s="18"/>
      <c r="D19" s="19"/>
      <c r="E19" s="19"/>
      <c r="F19" s="19"/>
      <c r="G19" s="19"/>
      <c r="H19" s="19">
        <f t="shared" ref="H19:AM19" si="29">+H17*H14</f>
        <v>4862.2199999999993</v>
      </c>
      <c r="I19" s="19">
        <f t="shared" si="29"/>
        <v>9265</v>
      </c>
      <c r="J19" s="19">
        <f t="shared" si="29"/>
        <v>11063.652173913044</v>
      </c>
      <c r="K19" s="19">
        <f t="shared" si="29"/>
        <v>8643.4782608695659</v>
      </c>
      <c r="L19" s="19">
        <f t="shared" si="29"/>
        <v>4408.173913043478</v>
      </c>
      <c r="M19" s="19">
        <f t="shared" si="29"/>
        <v>5376</v>
      </c>
      <c r="N19" s="19">
        <f t="shared" si="29"/>
        <v>6784</v>
      </c>
      <c r="O19" s="19">
        <f t="shared" si="29"/>
        <v>5504</v>
      </c>
      <c r="P19" s="19">
        <f t="shared" si="29"/>
        <v>5644.8000000000029</v>
      </c>
      <c r="Q19" s="19">
        <f t="shared" si="29"/>
        <v>4992</v>
      </c>
      <c r="R19" s="19">
        <f t="shared" si="29"/>
        <v>10995.199999999997</v>
      </c>
      <c r="S19" s="19">
        <f t="shared" si="29"/>
        <v>8576</v>
      </c>
      <c r="T19" s="19">
        <f t="shared" si="29"/>
        <v>10504</v>
      </c>
      <c r="U19" s="19">
        <f t="shared" si="29"/>
        <v>14352</v>
      </c>
      <c r="V19" s="19">
        <f t="shared" si="29"/>
        <v>11648</v>
      </c>
      <c r="W19" s="19">
        <f t="shared" si="29"/>
        <v>13520</v>
      </c>
      <c r="X19" s="19">
        <f t="shared" si="29"/>
        <v>9464</v>
      </c>
      <c r="Y19" s="19">
        <f t="shared" si="29"/>
        <v>5824</v>
      </c>
      <c r="Z19" s="19">
        <f t="shared" si="29"/>
        <v>0</v>
      </c>
      <c r="AA19" s="19">
        <f t="shared" si="29"/>
        <v>3744</v>
      </c>
      <c r="AB19" s="19">
        <f t="shared" si="29"/>
        <v>12838</v>
      </c>
      <c r="AC19" s="19">
        <f t="shared" si="29"/>
        <v>4716</v>
      </c>
      <c r="AD19" s="19">
        <f t="shared" si="29"/>
        <v>27117</v>
      </c>
      <c r="AE19" s="19">
        <f t="shared" si="29"/>
        <v>18340</v>
      </c>
      <c r="AF19" s="19">
        <f t="shared" si="29"/>
        <v>25676</v>
      </c>
      <c r="AG19" s="19">
        <f t="shared" si="29"/>
        <v>33798</v>
      </c>
      <c r="AH19" s="19">
        <f t="shared" si="29"/>
        <v>12707</v>
      </c>
      <c r="AI19" s="19">
        <f t="shared" si="29"/>
        <v>0</v>
      </c>
      <c r="AJ19" s="19">
        <f t="shared" si="29"/>
        <v>19257</v>
      </c>
      <c r="AK19" s="19">
        <f t="shared" si="29"/>
        <v>5502</v>
      </c>
      <c r="AL19" s="19">
        <f t="shared" si="29"/>
        <v>4454</v>
      </c>
      <c r="AM19" s="19">
        <f t="shared" si="29"/>
        <v>5109</v>
      </c>
      <c r="AN19" s="19">
        <f t="shared" ref="AN19:BS19" si="30">+AN17*AN14</f>
        <v>6157</v>
      </c>
      <c r="AO19" s="19">
        <f t="shared" si="30"/>
        <v>5240</v>
      </c>
      <c r="AP19" s="19">
        <f t="shared" si="30"/>
        <v>34453</v>
      </c>
      <c r="AQ19" s="19">
        <f t="shared" si="30"/>
        <v>44280</v>
      </c>
      <c r="AR19" s="19">
        <f t="shared" si="30"/>
        <v>56211</v>
      </c>
      <c r="AS19" s="19">
        <f t="shared" si="30"/>
        <v>33087</v>
      </c>
      <c r="AT19" s="19">
        <f t="shared" si="30"/>
        <v>47109</v>
      </c>
      <c r="AU19" s="19">
        <f t="shared" si="30"/>
        <v>17097</v>
      </c>
      <c r="AV19" s="19">
        <f t="shared" si="30"/>
        <v>31611</v>
      </c>
      <c r="AW19" s="19">
        <f t="shared" si="30"/>
        <v>30996</v>
      </c>
      <c r="AX19" s="19">
        <f t="shared" si="30"/>
        <v>20664</v>
      </c>
      <c r="AY19" s="19">
        <f t="shared" si="30"/>
        <v>21033</v>
      </c>
      <c r="AZ19" s="19">
        <f t="shared" si="30"/>
        <v>11280</v>
      </c>
      <c r="BA19" s="19">
        <f t="shared" si="30"/>
        <v>15360</v>
      </c>
      <c r="BB19" s="19">
        <f t="shared" si="30"/>
        <v>17040</v>
      </c>
      <c r="BC19" s="19">
        <f t="shared" si="30"/>
        <v>33360</v>
      </c>
      <c r="BD19" s="19">
        <f t="shared" si="30"/>
        <v>43800</v>
      </c>
      <c r="BE19" s="19">
        <f t="shared" si="30"/>
        <v>24600</v>
      </c>
      <c r="BF19" s="19">
        <f t="shared" si="30"/>
        <v>15120</v>
      </c>
      <c r="BG19" s="19">
        <f t="shared" si="30"/>
        <v>23520</v>
      </c>
      <c r="BH19" s="19">
        <f t="shared" si="30"/>
        <v>9339.4499999999989</v>
      </c>
      <c r="BI19" s="19">
        <f t="shared" si="30"/>
        <v>13640</v>
      </c>
      <c r="BJ19" s="19">
        <f t="shared" si="30"/>
        <v>10010</v>
      </c>
      <c r="BK19" s="19">
        <f t="shared" si="30"/>
        <v>14410</v>
      </c>
      <c r="BL19" s="19">
        <f t="shared" si="30"/>
        <v>12650</v>
      </c>
      <c r="BM19" s="19">
        <f t="shared" si="30"/>
        <v>15540</v>
      </c>
      <c r="BN19" s="19">
        <f t="shared" si="30"/>
        <v>20424</v>
      </c>
      <c r="BO19" s="19">
        <f t="shared" si="30"/>
        <v>21080</v>
      </c>
      <c r="BP19" s="19">
        <f t="shared" si="30"/>
        <v>27404</v>
      </c>
      <c r="BQ19" s="19">
        <f t="shared" si="30"/>
        <v>16368</v>
      </c>
      <c r="BR19" s="19">
        <f t="shared" si="30"/>
        <v>16120</v>
      </c>
      <c r="BS19" s="19">
        <f t="shared" si="30"/>
        <v>19592</v>
      </c>
      <c r="BT19" s="19">
        <f t="shared" ref="BT19:CB19" si="31">+BT17*BT14</f>
        <v>14756</v>
      </c>
      <c r="BU19" s="19">
        <f t="shared" si="31"/>
        <v>10416</v>
      </c>
      <c r="BV19" s="19">
        <f t="shared" si="31"/>
        <v>15624</v>
      </c>
      <c r="BW19" s="19">
        <f t="shared" si="31"/>
        <v>15625</v>
      </c>
      <c r="BX19" s="19">
        <f t="shared" si="31"/>
        <v>13500</v>
      </c>
      <c r="BY19" s="19">
        <f t="shared" si="31"/>
        <v>15375</v>
      </c>
      <c r="BZ19" s="19">
        <f t="shared" si="31"/>
        <v>25000</v>
      </c>
      <c r="CA19" s="19">
        <f t="shared" si="31"/>
        <v>72625</v>
      </c>
      <c r="CB19" s="19">
        <f t="shared" si="31"/>
        <v>24875</v>
      </c>
      <c r="CC19" s="19">
        <f t="shared" ref="CC19:DB19" si="32">+CC17*CC14</f>
        <v>26250</v>
      </c>
      <c r="CD19" s="19">
        <f t="shared" si="32"/>
        <v>14875</v>
      </c>
      <c r="CE19" s="19">
        <f t="shared" si="32"/>
        <v>15500</v>
      </c>
      <c r="CF19" s="19">
        <f t="shared" si="32"/>
        <v>13750</v>
      </c>
      <c r="CG19" s="19">
        <f t="shared" si="32"/>
        <v>15500</v>
      </c>
      <c r="CH19" s="19">
        <f t="shared" si="32"/>
        <v>15500</v>
      </c>
      <c r="CI19" s="19">
        <f t="shared" si="32"/>
        <v>12875</v>
      </c>
      <c r="CJ19" s="19">
        <f t="shared" si="32"/>
        <v>28875</v>
      </c>
      <c r="CK19" s="19">
        <f t="shared" si="32"/>
        <v>20500</v>
      </c>
      <c r="CL19" s="19">
        <f t="shared" si="32"/>
        <v>15875</v>
      </c>
      <c r="CM19" s="19">
        <f t="shared" si="32"/>
        <v>25750</v>
      </c>
      <c r="CN19" s="19">
        <f t="shared" si="32"/>
        <v>16875</v>
      </c>
      <c r="CO19" s="19">
        <f t="shared" si="32"/>
        <v>10625</v>
      </c>
      <c r="CP19" s="19">
        <f t="shared" si="32"/>
        <v>12250</v>
      </c>
      <c r="CQ19" s="19">
        <f t="shared" si="32"/>
        <v>12544</v>
      </c>
      <c r="CR19" s="19">
        <f t="shared" si="32"/>
        <v>11008</v>
      </c>
      <c r="CS19" s="19">
        <f t="shared" si="32"/>
        <v>11392</v>
      </c>
      <c r="CT19" s="19">
        <f t="shared" si="32"/>
        <v>10368</v>
      </c>
      <c r="CU19" s="19">
        <f t="shared" si="32"/>
        <v>10240</v>
      </c>
      <c r="CV19" s="62">
        <f t="shared" si="32"/>
        <v>13184</v>
      </c>
      <c r="CW19" s="62">
        <f t="shared" si="32"/>
        <v>14592</v>
      </c>
      <c r="CX19" s="62">
        <f t="shared" si="32"/>
        <v>9856</v>
      </c>
      <c r="CY19" s="62">
        <f t="shared" si="32"/>
        <v>10880</v>
      </c>
      <c r="CZ19" s="62">
        <f t="shared" si="32"/>
        <v>10752</v>
      </c>
      <c r="DA19" s="62">
        <f t="shared" si="32"/>
        <v>6016</v>
      </c>
      <c r="DB19" s="62">
        <f t="shared" si="32"/>
        <v>6784</v>
      </c>
      <c r="DC19" s="62">
        <f t="shared" ref="DC19" si="33">+DC17*DC14</f>
        <v>8704</v>
      </c>
    </row>
    <row r="20" spans="2:107" x14ac:dyDescent="0.25">
      <c r="B20" s="73"/>
      <c r="C20" s="7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</row>
    <row r="21" spans="2:107" x14ac:dyDescent="0.25">
      <c r="B21" t="s">
        <v>30</v>
      </c>
    </row>
    <row r="22" spans="2:107" ht="30" x14ac:dyDescent="0.25">
      <c r="B22" s="71" t="s">
        <v>84</v>
      </c>
      <c r="H22" t="s">
        <v>31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</row>
    <row r="23" spans="2:107" x14ac:dyDescent="0.25">
      <c r="B23" s="3" t="s">
        <v>8</v>
      </c>
      <c r="C23" s="4"/>
      <c r="D23" s="5">
        <v>41671</v>
      </c>
      <c r="E23" s="5">
        <v>41699</v>
      </c>
      <c r="F23" s="5">
        <v>41730</v>
      </c>
      <c r="G23" s="5">
        <v>41760</v>
      </c>
      <c r="H23" s="5">
        <v>41791</v>
      </c>
      <c r="I23" s="5">
        <f t="shared" ref="I23:AN23" si="34">+I3</f>
        <v>41821</v>
      </c>
      <c r="J23" s="5">
        <f t="shared" si="34"/>
        <v>41852</v>
      </c>
      <c r="K23" s="5">
        <f t="shared" si="34"/>
        <v>41883</v>
      </c>
      <c r="L23" s="5">
        <f t="shared" si="34"/>
        <v>41913</v>
      </c>
      <c r="M23" s="5">
        <f t="shared" si="34"/>
        <v>41944</v>
      </c>
      <c r="N23" s="5">
        <f t="shared" si="34"/>
        <v>41974</v>
      </c>
      <c r="O23" s="5">
        <f t="shared" si="34"/>
        <v>42005</v>
      </c>
      <c r="P23" s="5">
        <f t="shared" si="34"/>
        <v>42036</v>
      </c>
      <c r="Q23" s="5">
        <f t="shared" si="34"/>
        <v>42064</v>
      </c>
      <c r="R23" s="5">
        <f t="shared" si="34"/>
        <v>42095</v>
      </c>
      <c r="S23" s="5">
        <f t="shared" si="34"/>
        <v>42125</v>
      </c>
      <c r="T23" s="5">
        <f t="shared" si="34"/>
        <v>42156</v>
      </c>
      <c r="U23" s="5">
        <f t="shared" si="34"/>
        <v>42186</v>
      </c>
      <c r="V23" s="5">
        <f t="shared" si="34"/>
        <v>42217</v>
      </c>
      <c r="W23" s="5">
        <f t="shared" si="34"/>
        <v>42248</v>
      </c>
      <c r="X23" s="5">
        <f t="shared" si="34"/>
        <v>42278</v>
      </c>
      <c r="Y23" s="5">
        <f t="shared" si="34"/>
        <v>42309</v>
      </c>
      <c r="Z23" s="5">
        <f t="shared" si="34"/>
        <v>42339</v>
      </c>
      <c r="AA23" s="5">
        <f t="shared" si="34"/>
        <v>42370</v>
      </c>
      <c r="AB23" s="5">
        <f t="shared" si="34"/>
        <v>42401</v>
      </c>
      <c r="AC23" s="5">
        <f t="shared" si="34"/>
        <v>42430</v>
      </c>
      <c r="AD23" s="5">
        <f t="shared" si="34"/>
        <v>42461</v>
      </c>
      <c r="AE23" s="5">
        <f t="shared" si="34"/>
        <v>42491</v>
      </c>
      <c r="AF23" s="5">
        <f t="shared" si="34"/>
        <v>42522</v>
      </c>
      <c r="AG23" s="5">
        <f t="shared" si="34"/>
        <v>42552</v>
      </c>
      <c r="AH23" s="5">
        <f t="shared" si="34"/>
        <v>42583</v>
      </c>
      <c r="AI23" s="5">
        <f t="shared" si="34"/>
        <v>42614</v>
      </c>
      <c r="AJ23" s="5">
        <f t="shared" si="34"/>
        <v>42644</v>
      </c>
      <c r="AK23" s="5">
        <f t="shared" si="34"/>
        <v>42675</v>
      </c>
      <c r="AL23" s="5">
        <f t="shared" si="34"/>
        <v>42705</v>
      </c>
      <c r="AM23" s="5">
        <f t="shared" si="34"/>
        <v>42736</v>
      </c>
      <c r="AN23" s="5">
        <f t="shared" si="34"/>
        <v>42767</v>
      </c>
      <c r="AO23" s="5">
        <f t="shared" ref="AO23:BT23" si="35">+AO3</f>
        <v>42795</v>
      </c>
      <c r="AP23" s="5">
        <f t="shared" si="35"/>
        <v>42826</v>
      </c>
      <c r="AQ23" s="5">
        <f t="shared" si="35"/>
        <v>42856</v>
      </c>
      <c r="AR23" s="5">
        <f t="shared" si="35"/>
        <v>42887</v>
      </c>
      <c r="AS23" s="5">
        <f t="shared" si="35"/>
        <v>42917</v>
      </c>
      <c r="AT23" s="5">
        <f t="shared" si="35"/>
        <v>42948</v>
      </c>
      <c r="AU23" s="5">
        <f t="shared" si="35"/>
        <v>42979</v>
      </c>
      <c r="AV23" s="5">
        <f t="shared" si="35"/>
        <v>43009</v>
      </c>
      <c r="AW23" s="5">
        <f t="shared" si="35"/>
        <v>43040</v>
      </c>
      <c r="AX23" s="5">
        <f t="shared" si="35"/>
        <v>43070</v>
      </c>
      <c r="AY23" s="5">
        <f t="shared" si="35"/>
        <v>43132</v>
      </c>
      <c r="AZ23" s="5">
        <f t="shared" si="35"/>
        <v>43160</v>
      </c>
      <c r="BA23" s="5">
        <f t="shared" si="35"/>
        <v>43191</v>
      </c>
      <c r="BB23" s="5">
        <f t="shared" si="35"/>
        <v>43221</v>
      </c>
      <c r="BC23" s="5">
        <f t="shared" si="35"/>
        <v>43252</v>
      </c>
      <c r="BD23" s="5">
        <f t="shared" si="35"/>
        <v>43282</v>
      </c>
      <c r="BE23" s="5">
        <f t="shared" si="35"/>
        <v>43313</v>
      </c>
      <c r="BF23" s="5">
        <f t="shared" si="35"/>
        <v>43344</v>
      </c>
      <c r="BG23" s="5">
        <f t="shared" si="35"/>
        <v>43374</v>
      </c>
      <c r="BH23" s="5">
        <f t="shared" si="35"/>
        <v>43405</v>
      </c>
      <c r="BI23" s="5">
        <f t="shared" si="35"/>
        <v>43435</v>
      </c>
      <c r="BJ23" s="5">
        <f t="shared" si="35"/>
        <v>43466</v>
      </c>
      <c r="BK23" s="5">
        <f t="shared" si="35"/>
        <v>43497</v>
      </c>
      <c r="BL23" s="5">
        <f t="shared" si="35"/>
        <v>43525</v>
      </c>
      <c r="BM23" s="5">
        <f t="shared" si="35"/>
        <v>43556</v>
      </c>
      <c r="BN23" s="5">
        <f t="shared" si="35"/>
        <v>43586</v>
      </c>
      <c r="BO23" s="5">
        <f t="shared" si="35"/>
        <v>43617</v>
      </c>
      <c r="BP23" s="5">
        <f t="shared" si="35"/>
        <v>43647</v>
      </c>
      <c r="BQ23" s="5">
        <f t="shared" si="35"/>
        <v>43678</v>
      </c>
      <c r="BR23" s="5">
        <f t="shared" si="35"/>
        <v>43709</v>
      </c>
      <c r="BS23" s="5">
        <f t="shared" si="35"/>
        <v>43739</v>
      </c>
      <c r="BT23" s="5">
        <f t="shared" si="35"/>
        <v>43770</v>
      </c>
      <c r="BU23" s="5">
        <f t="shared" ref="BU23:CI23" si="36">+BU3</f>
        <v>43800</v>
      </c>
      <c r="BV23" s="5">
        <f t="shared" si="36"/>
        <v>43831</v>
      </c>
      <c r="BW23" s="5">
        <f t="shared" si="36"/>
        <v>43862</v>
      </c>
      <c r="BX23" s="5">
        <f t="shared" si="36"/>
        <v>43891</v>
      </c>
      <c r="BY23" s="5">
        <f t="shared" si="36"/>
        <v>43922</v>
      </c>
      <c r="BZ23" s="5">
        <f t="shared" si="36"/>
        <v>43952</v>
      </c>
      <c r="CA23" s="5">
        <f t="shared" si="36"/>
        <v>43983</v>
      </c>
      <c r="CB23" s="5">
        <f t="shared" si="36"/>
        <v>44013</v>
      </c>
      <c r="CC23" s="5">
        <f t="shared" si="36"/>
        <v>44044</v>
      </c>
      <c r="CD23" s="5">
        <f t="shared" si="36"/>
        <v>44075</v>
      </c>
      <c r="CE23" s="5">
        <f t="shared" si="36"/>
        <v>44105</v>
      </c>
      <c r="CF23" s="5">
        <f t="shared" si="36"/>
        <v>44136</v>
      </c>
      <c r="CG23" s="5">
        <f t="shared" si="36"/>
        <v>44166</v>
      </c>
      <c r="CH23" s="5">
        <f t="shared" si="36"/>
        <v>44197</v>
      </c>
      <c r="CI23" s="5">
        <f t="shared" si="36"/>
        <v>44228</v>
      </c>
      <c r="CJ23" s="5">
        <f t="shared" ref="CJ23:DB23" si="37">+CJ3</f>
        <v>44287</v>
      </c>
      <c r="CK23" s="5">
        <f t="shared" si="37"/>
        <v>44317</v>
      </c>
      <c r="CL23" s="5">
        <f t="shared" si="37"/>
        <v>44348</v>
      </c>
      <c r="CM23" s="5">
        <f t="shared" si="37"/>
        <v>44378</v>
      </c>
      <c r="CN23" s="5">
        <f t="shared" si="37"/>
        <v>44409</v>
      </c>
      <c r="CO23" s="5">
        <f t="shared" si="37"/>
        <v>44440</v>
      </c>
      <c r="CP23" s="5">
        <f t="shared" si="37"/>
        <v>44470</v>
      </c>
      <c r="CQ23" s="5">
        <f t="shared" si="37"/>
        <v>44501</v>
      </c>
      <c r="CR23" s="5">
        <f t="shared" si="37"/>
        <v>44531</v>
      </c>
      <c r="CS23" s="5">
        <f t="shared" si="37"/>
        <v>44562</v>
      </c>
      <c r="CT23" s="5">
        <f t="shared" si="37"/>
        <v>44593</v>
      </c>
      <c r="CU23" s="5">
        <f t="shared" si="37"/>
        <v>44621</v>
      </c>
      <c r="CV23" s="49">
        <f t="shared" si="37"/>
        <v>44652</v>
      </c>
      <c r="CW23" s="49">
        <f t="shared" si="37"/>
        <v>44682</v>
      </c>
      <c r="CX23" s="49">
        <f t="shared" si="37"/>
        <v>44713</v>
      </c>
      <c r="CY23" s="49">
        <f t="shared" si="37"/>
        <v>44743</v>
      </c>
      <c r="CZ23" s="49">
        <f t="shared" si="37"/>
        <v>44774</v>
      </c>
      <c r="DA23" s="49">
        <f t="shared" si="37"/>
        <v>44805</v>
      </c>
      <c r="DB23" s="49">
        <f t="shared" si="37"/>
        <v>44835</v>
      </c>
      <c r="DC23" s="49">
        <f t="shared" ref="DC23" si="38">+DC3</f>
        <v>44866</v>
      </c>
    </row>
    <row r="24" spans="2:107" x14ac:dyDescent="0.25">
      <c r="B24" s="6" t="s">
        <v>6</v>
      </c>
      <c r="C24" s="7"/>
      <c r="D24" s="11"/>
      <c r="E24" s="11"/>
      <c r="F24" s="10"/>
      <c r="G24" s="10"/>
      <c r="H24" s="10">
        <v>91.74</v>
      </c>
      <c r="I24" s="10">
        <f t="shared" ref="I24:S24" si="39">+I4</f>
        <v>85</v>
      </c>
      <c r="J24" s="12">
        <f t="shared" si="39"/>
        <v>86.434782608695656</v>
      </c>
      <c r="K24" s="12">
        <f t="shared" si="39"/>
        <v>86.434782608695656</v>
      </c>
      <c r="L24" s="12">
        <f t="shared" si="39"/>
        <v>86.434782608695656</v>
      </c>
      <c r="M24" s="12">
        <f t="shared" si="39"/>
        <v>128</v>
      </c>
      <c r="N24" s="12">
        <f t="shared" si="39"/>
        <v>128</v>
      </c>
      <c r="O24" s="12">
        <f t="shared" si="39"/>
        <v>128</v>
      </c>
      <c r="P24" s="12">
        <f t="shared" si="39"/>
        <v>128</v>
      </c>
      <c r="Q24" s="12">
        <f t="shared" si="39"/>
        <v>128</v>
      </c>
      <c r="R24" s="12">
        <f t="shared" si="39"/>
        <v>128</v>
      </c>
      <c r="S24" s="12">
        <f t="shared" si="39"/>
        <v>128</v>
      </c>
      <c r="T24" s="12">
        <f>+Danila!T7</f>
        <v>119</v>
      </c>
      <c r="U24" s="12">
        <f>+Danila!U7</f>
        <v>119</v>
      </c>
      <c r="V24" s="12">
        <f>+Danila!V7</f>
        <v>119</v>
      </c>
      <c r="W24" s="12">
        <f>+Danila!W7</f>
        <v>119</v>
      </c>
      <c r="X24" s="12">
        <f>+Danila!X7</f>
        <v>119</v>
      </c>
      <c r="Y24" s="12">
        <f>+Danila!Y7</f>
        <v>119</v>
      </c>
      <c r="Z24" s="12">
        <f>+Danila!Z7</f>
        <v>119</v>
      </c>
      <c r="AA24" s="12">
        <f>+Danila!AA7</f>
        <v>119</v>
      </c>
      <c r="AB24" s="12">
        <f>+Danila!AB7</f>
        <v>115</v>
      </c>
      <c r="AC24" s="12">
        <f>+Danila!AC7</f>
        <v>115</v>
      </c>
      <c r="AD24" s="12">
        <f>+Danila!AD7</f>
        <v>115</v>
      </c>
      <c r="AE24" s="12">
        <f>+Danila!AE7</f>
        <v>115</v>
      </c>
      <c r="AF24" s="12">
        <f>+Danila!AF7</f>
        <v>115</v>
      </c>
      <c r="AG24" s="12">
        <f>+Danila!AG7</f>
        <v>115</v>
      </c>
      <c r="AH24" s="12">
        <f>+Danila!AH7</f>
        <v>115</v>
      </c>
      <c r="AI24" s="12">
        <f>+Danila!AI7</f>
        <v>115</v>
      </c>
      <c r="AJ24" s="12">
        <f>+Danila!AJ7</f>
        <v>115</v>
      </c>
      <c r="AK24" s="12">
        <f>+Danila!AK7</f>
        <v>115</v>
      </c>
      <c r="AL24" s="12">
        <f>+Danila!AL7</f>
        <v>115</v>
      </c>
      <c r="AM24" s="12">
        <f>+Danila!AM7</f>
        <v>115</v>
      </c>
      <c r="AN24" s="12">
        <f>+Danila!AN7</f>
        <v>120</v>
      </c>
      <c r="AO24" s="12">
        <f>+Danila!AO7</f>
        <v>120</v>
      </c>
      <c r="AP24" s="12">
        <f>+Danila!AP7</f>
        <v>116</v>
      </c>
      <c r="AQ24" s="12">
        <f>+Danila!AQ7</f>
        <v>116</v>
      </c>
      <c r="AR24" s="12">
        <f>+Danila!AR7</f>
        <v>116</v>
      </c>
      <c r="AS24" s="12">
        <f>+Danila!AS7</f>
        <v>116</v>
      </c>
      <c r="AT24" s="12">
        <f>+Danila!AT7</f>
        <v>116</v>
      </c>
      <c r="AU24" s="12">
        <f>+Danila!AU7</f>
        <v>116</v>
      </c>
      <c r="AV24" s="12">
        <f>+Danila!AV7</f>
        <v>116</v>
      </c>
      <c r="AW24" s="12">
        <f>+Danila!AW7</f>
        <v>116</v>
      </c>
      <c r="AX24" s="12">
        <f>+Danila!AX7</f>
        <v>116</v>
      </c>
      <c r="AY24" s="12">
        <f>+Danila!AY7</f>
        <v>116</v>
      </c>
      <c r="AZ24" s="12">
        <f>+Danila!AZ7</f>
        <v>115</v>
      </c>
      <c r="BA24" s="12">
        <f>+Danila!BA7</f>
        <v>115</v>
      </c>
      <c r="BB24" s="12">
        <f>+Danila!BB7</f>
        <v>115</v>
      </c>
      <c r="BC24" s="12">
        <f>+Danila!BC7</f>
        <v>115</v>
      </c>
      <c r="BD24" s="12">
        <f>+Danila!BD7</f>
        <v>115</v>
      </c>
      <c r="BE24" s="12">
        <f>+Danila!BE7</f>
        <v>115</v>
      </c>
      <c r="BF24" s="12">
        <f>+Danila!BF7</f>
        <v>115</v>
      </c>
      <c r="BG24" s="12">
        <f>+Danila!BG7</f>
        <v>115</v>
      </c>
      <c r="BH24" s="12">
        <f>+Danila!BH7</f>
        <v>105.23</v>
      </c>
      <c r="BI24" s="12">
        <f>+BI14</f>
        <v>110</v>
      </c>
      <c r="BJ24" s="12">
        <f>+BJ14</f>
        <v>110</v>
      </c>
      <c r="BK24" s="12">
        <f>+BK14</f>
        <v>110</v>
      </c>
      <c r="BL24" s="12">
        <f>+BL14</f>
        <v>110</v>
      </c>
      <c r="BM24" s="12">
        <v>112</v>
      </c>
      <c r="BN24" s="12">
        <v>112</v>
      </c>
      <c r="BO24" s="12">
        <v>124</v>
      </c>
      <c r="BP24" s="12">
        <v>124</v>
      </c>
      <c r="BQ24" s="12">
        <v>124</v>
      </c>
      <c r="BR24" s="12">
        <v>124</v>
      </c>
      <c r="BS24" s="12">
        <v>124</v>
      </c>
      <c r="BT24" s="12">
        <v>124</v>
      </c>
      <c r="BU24" s="12">
        <v>124</v>
      </c>
      <c r="BV24" s="12">
        <v>124</v>
      </c>
      <c r="BW24" s="12">
        <v>126</v>
      </c>
      <c r="BX24" s="12">
        <v>126</v>
      </c>
      <c r="BY24" s="12">
        <v>126</v>
      </c>
      <c r="BZ24" s="12">
        <v>126</v>
      </c>
      <c r="CA24" s="12">
        <v>126</v>
      </c>
      <c r="CB24" s="12">
        <v>126</v>
      </c>
      <c r="CC24" s="12">
        <v>126</v>
      </c>
      <c r="CD24" s="12">
        <v>126</v>
      </c>
      <c r="CE24" s="12">
        <v>126</v>
      </c>
      <c r="CF24" s="12">
        <v>126</v>
      </c>
      <c r="CG24" s="12">
        <v>126</v>
      </c>
      <c r="CH24" s="12">
        <v>126</v>
      </c>
      <c r="CI24" s="12">
        <v>126</v>
      </c>
      <c r="CJ24" s="12">
        <v>126</v>
      </c>
      <c r="CK24" s="12">
        <v>126</v>
      </c>
      <c r="CL24" s="12">
        <v>126</v>
      </c>
      <c r="CM24" s="12">
        <v>126</v>
      </c>
      <c r="CN24" s="12">
        <v>126</v>
      </c>
      <c r="CO24" s="12">
        <v>126</v>
      </c>
      <c r="CP24" s="12">
        <v>126</v>
      </c>
      <c r="CQ24" s="12">
        <v>128</v>
      </c>
      <c r="CR24" s="12">
        <v>128</v>
      </c>
      <c r="CS24" s="12">
        <v>128</v>
      </c>
      <c r="CT24" s="12">
        <v>128</v>
      </c>
      <c r="CU24" s="12">
        <v>128</v>
      </c>
      <c r="CV24" s="54">
        <v>128</v>
      </c>
      <c r="CW24" s="54">
        <v>128</v>
      </c>
      <c r="CX24" s="54">
        <v>128</v>
      </c>
      <c r="CY24" s="54">
        <v>128</v>
      </c>
      <c r="CZ24" s="54">
        <v>128</v>
      </c>
      <c r="DA24" s="54">
        <v>128</v>
      </c>
      <c r="DB24" s="54">
        <v>128</v>
      </c>
      <c r="DC24" s="54">
        <v>128</v>
      </c>
    </row>
    <row r="25" spans="2:107" x14ac:dyDescent="0.25">
      <c r="B25" s="6" t="s">
        <v>3</v>
      </c>
      <c r="C25" s="13"/>
      <c r="D25" s="10"/>
      <c r="E25" s="10"/>
      <c r="F25" s="10"/>
      <c r="G25" s="10"/>
      <c r="H25" s="10">
        <f t="shared" ref="H25:AG25" si="40">+G26</f>
        <v>0</v>
      </c>
      <c r="I25" s="10">
        <f t="shared" si="40"/>
        <v>14</v>
      </c>
      <c r="J25" s="10">
        <f t="shared" si="40"/>
        <v>45</v>
      </c>
      <c r="K25" s="10">
        <f t="shared" si="40"/>
        <v>103</v>
      </c>
      <c r="L25" s="10">
        <f t="shared" si="40"/>
        <v>202</v>
      </c>
      <c r="M25" s="10">
        <f t="shared" si="40"/>
        <v>346</v>
      </c>
      <c r="N25" s="10">
        <f t="shared" si="40"/>
        <v>477</v>
      </c>
      <c r="O25" s="10">
        <f t="shared" si="40"/>
        <v>634</v>
      </c>
      <c r="P25" s="10">
        <f t="shared" si="40"/>
        <v>809</v>
      </c>
      <c r="Q25" s="10">
        <f t="shared" si="40"/>
        <v>943.9</v>
      </c>
      <c r="R25" s="10">
        <f t="shared" si="40"/>
        <v>1024.2</v>
      </c>
      <c r="S25" s="10">
        <f t="shared" si="40"/>
        <v>1200</v>
      </c>
      <c r="T25" s="10">
        <f t="shared" si="40"/>
        <v>1306</v>
      </c>
      <c r="U25" s="10">
        <f t="shared" si="40"/>
        <v>1434</v>
      </c>
      <c r="V25" s="10">
        <f t="shared" si="40"/>
        <v>1525</v>
      </c>
      <c r="W25" s="10">
        <f t="shared" si="40"/>
        <v>1616</v>
      </c>
      <c r="X25" s="10">
        <f t="shared" si="40"/>
        <v>1768</v>
      </c>
      <c r="Y25" s="10">
        <f t="shared" si="40"/>
        <v>1978</v>
      </c>
      <c r="Z25" s="10">
        <f t="shared" si="40"/>
        <v>2121</v>
      </c>
      <c r="AA25" s="10">
        <f t="shared" si="40"/>
        <v>2121</v>
      </c>
      <c r="AB25" s="10">
        <f t="shared" si="40"/>
        <v>2299</v>
      </c>
      <c r="AC25" s="10">
        <f t="shared" si="40"/>
        <v>2550</v>
      </c>
      <c r="AD25" s="10">
        <f t="shared" si="40"/>
        <v>2550</v>
      </c>
      <c r="AE25" s="10">
        <f t="shared" si="40"/>
        <v>2778</v>
      </c>
      <c r="AF25" s="10">
        <f t="shared" si="40"/>
        <v>2869</v>
      </c>
      <c r="AG25" s="10">
        <f t="shared" si="40"/>
        <v>2942</v>
      </c>
      <c r="AH25" s="10">
        <f t="shared" ref="AH25:BR25" si="41">+AG26</f>
        <v>3066</v>
      </c>
      <c r="AI25" s="10">
        <f t="shared" si="41"/>
        <v>3157</v>
      </c>
      <c r="AJ25" s="10">
        <f t="shared" si="41"/>
        <v>3157</v>
      </c>
      <c r="AK25" s="10">
        <f t="shared" si="41"/>
        <v>3387</v>
      </c>
      <c r="AL25" s="10">
        <f t="shared" si="41"/>
        <v>3522</v>
      </c>
      <c r="AM25" s="10">
        <f t="shared" si="41"/>
        <v>3640</v>
      </c>
      <c r="AN25" s="10">
        <f t="shared" si="41"/>
        <v>3759</v>
      </c>
      <c r="AO25" s="10">
        <f t="shared" si="41"/>
        <v>3898</v>
      </c>
      <c r="AP25" s="10">
        <f t="shared" si="41"/>
        <v>4035</v>
      </c>
      <c r="AQ25" s="10">
        <f t="shared" si="41"/>
        <v>4214</v>
      </c>
      <c r="AR25" s="10">
        <f t="shared" si="41"/>
        <v>4383</v>
      </c>
      <c r="AS25" s="10">
        <f t="shared" si="41"/>
        <v>4563</v>
      </c>
      <c r="AT25" s="10">
        <f t="shared" si="41"/>
        <v>4791</v>
      </c>
      <c r="AU25" s="10">
        <f t="shared" si="41"/>
        <v>5018</v>
      </c>
      <c r="AV25" s="10">
        <f t="shared" si="41"/>
        <v>5210</v>
      </c>
      <c r="AW25" s="10">
        <f t="shared" si="41"/>
        <v>5486</v>
      </c>
      <c r="AX25" s="10">
        <f t="shared" si="41"/>
        <v>5728</v>
      </c>
      <c r="AY25" s="10">
        <f t="shared" si="41"/>
        <v>5916</v>
      </c>
      <c r="AZ25" s="10">
        <f t="shared" si="41"/>
        <v>6426</v>
      </c>
      <c r="BA25" s="10">
        <f t="shared" si="41"/>
        <v>6660</v>
      </c>
      <c r="BB25" s="10">
        <f t="shared" si="41"/>
        <v>6871</v>
      </c>
      <c r="BC25" s="10">
        <f t="shared" si="41"/>
        <v>7128</v>
      </c>
      <c r="BD25" s="10">
        <f t="shared" si="41"/>
        <v>7812</v>
      </c>
      <c r="BE25" s="10">
        <f t="shared" si="41"/>
        <v>8509</v>
      </c>
      <c r="BF25" s="10">
        <f t="shared" si="41"/>
        <v>9027</v>
      </c>
      <c r="BG25" s="10">
        <f t="shared" si="41"/>
        <v>9199</v>
      </c>
      <c r="BH25" s="10">
        <f t="shared" si="41"/>
        <v>9484</v>
      </c>
      <c r="BI25" s="10">
        <f t="shared" si="41"/>
        <v>9592</v>
      </c>
      <c r="BJ25" s="10">
        <f t="shared" si="41"/>
        <v>9791</v>
      </c>
      <c r="BK25" s="10">
        <f t="shared" si="41"/>
        <v>9924</v>
      </c>
      <c r="BL25" s="10">
        <f t="shared" si="41"/>
        <v>10113</v>
      </c>
      <c r="BM25" s="10">
        <f t="shared" si="41"/>
        <v>10301</v>
      </c>
      <c r="BN25" s="10">
        <f t="shared" si="41"/>
        <v>10594</v>
      </c>
      <c r="BO25" s="10">
        <f t="shared" si="41"/>
        <v>11262</v>
      </c>
      <c r="BP25" s="10">
        <f t="shared" si="41"/>
        <v>11895</v>
      </c>
      <c r="BQ25" s="10">
        <f t="shared" si="41"/>
        <v>12641</v>
      </c>
      <c r="BR25" s="10">
        <f t="shared" si="41"/>
        <v>13112</v>
      </c>
      <c r="BS25" s="10">
        <f t="shared" ref="BS25:DC25" si="42">+BR26</f>
        <v>13604</v>
      </c>
      <c r="BT25" s="10">
        <f t="shared" si="42"/>
        <v>13929</v>
      </c>
      <c r="BU25" s="10">
        <f t="shared" si="42"/>
        <v>14158</v>
      </c>
      <c r="BV25" s="10">
        <f t="shared" si="42"/>
        <v>14310</v>
      </c>
      <c r="BW25" s="10">
        <f t="shared" si="42"/>
        <v>14509</v>
      </c>
      <c r="BX25" s="10">
        <f t="shared" si="42"/>
        <v>14739</v>
      </c>
      <c r="BY25" s="10">
        <f t="shared" si="42"/>
        <v>15038</v>
      </c>
      <c r="BZ25" s="10">
        <f t="shared" si="42"/>
        <v>15208</v>
      </c>
      <c r="CA25" s="10">
        <f t="shared" si="42"/>
        <v>15425</v>
      </c>
      <c r="CB25" s="10">
        <f t="shared" si="42"/>
        <v>15828</v>
      </c>
      <c r="CC25" s="10">
        <f t="shared" si="42"/>
        <v>16179</v>
      </c>
      <c r="CD25" s="10">
        <f t="shared" si="42"/>
        <v>16454</v>
      </c>
      <c r="CE25" s="10">
        <f t="shared" si="42"/>
        <v>16689</v>
      </c>
      <c r="CF25" s="10">
        <f t="shared" si="42"/>
        <v>16874</v>
      </c>
      <c r="CG25" s="10">
        <f t="shared" si="42"/>
        <v>17035</v>
      </c>
      <c r="CH25" s="10">
        <f t="shared" si="42"/>
        <v>17235</v>
      </c>
      <c r="CI25" s="10">
        <f t="shared" si="42"/>
        <v>17421</v>
      </c>
      <c r="CJ25" s="10">
        <f t="shared" si="42"/>
        <v>17588</v>
      </c>
      <c r="CK25" s="10">
        <f t="shared" si="42"/>
        <v>17824</v>
      </c>
      <c r="CL25" s="10">
        <f t="shared" si="42"/>
        <v>17933</v>
      </c>
      <c r="CM25" s="10">
        <f t="shared" si="42"/>
        <v>18033</v>
      </c>
      <c r="CN25" s="10">
        <f t="shared" si="42"/>
        <v>18124</v>
      </c>
      <c r="CO25" s="10">
        <f t="shared" si="42"/>
        <v>18266</v>
      </c>
      <c r="CP25" s="10">
        <f t="shared" si="42"/>
        <v>18371</v>
      </c>
      <c r="CQ25" s="10">
        <f t="shared" si="42"/>
        <v>18494</v>
      </c>
      <c r="CR25" s="10">
        <f t="shared" si="42"/>
        <v>18594</v>
      </c>
      <c r="CS25" s="10">
        <f t="shared" si="42"/>
        <v>18718</v>
      </c>
      <c r="CT25" s="10">
        <f t="shared" si="42"/>
        <v>18854</v>
      </c>
      <c r="CU25" s="10">
        <f t="shared" si="42"/>
        <v>18976</v>
      </c>
      <c r="CV25" s="53">
        <f t="shared" si="42"/>
        <v>19099</v>
      </c>
      <c r="CW25" s="53">
        <f t="shared" si="42"/>
        <v>19199</v>
      </c>
      <c r="CX25" s="53">
        <f t="shared" si="42"/>
        <v>19330</v>
      </c>
      <c r="CY25" s="53">
        <f t="shared" si="42"/>
        <v>19467</v>
      </c>
      <c r="CZ25" s="53">
        <f t="shared" si="42"/>
        <v>19618</v>
      </c>
      <c r="DA25" s="53">
        <f t="shared" si="42"/>
        <v>19771</v>
      </c>
      <c r="DB25" s="53">
        <f t="shared" si="42"/>
        <v>19926</v>
      </c>
      <c r="DC25" s="53">
        <f t="shared" si="42"/>
        <v>20027</v>
      </c>
    </row>
    <row r="26" spans="2:107" x14ac:dyDescent="0.25">
      <c r="B26" s="6" t="s">
        <v>4</v>
      </c>
      <c r="C26" s="13"/>
      <c r="D26" s="14"/>
      <c r="E26" s="14"/>
      <c r="F26" s="14"/>
      <c r="G26" s="14"/>
      <c r="H26" s="14">
        <v>14</v>
      </c>
      <c r="I26" s="14">
        <v>45</v>
      </c>
      <c r="J26" s="14">
        <v>103</v>
      </c>
      <c r="K26" s="14">
        <v>202</v>
      </c>
      <c r="L26" s="14">
        <v>346</v>
      </c>
      <c r="M26" s="14">
        <v>477</v>
      </c>
      <c r="N26" s="14">
        <v>634</v>
      </c>
      <c r="O26" s="14">
        <v>809</v>
      </c>
      <c r="P26" s="14">
        <v>943.9</v>
      </c>
      <c r="Q26" s="14">
        <v>1024.2</v>
      </c>
      <c r="R26" s="14">
        <v>1200</v>
      </c>
      <c r="S26" s="14">
        <v>1306</v>
      </c>
      <c r="T26" s="14">
        <v>1434</v>
      </c>
      <c r="U26" s="14">
        <v>1525</v>
      </c>
      <c r="V26" s="14">
        <v>1616</v>
      </c>
      <c r="W26" s="14">
        <v>1768</v>
      </c>
      <c r="X26" s="14">
        <v>1978</v>
      </c>
      <c r="Y26" s="14">
        <v>2121</v>
      </c>
      <c r="Z26" s="14">
        <v>2121</v>
      </c>
      <c r="AA26" s="14">
        <v>2299</v>
      </c>
      <c r="AB26" s="14">
        <v>2550</v>
      </c>
      <c r="AC26" s="14">
        <v>2550</v>
      </c>
      <c r="AD26" s="14">
        <v>2778</v>
      </c>
      <c r="AE26" s="14">
        <v>2869</v>
      </c>
      <c r="AF26" s="14">
        <v>2942</v>
      </c>
      <c r="AG26" s="14">
        <v>3066</v>
      </c>
      <c r="AH26" s="14">
        <v>3157</v>
      </c>
      <c r="AI26" s="14">
        <v>3157</v>
      </c>
      <c r="AJ26" s="14">
        <v>3387</v>
      </c>
      <c r="AK26" s="14">
        <v>3522</v>
      </c>
      <c r="AL26" s="14">
        <v>3640</v>
      </c>
      <c r="AM26" s="14">
        <v>3759</v>
      </c>
      <c r="AN26" s="14">
        <v>3898</v>
      </c>
      <c r="AO26" s="14">
        <v>4035</v>
      </c>
      <c r="AP26" s="14">
        <v>4214</v>
      </c>
      <c r="AQ26" s="14">
        <v>4383</v>
      </c>
      <c r="AR26" s="14">
        <v>4563</v>
      </c>
      <c r="AS26" s="14">
        <v>4791</v>
      </c>
      <c r="AT26" s="14">
        <v>5018</v>
      </c>
      <c r="AU26" s="14">
        <v>5210</v>
      </c>
      <c r="AV26" s="14">
        <v>5486</v>
      </c>
      <c r="AW26" s="14">
        <v>5728</v>
      </c>
      <c r="AX26" s="14">
        <v>5916</v>
      </c>
      <c r="AY26" s="14">
        <v>6426</v>
      </c>
      <c r="AZ26" s="14">
        <v>6660</v>
      </c>
      <c r="BA26" s="14">
        <v>6871</v>
      </c>
      <c r="BB26" s="14">
        <v>7128</v>
      </c>
      <c r="BC26" s="14">
        <v>7812</v>
      </c>
      <c r="BD26" s="14">
        <v>8509</v>
      </c>
      <c r="BE26" s="14">
        <v>9027</v>
      </c>
      <c r="BF26" s="14">
        <v>9199</v>
      </c>
      <c r="BG26" s="14">
        <v>9484</v>
      </c>
      <c r="BH26" s="14">
        <v>9592</v>
      </c>
      <c r="BI26" s="14">
        <v>9791</v>
      </c>
      <c r="BJ26" s="14">
        <v>9924</v>
      </c>
      <c r="BK26" s="14">
        <v>10113</v>
      </c>
      <c r="BL26" s="14">
        <v>10301</v>
      </c>
      <c r="BM26" s="14">
        <v>10594</v>
      </c>
      <c r="BN26" s="14">
        <v>11262</v>
      </c>
      <c r="BO26" s="14">
        <v>11895</v>
      </c>
      <c r="BP26" s="14">
        <v>12641</v>
      </c>
      <c r="BQ26" s="14">
        <v>13112</v>
      </c>
      <c r="BR26" s="14">
        <v>13604</v>
      </c>
      <c r="BS26" s="14">
        <v>13929</v>
      </c>
      <c r="BT26" s="14">
        <v>14158</v>
      </c>
      <c r="BU26" s="14">
        <v>14310</v>
      </c>
      <c r="BV26" s="14">
        <v>14509</v>
      </c>
      <c r="BW26" s="14">
        <v>14739</v>
      </c>
      <c r="BX26" s="14">
        <v>15038</v>
      </c>
      <c r="BY26" s="14">
        <f>15038+170</f>
        <v>15208</v>
      </c>
      <c r="BZ26" s="14">
        <v>15425</v>
      </c>
      <c r="CA26" s="14">
        <v>15828</v>
      </c>
      <c r="CB26" s="14">
        <v>16179</v>
      </c>
      <c r="CC26" s="14">
        <v>16454</v>
      </c>
      <c r="CD26" s="14">
        <v>16689</v>
      </c>
      <c r="CE26" s="14">
        <v>16874</v>
      </c>
      <c r="CF26" s="14">
        <v>17035</v>
      </c>
      <c r="CG26" s="14">
        <v>17235</v>
      </c>
      <c r="CH26" s="14">
        <v>17421</v>
      </c>
      <c r="CI26" s="14">
        <v>17588</v>
      </c>
      <c r="CJ26" s="14">
        <v>17824</v>
      </c>
      <c r="CK26" s="14">
        <v>17933</v>
      </c>
      <c r="CL26" s="14">
        <v>18033</v>
      </c>
      <c r="CM26" s="14">
        <v>18124</v>
      </c>
      <c r="CN26" s="14">
        <v>18266</v>
      </c>
      <c r="CO26" s="14">
        <v>18371</v>
      </c>
      <c r="CP26" s="14">
        <v>18494</v>
      </c>
      <c r="CQ26" s="14">
        <v>18594</v>
      </c>
      <c r="CR26" s="14">
        <v>18718</v>
      </c>
      <c r="CS26" s="14">
        <v>18854</v>
      </c>
      <c r="CT26" s="14">
        <v>18976</v>
      </c>
      <c r="CU26" s="14">
        <v>19099</v>
      </c>
      <c r="CV26" s="57">
        <v>19199</v>
      </c>
      <c r="CW26" s="57">
        <v>19330</v>
      </c>
      <c r="CX26" s="57">
        <v>19467</v>
      </c>
      <c r="CY26" s="57">
        <v>19618</v>
      </c>
      <c r="CZ26" s="57">
        <v>19771</v>
      </c>
      <c r="DA26" s="57">
        <v>19926</v>
      </c>
      <c r="DB26" s="57">
        <v>20027</v>
      </c>
      <c r="DC26" s="57">
        <v>20136</v>
      </c>
    </row>
    <row r="27" spans="2:107" x14ac:dyDescent="0.25">
      <c r="B27" s="6" t="s">
        <v>5</v>
      </c>
      <c r="C27" s="7"/>
      <c r="D27" s="10"/>
      <c r="E27" s="10"/>
      <c r="F27" s="10"/>
      <c r="G27" s="10"/>
      <c r="H27" s="10">
        <f t="shared" ref="H27:AM27" si="43">+H26-H25</f>
        <v>14</v>
      </c>
      <c r="I27" s="10">
        <f t="shared" si="43"/>
        <v>31</v>
      </c>
      <c r="J27" s="10">
        <f t="shared" si="43"/>
        <v>58</v>
      </c>
      <c r="K27" s="10">
        <f t="shared" si="43"/>
        <v>99</v>
      </c>
      <c r="L27" s="10">
        <f t="shared" si="43"/>
        <v>144</v>
      </c>
      <c r="M27" s="10">
        <f t="shared" si="43"/>
        <v>131</v>
      </c>
      <c r="N27" s="10">
        <f t="shared" si="43"/>
        <v>157</v>
      </c>
      <c r="O27" s="10">
        <f t="shared" si="43"/>
        <v>175</v>
      </c>
      <c r="P27" s="10">
        <f t="shared" si="43"/>
        <v>134.89999999999998</v>
      </c>
      <c r="Q27" s="10">
        <f t="shared" si="43"/>
        <v>80.300000000000068</v>
      </c>
      <c r="R27" s="10">
        <f t="shared" si="43"/>
        <v>175.79999999999995</v>
      </c>
      <c r="S27" s="10">
        <f t="shared" si="43"/>
        <v>106</v>
      </c>
      <c r="T27" s="10">
        <f t="shared" si="43"/>
        <v>128</v>
      </c>
      <c r="U27" s="10">
        <f t="shared" si="43"/>
        <v>91</v>
      </c>
      <c r="V27" s="10">
        <f t="shared" si="43"/>
        <v>91</v>
      </c>
      <c r="W27" s="10">
        <f t="shared" si="43"/>
        <v>152</v>
      </c>
      <c r="X27" s="10">
        <f t="shared" si="43"/>
        <v>210</v>
      </c>
      <c r="Y27" s="10">
        <f t="shared" si="43"/>
        <v>143</v>
      </c>
      <c r="Z27" s="10">
        <f t="shared" si="43"/>
        <v>0</v>
      </c>
      <c r="AA27" s="10">
        <f t="shared" si="43"/>
        <v>178</v>
      </c>
      <c r="AB27" s="10">
        <f t="shared" si="43"/>
        <v>251</v>
      </c>
      <c r="AC27" s="10">
        <f t="shared" si="43"/>
        <v>0</v>
      </c>
      <c r="AD27" s="10">
        <f t="shared" si="43"/>
        <v>228</v>
      </c>
      <c r="AE27" s="10">
        <f t="shared" si="43"/>
        <v>91</v>
      </c>
      <c r="AF27" s="10">
        <f t="shared" si="43"/>
        <v>73</v>
      </c>
      <c r="AG27" s="10">
        <f t="shared" si="43"/>
        <v>124</v>
      </c>
      <c r="AH27" s="10">
        <f t="shared" si="43"/>
        <v>91</v>
      </c>
      <c r="AI27" s="10">
        <f t="shared" si="43"/>
        <v>0</v>
      </c>
      <c r="AJ27" s="10">
        <f t="shared" si="43"/>
        <v>230</v>
      </c>
      <c r="AK27" s="10">
        <f t="shared" si="43"/>
        <v>135</v>
      </c>
      <c r="AL27" s="10">
        <f t="shared" si="43"/>
        <v>118</v>
      </c>
      <c r="AM27" s="10">
        <f t="shared" si="43"/>
        <v>119</v>
      </c>
      <c r="AN27" s="10">
        <f t="shared" ref="AN27:BR27" si="44">+AN26-AN25</f>
        <v>139</v>
      </c>
      <c r="AO27" s="10">
        <f t="shared" si="44"/>
        <v>137</v>
      </c>
      <c r="AP27" s="10">
        <f t="shared" si="44"/>
        <v>179</v>
      </c>
      <c r="AQ27" s="10">
        <f t="shared" si="44"/>
        <v>169</v>
      </c>
      <c r="AR27" s="10">
        <f t="shared" si="44"/>
        <v>180</v>
      </c>
      <c r="AS27" s="10">
        <f t="shared" si="44"/>
        <v>228</v>
      </c>
      <c r="AT27" s="10">
        <f t="shared" si="44"/>
        <v>227</v>
      </c>
      <c r="AU27" s="10">
        <f t="shared" si="44"/>
        <v>192</v>
      </c>
      <c r="AV27" s="10">
        <f t="shared" si="44"/>
        <v>276</v>
      </c>
      <c r="AW27" s="10">
        <f t="shared" si="44"/>
        <v>242</v>
      </c>
      <c r="AX27" s="10">
        <f t="shared" si="44"/>
        <v>188</v>
      </c>
      <c r="AY27" s="10">
        <f t="shared" si="44"/>
        <v>510</v>
      </c>
      <c r="AZ27" s="10">
        <f t="shared" si="44"/>
        <v>234</v>
      </c>
      <c r="BA27" s="10">
        <f t="shared" si="44"/>
        <v>211</v>
      </c>
      <c r="BB27" s="10">
        <f t="shared" si="44"/>
        <v>257</v>
      </c>
      <c r="BC27" s="10">
        <f t="shared" si="44"/>
        <v>684</v>
      </c>
      <c r="BD27" s="10">
        <f t="shared" si="44"/>
        <v>697</v>
      </c>
      <c r="BE27" s="10">
        <f t="shared" si="44"/>
        <v>518</v>
      </c>
      <c r="BF27" s="10">
        <f t="shared" si="44"/>
        <v>172</v>
      </c>
      <c r="BG27" s="10">
        <f t="shared" si="44"/>
        <v>285</v>
      </c>
      <c r="BH27" s="10">
        <f t="shared" si="44"/>
        <v>108</v>
      </c>
      <c r="BI27" s="10">
        <f t="shared" si="44"/>
        <v>199</v>
      </c>
      <c r="BJ27" s="10">
        <f t="shared" si="44"/>
        <v>133</v>
      </c>
      <c r="BK27" s="10">
        <f t="shared" si="44"/>
        <v>189</v>
      </c>
      <c r="BL27" s="10">
        <f t="shared" si="44"/>
        <v>188</v>
      </c>
      <c r="BM27" s="10">
        <f t="shared" si="44"/>
        <v>293</v>
      </c>
      <c r="BN27" s="10">
        <f t="shared" si="44"/>
        <v>668</v>
      </c>
      <c r="BO27" s="10">
        <f t="shared" si="44"/>
        <v>633</v>
      </c>
      <c r="BP27" s="10">
        <f t="shared" si="44"/>
        <v>746</v>
      </c>
      <c r="BQ27" s="10">
        <f t="shared" si="44"/>
        <v>471</v>
      </c>
      <c r="BR27" s="10">
        <f t="shared" si="44"/>
        <v>492</v>
      </c>
      <c r="BS27" s="10">
        <f t="shared" ref="BS27:DB27" si="45">+BS26-BS25</f>
        <v>325</v>
      </c>
      <c r="BT27" s="10">
        <f t="shared" si="45"/>
        <v>229</v>
      </c>
      <c r="BU27" s="10">
        <f t="shared" si="45"/>
        <v>152</v>
      </c>
      <c r="BV27" s="10">
        <f t="shared" si="45"/>
        <v>199</v>
      </c>
      <c r="BW27" s="10">
        <f t="shared" si="45"/>
        <v>230</v>
      </c>
      <c r="BX27" s="10">
        <f t="shared" si="45"/>
        <v>299</v>
      </c>
      <c r="BY27" s="10">
        <f t="shared" si="45"/>
        <v>170</v>
      </c>
      <c r="BZ27" s="10">
        <f t="shared" si="45"/>
        <v>217</v>
      </c>
      <c r="CA27" s="10">
        <f t="shared" si="45"/>
        <v>403</v>
      </c>
      <c r="CB27" s="10">
        <f t="shared" si="45"/>
        <v>351</v>
      </c>
      <c r="CC27" s="10">
        <f t="shared" si="45"/>
        <v>275</v>
      </c>
      <c r="CD27" s="10">
        <f t="shared" si="45"/>
        <v>235</v>
      </c>
      <c r="CE27" s="10">
        <f t="shared" si="45"/>
        <v>185</v>
      </c>
      <c r="CF27" s="10">
        <f t="shared" si="45"/>
        <v>161</v>
      </c>
      <c r="CG27" s="10">
        <f t="shared" si="45"/>
        <v>200</v>
      </c>
      <c r="CH27" s="10">
        <f t="shared" si="45"/>
        <v>186</v>
      </c>
      <c r="CI27" s="10">
        <f t="shared" si="45"/>
        <v>167</v>
      </c>
      <c r="CJ27" s="10">
        <f t="shared" si="45"/>
        <v>236</v>
      </c>
      <c r="CK27" s="10">
        <f t="shared" si="45"/>
        <v>109</v>
      </c>
      <c r="CL27" s="10">
        <f t="shared" si="45"/>
        <v>100</v>
      </c>
      <c r="CM27" s="10">
        <f t="shared" si="45"/>
        <v>91</v>
      </c>
      <c r="CN27" s="10">
        <f t="shared" si="45"/>
        <v>142</v>
      </c>
      <c r="CO27" s="10">
        <f t="shared" si="45"/>
        <v>105</v>
      </c>
      <c r="CP27" s="10">
        <f t="shared" si="45"/>
        <v>123</v>
      </c>
      <c r="CQ27" s="10">
        <f t="shared" si="45"/>
        <v>100</v>
      </c>
      <c r="CR27" s="10">
        <f t="shared" si="45"/>
        <v>124</v>
      </c>
      <c r="CS27" s="10">
        <f t="shared" si="45"/>
        <v>136</v>
      </c>
      <c r="CT27" s="10">
        <f t="shared" si="45"/>
        <v>122</v>
      </c>
      <c r="CU27" s="10">
        <f t="shared" si="45"/>
        <v>123</v>
      </c>
      <c r="CV27" s="53">
        <f t="shared" si="45"/>
        <v>100</v>
      </c>
      <c r="CW27" s="53">
        <f t="shared" si="45"/>
        <v>131</v>
      </c>
      <c r="CX27" s="53">
        <f t="shared" si="45"/>
        <v>137</v>
      </c>
      <c r="CY27" s="53">
        <f t="shared" si="45"/>
        <v>151</v>
      </c>
      <c r="CZ27" s="53">
        <f t="shared" si="45"/>
        <v>153</v>
      </c>
      <c r="DA27" s="53">
        <f t="shared" si="45"/>
        <v>155</v>
      </c>
      <c r="DB27" s="53">
        <f t="shared" si="45"/>
        <v>101</v>
      </c>
      <c r="DC27" s="53">
        <f t="shared" ref="DC27" si="46">+DC26-DC25</f>
        <v>109</v>
      </c>
    </row>
    <row r="28" spans="2:107" x14ac:dyDescent="0.25">
      <c r="B28" s="6" t="s">
        <v>24</v>
      </c>
      <c r="C28" s="7"/>
      <c r="D28" s="10"/>
      <c r="E28" s="10"/>
      <c r="F28" s="10"/>
      <c r="G28" s="10"/>
      <c r="H28" s="10"/>
      <c r="I28" s="10"/>
      <c r="J28" s="10"/>
      <c r="K28" s="10">
        <f>+Danila!K11</f>
        <v>99</v>
      </c>
      <c r="L28" s="10">
        <f>+Danila!L11</f>
        <v>144</v>
      </c>
      <c r="M28" s="10">
        <f>+Danila!M11</f>
        <v>131</v>
      </c>
      <c r="N28" s="10">
        <f>+Danila!N11</f>
        <v>157</v>
      </c>
      <c r="O28" s="10">
        <f>+Danila!O11</f>
        <v>175</v>
      </c>
      <c r="P28" s="10">
        <f>+Danila!P11</f>
        <v>133.59999999999991</v>
      </c>
      <c r="Q28" s="10">
        <f>+Danila!Q11</f>
        <v>81.100000000000136</v>
      </c>
      <c r="R28" s="10">
        <f>+Danila!R11</f>
        <v>176.29999999999995</v>
      </c>
      <c r="S28" s="10">
        <f>+Danila!S11</f>
        <v>106</v>
      </c>
      <c r="T28" s="10">
        <f>+Danila!T11</f>
        <v>128</v>
      </c>
      <c r="U28" s="10">
        <f>+Danila!U11</f>
        <v>90</v>
      </c>
      <c r="V28" s="10">
        <f>+Danila!V11</f>
        <v>91</v>
      </c>
      <c r="W28" s="10">
        <f>+Danila!W11</f>
        <v>152</v>
      </c>
      <c r="X28" s="10">
        <f>+Danila!X11</f>
        <v>210</v>
      </c>
      <c r="Y28" s="10">
        <f>+Danila!Y11</f>
        <v>143</v>
      </c>
      <c r="Z28" s="10">
        <f>+Danila!Z11</f>
        <v>109</v>
      </c>
      <c r="AA28" s="10">
        <f>+Danila!AA11</f>
        <v>178</v>
      </c>
      <c r="AB28" s="10">
        <f>+Danila!AB11</f>
        <v>143</v>
      </c>
      <c r="AC28" s="10">
        <f>+Danila!AC11</f>
        <v>114</v>
      </c>
      <c r="AD28" s="10">
        <f>+Danila!AD11</f>
        <v>113</v>
      </c>
      <c r="AE28" s="10">
        <f>+Danila!AE11</f>
        <v>91</v>
      </c>
      <c r="AF28" s="10">
        <f>+Danila!AF11</f>
        <v>74</v>
      </c>
      <c r="AG28" s="10">
        <f>+Danila!AG11</f>
        <v>124</v>
      </c>
      <c r="AH28" s="10">
        <f>+Danila!AH11</f>
        <v>91</v>
      </c>
      <c r="AI28" s="10">
        <f>+Danila!AI11</f>
        <v>154</v>
      </c>
      <c r="AJ28" s="10">
        <f>+Danila!AJ11</f>
        <v>62</v>
      </c>
      <c r="AK28" s="10">
        <f>+Danila!AK11</f>
        <v>135</v>
      </c>
      <c r="AL28" s="10">
        <f>+Danila!AL11</f>
        <v>132</v>
      </c>
      <c r="AM28" s="10">
        <f>+Danila!AM11</f>
        <v>119</v>
      </c>
      <c r="AN28" s="10">
        <f>+Danila!AN11</f>
        <v>138</v>
      </c>
      <c r="AO28" s="10">
        <f>+Danila!AO11</f>
        <v>137</v>
      </c>
      <c r="AP28" s="10">
        <f>+Danila!AP11</f>
        <v>179</v>
      </c>
      <c r="AQ28" s="10">
        <f>+Danila!AQ11</f>
        <v>169</v>
      </c>
      <c r="AR28" s="10">
        <f>+Danila!AR11</f>
        <v>180</v>
      </c>
      <c r="AS28" s="10">
        <f>+Danila!AS11</f>
        <v>228</v>
      </c>
      <c r="AT28" s="10">
        <f>+Danila!AT11</f>
        <v>226</v>
      </c>
      <c r="AU28" s="10">
        <f>+Danila!AU11</f>
        <v>192</v>
      </c>
      <c r="AV28" s="10">
        <f>+Danila!AV11</f>
        <v>228</v>
      </c>
      <c r="AW28" s="10">
        <f>+Danila!AW11</f>
        <v>271</v>
      </c>
      <c r="AX28" s="10">
        <f>+Danila!AX11</f>
        <v>181</v>
      </c>
      <c r="AY28" s="10">
        <f>+Danila!AY11+'Carla - Camila'!E11</f>
        <v>510</v>
      </c>
      <c r="AZ28" s="10">
        <f>+Danila!AZ11+'Carla - Camila'!F11</f>
        <v>234</v>
      </c>
      <c r="BA28" s="10">
        <f>+Danila!BA11+'Carla - Camila'!G11</f>
        <v>209</v>
      </c>
      <c r="BB28" s="10">
        <f>+Danila!BB11+'Carla - Camila'!H11</f>
        <v>257</v>
      </c>
      <c r="BC28" s="10">
        <f>+Danila!BC11+'Carla - Camila'!I11</f>
        <v>684</v>
      </c>
      <c r="BD28" s="10">
        <f>+Danila!BD11+'Carla - Camila'!J11</f>
        <v>699</v>
      </c>
      <c r="BE28" s="10">
        <f>+Danila!BE11+'Carla - Camila'!K11</f>
        <v>518</v>
      </c>
      <c r="BF28" s="10">
        <f>+Danila!BF11+'Carla - Camila'!L11</f>
        <v>171</v>
      </c>
      <c r="BG28" s="10">
        <f>+Danila!BG11+'Carla - Camila'!M11</f>
        <v>283</v>
      </c>
      <c r="BH28" s="10">
        <f>+Danila!BH11+'Carla - Camila'!N11</f>
        <v>106</v>
      </c>
      <c r="BI28" s="10">
        <f>+Danila!BI11+'Carla - Camila'!O11</f>
        <v>197</v>
      </c>
      <c r="BJ28" s="10">
        <f>+Danila!BJ11+'Carla - Camila'!P11</f>
        <v>132</v>
      </c>
      <c r="BK28" s="10">
        <f>+Danila!BK11+'Carla - Camila'!Q11</f>
        <v>186</v>
      </c>
      <c r="BL28" s="10">
        <f>+Danila!BL11+'Carla - Camila'!R11</f>
        <v>188</v>
      </c>
      <c r="BM28" s="10">
        <f>+Danila!BM11+'Carla - Camila'!S11</f>
        <v>289</v>
      </c>
      <c r="BN28" s="10">
        <f>+Danila!BN11+'Carla - Camila'!T11</f>
        <v>669</v>
      </c>
      <c r="BO28" s="10">
        <f>+Danila!BO11+'Carla - Camila'!U11</f>
        <v>633</v>
      </c>
      <c r="BP28" s="10">
        <f>+Danila!BP11+'Carla - Camila'!V11</f>
        <v>749</v>
      </c>
      <c r="BQ28" s="10">
        <f>+Danila!BQ11+'Carla - Camila'!W11</f>
        <v>471</v>
      </c>
      <c r="BR28" s="10">
        <f>+Danila!BR11+'Carla - Camila'!X11</f>
        <v>492</v>
      </c>
      <c r="BS28" s="10">
        <f>+Danila!BS11+'Carla - Camila'!Y11</f>
        <v>325</v>
      </c>
      <c r="BT28" s="10">
        <f>+Danila!BT11+'Carla - Camila'!Z11</f>
        <v>226</v>
      </c>
      <c r="BU28" s="10">
        <f>+Danila!BU11+'Carla - Camila'!AA11</f>
        <v>151</v>
      </c>
      <c r="BV28" s="10">
        <f>+Danila!BV11+'Carla - Camila'!AB11</f>
        <v>196</v>
      </c>
      <c r="BW28" s="10">
        <f>+Danila!BW11+'Carla - Camila'!AC11</f>
        <v>229</v>
      </c>
      <c r="BX28" s="10">
        <f>+Danila!BX11+'Carla - Camila'!AD11</f>
        <v>282</v>
      </c>
      <c r="BY28" s="10">
        <f>+Danila!BY11+'Carla - Camila'!AE11</f>
        <v>170</v>
      </c>
      <c r="BZ28" s="10">
        <f>+Danila!BZ11+'Carla - Camila'!AF11</f>
        <v>231</v>
      </c>
      <c r="CA28" s="10">
        <f>+Danila!CA11+'Carla - Camila'!AG11</f>
        <v>391</v>
      </c>
      <c r="CB28" s="10">
        <f>+Danila!CB11+'Carla - Camila'!AH11</f>
        <v>351</v>
      </c>
      <c r="CC28" s="10">
        <f>+Danila!CC11+'Carla - Camila'!AI11</f>
        <v>300</v>
      </c>
      <c r="CD28" s="10">
        <f>+Danila!CD11+'Carla - Camila'!AJ11</f>
        <v>210</v>
      </c>
      <c r="CE28" s="10">
        <f>+Danila!CE11+'Carla - Camila'!AK11</f>
        <v>185</v>
      </c>
      <c r="CF28" s="10">
        <f>+Danila!CF11+'Carla - Camila'!AL11</f>
        <v>162</v>
      </c>
      <c r="CG28" s="10">
        <f>+Danila!CG11+'Carla - Camila'!AM11</f>
        <v>195</v>
      </c>
      <c r="CH28" s="10">
        <f>+Danila!CH11+'Carla - Camila'!AN11</f>
        <v>186</v>
      </c>
      <c r="CI28" s="10">
        <f>+Danila!CI11+'Carla - Camila'!AO11</f>
        <v>165</v>
      </c>
      <c r="CJ28" s="10">
        <f>+Danila!CJ11+'Carla - Camila'!AP11</f>
        <v>226</v>
      </c>
      <c r="CK28" s="10">
        <f>+Danila!CK11+'Carla - Camila'!AQ11</f>
        <v>101</v>
      </c>
      <c r="CL28" s="10">
        <f>+Danila!CL11+'Carla - Camila'!AR11</f>
        <v>100</v>
      </c>
      <c r="CM28" s="10">
        <f>+Danila!CM11+'Carla - Camila'!AS11</f>
        <v>88</v>
      </c>
      <c r="CN28" s="10">
        <f>+Danila!CN11+'Carla - Camila'!AT11</f>
        <v>104</v>
      </c>
      <c r="CO28" s="10">
        <f>+Danila!CO11+'Carla - Camila'!AU11</f>
        <v>120</v>
      </c>
      <c r="CP28" s="10">
        <f>+Danila!CP11+'Carla - Camila'!AV11</f>
        <v>124</v>
      </c>
      <c r="CQ28" s="10">
        <f>+Danila!CQ11+'Carla - Camila'!AW11</f>
        <v>95</v>
      </c>
      <c r="CR28" s="10">
        <f>+Danila!CR11+'Carla - Camila'!AX11</f>
        <v>121</v>
      </c>
      <c r="CS28" s="10">
        <f>+Danila!CS11+'Carla - Camila'!AY11</f>
        <v>136</v>
      </c>
      <c r="CT28" s="10">
        <f>+Danila!CT11+'Carla - Camila'!AZ11</f>
        <v>123</v>
      </c>
      <c r="CU28" s="10">
        <f>+Danila!CU11+'Carla - Camila'!BA11</f>
        <v>119</v>
      </c>
      <c r="CV28" s="53">
        <f>+Danila!CV11+'Carla - Camila'!BB11</f>
        <v>96</v>
      </c>
      <c r="CW28" s="53">
        <f>+Danila!CW11+'Carla - Camila'!BC11</f>
        <v>129</v>
      </c>
      <c r="CX28" s="53">
        <f>+Danila!CX11+'Carla - Camila'!BD11</f>
        <v>142</v>
      </c>
      <c r="CY28" s="53">
        <f>+Danila!CY11+'Carla - Camila'!BE11</f>
        <v>150</v>
      </c>
      <c r="CZ28" s="53">
        <f>+Danila!CZ11+'Carla - Camila'!BF11</f>
        <v>142</v>
      </c>
      <c r="DA28" s="53">
        <f>+Danila!DA11+'Carla - Camila'!BG11</f>
        <v>159</v>
      </c>
      <c r="DB28" s="53">
        <f>+Danila!DB11+'Carla - Camila'!BH11</f>
        <v>97</v>
      </c>
      <c r="DC28" s="53">
        <f>+Danila!DC11+'Carla - Camila'!BI11</f>
        <v>117</v>
      </c>
    </row>
    <row r="29" spans="2:107" x14ac:dyDescent="0.25">
      <c r="B29" s="17" t="s">
        <v>19</v>
      </c>
      <c r="C29" s="18"/>
      <c r="D29" s="19"/>
      <c r="E29" s="19"/>
      <c r="F29" s="19"/>
      <c r="G29" s="19"/>
      <c r="H29" s="19">
        <f t="shared" ref="H29:AM29" si="47">+H27*H24</f>
        <v>1284.3599999999999</v>
      </c>
      <c r="I29" s="19">
        <f t="shared" si="47"/>
        <v>2635</v>
      </c>
      <c r="J29" s="19">
        <f t="shared" si="47"/>
        <v>5013.217391304348</v>
      </c>
      <c r="K29" s="19">
        <f t="shared" si="47"/>
        <v>8557.04347826087</v>
      </c>
      <c r="L29" s="19">
        <f t="shared" si="47"/>
        <v>12446.608695652174</v>
      </c>
      <c r="M29" s="19">
        <f t="shared" si="47"/>
        <v>16768</v>
      </c>
      <c r="N29" s="19">
        <f t="shared" si="47"/>
        <v>20096</v>
      </c>
      <c r="O29" s="19">
        <f t="shared" si="47"/>
        <v>22400</v>
      </c>
      <c r="P29" s="19">
        <f t="shared" si="47"/>
        <v>17267.199999999997</v>
      </c>
      <c r="Q29" s="19">
        <f t="shared" si="47"/>
        <v>10278.400000000009</v>
      </c>
      <c r="R29" s="19">
        <f t="shared" si="47"/>
        <v>22502.399999999994</v>
      </c>
      <c r="S29" s="19">
        <f t="shared" si="47"/>
        <v>13568</v>
      </c>
      <c r="T29" s="19">
        <f t="shared" si="47"/>
        <v>15232</v>
      </c>
      <c r="U29" s="19">
        <f t="shared" si="47"/>
        <v>10829</v>
      </c>
      <c r="V29" s="19">
        <f t="shared" si="47"/>
        <v>10829</v>
      </c>
      <c r="W29" s="19">
        <f t="shared" si="47"/>
        <v>18088</v>
      </c>
      <c r="X29" s="19">
        <f t="shared" si="47"/>
        <v>24990</v>
      </c>
      <c r="Y29" s="19">
        <f t="shared" si="47"/>
        <v>17017</v>
      </c>
      <c r="Z29" s="19">
        <f t="shared" si="47"/>
        <v>0</v>
      </c>
      <c r="AA29" s="19">
        <f t="shared" si="47"/>
        <v>21182</v>
      </c>
      <c r="AB29" s="19">
        <f t="shared" si="47"/>
        <v>28865</v>
      </c>
      <c r="AC29" s="19">
        <f t="shared" si="47"/>
        <v>0</v>
      </c>
      <c r="AD29" s="19">
        <f t="shared" si="47"/>
        <v>26220</v>
      </c>
      <c r="AE29" s="19">
        <f t="shared" si="47"/>
        <v>10465</v>
      </c>
      <c r="AF29" s="19">
        <f t="shared" si="47"/>
        <v>8395</v>
      </c>
      <c r="AG29" s="19">
        <f t="shared" si="47"/>
        <v>14260</v>
      </c>
      <c r="AH29" s="19">
        <f t="shared" si="47"/>
        <v>10465</v>
      </c>
      <c r="AI29" s="19">
        <f t="shared" si="47"/>
        <v>0</v>
      </c>
      <c r="AJ29" s="19">
        <f t="shared" si="47"/>
        <v>26450</v>
      </c>
      <c r="AK29" s="19">
        <f t="shared" si="47"/>
        <v>15525</v>
      </c>
      <c r="AL29" s="19">
        <f t="shared" si="47"/>
        <v>13570</v>
      </c>
      <c r="AM29" s="19">
        <f t="shared" si="47"/>
        <v>13685</v>
      </c>
      <c r="AN29" s="19">
        <f t="shared" ref="AN29:BS29" si="48">+AN27*AN24</f>
        <v>16680</v>
      </c>
      <c r="AO29" s="19">
        <f t="shared" si="48"/>
        <v>16440</v>
      </c>
      <c r="AP29" s="19">
        <f t="shared" si="48"/>
        <v>20764</v>
      </c>
      <c r="AQ29" s="19">
        <f t="shared" si="48"/>
        <v>19604</v>
      </c>
      <c r="AR29" s="19">
        <f t="shared" si="48"/>
        <v>20880</v>
      </c>
      <c r="AS29" s="19">
        <f t="shared" si="48"/>
        <v>26448</v>
      </c>
      <c r="AT29" s="19">
        <f t="shared" si="48"/>
        <v>26332</v>
      </c>
      <c r="AU29" s="19">
        <f t="shared" si="48"/>
        <v>22272</v>
      </c>
      <c r="AV29" s="19">
        <f t="shared" si="48"/>
        <v>32016</v>
      </c>
      <c r="AW29" s="19">
        <f t="shared" si="48"/>
        <v>28072</v>
      </c>
      <c r="AX29" s="19">
        <f t="shared" si="48"/>
        <v>21808</v>
      </c>
      <c r="AY29" s="19">
        <f t="shared" si="48"/>
        <v>59160</v>
      </c>
      <c r="AZ29" s="19">
        <f t="shared" si="48"/>
        <v>26910</v>
      </c>
      <c r="BA29" s="19">
        <f t="shared" si="48"/>
        <v>24265</v>
      </c>
      <c r="BB29" s="19">
        <f t="shared" si="48"/>
        <v>29555</v>
      </c>
      <c r="BC29" s="19">
        <f t="shared" si="48"/>
        <v>78660</v>
      </c>
      <c r="BD29" s="19">
        <f t="shared" si="48"/>
        <v>80155</v>
      </c>
      <c r="BE29" s="19">
        <f t="shared" si="48"/>
        <v>59570</v>
      </c>
      <c r="BF29" s="19">
        <f t="shared" si="48"/>
        <v>19780</v>
      </c>
      <c r="BG29" s="19">
        <f t="shared" si="48"/>
        <v>32775</v>
      </c>
      <c r="BH29" s="19">
        <f t="shared" si="48"/>
        <v>11364.84</v>
      </c>
      <c r="BI29" s="19">
        <f t="shared" si="48"/>
        <v>21890</v>
      </c>
      <c r="BJ29" s="19">
        <f t="shared" si="48"/>
        <v>14630</v>
      </c>
      <c r="BK29" s="19">
        <f t="shared" si="48"/>
        <v>20790</v>
      </c>
      <c r="BL29" s="19">
        <f t="shared" si="48"/>
        <v>20680</v>
      </c>
      <c r="BM29" s="19">
        <f t="shared" si="48"/>
        <v>32816</v>
      </c>
      <c r="BN29" s="19">
        <f t="shared" si="48"/>
        <v>74816</v>
      </c>
      <c r="BO29" s="19">
        <f t="shared" si="48"/>
        <v>78492</v>
      </c>
      <c r="BP29" s="19">
        <f t="shared" si="48"/>
        <v>92504</v>
      </c>
      <c r="BQ29" s="19">
        <f t="shared" si="48"/>
        <v>58404</v>
      </c>
      <c r="BR29" s="19">
        <f t="shared" si="48"/>
        <v>61008</v>
      </c>
      <c r="BS29" s="19">
        <f t="shared" si="48"/>
        <v>40300</v>
      </c>
      <c r="BT29" s="19">
        <f t="shared" ref="BT29:CB29" si="49">+BT27*BT24</f>
        <v>28396</v>
      </c>
      <c r="BU29" s="19">
        <f t="shared" si="49"/>
        <v>18848</v>
      </c>
      <c r="BV29" s="19">
        <f t="shared" si="49"/>
        <v>24676</v>
      </c>
      <c r="BW29" s="19">
        <f t="shared" si="49"/>
        <v>28980</v>
      </c>
      <c r="BX29" s="19">
        <f t="shared" si="49"/>
        <v>37674</v>
      </c>
      <c r="BY29" s="19">
        <f t="shared" si="49"/>
        <v>21420</v>
      </c>
      <c r="BZ29" s="19">
        <f t="shared" si="49"/>
        <v>27342</v>
      </c>
      <c r="CA29" s="19">
        <f t="shared" si="49"/>
        <v>50778</v>
      </c>
      <c r="CB29" s="19">
        <f t="shared" si="49"/>
        <v>44226</v>
      </c>
      <c r="CC29" s="19">
        <f t="shared" ref="CC29:DB29" si="50">+CC27*CC24</f>
        <v>34650</v>
      </c>
      <c r="CD29" s="19">
        <f t="shared" si="50"/>
        <v>29610</v>
      </c>
      <c r="CE29" s="19">
        <f t="shared" si="50"/>
        <v>23310</v>
      </c>
      <c r="CF29" s="19">
        <f t="shared" si="50"/>
        <v>20286</v>
      </c>
      <c r="CG29" s="19">
        <f t="shared" si="50"/>
        <v>25200</v>
      </c>
      <c r="CH29" s="19">
        <f t="shared" si="50"/>
        <v>23436</v>
      </c>
      <c r="CI29" s="19">
        <f t="shared" si="50"/>
        <v>21042</v>
      </c>
      <c r="CJ29" s="19">
        <f t="shared" si="50"/>
        <v>29736</v>
      </c>
      <c r="CK29" s="19">
        <f t="shared" si="50"/>
        <v>13734</v>
      </c>
      <c r="CL29" s="19">
        <f t="shared" si="50"/>
        <v>12600</v>
      </c>
      <c r="CM29" s="19">
        <f t="shared" si="50"/>
        <v>11466</v>
      </c>
      <c r="CN29" s="19">
        <f t="shared" si="50"/>
        <v>17892</v>
      </c>
      <c r="CO29" s="19">
        <f t="shared" si="50"/>
        <v>13230</v>
      </c>
      <c r="CP29" s="19">
        <f t="shared" si="50"/>
        <v>15498</v>
      </c>
      <c r="CQ29" s="19">
        <f t="shared" si="50"/>
        <v>12800</v>
      </c>
      <c r="CR29" s="19">
        <f t="shared" si="50"/>
        <v>15872</v>
      </c>
      <c r="CS29" s="19">
        <f t="shared" si="50"/>
        <v>17408</v>
      </c>
      <c r="CT29" s="19">
        <f t="shared" si="50"/>
        <v>15616</v>
      </c>
      <c r="CU29" s="19">
        <f t="shared" si="50"/>
        <v>15744</v>
      </c>
      <c r="CV29" s="62">
        <f t="shared" si="50"/>
        <v>12800</v>
      </c>
      <c r="CW29" s="62">
        <f t="shared" si="50"/>
        <v>16768</v>
      </c>
      <c r="CX29" s="62">
        <f t="shared" si="50"/>
        <v>17536</v>
      </c>
      <c r="CY29" s="62">
        <f t="shared" si="50"/>
        <v>19328</v>
      </c>
      <c r="CZ29" s="62">
        <f t="shared" si="50"/>
        <v>19584</v>
      </c>
      <c r="DA29" s="62">
        <f t="shared" si="50"/>
        <v>19840</v>
      </c>
      <c r="DB29" s="62">
        <f t="shared" si="50"/>
        <v>12928</v>
      </c>
      <c r="DC29" s="62">
        <f t="shared" ref="DC29" si="51">+DC27*DC24</f>
        <v>13952</v>
      </c>
    </row>
    <row r="30" spans="2:107" x14ac:dyDescent="0.25">
      <c r="AT30">
        <f t="shared" ref="AT30:AY30" si="52">+AT27-AT28</f>
        <v>1</v>
      </c>
      <c r="AU30">
        <f t="shared" si="52"/>
        <v>0</v>
      </c>
      <c r="AV30">
        <f t="shared" si="52"/>
        <v>48</v>
      </c>
      <c r="AW30">
        <f t="shared" si="52"/>
        <v>-29</v>
      </c>
      <c r="AX30">
        <f t="shared" si="52"/>
        <v>7</v>
      </c>
      <c r="AY30">
        <f t="shared" si="52"/>
        <v>0</v>
      </c>
      <c r="AZ30">
        <f t="shared" ref="AZ30:BR30" si="53">+AZ27-AZ28</f>
        <v>0</v>
      </c>
      <c r="BA30">
        <f t="shared" si="53"/>
        <v>2</v>
      </c>
      <c r="BB30">
        <f t="shared" si="53"/>
        <v>0</v>
      </c>
      <c r="BC30">
        <f t="shared" si="53"/>
        <v>0</v>
      </c>
      <c r="BD30">
        <f t="shared" si="53"/>
        <v>-2</v>
      </c>
      <c r="BE30">
        <f t="shared" si="53"/>
        <v>0</v>
      </c>
      <c r="BF30">
        <f t="shared" si="53"/>
        <v>1</v>
      </c>
      <c r="BG30">
        <f t="shared" si="53"/>
        <v>2</v>
      </c>
      <c r="BH30">
        <f t="shared" si="53"/>
        <v>2</v>
      </c>
      <c r="BI30">
        <f t="shared" si="53"/>
        <v>2</v>
      </c>
      <c r="BJ30">
        <f t="shared" si="53"/>
        <v>1</v>
      </c>
      <c r="BK30">
        <f t="shared" si="53"/>
        <v>3</v>
      </c>
      <c r="BL30">
        <f t="shared" si="53"/>
        <v>0</v>
      </c>
      <c r="BM30">
        <f t="shared" si="53"/>
        <v>4</v>
      </c>
      <c r="BN30">
        <f t="shared" si="53"/>
        <v>-1</v>
      </c>
      <c r="BO30">
        <f t="shared" si="53"/>
        <v>0</v>
      </c>
      <c r="BP30">
        <f t="shared" si="53"/>
        <v>-3</v>
      </c>
      <c r="BQ30">
        <f t="shared" si="53"/>
        <v>0</v>
      </c>
      <c r="BR30">
        <f t="shared" si="53"/>
        <v>0</v>
      </c>
      <c r="BS30">
        <f t="shared" ref="BS30:DB30" si="54">+BS27-BS28</f>
        <v>0</v>
      </c>
      <c r="BT30">
        <f t="shared" si="54"/>
        <v>3</v>
      </c>
      <c r="BU30">
        <f t="shared" si="54"/>
        <v>1</v>
      </c>
      <c r="BV30">
        <f t="shared" si="54"/>
        <v>3</v>
      </c>
      <c r="BW30">
        <f t="shared" si="54"/>
        <v>1</v>
      </c>
      <c r="BX30">
        <f t="shared" si="54"/>
        <v>17</v>
      </c>
      <c r="BY30">
        <f t="shared" si="54"/>
        <v>0</v>
      </c>
      <c r="BZ30">
        <f t="shared" si="54"/>
        <v>-14</v>
      </c>
      <c r="CA30">
        <f t="shared" si="54"/>
        <v>12</v>
      </c>
      <c r="CB30">
        <f t="shared" si="54"/>
        <v>0</v>
      </c>
      <c r="CC30">
        <f t="shared" si="54"/>
        <v>-25</v>
      </c>
      <c r="CD30">
        <f t="shared" si="54"/>
        <v>25</v>
      </c>
      <c r="CE30">
        <f t="shared" si="54"/>
        <v>0</v>
      </c>
      <c r="CF30">
        <f t="shared" si="54"/>
        <v>-1</v>
      </c>
      <c r="CG30">
        <f t="shared" si="54"/>
        <v>5</v>
      </c>
      <c r="CH30">
        <f t="shared" si="54"/>
        <v>0</v>
      </c>
      <c r="CI30">
        <f t="shared" si="54"/>
        <v>2</v>
      </c>
      <c r="CJ30">
        <f t="shared" si="54"/>
        <v>10</v>
      </c>
      <c r="CK30">
        <f t="shared" si="54"/>
        <v>8</v>
      </c>
      <c r="CL30">
        <f t="shared" si="54"/>
        <v>0</v>
      </c>
      <c r="CM30">
        <f t="shared" si="54"/>
        <v>3</v>
      </c>
      <c r="CN30">
        <f t="shared" si="54"/>
        <v>38</v>
      </c>
      <c r="CO30">
        <f t="shared" si="54"/>
        <v>-15</v>
      </c>
      <c r="CP30">
        <f t="shared" si="54"/>
        <v>-1</v>
      </c>
      <c r="CQ30">
        <f t="shared" si="54"/>
        <v>5</v>
      </c>
      <c r="CR30">
        <f t="shared" si="54"/>
        <v>3</v>
      </c>
      <c r="CS30">
        <f t="shared" si="54"/>
        <v>0</v>
      </c>
      <c r="CT30">
        <f t="shared" si="54"/>
        <v>-1</v>
      </c>
      <c r="CU30">
        <f t="shared" si="54"/>
        <v>4</v>
      </c>
      <c r="CV30">
        <f t="shared" si="54"/>
        <v>4</v>
      </c>
      <c r="CW30">
        <f t="shared" si="54"/>
        <v>2</v>
      </c>
      <c r="CX30">
        <f t="shared" si="54"/>
        <v>-5</v>
      </c>
      <c r="CY30">
        <f t="shared" si="54"/>
        <v>1</v>
      </c>
      <c r="CZ30">
        <f t="shared" si="54"/>
        <v>11</v>
      </c>
      <c r="DA30">
        <f t="shared" si="54"/>
        <v>-4</v>
      </c>
      <c r="DB30">
        <f t="shared" si="54"/>
        <v>4</v>
      </c>
      <c r="DC30">
        <f t="shared" ref="DC30" si="55">+DC27-DC28</f>
        <v>-8</v>
      </c>
    </row>
    <row r="31" spans="2:107" x14ac:dyDescent="0.25">
      <c r="B31" t="s">
        <v>21</v>
      </c>
      <c r="G31">
        <f>+JM!G11+Veronica!G11+Danila!G11+Marlyn!G11</f>
        <v>67.59</v>
      </c>
      <c r="H31">
        <f>+JM!H11+Veronica!H11+Danila!H11+Marlyn!H11</f>
        <v>96.06</v>
      </c>
      <c r="I31">
        <f>+JM!I11+Veronica!I11+Danila!I11+Marlyn!I11</f>
        <v>152</v>
      </c>
      <c r="J31">
        <f>+JM!J11+Veronica!J11+Danila!J11+Marlyn!J11</f>
        <v>190</v>
      </c>
      <c r="K31">
        <f>+JM!K11+Veronica!K11+Danila!K11+Marlyn!K11</f>
        <v>214</v>
      </c>
      <c r="L31">
        <f>+JM!L11+Veronica!L11+Danila!L11+Marlyn!L11</f>
        <v>222</v>
      </c>
      <c r="M31">
        <f>+JM!M11+Veronica!M11+Danila!M11+Marlyn!M11</f>
        <v>199</v>
      </c>
      <c r="N31">
        <f>+JM!N11+Veronica!N11+Danila!N11+Marlyn!N11</f>
        <v>229</v>
      </c>
      <c r="O31">
        <f>+JM!O11+Veronica!O11+Danila!O11+Marlyn!O11</f>
        <v>229</v>
      </c>
      <c r="P31">
        <f>+JM!P11+Veronica!P11+Danila!P11+Marlyn!P11</f>
        <v>187.7999999999999</v>
      </c>
      <c r="Q31">
        <f>+JM!Q11+Veronica!Q11+Danila!Q11+Marlyn!Q11</f>
        <v>135.30000000000015</v>
      </c>
      <c r="R31">
        <f>+JM!R11+Veronica!R11+Danila!R11+Marlyn!T11</f>
        <v>300.99999999999994</v>
      </c>
      <c r="S31">
        <f>+JM!S11+Veronica!S11+Danila!S11+Marlyn!U11</f>
        <v>193</v>
      </c>
      <c r="T31">
        <f>+JM!T11+Veronica!T11+Danila!T11+Marlyn!V11</f>
        <v>253</v>
      </c>
      <c r="U31">
        <f>+JM!U11+Veronica!U11+Danila!U11+Marlyn!W11</f>
        <v>259</v>
      </c>
      <c r="V31">
        <f>+JM!V11+Veronica!V11+Danila!V11+Marlyn!X11</f>
        <v>238</v>
      </c>
      <c r="W31">
        <f>+JM!W11+Veronica!W11+Danila!W11+Marlyn!Y11</f>
        <v>311</v>
      </c>
      <c r="X31">
        <f>+JM!X11+Veronica!X11+Danila!X11+Marlyn!Z11</f>
        <v>348</v>
      </c>
      <c r="Y31">
        <f>+JM!Y11+Veronica!Y11+Danila!Y11+Marlyn!AA11</f>
        <v>251</v>
      </c>
      <c r="Z31">
        <f>+JM!Z11+Veronica!Z11+Danila!Z11+Marlyn!AB11</f>
        <v>194</v>
      </c>
      <c r="AA31">
        <f>+JM!AA11+Veronica!AA11+Danila!AA11+Marlyn!AC11</f>
        <v>249</v>
      </c>
      <c r="AB31">
        <f>+JM!AB11+Veronica!AB11+Danila!AB11+Marlyn!AD11</f>
        <v>234</v>
      </c>
      <c r="AC31">
        <f>+JM!AC11+Veronica!AC11+Danila!AC11+Marlyn!AE11</f>
        <v>204</v>
      </c>
      <c r="AD31">
        <f>+JM!AD11+Veronica!AD11+Danila!AD11+Marlyn!AF11</f>
        <v>320</v>
      </c>
      <c r="AE31">
        <f>+JM!AE11+Veronica!AE11+Danila!AE11+Marlyn!AG11</f>
        <v>447</v>
      </c>
      <c r="AF31">
        <f>+JM!AF11+Veronica!AF11+Danila!AF11+Marlyn!AH11</f>
        <v>394</v>
      </c>
      <c r="AG31">
        <f>+JM!AG11+Veronica!AG11+Danila!AG11+Marlyn!AI11</f>
        <v>382</v>
      </c>
      <c r="AH31">
        <f>+JM!AH11+Veronica!AH11+Danila!AH11+Marlyn!AJ11</f>
        <v>311</v>
      </c>
      <c r="AI31">
        <f>+JM!AI11+Veronica!AI11+Danila!AI11+Marlyn!AK11</f>
        <v>299</v>
      </c>
      <c r="AJ31">
        <f>+JM!AJ11+Veronica!AJ11+Danila!AJ11+Marlyn!AL11</f>
        <v>172</v>
      </c>
      <c r="AK31">
        <f>+JM!AK11+Veronica!AK11+Danila!AK11+Marlyn!AM11</f>
        <v>230</v>
      </c>
      <c r="AL31">
        <f>+JM!AL11+Veronica!AL11+Danila!AL11+Marlyn!AN11</f>
        <v>202</v>
      </c>
      <c r="AM31">
        <f>+JM!AM11+Veronica!AM11+Danila!AM11+Marlyn!AO11</f>
        <v>197</v>
      </c>
      <c r="AN31">
        <f>+JM!AN11+Veronica!AN11+Danila!AN11+Marlyn!AP11</f>
        <v>273</v>
      </c>
      <c r="AO31">
        <f>+JM!AO11+Veronica!AO11+Danila!AO11+Marlyn!AQ11</f>
        <v>360</v>
      </c>
      <c r="AP31">
        <f>+JM!AP11+Veronica!AP11+Danila!AP11+Marlyn!AR11</f>
        <v>704</v>
      </c>
      <c r="AQ31">
        <f>+JM!AQ11+Veronica!AQ11+Danila!AQ11+Marlyn!AS11</f>
        <v>860</v>
      </c>
      <c r="AR31">
        <f>+JM!AR11+Veronica!AR11+Danila!AR11+Marlyn!AT11</f>
        <v>937</v>
      </c>
      <c r="AS31">
        <f>+JM!AS11+Veronica!AS11+Danila!AS11+Marlyn!AU11</f>
        <v>715</v>
      </c>
      <c r="AT31">
        <f>+JM!AT11+Veronica!AT11+Danila!AT11+Marlyn!AV11</f>
        <v>838</v>
      </c>
      <c r="AU31">
        <f>+JM!AU11+Veronica!AU11+Danila!AU11+Marlyn!AW11</f>
        <v>465</v>
      </c>
      <c r="AV31">
        <f>+JM!AV11+Veronica!AV11+Danila!AV11+Marlyn!AX11</f>
        <v>498</v>
      </c>
      <c r="AW31">
        <f>+JM!AW11+Veronica!AW11+Danila!AW11+Marlyn!BA11</f>
        <v>743</v>
      </c>
      <c r="AX31">
        <f>+JM!AX11+Veronica!AX11+Danila!AX11+Marlyn!BB11</f>
        <v>540</v>
      </c>
      <c r="AY31">
        <f>+JM!AY11+Veronica!AY11+Danila!AY11+Marlyn!BC11</f>
        <v>399</v>
      </c>
      <c r="AZ31">
        <f>+JM!AZ11+Veronica!AZ11+Danila!AZ11+Marlyn!BD11</f>
        <v>304</v>
      </c>
      <c r="BA31">
        <f>+JM!BA11+Veronica!BA11+Danila!BA11+Marlyn!BE11</f>
        <v>226</v>
      </c>
      <c r="BB31">
        <f>+JM!BB11+Veronica!BB11+Danila!BB11+Marlyn!BF11</f>
        <v>184</v>
      </c>
      <c r="BC31" t="e">
        <f>+JM!BC11+Veronica!BC11+Danila!BC11+Marlyn!#REF!</f>
        <v>#REF!</v>
      </c>
      <c r="BD31">
        <f>+JM!BD11+Veronica!BD11+Danila!BD11+Marlyn!BG11</f>
        <v>479</v>
      </c>
      <c r="BE31">
        <f>+JM!BE11+Veronica!BE11+Danila!BE11+Marlyn!BH11</f>
        <v>273</v>
      </c>
      <c r="BF31">
        <f>+JM!BF11+Veronica!BF11+Danila!BF11+Marlyn!BI11</f>
        <v>180</v>
      </c>
      <c r="BG31">
        <f>+JM!BG11+Veronica!BG11+Danila!BG11+Marlyn!BJ11</f>
        <v>299</v>
      </c>
      <c r="BH31">
        <f>+JM!BH11+Veronica!BH11+Danila!BH11+Marlyn!BK11</f>
        <v>144</v>
      </c>
      <c r="BI31">
        <f>+JM!BI11+Veronica!BI11+Danila!BI11+Marlyn!BL11</f>
        <v>225</v>
      </c>
      <c r="BJ31">
        <f>+JM!BJ11+Veronica!BJ11+Danila!BJ11+Marlyn!BM11</f>
        <v>225</v>
      </c>
      <c r="BK31">
        <f>+JM!BK11+Veronica!BK11+Danila!BK11+Marlyn!BN11</f>
        <v>333</v>
      </c>
      <c r="BL31">
        <f>+JM!BL11+Veronica!BL11+Danila!BL11+Marlyn!BO11</f>
        <v>368</v>
      </c>
      <c r="BM31">
        <f>+JM!BM11+Veronica!BM11+Danila!BM11+Marlyn!BP11</f>
        <v>405</v>
      </c>
      <c r="BN31">
        <f>+JM!BN11+Veronica!BN11+Danila!BN11+Marlyn!BQ11</f>
        <v>404</v>
      </c>
      <c r="BO31">
        <f>+JM!BO11+Veronica!BO11+Danila!BO11+Marlyn!BR11</f>
        <v>346</v>
      </c>
      <c r="BP31">
        <f>+JM!BP11+Veronica!BP11+Danila!BP11+Marlyn!BS11</f>
        <v>414</v>
      </c>
      <c r="BQ31">
        <f>+JM!BQ11+Veronica!BQ11+Danila!BQ11+Marlyn!BT11</f>
        <v>295</v>
      </c>
      <c r="BR31">
        <f>+JM!BR11+Veronica!BR11+Danila!BR11+Marlyn!BU11</f>
        <v>268</v>
      </c>
      <c r="BS31">
        <f>+JM!BS11+Veronica!BS11+Danila!BS11+Marlyn!BV11</f>
        <v>305</v>
      </c>
      <c r="BT31">
        <f>+JM!BT11+Veronica!BT11+Danila!BT11+Marlyn!BW11</f>
        <v>273</v>
      </c>
      <c r="BU31">
        <f>+JM!BU11+Veronica!BU11+Danila!BU11+Marlyn!BX11</f>
        <v>225</v>
      </c>
      <c r="BV31">
        <f>+JM!BV11+Veronica!BV11+Danila!BV11+Marlyn!BY11</f>
        <v>283</v>
      </c>
      <c r="BW31">
        <f>+JM!BW11+Veronica!BW11+Danila!BW11+Marlyn!BZ11</f>
        <v>280</v>
      </c>
      <c r="BX31">
        <f>+JM!BX11+Veronica!BX11+Danila!BX11+Marlyn!CA11</f>
        <v>230</v>
      </c>
      <c r="BY31">
        <f>+JM!BY11+Veronica!BY11+Danila!BY11+Marlyn!CB11</f>
        <v>233</v>
      </c>
      <c r="BZ31">
        <f>+JM!BZ11+Veronica!BZ11+Danila!BZ11+Marlyn!CC11</f>
        <v>373</v>
      </c>
      <c r="CA31">
        <f>+JM!CA11+Veronica!CA11+Danila!CA11+Marlyn!CD11</f>
        <v>837</v>
      </c>
      <c r="CB31">
        <f>+JM!CB11+Veronica!CB11+Danila!CB11+Marlyn!CE11</f>
        <v>434</v>
      </c>
      <c r="CC31">
        <f>+JM!CC11+Veronica!CC11+Danila!CC11+Marlyn!CF11</f>
        <v>416</v>
      </c>
      <c r="CD31">
        <f>+JM!CD11+Veronica!CD11+Danila!CD11+Marlyn!CG11</f>
        <v>311</v>
      </c>
      <c r="CE31">
        <f>+JM!CE11+Veronica!CE11+Danila!CE11+Marlyn!CH11</f>
        <v>269</v>
      </c>
      <c r="CF31">
        <f>+JM!CF11+Veronica!CF11+Danila!CF11+Marlyn!CI11</f>
        <v>248</v>
      </c>
      <c r="CG31">
        <f>+JM!CG11+Veronica!CG11+Danila!CG11+Marlyn!CJ11</f>
        <v>304</v>
      </c>
      <c r="CH31">
        <f>+JM!CH11+Veronica!CH11+Danila!CH11+Marlyn!CK11</f>
        <v>260</v>
      </c>
      <c r="CI31">
        <f>+JM!CI11+Veronica!CI11+Danila!CI11+Marlyn!CL11</f>
        <v>234</v>
      </c>
      <c r="CJ31">
        <f>+JM!CJ11+Veronica!CJ11+Danila!CJ11+Marlyn!CM11</f>
        <v>417</v>
      </c>
      <c r="CK31">
        <f>+JM!CK11+Veronica!CK11+Danila!CK11+Marlyn!CN11</f>
        <v>302</v>
      </c>
      <c r="CL31">
        <f>+JM!CL11+Veronica!CL11+Danila!CL11+Marlyn!CO11</f>
        <v>192</v>
      </c>
      <c r="CM31">
        <f>+JM!CM11+Veronica!CM11+Danila!CM11+Marlyn!CP11</f>
        <v>260</v>
      </c>
      <c r="CN31">
        <f>+JM!CN11+Veronica!CN11+Danila!CN11+Marlyn!CQ11</f>
        <v>190</v>
      </c>
      <c r="CO31">
        <f>+JM!CO11+Veronica!CO11+Danila!CO11+Marlyn!CR11</f>
        <v>166</v>
      </c>
      <c r="CP31">
        <f>+JM!CP11+Veronica!CP11+Danila!CP11+Marlyn!CS11</f>
        <v>196</v>
      </c>
      <c r="CQ31">
        <f>+JM!CQ11+Veronica!CQ11+Danila!CQ11+Marlyn!CT11</f>
        <v>181</v>
      </c>
      <c r="CR31">
        <f>+JM!CR11+Veronica!CR11+Danila!CR11+Marlyn!CU11</f>
        <v>183</v>
      </c>
      <c r="CS31">
        <f>+JM!CS11+Veronica!CS11+Danila!CS11+Marlyn!CV11</f>
        <v>165</v>
      </c>
      <c r="CT31">
        <f>+JM!CT11+Veronica!CT11+Danila!CT11+Marlyn!CW11</f>
        <v>175</v>
      </c>
      <c r="CU31">
        <f>+JM!CU11+Veronica!CU11+Danila!CU11+Marlyn!CX11</f>
        <v>150</v>
      </c>
      <c r="CV31">
        <f>+JM!CV11+Veronica!CV11+Danila!CV11+Marlyn!CY11</f>
        <v>199</v>
      </c>
      <c r="CW31">
        <f>+JM!CW11+Veronica!CW11+Danila!CW11+Marlyn!CZ11</f>
        <v>263</v>
      </c>
      <c r="CX31">
        <f>+JM!CX11+Veronica!CX11+Danila!CX11+Marlyn!DA11</f>
        <v>190</v>
      </c>
      <c r="CY31">
        <f>+JM!CY11+Veronica!CY11+Danila!CY11+Marlyn!DB11</f>
        <v>146</v>
      </c>
      <c r="CZ31">
        <f>+JM!CZ11+Veronica!CZ11+Danila!CZ11+Marlyn!DC11</f>
        <v>181</v>
      </c>
      <c r="DA31">
        <f>+JM!DA11+Veronica!DA11+Danila!DA11+Marlyn!DD11</f>
        <v>119</v>
      </c>
      <c r="DB31">
        <f>+JM!DB11+Veronica!DB11+Danila!DB11+Marlyn!DE11</f>
        <v>106</v>
      </c>
      <c r="DC31">
        <f>+JM!DC11+Veronica!DC11+Danila!DC11+Marlyn!DF11</f>
        <v>116</v>
      </c>
    </row>
    <row r="32" spans="2:107" x14ac:dyDescent="0.25">
      <c r="B32" t="s">
        <v>22</v>
      </c>
      <c r="G32">
        <f>+G7-G31-50</f>
        <v>61.109999999999815</v>
      </c>
      <c r="H32">
        <f t="shared" ref="H32:AM32" si="56">+H7+H17+H27-H31</f>
        <v>46.94</v>
      </c>
      <c r="I32">
        <f t="shared" si="56"/>
        <v>0</v>
      </c>
      <c r="J32">
        <f t="shared" si="56"/>
        <v>17</v>
      </c>
      <c r="K32">
        <f t="shared" si="56"/>
        <v>2</v>
      </c>
      <c r="L32">
        <f t="shared" si="56"/>
        <v>0</v>
      </c>
      <c r="M32">
        <f t="shared" si="56"/>
        <v>0</v>
      </c>
      <c r="N32">
        <f t="shared" si="56"/>
        <v>2</v>
      </c>
      <c r="O32">
        <f t="shared" si="56"/>
        <v>2</v>
      </c>
      <c r="P32">
        <f t="shared" si="56"/>
        <v>-1.7999999999998977</v>
      </c>
      <c r="Q32">
        <f t="shared" si="56"/>
        <v>0.99999999999991473</v>
      </c>
      <c r="R32">
        <f t="shared" si="56"/>
        <v>-4.3000000000000114</v>
      </c>
      <c r="S32">
        <f t="shared" si="56"/>
        <v>0</v>
      </c>
      <c r="T32">
        <f t="shared" si="56"/>
        <v>7</v>
      </c>
      <c r="U32">
        <f t="shared" si="56"/>
        <v>-2</v>
      </c>
      <c r="V32">
        <f t="shared" si="56"/>
        <v>-11</v>
      </c>
      <c r="W32">
        <f t="shared" si="56"/>
        <v>3</v>
      </c>
      <c r="X32">
        <f t="shared" si="56"/>
        <v>-12</v>
      </c>
      <c r="Y32">
        <f t="shared" si="56"/>
        <v>-23</v>
      </c>
      <c r="Z32">
        <f t="shared" si="56"/>
        <v>-194</v>
      </c>
      <c r="AA32">
        <f t="shared" si="56"/>
        <v>17</v>
      </c>
      <c r="AB32">
        <f t="shared" si="56"/>
        <v>198</v>
      </c>
      <c r="AC32">
        <f t="shared" si="56"/>
        <v>-135</v>
      </c>
      <c r="AD32">
        <f t="shared" si="56"/>
        <v>156</v>
      </c>
      <c r="AE32">
        <f t="shared" si="56"/>
        <v>-501</v>
      </c>
      <c r="AF32">
        <f t="shared" si="56"/>
        <v>-125</v>
      </c>
      <c r="AG32">
        <f t="shared" si="56"/>
        <v>215</v>
      </c>
      <c r="AH32">
        <f t="shared" si="56"/>
        <v>-1</v>
      </c>
      <c r="AI32">
        <f t="shared" si="56"/>
        <v>-422</v>
      </c>
      <c r="AJ32">
        <f t="shared" si="56"/>
        <v>328</v>
      </c>
      <c r="AK32">
        <f t="shared" si="56"/>
        <v>-5982</v>
      </c>
      <c r="AL32">
        <f t="shared" si="56"/>
        <v>5</v>
      </c>
      <c r="AM32">
        <f t="shared" si="56"/>
        <v>14</v>
      </c>
      <c r="AN32">
        <f t="shared" ref="AN32:BS32" si="57">+AN7+AN17+AN27-AN31</f>
        <v>-47</v>
      </c>
      <c r="AO32">
        <f t="shared" si="57"/>
        <v>-144</v>
      </c>
      <c r="AP32">
        <f t="shared" si="57"/>
        <v>-163</v>
      </c>
      <c r="AQ32">
        <f t="shared" si="57"/>
        <v>-129</v>
      </c>
      <c r="AR32">
        <f t="shared" si="57"/>
        <v>-12</v>
      </c>
      <c r="AS32">
        <f t="shared" si="57"/>
        <v>169</v>
      </c>
      <c r="AT32">
        <f t="shared" si="57"/>
        <v>76</v>
      </c>
      <c r="AU32">
        <f t="shared" si="57"/>
        <v>105</v>
      </c>
      <c r="AV32">
        <f t="shared" si="57"/>
        <v>264</v>
      </c>
      <c r="AW32">
        <f t="shared" si="57"/>
        <v>-114</v>
      </c>
      <c r="AX32">
        <f t="shared" si="57"/>
        <v>-110</v>
      </c>
      <c r="AY32">
        <f t="shared" si="57"/>
        <v>418</v>
      </c>
      <c r="AZ32">
        <f t="shared" si="57"/>
        <v>110</v>
      </c>
      <c r="BA32">
        <f t="shared" si="57"/>
        <v>295</v>
      </c>
      <c r="BB32">
        <f t="shared" si="57"/>
        <v>426</v>
      </c>
      <c r="BC32" t="e">
        <f t="shared" si="57"/>
        <v>#REF!</v>
      </c>
      <c r="BD32">
        <f t="shared" si="57"/>
        <v>751</v>
      </c>
      <c r="BE32">
        <f t="shared" si="57"/>
        <v>505</v>
      </c>
      <c r="BF32">
        <f t="shared" si="57"/>
        <v>123</v>
      </c>
      <c r="BG32">
        <f t="shared" si="57"/>
        <v>267</v>
      </c>
      <c r="BH32">
        <f t="shared" si="57"/>
        <v>84</v>
      </c>
      <c r="BI32">
        <f t="shared" si="57"/>
        <v>137</v>
      </c>
      <c r="BJ32">
        <f t="shared" si="57"/>
        <v>38</v>
      </c>
      <c r="BK32">
        <f t="shared" si="57"/>
        <v>20</v>
      </c>
      <c r="BL32">
        <f t="shared" si="57"/>
        <v>-38</v>
      </c>
      <c r="BM32">
        <f t="shared" si="57"/>
        <v>128</v>
      </c>
      <c r="BN32">
        <f t="shared" si="57"/>
        <v>587</v>
      </c>
      <c r="BO32">
        <f t="shared" si="57"/>
        <v>646</v>
      </c>
      <c r="BP32">
        <f t="shared" si="57"/>
        <v>740</v>
      </c>
      <c r="BQ32">
        <f t="shared" si="57"/>
        <v>416</v>
      </c>
      <c r="BR32">
        <f t="shared" si="57"/>
        <v>446</v>
      </c>
      <c r="BS32">
        <f t="shared" si="57"/>
        <v>258</v>
      </c>
      <c r="BT32">
        <f t="shared" ref="BT32:CI32" si="58">+BT7+BT17+BT27-BT31</f>
        <v>140</v>
      </c>
      <c r="BU32">
        <f t="shared" si="58"/>
        <v>50</v>
      </c>
      <c r="BV32">
        <f t="shared" si="58"/>
        <v>61</v>
      </c>
      <c r="BW32">
        <f t="shared" si="58"/>
        <v>116</v>
      </c>
      <c r="BX32">
        <f t="shared" si="58"/>
        <v>236</v>
      </c>
      <c r="BY32">
        <f t="shared" si="58"/>
        <v>115</v>
      </c>
      <c r="BZ32">
        <f t="shared" si="58"/>
        <v>91</v>
      </c>
      <c r="CA32">
        <f t="shared" si="58"/>
        <v>187</v>
      </c>
      <c r="CB32">
        <f t="shared" si="58"/>
        <v>156</v>
      </c>
      <c r="CC32">
        <f t="shared" si="58"/>
        <v>105</v>
      </c>
      <c r="CD32">
        <f t="shared" si="58"/>
        <v>66</v>
      </c>
      <c r="CE32">
        <f t="shared" si="58"/>
        <v>80</v>
      </c>
      <c r="CF32">
        <f t="shared" si="58"/>
        <v>65</v>
      </c>
      <c r="CG32">
        <f t="shared" si="58"/>
        <v>78</v>
      </c>
      <c r="CH32">
        <f t="shared" si="58"/>
        <v>95</v>
      </c>
      <c r="CI32">
        <f t="shared" si="58"/>
        <v>73</v>
      </c>
      <c r="CJ32">
        <f t="shared" ref="CJ32:DB32" si="59">+CJ7+CJ17+CJ27-CJ31</f>
        <v>127</v>
      </c>
      <c r="CK32">
        <f t="shared" si="59"/>
        <v>13</v>
      </c>
      <c r="CL32">
        <f t="shared" si="59"/>
        <v>83</v>
      </c>
      <c r="CM32">
        <f t="shared" si="59"/>
        <v>97</v>
      </c>
      <c r="CN32">
        <f t="shared" si="59"/>
        <v>202</v>
      </c>
      <c r="CO32">
        <f t="shared" si="59"/>
        <v>53</v>
      </c>
      <c r="CP32">
        <f t="shared" si="59"/>
        <v>54</v>
      </c>
      <c r="CQ32">
        <f t="shared" si="59"/>
        <v>43</v>
      </c>
      <c r="CR32">
        <f t="shared" si="59"/>
        <v>58</v>
      </c>
      <c r="CS32">
        <f t="shared" si="59"/>
        <v>101</v>
      </c>
      <c r="CT32">
        <f t="shared" si="59"/>
        <v>74</v>
      </c>
      <c r="CU32">
        <f t="shared" si="59"/>
        <v>87</v>
      </c>
      <c r="CV32">
        <f t="shared" si="59"/>
        <v>34</v>
      </c>
      <c r="CW32">
        <f t="shared" si="59"/>
        <v>37</v>
      </c>
      <c r="CX32">
        <f t="shared" si="59"/>
        <v>48</v>
      </c>
      <c r="CY32">
        <f t="shared" si="59"/>
        <v>147</v>
      </c>
      <c r="CZ32">
        <f t="shared" si="59"/>
        <v>130</v>
      </c>
      <c r="DA32">
        <f t="shared" si="59"/>
        <v>134</v>
      </c>
      <c r="DB32">
        <f t="shared" si="59"/>
        <v>80</v>
      </c>
      <c r="DC32">
        <f t="shared" ref="DC32" si="60">+DC7+DC17+DC27-DC31</f>
        <v>93</v>
      </c>
    </row>
    <row r="34" spans="2:107" ht="30" x14ac:dyDescent="0.25">
      <c r="B34" s="71" t="s">
        <v>85</v>
      </c>
      <c r="H34" s="2">
        <v>41821</v>
      </c>
      <c r="I34" s="2">
        <v>41821</v>
      </c>
      <c r="J34" s="2">
        <v>41821</v>
      </c>
      <c r="K34" s="2">
        <v>41821</v>
      </c>
      <c r="L34" s="2">
        <v>41821</v>
      </c>
      <c r="M34" s="2">
        <v>41821</v>
      </c>
      <c r="N34" s="2">
        <v>41821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</row>
    <row r="35" spans="2:107" x14ac:dyDescent="0.25">
      <c r="B35" s="3" t="s">
        <v>8</v>
      </c>
      <c r="C35" s="4"/>
      <c r="D35" s="5">
        <v>41671</v>
      </c>
      <c r="E35" s="5">
        <v>41699</v>
      </c>
      <c r="F35" s="5">
        <v>41730</v>
      </c>
      <c r="G35" s="5">
        <v>41760</v>
      </c>
      <c r="H35" s="5">
        <v>41791</v>
      </c>
      <c r="I35" s="5">
        <f t="shared" ref="I35:AN35" si="61">+I3</f>
        <v>41821</v>
      </c>
      <c r="J35" s="5">
        <f t="shared" si="61"/>
        <v>41852</v>
      </c>
      <c r="K35" s="5">
        <f t="shared" si="61"/>
        <v>41883</v>
      </c>
      <c r="L35" s="5">
        <f t="shared" si="61"/>
        <v>41913</v>
      </c>
      <c r="M35" s="5">
        <f t="shared" si="61"/>
        <v>41944</v>
      </c>
      <c r="N35" s="5">
        <f t="shared" si="61"/>
        <v>41974</v>
      </c>
      <c r="O35" s="5">
        <f t="shared" si="61"/>
        <v>42005</v>
      </c>
      <c r="P35" s="5">
        <f t="shared" si="61"/>
        <v>42036</v>
      </c>
      <c r="Q35" s="5">
        <f t="shared" si="61"/>
        <v>42064</v>
      </c>
      <c r="R35" s="5">
        <f t="shared" si="61"/>
        <v>42095</v>
      </c>
      <c r="S35" s="5">
        <f t="shared" si="61"/>
        <v>42125</v>
      </c>
      <c r="T35" s="5">
        <f t="shared" si="61"/>
        <v>42156</v>
      </c>
      <c r="U35" s="5">
        <f t="shared" si="61"/>
        <v>42186</v>
      </c>
      <c r="V35" s="5">
        <f t="shared" si="61"/>
        <v>42217</v>
      </c>
      <c r="W35" s="5">
        <f t="shared" si="61"/>
        <v>42248</v>
      </c>
      <c r="X35" s="5">
        <f t="shared" si="61"/>
        <v>42278</v>
      </c>
      <c r="Y35" s="5">
        <f t="shared" si="61"/>
        <v>42309</v>
      </c>
      <c r="Z35" s="5">
        <f t="shared" si="61"/>
        <v>42339</v>
      </c>
      <c r="AA35" s="5">
        <f t="shared" si="61"/>
        <v>42370</v>
      </c>
      <c r="AB35" s="5">
        <f t="shared" si="61"/>
        <v>42401</v>
      </c>
      <c r="AC35" s="5">
        <f t="shared" si="61"/>
        <v>42430</v>
      </c>
      <c r="AD35" s="5">
        <f t="shared" si="61"/>
        <v>42461</v>
      </c>
      <c r="AE35" s="5">
        <f t="shared" si="61"/>
        <v>42491</v>
      </c>
      <c r="AF35" s="5">
        <f t="shared" si="61"/>
        <v>42522</v>
      </c>
      <c r="AG35" s="5">
        <f t="shared" si="61"/>
        <v>42552</v>
      </c>
      <c r="AH35" s="5">
        <f t="shared" si="61"/>
        <v>42583</v>
      </c>
      <c r="AI35" s="5">
        <f t="shared" si="61"/>
        <v>42614</v>
      </c>
      <c r="AJ35" s="5">
        <f t="shared" si="61"/>
        <v>42644</v>
      </c>
      <c r="AK35" s="5">
        <f t="shared" si="61"/>
        <v>42675</v>
      </c>
      <c r="AL35" s="5">
        <f t="shared" si="61"/>
        <v>42705</v>
      </c>
      <c r="AM35" s="5">
        <f t="shared" si="61"/>
        <v>42736</v>
      </c>
      <c r="AN35" s="5">
        <f t="shared" si="61"/>
        <v>42767</v>
      </c>
      <c r="AO35" s="5">
        <f t="shared" ref="AO35:BT35" si="62">+AO3</f>
        <v>42795</v>
      </c>
      <c r="AP35" s="5">
        <f t="shared" si="62"/>
        <v>42826</v>
      </c>
      <c r="AQ35" s="5">
        <f t="shared" si="62"/>
        <v>42856</v>
      </c>
      <c r="AR35" s="5">
        <f t="shared" si="62"/>
        <v>42887</v>
      </c>
      <c r="AS35" s="5">
        <f t="shared" si="62"/>
        <v>42917</v>
      </c>
      <c r="AT35" s="5">
        <f t="shared" si="62"/>
        <v>42948</v>
      </c>
      <c r="AU35" s="5">
        <f t="shared" si="62"/>
        <v>42979</v>
      </c>
      <c r="AV35" s="5">
        <f t="shared" si="62"/>
        <v>43009</v>
      </c>
      <c r="AW35" s="5">
        <f t="shared" si="62"/>
        <v>43040</v>
      </c>
      <c r="AX35" s="5">
        <f t="shared" si="62"/>
        <v>43070</v>
      </c>
      <c r="AY35" s="5">
        <f t="shared" si="62"/>
        <v>43132</v>
      </c>
      <c r="AZ35" s="5">
        <f t="shared" si="62"/>
        <v>43160</v>
      </c>
      <c r="BA35" s="5">
        <f t="shared" si="62"/>
        <v>43191</v>
      </c>
      <c r="BB35" s="5">
        <f t="shared" si="62"/>
        <v>43221</v>
      </c>
      <c r="BC35" s="5">
        <f t="shared" si="62"/>
        <v>43252</v>
      </c>
      <c r="BD35" s="5">
        <f t="shared" si="62"/>
        <v>43282</v>
      </c>
      <c r="BE35" s="5">
        <f t="shared" si="62"/>
        <v>43313</v>
      </c>
      <c r="BF35" s="5">
        <f t="shared" si="62"/>
        <v>43344</v>
      </c>
      <c r="BG35" s="5">
        <f t="shared" si="62"/>
        <v>43374</v>
      </c>
      <c r="BH35" s="5">
        <f t="shared" si="62"/>
        <v>43405</v>
      </c>
      <c r="BI35" s="5">
        <f t="shared" si="62"/>
        <v>43435</v>
      </c>
      <c r="BJ35" s="5">
        <f t="shared" si="62"/>
        <v>43466</v>
      </c>
      <c r="BK35" s="5">
        <f t="shared" si="62"/>
        <v>43497</v>
      </c>
      <c r="BL35" s="5">
        <f t="shared" si="62"/>
        <v>43525</v>
      </c>
      <c r="BM35" s="5">
        <f t="shared" si="62"/>
        <v>43556</v>
      </c>
      <c r="BN35" s="5">
        <f t="shared" si="62"/>
        <v>43586</v>
      </c>
      <c r="BO35" s="5">
        <f t="shared" si="62"/>
        <v>43617</v>
      </c>
      <c r="BP35" s="5">
        <f t="shared" si="62"/>
        <v>43647</v>
      </c>
      <c r="BQ35" s="5">
        <f t="shared" si="62"/>
        <v>43678</v>
      </c>
      <c r="BR35" s="5">
        <f t="shared" si="62"/>
        <v>43709</v>
      </c>
      <c r="BS35" s="5">
        <f t="shared" si="62"/>
        <v>43739</v>
      </c>
      <c r="BT35" s="5">
        <f t="shared" si="62"/>
        <v>43770</v>
      </c>
      <c r="BU35" s="5">
        <f t="shared" ref="BU35:CI35" si="63">+BU3</f>
        <v>43800</v>
      </c>
      <c r="BV35" s="5">
        <f t="shared" si="63"/>
        <v>43831</v>
      </c>
      <c r="BW35" s="5">
        <f t="shared" si="63"/>
        <v>43862</v>
      </c>
      <c r="BX35" s="5">
        <f t="shared" si="63"/>
        <v>43891</v>
      </c>
      <c r="BY35" s="5">
        <f t="shared" si="63"/>
        <v>43922</v>
      </c>
      <c r="BZ35" s="5">
        <f t="shared" si="63"/>
        <v>43952</v>
      </c>
      <c r="CA35" s="5">
        <f t="shared" si="63"/>
        <v>43983</v>
      </c>
      <c r="CB35" s="5">
        <f t="shared" si="63"/>
        <v>44013</v>
      </c>
      <c r="CC35" s="5">
        <f t="shared" si="63"/>
        <v>44044</v>
      </c>
      <c r="CD35" s="5">
        <f t="shared" si="63"/>
        <v>44075</v>
      </c>
      <c r="CE35" s="5">
        <f t="shared" si="63"/>
        <v>44105</v>
      </c>
      <c r="CF35" s="5">
        <f t="shared" si="63"/>
        <v>44136</v>
      </c>
      <c r="CG35" s="5">
        <f t="shared" si="63"/>
        <v>44166</v>
      </c>
      <c r="CH35" s="5">
        <f t="shared" si="63"/>
        <v>44197</v>
      </c>
      <c r="CI35" s="5">
        <f t="shared" si="63"/>
        <v>44228</v>
      </c>
      <c r="CJ35" s="5">
        <f t="shared" ref="CJ35:DB35" si="64">+CJ3</f>
        <v>44287</v>
      </c>
      <c r="CK35" s="5">
        <f t="shared" si="64"/>
        <v>44317</v>
      </c>
      <c r="CL35" s="5">
        <f t="shared" si="64"/>
        <v>44348</v>
      </c>
      <c r="CM35" s="5">
        <f t="shared" si="64"/>
        <v>44378</v>
      </c>
      <c r="CN35" s="5">
        <f t="shared" si="64"/>
        <v>44409</v>
      </c>
      <c r="CO35" s="5">
        <f t="shared" si="64"/>
        <v>44440</v>
      </c>
      <c r="CP35" s="5">
        <f t="shared" si="64"/>
        <v>44470</v>
      </c>
      <c r="CQ35" s="5">
        <f t="shared" si="64"/>
        <v>44501</v>
      </c>
      <c r="CR35" s="5">
        <f t="shared" si="64"/>
        <v>44531</v>
      </c>
      <c r="CS35" s="5">
        <f t="shared" si="64"/>
        <v>44562</v>
      </c>
      <c r="CT35" s="5">
        <f t="shared" si="64"/>
        <v>44593</v>
      </c>
      <c r="CU35" s="5">
        <f t="shared" si="64"/>
        <v>44621</v>
      </c>
      <c r="CV35" s="49">
        <f t="shared" si="64"/>
        <v>44652</v>
      </c>
      <c r="CW35" s="49">
        <f t="shared" si="64"/>
        <v>44682</v>
      </c>
      <c r="CX35" s="49">
        <f t="shared" si="64"/>
        <v>44713</v>
      </c>
      <c r="CY35" s="49">
        <f t="shared" si="64"/>
        <v>44743</v>
      </c>
      <c r="CZ35" s="49">
        <f t="shared" si="64"/>
        <v>44774</v>
      </c>
      <c r="DA35" s="49">
        <f t="shared" si="64"/>
        <v>44805</v>
      </c>
      <c r="DB35" s="49">
        <f t="shared" si="64"/>
        <v>44835</v>
      </c>
      <c r="DC35" s="49">
        <f t="shared" ref="DC35" si="65">+DC3</f>
        <v>44866</v>
      </c>
    </row>
    <row r="36" spans="2:107" x14ac:dyDescent="0.25">
      <c r="B36" s="6" t="s">
        <v>12</v>
      </c>
      <c r="C36" s="7"/>
      <c r="D36" s="11"/>
      <c r="E36" s="11" t="e">
        <f>+#REF!/#REF!</f>
        <v>#REF!</v>
      </c>
      <c r="F36" s="10">
        <v>900</v>
      </c>
      <c r="G36" s="10">
        <v>900</v>
      </c>
      <c r="H36" s="10">
        <v>900</v>
      </c>
      <c r="I36" s="10">
        <v>800</v>
      </c>
      <c r="J36" s="10">
        <v>836</v>
      </c>
      <c r="K36" s="10">
        <v>836</v>
      </c>
      <c r="L36" s="10">
        <v>836</v>
      </c>
      <c r="M36" s="10">
        <v>780</v>
      </c>
      <c r="N36" s="10">
        <v>780</v>
      </c>
      <c r="O36" s="10">
        <v>822</v>
      </c>
      <c r="P36" s="10">
        <v>822</v>
      </c>
      <c r="Q36" s="10">
        <v>822</v>
      </c>
      <c r="R36" s="10">
        <v>822</v>
      </c>
      <c r="S36" s="10">
        <v>822</v>
      </c>
      <c r="T36" s="10">
        <v>829</v>
      </c>
      <c r="U36" s="10">
        <v>829</v>
      </c>
      <c r="V36" s="10">
        <v>814</v>
      </c>
      <c r="W36" s="10">
        <v>814</v>
      </c>
      <c r="X36" s="10">
        <v>814</v>
      </c>
      <c r="Y36" s="10">
        <v>814</v>
      </c>
      <c r="Z36" s="10">
        <v>814</v>
      </c>
      <c r="AA36" s="10">
        <v>814</v>
      </c>
      <c r="AB36" s="10">
        <v>854</v>
      </c>
      <c r="AC36" s="10">
        <v>854</v>
      </c>
      <c r="AD36" s="10">
        <v>854</v>
      </c>
      <c r="AE36" s="10">
        <v>854</v>
      </c>
      <c r="AF36" s="10">
        <v>854</v>
      </c>
      <c r="AG36" s="10">
        <v>854</v>
      </c>
      <c r="AH36" s="10">
        <v>854</v>
      </c>
      <c r="AI36" s="10">
        <v>854</v>
      </c>
      <c r="AJ36" s="10">
        <v>854</v>
      </c>
      <c r="AK36" s="10">
        <v>854</v>
      </c>
      <c r="AL36" s="10">
        <v>854</v>
      </c>
      <c r="AM36" s="10">
        <v>854</v>
      </c>
      <c r="AN36" s="10">
        <v>863</v>
      </c>
      <c r="AO36" s="10">
        <v>863</v>
      </c>
      <c r="AP36" s="10">
        <v>858</v>
      </c>
      <c r="AQ36" s="10">
        <v>858</v>
      </c>
      <c r="AR36" s="10">
        <v>858</v>
      </c>
      <c r="AS36" s="10">
        <v>858</v>
      </c>
      <c r="AT36" s="10">
        <v>858</v>
      </c>
      <c r="AU36" s="10">
        <v>858</v>
      </c>
      <c r="AV36" s="10">
        <v>858</v>
      </c>
      <c r="AW36" s="10">
        <v>858</v>
      </c>
      <c r="AX36" s="10">
        <v>858</v>
      </c>
      <c r="AY36" s="10">
        <v>858</v>
      </c>
      <c r="AZ36" s="10">
        <v>863</v>
      </c>
      <c r="BA36" s="10">
        <v>863</v>
      </c>
      <c r="BB36" s="10">
        <v>863</v>
      </c>
      <c r="BC36" s="10">
        <v>863</v>
      </c>
      <c r="BD36" s="10">
        <v>863</v>
      </c>
      <c r="BE36" s="10">
        <v>863</v>
      </c>
      <c r="BF36" s="10">
        <v>863</v>
      </c>
      <c r="BG36" s="10">
        <v>863</v>
      </c>
      <c r="BH36" s="10">
        <v>863</v>
      </c>
      <c r="BI36" s="10">
        <v>895</v>
      </c>
      <c r="BJ36" s="10">
        <v>895</v>
      </c>
      <c r="BK36" s="10">
        <v>895</v>
      </c>
      <c r="BL36" s="10">
        <v>895</v>
      </c>
      <c r="BM36" s="10">
        <v>895</v>
      </c>
      <c r="BN36" s="10">
        <v>890</v>
      </c>
      <c r="BO36" s="10">
        <v>890</v>
      </c>
      <c r="BP36" s="10">
        <v>890</v>
      </c>
      <c r="BQ36" s="10">
        <v>890</v>
      </c>
      <c r="BR36" s="10">
        <v>890</v>
      </c>
      <c r="BS36" s="10">
        <v>890</v>
      </c>
      <c r="BT36" s="10">
        <v>890</v>
      </c>
      <c r="BU36" s="10">
        <v>890</v>
      </c>
      <c r="BV36" s="10">
        <v>890</v>
      </c>
      <c r="BW36" s="10">
        <v>916</v>
      </c>
      <c r="BX36" s="10">
        <v>916</v>
      </c>
      <c r="BY36" s="10">
        <v>916</v>
      </c>
      <c r="BZ36" s="10">
        <v>916</v>
      </c>
      <c r="CA36" s="10">
        <v>916</v>
      </c>
      <c r="CB36" s="10">
        <v>916</v>
      </c>
      <c r="CC36" s="10">
        <v>916</v>
      </c>
      <c r="CD36" s="10">
        <v>916</v>
      </c>
      <c r="CE36" s="10">
        <v>916</v>
      </c>
      <c r="CF36" s="10">
        <v>916</v>
      </c>
      <c r="CG36" s="10">
        <v>916</v>
      </c>
      <c r="CH36" s="10">
        <v>916</v>
      </c>
      <c r="CI36" s="10">
        <v>916</v>
      </c>
      <c r="CJ36" s="10">
        <v>916</v>
      </c>
      <c r="CK36" s="10">
        <v>916</v>
      </c>
      <c r="CL36" s="10">
        <v>950</v>
      </c>
      <c r="CM36" s="10">
        <v>950</v>
      </c>
      <c r="CN36" s="10">
        <v>950</v>
      </c>
      <c r="CO36" s="10">
        <v>950</v>
      </c>
      <c r="CP36" s="10">
        <v>950</v>
      </c>
      <c r="CQ36" s="10">
        <v>1026</v>
      </c>
      <c r="CR36" s="10">
        <v>1026</v>
      </c>
      <c r="CS36" s="10">
        <v>1026</v>
      </c>
      <c r="CT36" s="10">
        <v>1026</v>
      </c>
      <c r="CU36" s="10">
        <v>1026</v>
      </c>
      <c r="CV36" s="53">
        <v>1026</v>
      </c>
      <c r="CW36" s="53">
        <v>1026</v>
      </c>
      <c r="CX36" s="53">
        <v>1026</v>
      </c>
      <c r="CY36" s="53">
        <v>1026</v>
      </c>
      <c r="CZ36" s="53">
        <v>1026</v>
      </c>
      <c r="DA36" s="53">
        <v>1026</v>
      </c>
      <c r="DB36" s="53">
        <v>1026</v>
      </c>
      <c r="DC36" s="53">
        <v>1026</v>
      </c>
    </row>
    <row r="37" spans="2:107" x14ac:dyDescent="0.25">
      <c r="B37" s="6" t="s">
        <v>3</v>
      </c>
      <c r="C37" s="13"/>
      <c r="D37" s="10"/>
      <c r="E37" s="10">
        <v>0</v>
      </c>
      <c r="F37" s="10">
        <f>+E38</f>
        <v>0</v>
      </c>
      <c r="G37" s="10">
        <f t="shared" ref="G37:AG37" si="66">+F38</f>
        <v>39.24</v>
      </c>
      <c r="H37" s="10">
        <f t="shared" si="66"/>
        <v>52.22</v>
      </c>
      <c r="I37" s="10">
        <f t="shared" si="66"/>
        <v>61.37</v>
      </c>
      <c r="J37" s="10">
        <f t="shared" si="66"/>
        <v>67</v>
      </c>
      <c r="K37" s="10">
        <f t="shared" si="66"/>
        <v>82</v>
      </c>
      <c r="L37" s="10">
        <f t="shared" si="66"/>
        <v>99</v>
      </c>
      <c r="M37" s="10">
        <f t="shared" si="66"/>
        <v>120</v>
      </c>
      <c r="N37" s="10">
        <f t="shared" si="66"/>
        <v>140.87</v>
      </c>
      <c r="O37" s="10">
        <f t="shared" si="66"/>
        <v>158</v>
      </c>
      <c r="P37" s="10">
        <f t="shared" si="66"/>
        <v>3.4</v>
      </c>
      <c r="Q37" s="10">
        <f t="shared" si="66"/>
        <v>23.8</v>
      </c>
      <c r="R37" s="10">
        <f t="shared" si="66"/>
        <v>35.81</v>
      </c>
      <c r="S37" s="10">
        <f t="shared" si="66"/>
        <v>61</v>
      </c>
      <c r="T37" s="10">
        <f t="shared" si="66"/>
        <v>70</v>
      </c>
      <c r="U37" s="10">
        <f t="shared" si="66"/>
        <v>85</v>
      </c>
      <c r="V37" s="10">
        <f t="shared" si="66"/>
        <v>98</v>
      </c>
      <c r="W37" s="10">
        <f t="shared" si="66"/>
        <v>112</v>
      </c>
      <c r="X37" s="10">
        <f t="shared" si="66"/>
        <v>127</v>
      </c>
      <c r="Y37" s="10">
        <f t="shared" si="66"/>
        <v>143</v>
      </c>
      <c r="Z37" s="10">
        <f t="shared" si="66"/>
        <v>159</v>
      </c>
      <c r="AA37" s="10">
        <f t="shared" si="66"/>
        <v>159</v>
      </c>
      <c r="AB37" s="10">
        <f t="shared" si="66"/>
        <v>176</v>
      </c>
      <c r="AC37" s="10">
        <f t="shared" si="66"/>
        <v>215</v>
      </c>
      <c r="AD37" s="10">
        <f t="shared" si="66"/>
        <v>227</v>
      </c>
      <c r="AE37" s="10">
        <f t="shared" si="66"/>
        <v>244</v>
      </c>
      <c r="AF37" s="10">
        <f t="shared" si="66"/>
        <v>259</v>
      </c>
      <c r="AG37" s="10">
        <f t="shared" si="66"/>
        <v>259</v>
      </c>
      <c r="AH37" s="10">
        <f t="shared" ref="AH37:BR37" si="67">+AG38</f>
        <v>292</v>
      </c>
      <c r="AI37" s="10">
        <f t="shared" si="67"/>
        <v>308</v>
      </c>
      <c r="AJ37" s="10">
        <f t="shared" si="67"/>
        <v>308</v>
      </c>
      <c r="AK37" s="10">
        <f t="shared" si="67"/>
        <v>348</v>
      </c>
      <c r="AL37" s="10">
        <f t="shared" si="67"/>
        <v>373</v>
      </c>
      <c r="AM37" s="10">
        <f t="shared" si="67"/>
        <v>395</v>
      </c>
      <c r="AN37" s="10">
        <f t="shared" si="67"/>
        <v>425</v>
      </c>
      <c r="AO37" s="10">
        <f t="shared" si="67"/>
        <v>448</v>
      </c>
      <c r="AP37" s="10">
        <f t="shared" si="67"/>
        <v>465</v>
      </c>
      <c r="AQ37" s="10">
        <f t="shared" si="67"/>
        <v>488</v>
      </c>
      <c r="AR37" s="10">
        <f t="shared" si="67"/>
        <v>508</v>
      </c>
      <c r="AS37" s="10">
        <f t="shared" si="67"/>
        <v>531</v>
      </c>
      <c r="AT37" s="10">
        <f t="shared" si="67"/>
        <v>553</v>
      </c>
      <c r="AU37" s="10">
        <f t="shared" si="67"/>
        <v>575</v>
      </c>
      <c r="AV37" s="10">
        <f t="shared" si="67"/>
        <v>592</v>
      </c>
      <c r="AW37" s="10">
        <f t="shared" si="67"/>
        <v>618</v>
      </c>
      <c r="AX37" s="10">
        <f t="shared" si="67"/>
        <v>655</v>
      </c>
      <c r="AY37" s="10">
        <f t="shared" si="67"/>
        <v>689</v>
      </c>
      <c r="AZ37" s="10">
        <f t="shared" si="67"/>
        <v>755</v>
      </c>
      <c r="BA37" s="10">
        <f t="shared" si="67"/>
        <v>788</v>
      </c>
      <c r="BB37" s="10">
        <f t="shared" si="67"/>
        <v>811</v>
      </c>
      <c r="BC37" s="10">
        <f t="shared" si="67"/>
        <v>842</v>
      </c>
      <c r="BD37" s="10">
        <f t="shared" si="67"/>
        <v>864</v>
      </c>
      <c r="BE37" s="10">
        <f t="shared" si="67"/>
        <v>887</v>
      </c>
      <c r="BF37" s="10">
        <f t="shared" si="67"/>
        <v>911</v>
      </c>
      <c r="BG37" s="10">
        <f t="shared" si="67"/>
        <v>922</v>
      </c>
      <c r="BH37" s="10">
        <f t="shared" si="67"/>
        <v>964</v>
      </c>
      <c r="BI37" s="10">
        <f t="shared" si="67"/>
        <v>986</v>
      </c>
      <c r="BJ37" s="10">
        <f t="shared" si="67"/>
        <v>1014</v>
      </c>
      <c r="BK37" s="10">
        <f t="shared" si="67"/>
        <v>1042</v>
      </c>
      <c r="BL37" s="10">
        <f t="shared" si="67"/>
        <v>1073</v>
      </c>
      <c r="BM37" s="10">
        <f t="shared" si="67"/>
        <v>1107</v>
      </c>
      <c r="BN37" s="10">
        <f t="shared" si="67"/>
        <v>1139</v>
      </c>
      <c r="BO37" s="10">
        <f t="shared" si="67"/>
        <v>1181</v>
      </c>
      <c r="BP37" s="10">
        <f t="shared" si="67"/>
        <v>1212</v>
      </c>
      <c r="BQ37" s="10">
        <f t="shared" si="67"/>
        <v>1253</v>
      </c>
      <c r="BR37" s="10">
        <f t="shared" si="67"/>
        <v>1293</v>
      </c>
      <c r="BS37" s="10">
        <f t="shared" ref="BS37:DC37" si="68">+BR38</f>
        <v>1325</v>
      </c>
      <c r="BT37" s="10">
        <f t="shared" si="68"/>
        <v>1370</v>
      </c>
      <c r="BU37" s="10">
        <f t="shared" si="68"/>
        <v>1411</v>
      </c>
      <c r="BV37" s="10">
        <f t="shared" si="68"/>
        <v>1436</v>
      </c>
      <c r="BW37" s="10">
        <f t="shared" si="68"/>
        <v>1470</v>
      </c>
      <c r="BX37" s="10">
        <f t="shared" si="68"/>
        <v>1515</v>
      </c>
      <c r="BY37" s="10">
        <f t="shared" si="68"/>
        <v>1567</v>
      </c>
      <c r="BZ37" s="10">
        <f t="shared" si="68"/>
        <v>1606</v>
      </c>
      <c r="CA37" s="10">
        <f t="shared" si="68"/>
        <v>1643</v>
      </c>
      <c r="CB37" s="10">
        <f t="shared" si="68"/>
        <v>1684</v>
      </c>
      <c r="CC37" s="10">
        <f t="shared" si="68"/>
        <v>1723</v>
      </c>
      <c r="CD37" s="10">
        <f t="shared" si="68"/>
        <v>1764</v>
      </c>
      <c r="CE37" s="10">
        <f t="shared" si="68"/>
        <v>1805</v>
      </c>
      <c r="CF37" s="10">
        <f t="shared" si="68"/>
        <v>1848</v>
      </c>
      <c r="CG37" s="10">
        <f t="shared" si="68"/>
        <v>1892</v>
      </c>
      <c r="CH37" s="10">
        <f t="shared" si="68"/>
        <v>1938</v>
      </c>
      <c r="CI37" s="10">
        <f t="shared" si="68"/>
        <v>1983</v>
      </c>
      <c r="CJ37" s="10">
        <f t="shared" si="68"/>
        <v>2021</v>
      </c>
      <c r="CK37" s="10">
        <f t="shared" si="68"/>
        <v>2053</v>
      </c>
      <c r="CL37" s="10">
        <f t="shared" si="68"/>
        <v>2074</v>
      </c>
      <c r="CM37" s="10">
        <f t="shared" si="68"/>
        <v>2102</v>
      </c>
      <c r="CN37" s="10">
        <f t="shared" si="68"/>
        <v>2126</v>
      </c>
      <c r="CO37" s="10">
        <f t="shared" si="68"/>
        <v>2163</v>
      </c>
      <c r="CP37" s="10">
        <f t="shared" si="68"/>
        <v>2192</v>
      </c>
      <c r="CQ37" s="10">
        <f t="shared" si="68"/>
        <v>2219</v>
      </c>
      <c r="CR37" s="10">
        <f t="shared" si="68"/>
        <v>2246</v>
      </c>
      <c r="CS37" s="10">
        <f t="shared" si="68"/>
        <v>2273</v>
      </c>
      <c r="CT37" s="10">
        <f t="shared" si="68"/>
        <v>2297</v>
      </c>
      <c r="CU37" s="10">
        <f t="shared" si="68"/>
        <v>2327</v>
      </c>
      <c r="CV37" s="53">
        <f t="shared" si="68"/>
        <v>2354</v>
      </c>
      <c r="CW37" s="53">
        <f t="shared" si="68"/>
        <v>2377</v>
      </c>
      <c r="CX37" s="53">
        <f t="shared" si="68"/>
        <v>2400</v>
      </c>
      <c r="CY37" s="53">
        <f t="shared" si="68"/>
        <v>2417</v>
      </c>
      <c r="CZ37" s="53">
        <f t="shared" si="68"/>
        <v>2433</v>
      </c>
      <c r="DA37" s="53">
        <f t="shared" si="68"/>
        <v>2452</v>
      </c>
      <c r="DB37" s="53">
        <f t="shared" si="68"/>
        <v>2465</v>
      </c>
      <c r="DC37" s="53">
        <f t="shared" si="68"/>
        <v>2482</v>
      </c>
    </row>
    <row r="38" spans="2:107" x14ac:dyDescent="0.25">
      <c r="B38" s="6" t="s">
        <v>4</v>
      </c>
      <c r="C38" s="13"/>
      <c r="D38" s="14"/>
      <c r="E38" s="14">
        <v>0</v>
      </c>
      <c r="F38" s="14">
        <v>39.24</v>
      </c>
      <c r="G38" s="14">
        <v>52.22</v>
      </c>
      <c r="H38" s="14">
        <v>61.37</v>
      </c>
      <c r="I38" s="14">
        <v>67</v>
      </c>
      <c r="J38" s="14">
        <v>82</v>
      </c>
      <c r="K38" s="14">
        <v>99</v>
      </c>
      <c r="L38" s="14">
        <v>120</v>
      </c>
      <c r="M38" s="14">
        <v>140.87</v>
      </c>
      <c r="N38" s="14">
        <v>158</v>
      </c>
      <c r="O38" s="14">
        <v>3.4</v>
      </c>
      <c r="P38" s="14">
        <v>23.8</v>
      </c>
      <c r="Q38" s="14">
        <v>35.81</v>
      </c>
      <c r="R38" s="14">
        <v>61</v>
      </c>
      <c r="S38" s="14">
        <v>70</v>
      </c>
      <c r="T38" s="14">
        <v>85</v>
      </c>
      <c r="U38" s="14">
        <v>98</v>
      </c>
      <c r="V38" s="14">
        <v>112</v>
      </c>
      <c r="W38" s="14">
        <v>127</v>
      </c>
      <c r="X38" s="14">
        <v>143</v>
      </c>
      <c r="Y38" s="14">
        <v>159</v>
      </c>
      <c r="Z38" s="14">
        <v>159</v>
      </c>
      <c r="AA38" s="14">
        <v>176</v>
      </c>
      <c r="AB38" s="14">
        <v>215</v>
      </c>
      <c r="AC38" s="14">
        <v>227</v>
      </c>
      <c r="AD38" s="14">
        <v>244</v>
      </c>
      <c r="AE38" s="14">
        <v>259</v>
      </c>
      <c r="AF38" s="14">
        <v>259</v>
      </c>
      <c r="AG38" s="14">
        <v>292</v>
      </c>
      <c r="AH38" s="14">
        <v>308</v>
      </c>
      <c r="AI38" s="14">
        <v>308</v>
      </c>
      <c r="AJ38" s="14">
        <v>348</v>
      </c>
      <c r="AK38" s="14">
        <v>373</v>
      </c>
      <c r="AL38" s="14">
        <v>395</v>
      </c>
      <c r="AM38" s="14">
        <v>425</v>
      </c>
      <c r="AN38" s="14">
        <v>448</v>
      </c>
      <c r="AO38" s="14">
        <v>465</v>
      </c>
      <c r="AP38" s="14">
        <v>488</v>
      </c>
      <c r="AQ38" s="14">
        <v>508</v>
      </c>
      <c r="AR38" s="14">
        <v>531</v>
      </c>
      <c r="AS38" s="14">
        <v>553</v>
      </c>
      <c r="AT38" s="14">
        <v>575</v>
      </c>
      <c r="AU38" s="14">
        <v>592</v>
      </c>
      <c r="AV38" s="14">
        <v>618</v>
      </c>
      <c r="AW38" s="14">
        <v>655</v>
      </c>
      <c r="AX38" s="14">
        <v>689</v>
      </c>
      <c r="AY38" s="14">
        <v>755</v>
      </c>
      <c r="AZ38" s="14">
        <v>788</v>
      </c>
      <c r="BA38" s="14">
        <v>811</v>
      </c>
      <c r="BB38" s="14">
        <v>842</v>
      </c>
      <c r="BC38" s="14">
        <v>864</v>
      </c>
      <c r="BD38" s="14">
        <v>887</v>
      </c>
      <c r="BE38" s="14">
        <v>911</v>
      </c>
      <c r="BF38" s="14">
        <v>922</v>
      </c>
      <c r="BG38" s="14">
        <v>964</v>
      </c>
      <c r="BH38" s="14">
        <v>986</v>
      </c>
      <c r="BI38" s="14">
        <v>1014</v>
      </c>
      <c r="BJ38" s="14">
        <v>1042</v>
      </c>
      <c r="BK38" s="14">
        <v>1073</v>
      </c>
      <c r="BL38" s="14">
        <v>1107</v>
      </c>
      <c r="BM38" s="14">
        <v>1139</v>
      </c>
      <c r="BN38" s="14">
        <v>1181</v>
      </c>
      <c r="BO38" s="14">
        <v>1212</v>
      </c>
      <c r="BP38" s="14">
        <v>1253</v>
      </c>
      <c r="BQ38" s="14">
        <v>1293</v>
      </c>
      <c r="BR38" s="14">
        <v>1325</v>
      </c>
      <c r="BS38" s="14">
        <v>1370</v>
      </c>
      <c r="BT38" s="14">
        <v>1411</v>
      </c>
      <c r="BU38" s="14">
        <v>1436</v>
      </c>
      <c r="BV38" s="14">
        <v>1470</v>
      </c>
      <c r="BW38" s="14">
        <v>1515</v>
      </c>
      <c r="BX38" s="14">
        <v>1567</v>
      </c>
      <c r="BY38" s="14">
        <f>1567+39</f>
        <v>1606</v>
      </c>
      <c r="BZ38" s="14">
        <v>1643</v>
      </c>
      <c r="CA38" s="14">
        <v>1684</v>
      </c>
      <c r="CB38" s="14">
        <v>1723</v>
      </c>
      <c r="CC38" s="14">
        <v>1764</v>
      </c>
      <c r="CD38" s="14">
        <v>1805</v>
      </c>
      <c r="CE38" s="14">
        <v>1848</v>
      </c>
      <c r="CF38" s="14">
        <v>1892</v>
      </c>
      <c r="CG38" s="14">
        <v>1938</v>
      </c>
      <c r="CH38" s="14">
        <v>1983</v>
      </c>
      <c r="CI38" s="14">
        <f>1983+38</f>
        <v>2021</v>
      </c>
      <c r="CJ38" s="14">
        <f>2021+32</f>
        <v>2053</v>
      </c>
      <c r="CK38" s="14">
        <f>+CK37+21</f>
        <v>2074</v>
      </c>
      <c r="CL38" s="14">
        <v>2102</v>
      </c>
      <c r="CM38" s="14">
        <v>2126</v>
      </c>
      <c r="CN38" s="14">
        <v>2163</v>
      </c>
      <c r="CO38" s="14">
        <v>2192</v>
      </c>
      <c r="CP38" s="14">
        <v>2219</v>
      </c>
      <c r="CQ38" s="14">
        <v>2246</v>
      </c>
      <c r="CR38" s="14">
        <v>2273</v>
      </c>
      <c r="CS38" s="14">
        <f>2273+24</f>
        <v>2297</v>
      </c>
      <c r="CT38" s="14">
        <v>2327</v>
      </c>
      <c r="CU38" s="14">
        <v>2354</v>
      </c>
      <c r="CV38" s="57">
        <v>2377</v>
      </c>
      <c r="CW38" s="57">
        <v>2400</v>
      </c>
      <c r="CX38" s="57">
        <v>2417</v>
      </c>
      <c r="CY38" s="57">
        <v>2433</v>
      </c>
      <c r="CZ38" s="57">
        <v>2452</v>
      </c>
      <c r="DA38" s="57">
        <v>2465</v>
      </c>
      <c r="DB38" s="57">
        <v>2482</v>
      </c>
      <c r="DC38" s="57">
        <v>2502</v>
      </c>
    </row>
    <row r="39" spans="2:107" x14ac:dyDescent="0.25">
      <c r="B39" s="6" t="s">
        <v>5</v>
      </c>
      <c r="C39" s="7"/>
      <c r="D39" s="10"/>
      <c r="E39" s="10">
        <f t="shared" ref="E39:N39" si="69">+E38-E37</f>
        <v>0</v>
      </c>
      <c r="F39" s="10">
        <f t="shared" si="69"/>
        <v>39.24</v>
      </c>
      <c r="G39" s="10">
        <f t="shared" si="69"/>
        <v>12.979999999999997</v>
      </c>
      <c r="H39" s="10">
        <f t="shared" si="69"/>
        <v>9.1499999999999986</v>
      </c>
      <c r="I39" s="10">
        <f t="shared" si="69"/>
        <v>5.6300000000000026</v>
      </c>
      <c r="J39" s="10">
        <f t="shared" si="69"/>
        <v>15</v>
      </c>
      <c r="K39" s="10">
        <f t="shared" si="69"/>
        <v>17</v>
      </c>
      <c r="L39" s="10">
        <f t="shared" si="69"/>
        <v>21</v>
      </c>
      <c r="M39" s="10">
        <f t="shared" si="69"/>
        <v>20.870000000000005</v>
      </c>
      <c r="N39" s="10">
        <f t="shared" si="69"/>
        <v>17.129999999999995</v>
      </c>
      <c r="O39" s="10">
        <v>16</v>
      </c>
      <c r="P39" s="10">
        <f t="shared" ref="P39:BG39" si="70">+P38-P37</f>
        <v>20.400000000000002</v>
      </c>
      <c r="Q39" s="10">
        <f t="shared" si="70"/>
        <v>12.010000000000002</v>
      </c>
      <c r="R39" s="10">
        <f t="shared" si="70"/>
        <v>25.189999999999998</v>
      </c>
      <c r="S39" s="10">
        <f t="shared" si="70"/>
        <v>9</v>
      </c>
      <c r="T39" s="10">
        <f t="shared" si="70"/>
        <v>15</v>
      </c>
      <c r="U39" s="10">
        <f t="shared" si="70"/>
        <v>13</v>
      </c>
      <c r="V39" s="10">
        <f t="shared" si="70"/>
        <v>14</v>
      </c>
      <c r="W39" s="10">
        <f t="shared" si="70"/>
        <v>15</v>
      </c>
      <c r="X39" s="10">
        <f t="shared" si="70"/>
        <v>16</v>
      </c>
      <c r="Y39" s="10">
        <f t="shared" si="70"/>
        <v>16</v>
      </c>
      <c r="Z39" s="10">
        <f t="shared" si="70"/>
        <v>0</v>
      </c>
      <c r="AA39" s="10">
        <f t="shared" si="70"/>
        <v>17</v>
      </c>
      <c r="AB39" s="10">
        <f t="shared" si="70"/>
        <v>39</v>
      </c>
      <c r="AC39" s="10">
        <f t="shared" si="70"/>
        <v>12</v>
      </c>
      <c r="AD39" s="10">
        <f t="shared" si="70"/>
        <v>17</v>
      </c>
      <c r="AE39" s="10">
        <f t="shared" si="70"/>
        <v>15</v>
      </c>
      <c r="AF39" s="10">
        <f t="shared" si="70"/>
        <v>0</v>
      </c>
      <c r="AG39" s="10">
        <f t="shared" si="70"/>
        <v>33</v>
      </c>
      <c r="AH39" s="10">
        <f t="shared" si="70"/>
        <v>16</v>
      </c>
      <c r="AI39" s="10">
        <f t="shared" si="70"/>
        <v>0</v>
      </c>
      <c r="AJ39" s="10">
        <f t="shared" si="70"/>
        <v>40</v>
      </c>
      <c r="AK39" s="10">
        <f t="shared" si="70"/>
        <v>25</v>
      </c>
      <c r="AL39" s="10">
        <f t="shared" si="70"/>
        <v>22</v>
      </c>
      <c r="AM39" s="10">
        <f t="shared" si="70"/>
        <v>30</v>
      </c>
      <c r="AN39" s="10">
        <f t="shared" si="70"/>
        <v>23</v>
      </c>
      <c r="AO39" s="10">
        <f t="shared" si="70"/>
        <v>17</v>
      </c>
      <c r="AP39" s="10">
        <f t="shared" si="70"/>
        <v>23</v>
      </c>
      <c r="AQ39" s="10">
        <f t="shared" si="70"/>
        <v>20</v>
      </c>
      <c r="AR39" s="10">
        <f t="shared" si="70"/>
        <v>23</v>
      </c>
      <c r="AS39" s="10">
        <f t="shared" si="70"/>
        <v>22</v>
      </c>
      <c r="AT39" s="10">
        <f t="shared" si="70"/>
        <v>22</v>
      </c>
      <c r="AU39" s="10">
        <f t="shared" si="70"/>
        <v>17</v>
      </c>
      <c r="AV39" s="10">
        <f t="shared" si="70"/>
        <v>26</v>
      </c>
      <c r="AW39" s="10">
        <f t="shared" si="70"/>
        <v>37</v>
      </c>
      <c r="AX39" s="10">
        <f t="shared" si="70"/>
        <v>34</v>
      </c>
      <c r="AY39" s="10">
        <f t="shared" si="70"/>
        <v>66</v>
      </c>
      <c r="AZ39" s="10">
        <f t="shared" si="70"/>
        <v>33</v>
      </c>
      <c r="BA39" s="10">
        <f t="shared" si="70"/>
        <v>23</v>
      </c>
      <c r="BB39" s="10">
        <f t="shared" si="70"/>
        <v>31</v>
      </c>
      <c r="BC39" s="10">
        <f t="shared" si="70"/>
        <v>22</v>
      </c>
      <c r="BD39" s="10">
        <f t="shared" si="70"/>
        <v>23</v>
      </c>
      <c r="BE39" s="10">
        <f t="shared" si="70"/>
        <v>24</v>
      </c>
      <c r="BF39" s="10">
        <f t="shared" si="70"/>
        <v>11</v>
      </c>
      <c r="BG39" s="10">
        <f t="shared" si="70"/>
        <v>42</v>
      </c>
      <c r="BH39" s="10">
        <f t="shared" ref="BH39:BM39" si="71">+BH38-BH37+5</f>
        <v>27</v>
      </c>
      <c r="BI39" s="10">
        <f t="shared" si="71"/>
        <v>33</v>
      </c>
      <c r="BJ39" s="10">
        <f t="shared" si="71"/>
        <v>33</v>
      </c>
      <c r="BK39" s="10">
        <f t="shared" si="71"/>
        <v>36</v>
      </c>
      <c r="BL39" s="10">
        <f t="shared" si="71"/>
        <v>39</v>
      </c>
      <c r="BM39" s="10">
        <f t="shared" si="71"/>
        <v>37</v>
      </c>
      <c r="BN39" s="10">
        <f t="shared" ref="BN39:BS39" si="72">+BN38-BN37+5</f>
        <v>47</v>
      </c>
      <c r="BO39" s="10">
        <f t="shared" si="72"/>
        <v>36</v>
      </c>
      <c r="BP39" s="10">
        <f t="shared" si="72"/>
        <v>46</v>
      </c>
      <c r="BQ39" s="10">
        <f t="shared" si="72"/>
        <v>45</v>
      </c>
      <c r="BR39" s="10">
        <f t="shared" si="72"/>
        <v>37</v>
      </c>
      <c r="BS39" s="10">
        <f t="shared" si="72"/>
        <v>50</v>
      </c>
      <c r="BT39" s="10">
        <f>+BT38-BT37+5</f>
        <v>46</v>
      </c>
      <c r="BU39" s="10">
        <f>+BU38-BU37+5</f>
        <v>30</v>
      </c>
      <c r="BV39" s="10">
        <f>+BV38-BV37+5</f>
        <v>39</v>
      </c>
      <c r="BW39" s="10">
        <f>+BW38-BW37+5</f>
        <v>50</v>
      </c>
      <c r="BX39" s="10">
        <f>+BX38-BX37+5</f>
        <v>57</v>
      </c>
      <c r="BY39" s="10">
        <f t="shared" ref="BY39:CD39" si="73">+BY38-BY37+2</f>
        <v>41</v>
      </c>
      <c r="BZ39" s="10">
        <f t="shared" si="73"/>
        <v>39</v>
      </c>
      <c r="CA39" s="10">
        <f t="shared" si="73"/>
        <v>43</v>
      </c>
      <c r="CB39" s="10">
        <f t="shared" si="73"/>
        <v>41</v>
      </c>
      <c r="CC39" s="10">
        <f t="shared" si="73"/>
        <v>43</v>
      </c>
      <c r="CD39" s="10">
        <f t="shared" si="73"/>
        <v>43</v>
      </c>
      <c r="CE39" s="10">
        <f t="shared" ref="CE39:CJ39" si="74">+CE38-CE37</f>
        <v>43</v>
      </c>
      <c r="CF39" s="10">
        <f t="shared" si="74"/>
        <v>44</v>
      </c>
      <c r="CG39" s="10">
        <f t="shared" si="74"/>
        <v>46</v>
      </c>
      <c r="CH39" s="10">
        <f t="shared" si="74"/>
        <v>45</v>
      </c>
      <c r="CI39" s="10">
        <f t="shared" si="74"/>
        <v>38</v>
      </c>
      <c r="CJ39" s="10">
        <f t="shared" si="74"/>
        <v>32</v>
      </c>
      <c r="CK39" s="10">
        <f t="shared" ref="CK39:DB39" si="75">+CK38-CK37</f>
        <v>21</v>
      </c>
      <c r="CL39" s="10">
        <f t="shared" si="75"/>
        <v>28</v>
      </c>
      <c r="CM39" s="10">
        <f t="shared" si="75"/>
        <v>24</v>
      </c>
      <c r="CN39" s="10">
        <f t="shared" si="75"/>
        <v>37</v>
      </c>
      <c r="CO39" s="10">
        <f t="shared" si="75"/>
        <v>29</v>
      </c>
      <c r="CP39" s="10">
        <f t="shared" si="75"/>
        <v>27</v>
      </c>
      <c r="CQ39" s="10">
        <f t="shared" si="75"/>
        <v>27</v>
      </c>
      <c r="CR39" s="10">
        <f t="shared" si="75"/>
        <v>27</v>
      </c>
      <c r="CS39" s="10">
        <f t="shared" si="75"/>
        <v>24</v>
      </c>
      <c r="CT39" s="10">
        <f t="shared" si="75"/>
        <v>30</v>
      </c>
      <c r="CU39" s="10">
        <f t="shared" si="75"/>
        <v>27</v>
      </c>
      <c r="CV39" s="53">
        <f t="shared" si="75"/>
        <v>23</v>
      </c>
      <c r="CW39" s="53">
        <f t="shared" si="75"/>
        <v>23</v>
      </c>
      <c r="CX39" s="53">
        <f t="shared" si="75"/>
        <v>17</v>
      </c>
      <c r="CY39" s="53">
        <f t="shared" si="75"/>
        <v>16</v>
      </c>
      <c r="CZ39" s="53">
        <f t="shared" si="75"/>
        <v>19</v>
      </c>
      <c r="DA39" s="53">
        <f t="shared" si="75"/>
        <v>13</v>
      </c>
      <c r="DB39" s="53">
        <f t="shared" si="75"/>
        <v>17</v>
      </c>
      <c r="DC39" s="53">
        <f t="shared" ref="DC39" si="76">+DC38-DC37</f>
        <v>20</v>
      </c>
    </row>
    <row r="40" spans="2:107" x14ac:dyDescent="0.25">
      <c r="B40" s="6" t="s">
        <v>24</v>
      </c>
      <c r="C40" s="7"/>
      <c r="D40" s="10"/>
      <c r="E40" s="10"/>
      <c r="F40" s="10"/>
      <c r="G40" s="10"/>
      <c r="H40" s="10"/>
      <c r="I40" s="10"/>
      <c r="J40" s="10">
        <f>+Marlyn!J21+Veronica!J21+JM!J21+Danila!J21</f>
        <v>12.43</v>
      </c>
      <c r="K40" s="10">
        <f>+Marlyn!K21+Veronica!K21+JM!K21+Danila!K21</f>
        <v>16</v>
      </c>
      <c r="L40" s="10">
        <f>+Marlyn!L21+Veronica!L21+JM!L21+Danila!L21</f>
        <v>20</v>
      </c>
      <c r="M40" s="10">
        <f>+Marlyn!M21+Veronica!M21+JM!M21+Danila!M21</f>
        <v>18.049999999999997</v>
      </c>
      <c r="N40" s="10">
        <f>+Marlyn!N21+Veronica!N21+JM!N21+Danila!N21</f>
        <v>16.950000000000003</v>
      </c>
      <c r="O40" s="10">
        <f>+Marlyn!O21+Veronica!O21+JM!O21+Danila!O21</f>
        <v>16</v>
      </c>
      <c r="P40" s="10">
        <f>+Marlyn!P21+Veronica!P21+JM!P21+Danila!P21</f>
        <v>17.140000000000004</v>
      </c>
      <c r="Q40" s="10">
        <f>+Marlyn!Q21+Veronica!Q21+JM!Q21+Danila!Q21</f>
        <v>9.4699999999999953</v>
      </c>
      <c r="R40" s="10">
        <f>+Marlyn!R21+Veronica!R21+JM!R21+Danila!R21</f>
        <v>25.189999999999998</v>
      </c>
      <c r="S40" s="10">
        <f>+Marlyn!S21+Veronica!S21+JM!S21+Danila!S21</f>
        <v>8.5300000000000011</v>
      </c>
      <c r="T40" s="10">
        <f>+Marlyn!T21+Veronica!T21+JM!T21+Danila!T21</f>
        <v>14.000000000000014</v>
      </c>
      <c r="U40" s="10">
        <f>+Marlyn!U21+Veronica!U21+JM!U21+Danila!U21</f>
        <v>12.669999999999987</v>
      </c>
      <c r="V40" s="10">
        <f>+Marlyn!V21+Veronica!V21+JM!V21+Danila!V21</f>
        <v>14</v>
      </c>
      <c r="W40" s="10">
        <f>+Marlyn!W21+Veronica!W21+JM!W21+Danila!W21</f>
        <v>15</v>
      </c>
      <c r="X40" s="10">
        <f>+Marlyn!X21+Veronica!X21+JM!X21+Danila!X21</f>
        <v>16</v>
      </c>
      <c r="Y40" s="10">
        <f>+Marlyn!Y21+Veronica!Y21+JM!Y21+Danila!Y21</f>
        <v>16</v>
      </c>
      <c r="Z40" s="10">
        <f>+Marlyn!Z21+Veronica!Z21+JM!Z21+Danila!Z21</f>
        <v>18</v>
      </c>
      <c r="AA40" s="10">
        <f>+Marlyn!AA21+Veronica!AA21+JM!AA21+Danila!AA21</f>
        <v>17</v>
      </c>
      <c r="AB40" s="10">
        <f>+Marlyn!AB21+Veronica!AB21+JM!AB21+Danila!AB21</f>
        <v>10</v>
      </c>
      <c r="AC40" s="10">
        <f>+Marlyn!AC21+Veronica!AC21+JM!AC21+Danila!AC21</f>
        <v>11</v>
      </c>
      <c r="AD40" s="10">
        <f>+Marlyn!AD21+Veronica!AD21+JM!AD21+Danila!AD21</f>
        <v>15</v>
      </c>
      <c r="AE40" s="10">
        <f>+Marlyn!AE21+Veronica!AE21+JM!AE21+Danila!AE21</f>
        <v>13</v>
      </c>
      <c r="AF40" s="10">
        <f>+Marlyn!AF21+Veronica!AF21+JM!AF21+Danila!AF21</f>
        <v>10</v>
      </c>
      <c r="AG40" s="10">
        <f>+Marlyn!AG21+Veronica!AG21+JM!AG21+Danila!AG21</f>
        <v>17</v>
      </c>
      <c r="AH40" s="10">
        <f>+Marlyn!AH21+Veronica!AH21+JM!AH21+Danila!AH21</f>
        <v>16</v>
      </c>
      <c r="AI40" s="10">
        <f>+Marlyn!AI21+Veronica!AI21+JM!AI21+Danila!AI21</f>
        <v>13</v>
      </c>
      <c r="AJ40" s="10">
        <f>+Marlyn!AJ21+Veronica!AJ21+JM!AJ21+Danila!AJ21</f>
        <v>21</v>
      </c>
      <c r="AK40" s="10">
        <f>+Marlyn!AK21+Veronica!AK21+JM!AK21+Danila!AK21</f>
        <v>25</v>
      </c>
      <c r="AL40" s="10">
        <f>+Marlyn!AL21+Veronica!AL21+JM!AL21+Danila!AL21</f>
        <v>17</v>
      </c>
      <c r="AM40" s="10">
        <f>+Marlyn!AM21+Veronica!AM21+JM!AM21+Danila!AM21</f>
        <v>30</v>
      </c>
      <c r="AN40" s="10">
        <f>+Marlyn!AN21+Veronica!AN21+JM!AN21+Danila!AN21</f>
        <v>17</v>
      </c>
      <c r="AO40" s="10">
        <f>+Marlyn!AO21+Veronica!AO21+JM!AO21+Danila!AO21</f>
        <v>17</v>
      </c>
      <c r="AP40" s="10">
        <f>+Marlyn!AP21+Veronica!AP21+JM!AP21+Danila!AP21</f>
        <v>20</v>
      </c>
      <c r="AQ40" s="10">
        <f>+Marlyn!AQ21+Veronica!AQ21+JM!AQ21+Danila!AQ21</f>
        <v>19</v>
      </c>
      <c r="AR40" s="10">
        <f>+Marlyn!AR21+Veronica!AR21+JM!AR21+Danila!AR21</f>
        <v>20</v>
      </c>
      <c r="AS40" s="10">
        <f>+Marlyn!AS21+Veronica!AS21+JM!AS21+Danila!AS21</f>
        <v>23</v>
      </c>
      <c r="AT40" s="10">
        <f>+Marlyn!AT21+Veronica!AT21+JM!AT21+Danila!AT21</f>
        <v>20</v>
      </c>
      <c r="AU40" s="10">
        <f>+Marlyn!AU21+Veronica!AU21+JM!AU21+Danila!AU21</f>
        <v>17</v>
      </c>
      <c r="AV40" s="10">
        <f>+Marlyn!AV21+Veronica!AV21+JM!AV21+Danila!AV21</f>
        <v>26</v>
      </c>
      <c r="AW40" s="10">
        <f>+Marlyn!AW21+Veronica!AW21+JM!AW21+Danila!AW21</f>
        <v>28</v>
      </c>
      <c r="AX40" s="10">
        <f>+Marlyn!AX21+Veronica!AX21+JM!AX21+Danila!AX21</f>
        <v>29</v>
      </c>
      <c r="AY40" s="10">
        <f>+Marlyn!AY21+Veronica!AY21+JM!AY21+Danila!AY21+'Carla - Camila'!E21</f>
        <v>65</v>
      </c>
      <c r="AZ40" s="10">
        <f>+Marlyn!AZ21+Veronica!AZ21+JM!AZ21+Danila!AZ21+'Carla - Camila'!F21</f>
        <v>30</v>
      </c>
      <c r="BA40" s="10">
        <f>+Marlyn!BA21+Veronica!BA21+JM!BA21+Danila!BA21+'Carla - Camila'!G21</f>
        <v>22</v>
      </c>
      <c r="BB40" s="10">
        <f>+Marlyn!BB21+Veronica!BB21+JM!BB21+Danila!BB21+'Carla - Camila'!H21</f>
        <v>29</v>
      </c>
      <c r="BC40" s="10">
        <f>+Marlyn!BC21+Veronica!BC21+JM!BC21+Danila!BC21+'Carla - Camila'!I21</f>
        <v>21</v>
      </c>
      <c r="BD40" s="10">
        <f>+Marlyn!BD21+Veronica!BD21+JM!BD21+Danila!BD21+'Carla - Camila'!J21</f>
        <v>21</v>
      </c>
      <c r="BE40" s="10">
        <f>+Marlyn!BE21+Veronica!BE21+JM!BE21+Danila!BE21+'Carla - Camila'!K21</f>
        <v>23</v>
      </c>
      <c r="BF40" s="10">
        <f>+Marlyn!BF21+Veronica!BF21+JM!BF21+Danila!BF21+'Carla - Camila'!L21</f>
        <v>11</v>
      </c>
      <c r="BG40" s="10">
        <f>+Marlyn!BG21+Veronica!BG21+JM!BG21+Danila!BG21+'Carla - Camila'!M21</f>
        <v>37</v>
      </c>
      <c r="BH40" s="10">
        <f>+Marlyn!BH21+Veronica!BH21+JM!BH21+Danila!BH21+'Carla - Camila'!N21</f>
        <v>22</v>
      </c>
      <c r="BI40" s="10">
        <f>+Marlyn!BI21+Veronica!BI21+JM!BI21+Danila!BI21+'Carla - Camila'!O21</f>
        <v>27</v>
      </c>
      <c r="BJ40" s="10">
        <f>+Marlyn!BJ21+Veronica!BJ21+JM!BJ21+Danila!BJ21+'Carla - Camila'!P21</f>
        <v>24</v>
      </c>
      <c r="BK40" s="10">
        <f>+Marlyn!BK21+Veronica!BK21+JM!BK21+Danila!BK21+'Carla - Camila'!Q21</f>
        <v>32</v>
      </c>
      <c r="BL40" s="10">
        <f>+Marlyn!BL21+Veronica!BL21+JM!BL21+Danila!BL21+'Carla - Camila'!R21</f>
        <v>37</v>
      </c>
      <c r="BM40" s="10">
        <f>+Marlyn!BM21+Veronica!BM21+JM!BM21+Danila!BM21+'Carla - Camila'!S21</f>
        <v>37</v>
      </c>
      <c r="BN40" s="10">
        <f>+Marlyn!BN21+Veronica!BN21+JM!BN21+Danila!BN21+'Carla - Camila'!T21</f>
        <v>37</v>
      </c>
      <c r="BO40" s="10">
        <f>+Marlyn!BO21+Veronica!BO21+JM!BO21+Danila!BO21+'Carla - Camila'!U21</f>
        <v>55</v>
      </c>
      <c r="BP40" s="10">
        <f>+Marlyn!BP21+Veronica!BP21+JM!BP21+Danila!BP21+'Carla - Camila'!V21</f>
        <v>24</v>
      </c>
      <c r="BQ40" s="10">
        <f>+Marlyn!BQ21+Veronica!BQ21+JM!BQ21+Danila!BQ21+'Carla - Camila'!W21</f>
        <v>37</v>
      </c>
      <c r="BR40" s="10">
        <f>+Marlyn!BR21+Veronica!BR21+JM!BR21+Danila!BR21+'Carla - Camila'!X21</f>
        <v>39</v>
      </c>
      <c r="BS40" s="10">
        <f>+Marlyn!BS21+Veronica!BS21+JM!BS21+Danila!BS21+'Carla - Camila'!Y21</f>
        <v>47</v>
      </c>
      <c r="BT40" s="10">
        <f>+Marlyn!BT21+Veronica!BT21+JM!BT21+Danila!BT21+'Carla - Camila'!Z21</f>
        <v>43</v>
      </c>
      <c r="BU40" s="10">
        <f>+Marlyn!BU21+Veronica!BU21+JM!BU21+Danila!BU21+'Carla - Camila'!AA21</f>
        <v>27</v>
      </c>
      <c r="BV40" s="10">
        <f>+Marlyn!BV21+Veronica!BV21+JM!BV21+Danila!BV21+'Carla - Camila'!AB21</f>
        <v>39</v>
      </c>
      <c r="BW40" s="10">
        <f>+Marlyn!BW21+Veronica!BW21+JM!BW21+Danila!BW21+'Carla - Camila'!AC21</f>
        <v>45</v>
      </c>
      <c r="BX40" s="10">
        <f>+Marlyn!BX21+Veronica!BX21+JM!BX21+Danila!BX21+'Carla - Camila'!AD21</f>
        <v>55</v>
      </c>
      <c r="BY40" s="10">
        <f>+Marlyn!BY21+Veronica!BY21+JM!BY21+Danila!BY21+'Carla - Camila'!AE21</f>
        <v>39</v>
      </c>
      <c r="BZ40" s="10">
        <f>+Marlyn!BZ21+Veronica!BZ21+JM!BZ21+Danila!BZ21+'Carla - Camila'!AF21</f>
        <v>37</v>
      </c>
      <c r="CA40" s="10">
        <f>+Marlyn!CA21+Veronica!CA21+JM!CA21+Danila!CA21+'Carla - Camila'!AG21</f>
        <v>44</v>
      </c>
      <c r="CB40" s="10">
        <f>+Marlyn!CB21+Veronica!CB21+JM!CB21+Danila!CB21+'Carla - Camila'!AH21</f>
        <v>41</v>
      </c>
      <c r="CC40" s="10">
        <f>+Marlyn!CC21+Veronica!CC21+JM!CC21+Danila!CC21+'Carla - Camila'!AI21</f>
        <v>47</v>
      </c>
      <c r="CD40" s="10">
        <f>+Marlyn!CD21+Veronica!CD21+JM!CD21+Danila!CD21+'Carla - Camila'!AJ21</f>
        <v>39</v>
      </c>
      <c r="CE40" s="10">
        <f>+Marlyn!CE21+Veronica!CE21+JM!CE21+Danila!CE21+'Carla - Camila'!AK21</f>
        <v>42</v>
      </c>
      <c r="CF40" s="10">
        <f>+Marlyn!CF21+Veronica!CF21+JM!CF21+Danila!CF21+'Carla - Camila'!AL21</f>
        <v>46</v>
      </c>
      <c r="CG40" s="10">
        <f>+Marlyn!CG21+Veronica!CG21+JM!CG21+Danila!CG21+'Carla - Camila'!AM21</f>
        <v>48</v>
      </c>
      <c r="CH40" s="10">
        <f>+Marlyn!CH21+Veronica!CH21+JM!CH21+Danila!CH21+'Carla - Camila'!AN21</f>
        <v>50</v>
      </c>
      <c r="CI40" s="10">
        <f>+Marlyn!CI21+Veronica!CI21+JM!CI21+Danila!CI21+'Carla - Camila'!AO21</f>
        <v>38</v>
      </c>
      <c r="CJ40" s="10">
        <f>+Marlyn!CJ21+Veronica!CJ21+JM!CJ21+Danila!CJ21+'Carla - Camila'!AP21</f>
        <v>32</v>
      </c>
      <c r="CK40" s="10">
        <f>+Marlyn!CK21+Veronica!CK21+JM!CK21+Danila!CK21+'Carla - Camila'!AQ21</f>
        <v>21</v>
      </c>
      <c r="CL40" s="10">
        <f>+Marlyn!CL21+Veronica!CL21+JM!CL21+Danila!CL21+'Carla - Camila'!AR21</f>
        <v>21</v>
      </c>
      <c r="CM40" s="10">
        <f>+Marlyn!CM21+Veronica!CM21+JM!CM21+Danila!CM21+'Carla - Camila'!AS21</f>
        <v>19</v>
      </c>
      <c r="CN40" s="10">
        <f>+Marlyn!CN21+Veronica!CN21+JM!CN21+Danila!CN21+'Carla - Camila'!AT21</f>
        <v>32</v>
      </c>
      <c r="CO40" s="10">
        <f>+Marlyn!CO21+Veronica!CO21+JM!CO21+Danila!CO21+'Carla - Camila'!AU21</f>
        <v>26</v>
      </c>
      <c r="CP40" s="10">
        <f>+Marlyn!CP21+Veronica!CP21+JM!CP21+Danila!CP21+'Carla - Camila'!AV21</f>
        <v>26</v>
      </c>
      <c r="CQ40" s="10">
        <f>+Marlyn!CQ21+Veronica!CQ21+JM!CQ21+Danila!CQ21+'Carla - Camila'!AW21</f>
        <v>23</v>
      </c>
      <c r="CR40" s="10">
        <f>+Marlyn!CR21+Veronica!CR21+JM!CR21+Danila!CR21+'Carla - Camila'!AX21</f>
        <v>25</v>
      </c>
      <c r="CS40" s="10">
        <f>+Marlyn!CS21+Veronica!CS21+JM!CS21+Danila!CS21+'Carla - Camila'!AY21</f>
        <v>24</v>
      </c>
      <c r="CT40" s="10">
        <f>+Marlyn!CT21+Veronica!CT21+JM!CT21+Danila!CT21+'Carla - Camila'!AZ21</f>
        <v>24</v>
      </c>
      <c r="CU40" s="10">
        <f>+Marlyn!CU21+Veronica!CU21+JM!CU21+Danila!CU21+'Carla - Camila'!BA21</f>
        <v>27</v>
      </c>
      <c r="CV40" s="53">
        <f>+Marlyn!CV21+Veronica!CV21+JM!CV21+Danila!CV21+'Carla - Camila'!BB21</f>
        <v>17</v>
      </c>
      <c r="CW40" s="53">
        <f>+Marlyn!CW21+Veronica!CW21+JM!CW21+Danila!CW21+'Carla - Camila'!BC21</f>
        <v>23</v>
      </c>
      <c r="CX40" s="53">
        <f>+Marlyn!CX21+Veronica!CX21+JM!CX21+Danila!CX21+'Carla - Camila'!BD21</f>
        <v>12</v>
      </c>
      <c r="CY40" s="53">
        <f>+Marlyn!CY21+Veronica!CY21+JM!CY21+Danila!CY21+'Carla - Camila'!BE21</f>
        <v>20</v>
      </c>
      <c r="CZ40" s="53">
        <f>+Marlyn!CZ21+Veronica!CZ21+JM!CZ21+Danila!CZ21+'Carla - Camila'!BF21</f>
        <v>18</v>
      </c>
      <c r="DA40" s="53">
        <f>+Marlyn!DA21+Veronica!DA21+JM!DA21+Danila!DA21+'Carla - Camila'!BG21</f>
        <v>13</v>
      </c>
      <c r="DB40" s="53">
        <f>+Marlyn!DB21+Veronica!DB21+JM!DB21+Danila!DB21+'Carla - Camila'!BH21</f>
        <v>13</v>
      </c>
      <c r="DC40" s="53">
        <f>+Marlyn!DC21+Veronica!DC21+JM!DC21+Danila!DC21+'Carla - Camila'!BI21</f>
        <v>15</v>
      </c>
    </row>
    <row r="41" spans="2:107" x14ac:dyDescent="0.25">
      <c r="B41" s="17" t="s">
        <v>19</v>
      </c>
      <c r="C41" s="18"/>
      <c r="D41" s="19"/>
      <c r="E41" s="19" t="e">
        <f t="shared" ref="E41:AJ41" si="77">+E39*E36</f>
        <v>#REF!</v>
      </c>
      <c r="F41" s="19">
        <f t="shared" si="77"/>
        <v>35316</v>
      </c>
      <c r="G41" s="19">
        <f t="shared" si="77"/>
        <v>11681.999999999996</v>
      </c>
      <c r="H41" s="19">
        <f t="shared" si="77"/>
        <v>8234.9999999999982</v>
      </c>
      <c r="I41" s="19">
        <f t="shared" si="77"/>
        <v>4504.0000000000018</v>
      </c>
      <c r="J41" s="19">
        <f t="shared" si="77"/>
        <v>12540</v>
      </c>
      <c r="K41" s="19">
        <f t="shared" si="77"/>
        <v>14212</v>
      </c>
      <c r="L41" s="19">
        <f t="shared" si="77"/>
        <v>17556</v>
      </c>
      <c r="M41" s="19">
        <f t="shared" si="77"/>
        <v>16278.600000000004</v>
      </c>
      <c r="N41" s="19">
        <f t="shared" si="77"/>
        <v>13361.399999999996</v>
      </c>
      <c r="O41" s="19">
        <f t="shared" si="77"/>
        <v>13152</v>
      </c>
      <c r="P41" s="19">
        <f t="shared" si="77"/>
        <v>16768.800000000003</v>
      </c>
      <c r="Q41" s="19">
        <f t="shared" si="77"/>
        <v>9872.2200000000012</v>
      </c>
      <c r="R41" s="19">
        <f t="shared" si="77"/>
        <v>20706.179999999997</v>
      </c>
      <c r="S41" s="19">
        <f t="shared" si="77"/>
        <v>7398</v>
      </c>
      <c r="T41" s="19">
        <f t="shared" si="77"/>
        <v>12435</v>
      </c>
      <c r="U41" s="19">
        <f t="shared" si="77"/>
        <v>10777</v>
      </c>
      <c r="V41" s="19">
        <f t="shared" si="77"/>
        <v>11396</v>
      </c>
      <c r="W41" s="19">
        <f t="shared" si="77"/>
        <v>12210</v>
      </c>
      <c r="X41" s="19">
        <f t="shared" si="77"/>
        <v>13024</v>
      </c>
      <c r="Y41" s="19">
        <f t="shared" si="77"/>
        <v>13024</v>
      </c>
      <c r="Z41" s="19">
        <f t="shared" si="77"/>
        <v>0</v>
      </c>
      <c r="AA41" s="19">
        <f t="shared" si="77"/>
        <v>13838</v>
      </c>
      <c r="AB41" s="19">
        <f t="shared" si="77"/>
        <v>33306</v>
      </c>
      <c r="AC41" s="19">
        <f t="shared" si="77"/>
        <v>10248</v>
      </c>
      <c r="AD41" s="19">
        <f t="shared" si="77"/>
        <v>14518</v>
      </c>
      <c r="AE41" s="19">
        <f t="shared" si="77"/>
        <v>12810</v>
      </c>
      <c r="AF41" s="19">
        <f t="shared" si="77"/>
        <v>0</v>
      </c>
      <c r="AG41" s="19">
        <f t="shared" si="77"/>
        <v>28182</v>
      </c>
      <c r="AH41" s="19">
        <f t="shared" si="77"/>
        <v>13664</v>
      </c>
      <c r="AI41" s="19">
        <f t="shared" si="77"/>
        <v>0</v>
      </c>
      <c r="AJ41" s="19">
        <f t="shared" si="77"/>
        <v>34160</v>
      </c>
      <c r="AK41" s="19">
        <f t="shared" ref="AK41:BP41" si="78">+AK39*AK36</f>
        <v>21350</v>
      </c>
      <c r="AL41" s="19">
        <f t="shared" si="78"/>
        <v>18788</v>
      </c>
      <c r="AM41" s="19">
        <f t="shared" si="78"/>
        <v>25620</v>
      </c>
      <c r="AN41" s="19">
        <f t="shared" si="78"/>
        <v>19849</v>
      </c>
      <c r="AO41" s="19">
        <f t="shared" si="78"/>
        <v>14671</v>
      </c>
      <c r="AP41" s="19">
        <f t="shared" si="78"/>
        <v>19734</v>
      </c>
      <c r="AQ41" s="19">
        <f t="shared" si="78"/>
        <v>17160</v>
      </c>
      <c r="AR41" s="19">
        <f t="shared" si="78"/>
        <v>19734</v>
      </c>
      <c r="AS41" s="19">
        <f t="shared" si="78"/>
        <v>18876</v>
      </c>
      <c r="AT41" s="19">
        <f t="shared" si="78"/>
        <v>18876</v>
      </c>
      <c r="AU41" s="19">
        <f t="shared" si="78"/>
        <v>14586</v>
      </c>
      <c r="AV41" s="19">
        <f t="shared" si="78"/>
        <v>22308</v>
      </c>
      <c r="AW41" s="19">
        <f t="shared" si="78"/>
        <v>31746</v>
      </c>
      <c r="AX41" s="19">
        <f t="shared" si="78"/>
        <v>29172</v>
      </c>
      <c r="AY41" s="19">
        <f t="shared" si="78"/>
        <v>56628</v>
      </c>
      <c r="AZ41" s="19">
        <f t="shared" si="78"/>
        <v>28479</v>
      </c>
      <c r="BA41" s="19">
        <f t="shared" si="78"/>
        <v>19849</v>
      </c>
      <c r="BB41" s="19">
        <f t="shared" si="78"/>
        <v>26753</v>
      </c>
      <c r="BC41" s="19">
        <f t="shared" si="78"/>
        <v>18986</v>
      </c>
      <c r="BD41" s="19">
        <f t="shared" si="78"/>
        <v>19849</v>
      </c>
      <c r="BE41" s="19">
        <f t="shared" si="78"/>
        <v>20712</v>
      </c>
      <c r="BF41" s="19">
        <f t="shared" si="78"/>
        <v>9493</v>
      </c>
      <c r="BG41" s="19">
        <f t="shared" si="78"/>
        <v>36246</v>
      </c>
      <c r="BH41" s="19">
        <f t="shared" si="78"/>
        <v>23301</v>
      </c>
      <c r="BI41" s="19">
        <f t="shared" si="78"/>
        <v>29535</v>
      </c>
      <c r="BJ41" s="19">
        <f t="shared" si="78"/>
        <v>29535</v>
      </c>
      <c r="BK41" s="19">
        <f t="shared" si="78"/>
        <v>32220</v>
      </c>
      <c r="BL41" s="19">
        <f t="shared" si="78"/>
        <v>34905</v>
      </c>
      <c r="BM41" s="19">
        <f t="shared" si="78"/>
        <v>33115</v>
      </c>
      <c r="BN41" s="19">
        <f t="shared" si="78"/>
        <v>41830</v>
      </c>
      <c r="BO41" s="19">
        <f t="shared" si="78"/>
        <v>32040</v>
      </c>
      <c r="BP41" s="19">
        <f t="shared" si="78"/>
        <v>40940</v>
      </c>
      <c r="BQ41" s="19">
        <f t="shared" ref="BQ41:CB41" si="79">+BQ39*BQ36</f>
        <v>40050</v>
      </c>
      <c r="BR41" s="19">
        <f t="shared" si="79"/>
        <v>32930</v>
      </c>
      <c r="BS41" s="19">
        <f t="shared" si="79"/>
        <v>44500</v>
      </c>
      <c r="BT41" s="19">
        <f t="shared" si="79"/>
        <v>40940</v>
      </c>
      <c r="BU41" s="19">
        <f t="shared" si="79"/>
        <v>26700</v>
      </c>
      <c r="BV41" s="19">
        <f t="shared" si="79"/>
        <v>34710</v>
      </c>
      <c r="BW41" s="19">
        <f t="shared" si="79"/>
        <v>45800</v>
      </c>
      <c r="BX41" s="19">
        <f t="shared" si="79"/>
        <v>52212</v>
      </c>
      <c r="BY41" s="19">
        <f t="shared" si="79"/>
        <v>37556</v>
      </c>
      <c r="BZ41" s="19">
        <f t="shared" si="79"/>
        <v>35724</v>
      </c>
      <c r="CA41" s="19">
        <f t="shared" si="79"/>
        <v>39388</v>
      </c>
      <c r="CB41" s="19">
        <f t="shared" si="79"/>
        <v>37556</v>
      </c>
      <c r="CC41" s="19">
        <f t="shared" ref="CC41:DB41" si="80">+CC39*CC36</f>
        <v>39388</v>
      </c>
      <c r="CD41" s="19">
        <f t="shared" si="80"/>
        <v>39388</v>
      </c>
      <c r="CE41" s="19">
        <f t="shared" si="80"/>
        <v>39388</v>
      </c>
      <c r="CF41" s="19">
        <f t="shared" si="80"/>
        <v>40304</v>
      </c>
      <c r="CG41" s="19">
        <f t="shared" si="80"/>
        <v>42136</v>
      </c>
      <c r="CH41" s="19">
        <f t="shared" si="80"/>
        <v>41220</v>
      </c>
      <c r="CI41" s="19">
        <f t="shared" si="80"/>
        <v>34808</v>
      </c>
      <c r="CJ41" s="19">
        <f t="shared" si="80"/>
        <v>29312</v>
      </c>
      <c r="CK41" s="19">
        <f t="shared" si="80"/>
        <v>19236</v>
      </c>
      <c r="CL41" s="19">
        <f t="shared" si="80"/>
        <v>26600</v>
      </c>
      <c r="CM41" s="19">
        <f t="shared" si="80"/>
        <v>22800</v>
      </c>
      <c r="CN41" s="19">
        <f t="shared" si="80"/>
        <v>35150</v>
      </c>
      <c r="CO41" s="19">
        <f t="shared" si="80"/>
        <v>27550</v>
      </c>
      <c r="CP41" s="19">
        <f t="shared" si="80"/>
        <v>25650</v>
      </c>
      <c r="CQ41" s="19">
        <f t="shared" si="80"/>
        <v>27702</v>
      </c>
      <c r="CR41" s="19">
        <f t="shared" si="80"/>
        <v>27702</v>
      </c>
      <c r="CS41" s="19">
        <f t="shared" si="80"/>
        <v>24624</v>
      </c>
      <c r="CT41" s="19">
        <f t="shared" si="80"/>
        <v>30780</v>
      </c>
      <c r="CU41" s="19">
        <f t="shared" si="80"/>
        <v>27702</v>
      </c>
      <c r="CV41" s="62">
        <f t="shared" si="80"/>
        <v>23598</v>
      </c>
      <c r="CW41" s="62">
        <f t="shared" si="80"/>
        <v>23598</v>
      </c>
      <c r="CX41" s="62">
        <f t="shared" si="80"/>
        <v>17442</v>
      </c>
      <c r="CY41" s="62">
        <f t="shared" si="80"/>
        <v>16416</v>
      </c>
      <c r="CZ41" s="62">
        <f t="shared" si="80"/>
        <v>19494</v>
      </c>
      <c r="DA41" s="62">
        <f t="shared" si="80"/>
        <v>13338</v>
      </c>
      <c r="DB41" s="62">
        <f t="shared" si="80"/>
        <v>17442</v>
      </c>
      <c r="DC41" s="62">
        <f t="shared" ref="DC41" si="81">+DC39*DC36</f>
        <v>20520</v>
      </c>
    </row>
    <row r="43" spans="2:107" x14ac:dyDescent="0.25">
      <c r="B43" t="s">
        <v>25</v>
      </c>
      <c r="D43" s="21"/>
      <c r="E43" s="22" t="e">
        <f>+E9+E41</f>
        <v>#REF!</v>
      </c>
      <c r="F43" s="22">
        <f>+F9+F41</f>
        <v>748897.24199999997</v>
      </c>
      <c r="G43" s="22">
        <f>+G9+G41</f>
        <v>28075.93799999998</v>
      </c>
      <c r="H43" s="23">
        <f t="shared" ref="H43:AM43" si="82">+H9+H19+H29+H41</f>
        <v>21353.82</v>
      </c>
      <c r="I43" s="23">
        <f t="shared" si="82"/>
        <v>17424</v>
      </c>
      <c r="J43" s="23">
        <f t="shared" si="82"/>
        <v>30432</v>
      </c>
      <c r="K43" s="23">
        <f t="shared" si="82"/>
        <v>32881.913043478264</v>
      </c>
      <c r="L43" s="23">
        <f t="shared" si="82"/>
        <v>36744.521739130432</v>
      </c>
      <c r="M43" s="23">
        <f t="shared" si="82"/>
        <v>41750.600000000006</v>
      </c>
      <c r="N43" s="23">
        <f t="shared" si="82"/>
        <v>42929.399999999994</v>
      </c>
      <c r="O43" s="23">
        <f t="shared" si="82"/>
        <v>42720</v>
      </c>
      <c r="P43" s="23">
        <f t="shared" si="82"/>
        <v>40576.800000000003</v>
      </c>
      <c r="Q43" s="23">
        <f t="shared" si="82"/>
        <v>27318.62000000001</v>
      </c>
      <c r="R43" s="23">
        <f t="shared" si="82"/>
        <v>58683.779999999984</v>
      </c>
      <c r="S43" s="23">
        <f t="shared" si="82"/>
        <v>32102</v>
      </c>
      <c r="T43" s="23">
        <f t="shared" si="82"/>
        <v>45425</v>
      </c>
      <c r="U43" s="23">
        <f t="shared" si="82"/>
        <v>40634</v>
      </c>
      <c r="V43" s="23">
        <f t="shared" si="82"/>
        <v>37881</v>
      </c>
      <c r="W43" s="23">
        <f t="shared" si="82"/>
        <v>49162</v>
      </c>
      <c r="X43" s="23">
        <f t="shared" si="82"/>
        <v>53323</v>
      </c>
      <c r="Y43" s="23">
        <f t="shared" si="82"/>
        <v>40708</v>
      </c>
      <c r="Z43" s="23">
        <f t="shared" si="82"/>
        <v>0</v>
      </c>
      <c r="AA43" s="23">
        <f t="shared" si="82"/>
        <v>47448</v>
      </c>
      <c r="AB43" s="23">
        <f t="shared" si="82"/>
        <v>86214</v>
      </c>
      <c r="AC43" s="23">
        <f t="shared" si="82"/>
        <v>19419</v>
      </c>
      <c r="AD43" s="23">
        <f t="shared" si="82"/>
        <v>73390</v>
      </c>
      <c r="AE43" s="23">
        <f t="shared" si="82"/>
        <v>3140</v>
      </c>
      <c r="AF43" s="23">
        <f t="shared" si="82"/>
        <v>34071</v>
      </c>
      <c r="AG43" s="23">
        <f t="shared" si="82"/>
        <v>105265</v>
      </c>
      <c r="AH43" s="23">
        <f t="shared" si="82"/>
        <v>53306</v>
      </c>
      <c r="AI43" s="23">
        <f t="shared" si="82"/>
        <v>-16605</v>
      </c>
      <c r="AJ43" s="23">
        <f t="shared" si="82"/>
        <v>96472</v>
      </c>
      <c r="AK43" s="23">
        <f t="shared" si="82"/>
        <v>-758038</v>
      </c>
      <c r="AL43" s="23">
        <f t="shared" si="82"/>
        <v>44237</v>
      </c>
      <c r="AM43" s="23">
        <f t="shared" si="82"/>
        <v>51569</v>
      </c>
      <c r="AN43" s="23">
        <f t="shared" ref="AN43:BS43" si="83">+AN9+AN19+AN29+AN41</f>
        <v>48366</v>
      </c>
      <c r="AO43" s="23">
        <f t="shared" si="83"/>
        <v>41889</v>
      </c>
      <c r="AP43" s="23">
        <f t="shared" si="83"/>
        <v>88514</v>
      </c>
      <c r="AQ43" s="23">
        <f t="shared" si="83"/>
        <v>108718</v>
      </c>
      <c r="AR43" s="23">
        <f t="shared" si="83"/>
        <v>135417</v>
      </c>
      <c r="AS43" s="23">
        <f t="shared" si="83"/>
        <v>130269</v>
      </c>
      <c r="AT43" s="23">
        <f t="shared" si="83"/>
        <v>133053</v>
      </c>
      <c r="AU43" s="23">
        <f t="shared" si="83"/>
        <v>85981</v>
      </c>
      <c r="AV43" s="23">
        <f t="shared" si="83"/>
        <v>116621</v>
      </c>
      <c r="AW43" s="23">
        <f t="shared" si="83"/>
        <v>108904</v>
      </c>
      <c r="AX43" s="23">
        <f t="shared" si="83"/>
        <v>80598</v>
      </c>
      <c r="AY43" s="23">
        <f t="shared" si="83"/>
        <v>153277</v>
      </c>
      <c r="AZ43" s="23">
        <f t="shared" si="83"/>
        <v>77677</v>
      </c>
      <c r="BA43" s="23">
        <f t="shared" si="83"/>
        <v>82770</v>
      </c>
      <c r="BB43" s="23">
        <f t="shared" si="83"/>
        <v>100356</v>
      </c>
      <c r="BC43" s="23">
        <f t="shared" si="83"/>
        <v>156350</v>
      </c>
      <c r="BD43" s="23">
        <f t="shared" si="83"/>
        <v>165308</v>
      </c>
      <c r="BE43" s="23">
        <f t="shared" si="83"/>
        <v>111922</v>
      </c>
      <c r="BF43" s="23">
        <f t="shared" si="83"/>
        <v>45033</v>
      </c>
      <c r="BG43" s="23">
        <f t="shared" si="83"/>
        <v>103421</v>
      </c>
      <c r="BH43" s="23">
        <f t="shared" si="83"/>
        <v>48229.29</v>
      </c>
      <c r="BI43" s="23">
        <f t="shared" si="83"/>
        <v>69706</v>
      </c>
      <c r="BJ43" s="23">
        <f t="shared" si="83"/>
        <v>58816</v>
      </c>
      <c r="BK43" s="23">
        <f t="shared" si="83"/>
        <v>71347</v>
      </c>
      <c r="BL43" s="23">
        <f t="shared" si="83"/>
        <v>71448</v>
      </c>
      <c r="BM43" s="23">
        <f t="shared" si="83"/>
        <v>94371</v>
      </c>
      <c r="BN43" s="23">
        <f t="shared" si="83"/>
        <v>155001</v>
      </c>
      <c r="BO43" s="23">
        <f t="shared" si="83"/>
        <v>155426</v>
      </c>
      <c r="BP43" s="23">
        <f t="shared" si="83"/>
        <v>184410</v>
      </c>
      <c r="BQ43" s="23">
        <f t="shared" si="83"/>
        <v>128430</v>
      </c>
      <c r="BR43" s="23">
        <f t="shared" si="83"/>
        <v>121650</v>
      </c>
      <c r="BS43" s="23">
        <f t="shared" si="83"/>
        <v>114472</v>
      </c>
      <c r="BT43" s="23">
        <f t="shared" ref="BT43:CI43" si="84">+BT9+BT19+BT29+BT41</f>
        <v>92282</v>
      </c>
      <c r="BU43" s="23">
        <f t="shared" si="84"/>
        <v>60878</v>
      </c>
      <c r="BV43" s="23">
        <f t="shared" si="84"/>
        <v>77404</v>
      </c>
      <c r="BW43" s="23">
        <f t="shared" si="84"/>
        <v>96022</v>
      </c>
      <c r="BX43" s="23">
        <f t="shared" si="84"/>
        <v>111469</v>
      </c>
      <c r="BY43" s="23">
        <f t="shared" si="84"/>
        <v>81886</v>
      </c>
      <c r="BZ43" s="23">
        <f t="shared" si="84"/>
        <v>94505</v>
      </c>
      <c r="CA43" s="23">
        <f t="shared" si="84"/>
        <v>168271</v>
      </c>
      <c r="CB43" s="23">
        <f t="shared" si="84"/>
        <v>112137</v>
      </c>
      <c r="CC43" s="23">
        <f t="shared" si="84"/>
        <v>105220</v>
      </c>
      <c r="CD43" s="23">
        <f t="shared" si="84"/>
        <v>87024</v>
      </c>
      <c r="CE43" s="23">
        <f t="shared" si="84"/>
        <v>83678</v>
      </c>
      <c r="CF43" s="23">
        <f t="shared" si="84"/>
        <v>80094</v>
      </c>
      <c r="CG43" s="23">
        <f t="shared" si="84"/>
        <v>90782</v>
      </c>
      <c r="CH43" s="23">
        <f t="shared" si="84"/>
        <v>86321</v>
      </c>
      <c r="CI43" s="23">
        <f t="shared" si="84"/>
        <v>73794</v>
      </c>
      <c r="CJ43" s="23">
        <f t="shared" ref="CJ43:DB43" si="85">+CJ9+CJ19+CJ29+CJ41</f>
        <v>98472</v>
      </c>
      <c r="CK43" s="23">
        <f t="shared" si="85"/>
        <v>59224</v>
      </c>
      <c r="CL43" s="23">
        <f t="shared" si="85"/>
        <v>63475</v>
      </c>
      <c r="CM43" s="23">
        <f t="shared" si="85"/>
        <v>70516</v>
      </c>
      <c r="CN43" s="23">
        <f t="shared" si="85"/>
        <v>90042</v>
      </c>
      <c r="CO43" s="23">
        <f t="shared" si="85"/>
        <v>56480</v>
      </c>
      <c r="CP43" s="23">
        <f t="shared" si="85"/>
        <v>58473</v>
      </c>
      <c r="CQ43" s="23">
        <f t="shared" si="85"/>
        <v>57180</v>
      </c>
      <c r="CR43" s="23">
        <f t="shared" si="85"/>
        <v>59511</v>
      </c>
      <c r="CS43" s="23">
        <f t="shared" si="85"/>
        <v>59943</v>
      </c>
      <c r="CT43" s="23">
        <f t="shared" si="85"/>
        <v>64078</v>
      </c>
      <c r="CU43" s="23">
        <f t="shared" si="85"/>
        <v>59092</v>
      </c>
      <c r="CV43" s="23">
        <f t="shared" si="85"/>
        <v>54352</v>
      </c>
      <c r="CW43" s="23">
        <f t="shared" si="85"/>
        <v>63703</v>
      </c>
      <c r="CX43" s="23">
        <f t="shared" si="85"/>
        <v>48650</v>
      </c>
      <c r="CY43" s="23">
        <f t="shared" si="85"/>
        <v>55687</v>
      </c>
      <c r="CZ43" s="23">
        <f t="shared" si="85"/>
        <v>61596</v>
      </c>
      <c r="DA43" s="23">
        <f t="shared" si="85"/>
        <v>47303</v>
      </c>
      <c r="DB43" s="23">
        <f t="shared" si="85"/>
        <v>42242</v>
      </c>
      <c r="DC43" s="23">
        <f t="shared" ref="DC43" si="86">+DC9+DC19+DC29+DC41</f>
        <v>48264</v>
      </c>
    </row>
    <row r="44" spans="2:107" x14ac:dyDescent="0.25">
      <c r="B44" t="s">
        <v>36</v>
      </c>
      <c r="D44" s="24"/>
      <c r="E44" s="24"/>
      <c r="F44" s="24"/>
      <c r="G44" s="24">
        <v>14000</v>
      </c>
      <c r="H44" s="25">
        <v>14000</v>
      </c>
      <c r="I44" s="25">
        <v>0</v>
      </c>
      <c r="J44" s="25">
        <v>18990</v>
      </c>
      <c r="K44" s="25">
        <v>18990</v>
      </c>
      <c r="L44" s="25">
        <v>18990</v>
      </c>
      <c r="M44" s="25">
        <v>18990</v>
      </c>
      <c r="N44" s="25">
        <v>18990</v>
      </c>
      <c r="O44" s="25">
        <v>18990</v>
      </c>
      <c r="P44" s="25">
        <v>18990</v>
      </c>
      <c r="Q44" s="25">
        <v>18990</v>
      </c>
      <c r="R44" s="25">
        <v>18990</v>
      </c>
      <c r="S44" s="25">
        <v>18990</v>
      </c>
      <c r="T44" s="25">
        <v>18990</v>
      </c>
      <c r="U44" s="25">
        <v>18990</v>
      </c>
      <c r="V44" s="25">
        <v>18990</v>
      </c>
      <c r="W44" s="25">
        <v>19226</v>
      </c>
      <c r="X44" s="25">
        <f>19226</f>
        <v>19226</v>
      </c>
      <c r="Y44" s="25">
        <v>42000</v>
      </c>
      <c r="Z44" s="25">
        <v>42000</v>
      </c>
      <c r="AA44" s="25">
        <v>42000</v>
      </c>
      <c r="AB44" s="25">
        <v>42000</v>
      </c>
      <c r="AC44" s="25">
        <v>42000</v>
      </c>
      <c r="AD44" s="25">
        <v>42000</v>
      </c>
      <c r="AE44" s="25">
        <v>42000</v>
      </c>
      <c r="AF44" s="25">
        <v>42000</v>
      </c>
      <c r="AG44" s="25">
        <v>42000</v>
      </c>
      <c r="AH44" s="25">
        <v>42000</v>
      </c>
      <c r="AI44" s="25">
        <v>42000</v>
      </c>
      <c r="AJ44" s="25">
        <v>42000</v>
      </c>
      <c r="AK44" s="37">
        <v>44620</v>
      </c>
      <c r="AL44" s="37">
        <v>44620</v>
      </c>
      <c r="AM44" s="37">
        <v>44620</v>
      </c>
      <c r="AN44" s="37">
        <v>47980</v>
      </c>
      <c r="AO44" s="37">
        <v>47980</v>
      </c>
      <c r="AP44" s="37">
        <v>47981</v>
      </c>
      <c r="AQ44" s="37">
        <v>47981</v>
      </c>
      <c r="AR44" s="37">
        <v>47981</v>
      </c>
      <c r="AS44" s="37">
        <v>47981</v>
      </c>
      <c r="AT44" s="37">
        <v>47981</v>
      </c>
      <c r="AU44" s="37">
        <v>47981</v>
      </c>
      <c r="AV44" s="37">
        <v>47981</v>
      </c>
      <c r="AW44" s="37">
        <v>47981</v>
      </c>
      <c r="AX44" s="37">
        <v>47981</v>
      </c>
      <c r="AY44" s="37">
        <v>48817</v>
      </c>
      <c r="AZ44" s="37">
        <v>48817</v>
      </c>
      <c r="BA44" s="37">
        <v>48817</v>
      </c>
      <c r="BB44" s="37">
        <v>48817</v>
      </c>
      <c r="BC44" s="37">
        <v>48817</v>
      </c>
      <c r="BD44" s="37">
        <v>48817</v>
      </c>
      <c r="BE44" s="37">
        <v>49489</v>
      </c>
      <c r="BF44" s="37">
        <v>49489</v>
      </c>
      <c r="BG44" s="37">
        <v>49489</v>
      </c>
      <c r="BH44" s="37">
        <v>49489</v>
      </c>
      <c r="BI44" s="37">
        <v>54480</v>
      </c>
      <c r="BJ44" s="37">
        <v>54480</v>
      </c>
      <c r="BK44" s="37">
        <v>54480</v>
      </c>
      <c r="BL44" s="37">
        <v>54480</v>
      </c>
      <c r="BM44" s="37">
        <v>54480</v>
      </c>
      <c r="BN44" s="37">
        <v>54480</v>
      </c>
      <c r="BO44" s="37">
        <v>54480</v>
      </c>
      <c r="BP44" s="37">
        <v>55207</v>
      </c>
      <c r="BQ44" s="37">
        <v>55207</v>
      </c>
      <c r="BR44" s="37">
        <v>55207</v>
      </c>
      <c r="BS44" s="37">
        <v>50970</v>
      </c>
      <c r="BT44" s="37">
        <v>50970</v>
      </c>
      <c r="BU44" s="37">
        <v>50970</v>
      </c>
      <c r="BV44" s="37">
        <v>50970</v>
      </c>
      <c r="BW44" s="37">
        <v>50970</v>
      </c>
      <c r="BX44" s="37">
        <v>50970</v>
      </c>
      <c r="BY44" s="37">
        <v>51678</v>
      </c>
      <c r="BZ44" s="37">
        <v>51678</v>
      </c>
      <c r="CA44" s="37">
        <v>51678</v>
      </c>
      <c r="CB44" s="37">
        <v>51678</v>
      </c>
      <c r="CC44" s="37">
        <v>51678</v>
      </c>
      <c r="CD44" s="37">
        <v>40940</v>
      </c>
      <c r="CE44" s="37">
        <v>40940</v>
      </c>
      <c r="CF44" s="37">
        <v>40940</v>
      </c>
      <c r="CG44" s="37">
        <v>40940</v>
      </c>
      <c r="CH44" s="37">
        <v>55681</v>
      </c>
      <c r="CI44" s="37">
        <v>55681</v>
      </c>
      <c r="CJ44" s="37">
        <v>26674</v>
      </c>
      <c r="CK44" s="37">
        <v>26674</v>
      </c>
      <c r="CL44" s="37">
        <v>26674</v>
      </c>
      <c r="CM44" s="37">
        <v>26674</v>
      </c>
      <c r="CN44" s="37">
        <v>50500</v>
      </c>
      <c r="CO44" s="37">
        <v>50500</v>
      </c>
      <c r="CP44" s="37">
        <v>50500</v>
      </c>
      <c r="CQ44" s="37">
        <v>34616</v>
      </c>
      <c r="CR44" s="37">
        <v>34616</v>
      </c>
      <c r="CS44" s="37">
        <v>36391</v>
      </c>
      <c r="CT44" s="37">
        <v>36391</v>
      </c>
      <c r="CU44" s="37">
        <v>36391</v>
      </c>
      <c r="CV44" s="37">
        <v>36391</v>
      </c>
      <c r="CW44" s="37">
        <v>36391</v>
      </c>
      <c r="CX44" s="37">
        <v>36391</v>
      </c>
      <c r="CY44" s="37">
        <v>36391</v>
      </c>
      <c r="CZ44" s="37">
        <v>36391</v>
      </c>
      <c r="DA44" s="37">
        <v>36391</v>
      </c>
      <c r="DB44" s="37">
        <v>36391</v>
      </c>
      <c r="DC44" s="37">
        <v>36391</v>
      </c>
    </row>
    <row r="45" spans="2:107" x14ac:dyDescent="0.25">
      <c r="D45" s="24"/>
      <c r="E45" s="24"/>
      <c r="F45" s="24"/>
      <c r="G45" s="24"/>
      <c r="H45" s="25"/>
      <c r="I45" s="25"/>
      <c r="J45" s="25">
        <v>18000</v>
      </c>
      <c r="K45" s="25">
        <v>18000</v>
      </c>
      <c r="L45" s="25">
        <v>18000</v>
      </c>
      <c r="M45" s="25">
        <v>18000</v>
      </c>
      <c r="N45" s="25">
        <v>18000</v>
      </c>
      <c r="O45" s="25">
        <v>18000</v>
      </c>
      <c r="P45" s="25">
        <v>18000</v>
      </c>
      <c r="Q45" s="25">
        <v>18000</v>
      </c>
      <c r="R45" s="25">
        <v>18000</v>
      </c>
      <c r="S45" s="25">
        <v>18000</v>
      </c>
      <c r="T45" s="25">
        <v>18000</v>
      </c>
      <c r="U45" s="25">
        <v>18000</v>
      </c>
      <c r="V45" s="25">
        <v>18000</v>
      </c>
      <c r="W45" s="25">
        <v>18000</v>
      </c>
      <c r="X45" s="25">
        <v>18000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0</v>
      </c>
      <c r="AM45" s="25">
        <v>0</v>
      </c>
      <c r="AN45" s="25">
        <v>0</v>
      </c>
      <c r="AO45" s="25">
        <v>0</v>
      </c>
      <c r="AP45" s="25">
        <v>0</v>
      </c>
      <c r="AQ45" s="25">
        <v>0</v>
      </c>
      <c r="AR45" s="25">
        <v>0</v>
      </c>
      <c r="AS45" s="25">
        <v>0</v>
      </c>
      <c r="AT45" s="25">
        <v>0</v>
      </c>
      <c r="AU45" s="25">
        <v>0</v>
      </c>
      <c r="AV45" s="25">
        <v>0</v>
      </c>
      <c r="AW45" s="25">
        <v>0</v>
      </c>
      <c r="AX45" s="25">
        <v>0</v>
      </c>
      <c r="AY45" s="25">
        <v>0</v>
      </c>
      <c r="AZ45" s="25">
        <v>0</v>
      </c>
      <c r="BA45" s="25">
        <v>0</v>
      </c>
      <c r="BB45" s="25">
        <v>0</v>
      </c>
      <c r="BC45" s="25">
        <v>0</v>
      </c>
      <c r="BD45" s="25">
        <v>0</v>
      </c>
      <c r="BE45" s="25">
        <v>0</v>
      </c>
      <c r="BF45" s="25">
        <v>0</v>
      </c>
      <c r="BG45" s="25">
        <v>0</v>
      </c>
      <c r="BH45" s="25">
        <v>0</v>
      </c>
      <c r="BI45" s="25">
        <v>0</v>
      </c>
      <c r="BJ45" s="25">
        <v>0</v>
      </c>
      <c r="BK45" s="25">
        <v>0</v>
      </c>
      <c r="BL45" s="25">
        <v>0</v>
      </c>
      <c r="BM45" s="25">
        <v>0</v>
      </c>
      <c r="BN45" s="25">
        <v>0</v>
      </c>
      <c r="BO45" s="25">
        <v>0</v>
      </c>
      <c r="BP45" s="25">
        <v>0</v>
      </c>
      <c r="BQ45" s="25">
        <v>0</v>
      </c>
      <c r="BR45" s="25">
        <v>0</v>
      </c>
      <c r="BS45" s="25">
        <v>0</v>
      </c>
      <c r="BT45" s="25">
        <v>0</v>
      </c>
      <c r="BU45" s="25">
        <v>0</v>
      </c>
      <c r="BV45" s="25">
        <v>0</v>
      </c>
      <c r="BW45" s="25">
        <v>0</v>
      </c>
      <c r="BX45" s="25">
        <v>0</v>
      </c>
      <c r="BY45" s="25">
        <v>0</v>
      </c>
      <c r="BZ45" s="25">
        <v>0</v>
      </c>
      <c r="CA45" s="25">
        <v>0</v>
      </c>
      <c r="CB45" s="25">
        <v>0</v>
      </c>
      <c r="CC45" s="25">
        <v>0</v>
      </c>
      <c r="CD45" s="25">
        <v>0</v>
      </c>
      <c r="CE45" s="25">
        <v>0</v>
      </c>
      <c r="CF45" s="25">
        <v>0</v>
      </c>
      <c r="CG45" s="25">
        <v>0</v>
      </c>
      <c r="CH45" s="25">
        <v>0</v>
      </c>
      <c r="CI45" s="25">
        <v>0</v>
      </c>
      <c r="CJ45" s="25">
        <v>0</v>
      </c>
      <c r="CK45" s="25">
        <v>0</v>
      </c>
      <c r="CL45" s="25">
        <v>0</v>
      </c>
      <c r="CM45" s="25">
        <v>0</v>
      </c>
      <c r="CN45" s="25">
        <v>0</v>
      </c>
      <c r="CO45" s="25">
        <v>0</v>
      </c>
      <c r="CP45" s="25">
        <v>0</v>
      </c>
      <c r="CQ45" s="25">
        <v>0</v>
      </c>
      <c r="CR45" s="25">
        <v>0</v>
      </c>
      <c r="CS45" s="25">
        <v>0</v>
      </c>
      <c r="CT45" s="25">
        <v>0</v>
      </c>
      <c r="CU45" s="25">
        <v>0</v>
      </c>
      <c r="CV45" s="25">
        <v>0</v>
      </c>
      <c r="CW45" s="25">
        <v>0</v>
      </c>
      <c r="CX45" s="25">
        <v>0</v>
      </c>
      <c r="CY45" s="25">
        <v>0</v>
      </c>
      <c r="CZ45" s="25">
        <v>0</v>
      </c>
      <c r="DA45" s="25">
        <v>0</v>
      </c>
      <c r="DB45" s="25">
        <v>0</v>
      </c>
      <c r="DC45" s="25">
        <v>0</v>
      </c>
    </row>
    <row r="46" spans="2:107" x14ac:dyDescent="0.25">
      <c r="G46" s="29">
        <f>SUM(G43:G44)</f>
        <v>42075.93799999998</v>
      </c>
      <c r="H46" s="29">
        <f>SUM(H43:H44)</f>
        <v>35353.82</v>
      </c>
      <c r="I46" s="30">
        <f>SUM(I43:I44)</f>
        <v>17424</v>
      </c>
      <c r="J46" s="29">
        <f t="shared" ref="J46:O46" si="87">SUM(J43:J45)</f>
        <v>67422</v>
      </c>
      <c r="K46" s="29">
        <f t="shared" si="87"/>
        <v>69871.913043478271</v>
      </c>
      <c r="L46" s="29">
        <f t="shared" si="87"/>
        <v>73734.521739130432</v>
      </c>
      <c r="M46" s="29">
        <f t="shared" si="87"/>
        <v>78740.600000000006</v>
      </c>
      <c r="N46" s="29">
        <f t="shared" si="87"/>
        <v>79919.399999999994</v>
      </c>
      <c r="O46" s="29">
        <f t="shared" si="87"/>
        <v>79710</v>
      </c>
      <c r="P46" s="29">
        <f>SUM(P43:P45)</f>
        <v>77566.8</v>
      </c>
      <c r="Q46" s="29">
        <f>SUM(Q43:Q45)</f>
        <v>64308.62000000001</v>
      </c>
      <c r="R46" s="29">
        <f>SUM(R43:R45)</f>
        <v>95673.779999999984</v>
      </c>
      <c r="S46" s="29">
        <f>SUM(S43:S45)</f>
        <v>69092</v>
      </c>
      <c r="T46" s="29">
        <f t="shared" ref="T46:AZ46" si="88">SUM(T43:T45)</f>
        <v>82415</v>
      </c>
      <c r="U46" s="29">
        <f t="shared" si="88"/>
        <v>77624</v>
      </c>
      <c r="V46" s="29">
        <f t="shared" si="88"/>
        <v>74871</v>
      </c>
      <c r="W46" s="29">
        <f t="shared" si="88"/>
        <v>86388</v>
      </c>
      <c r="X46" s="29">
        <f t="shared" si="88"/>
        <v>90549</v>
      </c>
      <c r="Y46" s="29">
        <f t="shared" si="88"/>
        <v>82708</v>
      </c>
      <c r="Z46" s="29">
        <f t="shared" si="88"/>
        <v>42000</v>
      </c>
      <c r="AA46" s="29">
        <f t="shared" si="88"/>
        <v>89448</v>
      </c>
      <c r="AB46" s="29">
        <f t="shared" si="88"/>
        <v>128214</v>
      </c>
      <c r="AC46" s="29">
        <f t="shared" si="88"/>
        <v>61419</v>
      </c>
      <c r="AD46" s="29">
        <f t="shared" si="88"/>
        <v>115390</v>
      </c>
      <c r="AE46" s="29">
        <f t="shared" si="88"/>
        <v>45140</v>
      </c>
      <c r="AF46" s="29">
        <f t="shared" si="88"/>
        <v>76071</v>
      </c>
      <c r="AG46" s="29">
        <f t="shared" si="88"/>
        <v>147265</v>
      </c>
      <c r="AH46" s="29">
        <f t="shared" si="88"/>
        <v>95306</v>
      </c>
      <c r="AI46" s="29">
        <f t="shared" si="88"/>
        <v>25395</v>
      </c>
      <c r="AJ46" s="29">
        <f t="shared" si="88"/>
        <v>138472</v>
      </c>
      <c r="AK46" s="29">
        <f t="shared" si="88"/>
        <v>-713418</v>
      </c>
      <c r="AL46" s="29">
        <f t="shared" si="88"/>
        <v>88857</v>
      </c>
      <c r="AM46" s="29">
        <f t="shared" si="88"/>
        <v>96189</v>
      </c>
      <c r="AN46" s="29">
        <f t="shared" si="88"/>
        <v>96346</v>
      </c>
      <c r="AO46" s="29">
        <f t="shared" si="88"/>
        <v>89869</v>
      </c>
      <c r="AP46" s="29">
        <f t="shared" si="88"/>
        <v>136495</v>
      </c>
      <c r="AQ46" s="29">
        <f t="shared" si="88"/>
        <v>156699</v>
      </c>
      <c r="AR46" s="29">
        <f t="shared" si="88"/>
        <v>183398</v>
      </c>
      <c r="AS46" s="29">
        <f t="shared" si="88"/>
        <v>178250</v>
      </c>
      <c r="AT46" s="29">
        <f t="shared" si="88"/>
        <v>181034</v>
      </c>
      <c r="AU46" s="29">
        <f t="shared" si="88"/>
        <v>133962</v>
      </c>
      <c r="AV46" s="29">
        <f t="shared" si="88"/>
        <v>164602</v>
      </c>
      <c r="AW46" s="29">
        <f t="shared" si="88"/>
        <v>156885</v>
      </c>
      <c r="AX46" s="29">
        <f t="shared" si="88"/>
        <v>128579</v>
      </c>
      <c r="AY46" s="29">
        <f t="shared" si="88"/>
        <v>202094</v>
      </c>
      <c r="AZ46" s="29">
        <f t="shared" si="88"/>
        <v>126494</v>
      </c>
      <c r="BA46" s="29">
        <f t="shared" ref="BA46:BR46" si="89">SUM(BA43:BA45)</f>
        <v>131587</v>
      </c>
      <c r="BB46" s="29">
        <f t="shared" si="89"/>
        <v>149173</v>
      </c>
      <c r="BC46" s="29">
        <f t="shared" si="89"/>
        <v>205167</v>
      </c>
      <c r="BD46" s="29">
        <f t="shared" si="89"/>
        <v>214125</v>
      </c>
      <c r="BE46" s="29">
        <f t="shared" si="89"/>
        <v>161411</v>
      </c>
      <c r="BF46" s="29">
        <f t="shared" si="89"/>
        <v>94522</v>
      </c>
      <c r="BG46" s="29">
        <f t="shared" si="89"/>
        <v>152910</v>
      </c>
      <c r="BH46" s="29">
        <f t="shared" si="89"/>
        <v>97718.290000000008</v>
      </c>
      <c r="BI46" s="29">
        <f t="shared" si="89"/>
        <v>124186</v>
      </c>
      <c r="BJ46" s="29">
        <f t="shared" si="89"/>
        <v>113296</v>
      </c>
      <c r="BK46" s="29">
        <f t="shared" si="89"/>
        <v>125827</v>
      </c>
      <c r="BL46" s="29">
        <f t="shared" si="89"/>
        <v>125928</v>
      </c>
      <c r="BM46" s="29">
        <f t="shared" si="89"/>
        <v>148851</v>
      </c>
      <c r="BN46" s="29">
        <f t="shared" si="89"/>
        <v>209481</v>
      </c>
      <c r="BO46" s="29">
        <f t="shared" si="89"/>
        <v>209906</v>
      </c>
      <c r="BP46" s="29">
        <f t="shared" si="89"/>
        <v>239617</v>
      </c>
      <c r="BQ46" s="29">
        <f t="shared" si="89"/>
        <v>183637</v>
      </c>
      <c r="BR46" s="29">
        <f t="shared" si="89"/>
        <v>176857</v>
      </c>
      <c r="BS46" s="29">
        <f t="shared" ref="BS46:DB46" si="90">SUM(BS43:BS45)</f>
        <v>165442</v>
      </c>
      <c r="BT46" s="29">
        <f t="shared" si="90"/>
        <v>143252</v>
      </c>
      <c r="BU46" s="29">
        <f t="shared" si="90"/>
        <v>111848</v>
      </c>
      <c r="BV46" s="29">
        <f t="shared" si="90"/>
        <v>128374</v>
      </c>
      <c r="BW46" s="29">
        <f t="shared" si="90"/>
        <v>146992</v>
      </c>
      <c r="BX46" s="29">
        <f t="shared" si="90"/>
        <v>162439</v>
      </c>
      <c r="BY46" s="29">
        <f t="shared" si="90"/>
        <v>133564</v>
      </c>
      <c r="BZ46" s="29">
        <f t="shared" si="90"/>
        <v>146183</v>
      </c>
      <c r="CA46" s="29">
        <f t="shared" si="90"/>
        <v>219949</v>
      </c>
      <c r="CB46" s="29">
        <f t="shared" si="90"/>
        <v>163815</v>
      </c>
      <c r="CC46" s="29">
        <f t="shared" si="90"/>
        <v>156898</v>
      </c>
      <c r="CD46" s="29">
        <f t="shared" si="90"/>
        <v>127964</v>
      </c>
      <c r="CE46" s="29">
        <f t="shared" si="90"/>
        <v>124618</v>
      </c>
      <c r="CF46" s="29">
        <f t="shared" si="90"/>
        <v>121034</v>
      </c>
      <c r="CG46" s="29">
        <f t="shared" si="90"/>
        <v>131722</v>
      </c>
      <c r="CH46" s="29">
        <f t="shared" si="90"/>
        <v>142002</v>
      </c>
      <c r="CI46" s="29">
        <f t="shared" si="90"/>
        <v>129475</v>
      </c>
      <c r="CJ46" s="29">
        <f t="shared" si="90"/>
        <v>125146</v>
      </c>
      <c r="CK46" s="29">
        <f t="shared" si="90"/>
        <v>85898</v>
      </c>
      <c r="CL46" s="29">
        <f t="shared" si="90"/>
        <v>90149</v>
      </c>
      <c r="CM46" s="29">
        <f t="shared" si="90"/>
        <v>97190</v>
      </c>
      <c r="CN46" s="29">
        <f t="shared" si="90"/>
        <v>140542</v>
      </c>
      <c r="CO46" s="29">
        <f t="shared" si="90"/>
        <v>106980</v>
      </c>
      <c r="CP46" s="29">
        <f t="shared" si="90"/>
        <v>108973</v>
      </c>
      <c r="CQ46" s="29">
        <f t="shared" si="90"/>
        <v>91796</v>
      </c>
      <c r="CR46" s="29">
        <f t="shared" si="90"/>
        <v>94127</v>
      </c>
      <c r="CS46" s="29">
        <f t="shared" si="90"/>
        <v>96334</v>
      </c>
      <c r="CT46" s="29">
        <f t="shared" si="90"/>
        <v>100469</v>
      </c>
      <c r="CU46" s="29">
        <f t="shared" si="90"/>
        <v>95483</v>
      </c>
      <c r="CV46" s="67">
        <f t="shared" si="90"/>
        <v>90743</v>
      </c>
      <c r="CW46" s="67">
        <f t="shared" si="90"/>
        <v>100094</v>
      </c>
      <c r="CX46" s="67">
        <f t="shared" si="90"/>
        <v>85041</v>
      </c>
      <c r="CY46" s="67">
        <f t="shared" si="90"/>
        <v>92078</v>
      </c>
      <c r="CZ46" s="67">
        <f t="shared" si="90"/>
        <v>97987</v>
      </c>
      <c r="DA46" s="67">
        <f t="shared" si="90"/>
        <v>83694</v>
      </c>
      <c r="DB46" s="67">
        <f t="shared" si="90"/>
        <v>78633</v>
      </c>
      <c r="DC46" s="67">
        <f t="shared" ref="DC46" si="91">SUM(DC43:DC45)</f>
        <v>84655</v>
      </c>
    </row>
    <row r="47" spans="2:107" x14ac:dyDescent="0.25">
      <c r="J47" s="75">
        <f>+Marlyn!J29+Veronica!J28+JM!J28+Danila!J28</f>
        <v>48746.838695652172</v>
      </c>
      <c r="K47" s="75">
        <f>+Marlyn!K29+Veronica!K28+JM!K28+Danila!K28</f>
        <v>60978.663043478264</v>
      </c>
      <c r="L47" s="75">
        <f>+Marlyn!L29+Veronica!L28+JM!L28+Danila!L28</f>
        <v>24841.27173913044</v>
      </c>
      <c r="M47" s="75">
        <f>+Marlyn!M29+Veronica!M28+JM!M28+Danila!M28</f>
        <v>45695.89347826087</v>
      </c>
      <c r="N47" s="75">
        <f>+Marlyn!N29+Veronica!N28+JM!N28+Danila!N28</f>
        <v>62241.916469950622</v>
      </c>
      <c r="O47" s="75">
        <f>+Marlyn!O29+Veronica!O28+JM!O28+Danila!O28</f>
        <v>111377.48470003912</v>
      </c>
      <c r="P47" s="75">
        <f>+Marlyn!P29+Veronica!P28+JM!P28+Danila!P28</f>
        <v>123097.80470003912</v>
      </c>
      <c r="Q47" s="75">
        <f>+Marlyn!Q29+Veronica!Q28+JM!Q28+Danila!Q28</f>
        <v>127314.55667203445</v>
      </c>
      <c r="R47" s="75">
        <f>+Marlyn!T29+Veronica!R28+JM!R28+Danila!R28</f>
        <v>165950.6818178492</v>
      </c>
      <c r="S47" s="75">
        <f>+Marlyn!U29+Veronica!S28+JM!S28+Danila!S28</f>
        <v>163510.18928166103</v>
      </c>
      <c r="T47" s="75">
        <f>+Marlyn!V29+Veronica!T28+JM!T28+Danila!T28</f>
        <v>187483.43917440693</v>
      </c>
      <c r="U47" s="75">
        <f>+Marlyn!W29+Veronica!U28+JM!U28+Danila!U28</f>
        <v>183665.61259587499</v>
      </c>
      <c r="V47" s="75">
        <f>+Marlyn!X29+Veronica!V28+JM!V28+Danila!V28</f>
        <v>47655.133385951063</v>
      </c>
      <c r="W47" s="75">
        <f>+Marlyn!Y29+Veronica!W28+JM!W28+Danila!W28</f>
        <v>77750.57142857142</v>
      </c>
      <c r="X47" s="75">
        <f>+Marlyn!Z29+Veronica!X28+JM!X28+Danila!X28</f>
        <v>67874.5</v>
      </c>
      <c r="Y47" s="75">
        <f>+Marlyn!AA29+Veronica!Y28+JM!Y28+Danila!Y28</f>
        <v>68177</v>
      </c>
      <c r="Z47" s="75">
        <f>+Marlyn!AB29+Veronica!Z28+JM!Z28+Danila!Z28</f>
        <v>57258</v>
      </c>
      <c r="AA47" s="75">
        <f>+Marlyn!AC29+Veronica!AA28+JM!AA28+Danila!AA28</f>
        <v>68991</v>
      </c>
      <c r="AB47" s="75">
        <f>+Marlyn!AD29+Veronica!AB28+JM!AB28+Danila!AB28</f>
        <v>59074</v>
      </c>
      <c r="AC47" s="75">
        <f>+Marlyn!AE29+Veronica!AC28+JM!AC28+Danila!AC28</f>
        <v>56083</v>
      </c>
      <c r="AD47" s="75">
        <f>+Marlyn!AF29+Veronica!AD28+JM!AD28+Danila!AD28</f>
        <v>76079</v>
      </c>
      <c r="AE47" s="75">
        <f>+Marlyn!AG29+Veronica!AE28+JM!AE28+Danila!AE28</f>
        <v>99052</v>
      </c>
      <c r="AF47" s="75">
        <f>+Marlyn!AH29+Veronica!AF28+JM!AF28+Danila!AF28</f>
        <v>87649.5</v>
      </c>
      <c r="AG47" s="75">
        <f>+Marlyn!AI29+Veronica!AG28+JM!AG28+Danila!AG28</f>
        <v>52014</v>
      </c>
      <c r="AH47" s="75">
        <f>+Marlyn!AJ29+Veronica!AH28+JM!AH28+Danila!AH28</f>
        <v>64835</v>
      </c>
      <c r="AI47" s="75">
        <f>+Marlyn!AK29+Veronica!AI28+JM!AI28+Danila!AI28</f>
        <v>57719.5</v>
      </c>
      <c r="AJ47" s="75">
        <f>+Marlyn!AL29+Veronica!AJ28+JM!AJ28+Danila!AJ28</f>
        <v>44360</v>
      </c>
      <c r="AK47" s="75">
        <f>+Marlyn!AM29+Veronica!AK28+JM!AK28+Danila!AK28</f>
        <v>63422</v>
      </c>
      <c r="AL47" s="75">
        <f>+Marlyn!AN29+Veronica!AL28+JM!AL28+Danila!AL28</f>
        <v>20130.5</v>
      </c>
      <c r="AM47" s="75">
        <f>+Marlyn!AO29+Veronica!AM28+JM!AM28+Danila!AM28</f>
        <v>27107.5</v>
      </c>
      <c r="AN47" s="75">
        <f>+Marlyn!AP29+Veronica!AN28+JM!AN28+Danila!AN28</f>
        <v>8586.75</v>
      </c>
      <c r="AO47" s="75">
        <f>+Marlyn!AQ29+Veronica!AO28+JM!AO28+Danila!AO28</f>
        <v>70520</v>
      </c>
      <c r="AP47" s="75">
        <f>+Marlyn!AR29+Veronica!AP28+JM!AP28+Danila!AP28</f>
        <v>120872</v>
      </c>
      <c r="AQ47" s="75">
        <f>+Marlyn!AS29+Veronica!AQ28+JM!AQ28+Danila!AQ28</f>
        <v>141036.75</v>
      </c>
      <c r="AR47" s="75">
        <f>+Marlyn!AT29+Veronica!AR28+JM!AR28+Danila!AR28</f>
        <v>181225</v>
      </c>
      <c r="AS47" s="75">
        <f>+Marlyn!AU29+Veronica!AS28+JM!AS28+Danila!AS28</f>
        <v>189312.25</v>
      </c>
      <c r="AT47" s="75">
        <f>+Marlyn!AV29+Veronica!AT28+JM!AT28+Danila!AT28</f>
        <v>232763.5</v>
      </c>
      <c r="AU47" s="75">
        <f>+Marlyn!AW29+Veronica!AU28+JM!AU28+Danila!AU28</f>
        <v>112160.15</v>
      </c>
      <c r="AV47" s="75">
        <f>+Marlyn!AX29+Veronica!AV28+JM!AV28+Danila!AV28</f>
        <v>152811.4</v>
      </c>
      <c r="AW47" s="75">
        <f>+Marlyn!BA29+Veronica!AW28+JM!AW28+Danila!AW28</f>
        <v>138452.59999999998</v>
      </c>
      <c r="AX47" s="75">
        <f>+Marlyn!BB29+Veronica!AX28+JM!AX28+Danila!AX28</f>
        <v>111370.59999999999</v>
      </c>
      <c r="AY47" s="75">
        <f>+Marlyn!BC29+Veronica!AY28+JM!AY28+Danila!AY28</f>
        <v>122165.15</v>
      </c>
      <c r="AZ47" s="75">
        <f>+Marlyn!BD29+Veronica!AZ28+JM!AZ28+Danila!AZ28</f>
        <v>109074.04999999999</v>
      </c>
      <c r="BA47" s="75">
        <f>+Marlyn!BE29+Veronica!BA28+JM!BA28+Danila!BA28</f>
        <v>116989.84999999999</v>
      </c>
      <c r="BB47" s="75">
        <f>+Marlyn!BF29+Veronica!BB28+JM!BB28+Danila!BB28</f>
        <v>103711.45000000001</v>
      </c>
      <c r="BC47" s="75" t="e">
        <f>+Marlyn!#REF!+Veronica!BC28+JM!BC28+Danila!BC28</f>
        <v>#REF!</v>
      </c>
      <c r="BD47" s="75">
        <f>+Marlyn!BG29+Veronica!BD28+JM!BD28+Danila!BD28</f>
        <v>92712.6</v>
      </c>
      <c r="BE47" s="75">
        <f>+Marlyn!BH29+Veronica!BE28+JM!BE28+Danila!BE28</f>
        <v>71093.799999999988</v>
      </c>
      <c r="BF47" s="75">
        <f>+Marlyn!BI29+Veronica!BF28+JM!BF28+Danila!BF28</f>
        <v>51061.5</v>
      </c>
      <c r="BG47" s="75">
        <f>+Marlyn!BJ29+Veronica!BG28+JM!BG28+Danila!BG28</f>
        <v>74629</v>
      </c>
      <c r="BH47" s="75">
        <f>+Marlyn!BK29+Veronica!BH28+JM!BH28+Danila!BH28</f>
        <v>49820.2</v>
      </c>
      <c r="BI47" s="75">
        <f>+Marlyn!BL29+Veronica!BI28+JM!BI28+Danila!BI28</f>
        <v>58424.6</v>
      </c>
      <c r="BJ47" s="75">
        <f>+Marlyn!BM29+Veronica!BJ28+JM!BJ28+Danila!BJ28</f>
        <v>62485.599999999999</v>
      </c>
      <c r="BK47" s="75">
        <f>+Marlyn!BN29+Veronica!BK28+JM!BK28+Danila!BK28</f>
        <v>84324.6</v>
      </c>
      <c r="BL47" s="75" t="e">
        <f>+Marlyn!BO29+Veronica!BL28+JM!BL28+Danila!BL28</f>
        <v>#REF!</v>
      </c>
      <c r="BM47" s="75" t="e">
        <f>+Marlyn!BP29+Veronica!BM28+JM!BM28+Danila!BM28</f>
        <v>#REF!</v>
      </c>
      <c r="BN47" s="75" t="e">
        <f>+Marlyn!BQ29+Veronica!BN28+JM!BN28+Danila!BN28</f>
        <v>#REF!</v>
      </c>
      <c r="BO47" s="75" t="e">
        <f>+Marlyn!BR29+Veronica!BO28+JM!BO28+Danila!BO28</f>
        <v>#REF!</v>
      </c>
      <c r="BP47" s="75" t="e">
        <f>+Marlyn!BS29+Veronica!BP28+JM!BP28+Danila!BP28</f>
        <v>#REF!</v>
      </c>
      <c r="BQ47" s="75" t="e">
        <f>+Marlyn!BT29+Veronica!BQ28+JM!BQ28+Danila!BQ28</f>
        <v>#REF!</v>
      </c>
      <c r="BR47" s="75" t="e">
        <f>+Marlyn!BU29+Veronica!BR28+JM!BR28+Danila!BR28</f>
        <v>#REF!</v>
      </c>
      <c r="BS47" s="75">
        <f>+Marlyn!BV29+Veronica!BS28+JM!BS28+Danila!BS28</f>
        <v>94197</v>
      </c>
      <c r="BT47" s="75">
        <f>+Marlyn!BW29+Veronica!BT28+JM!BT28+Danila!BT28</f>
        <v>95639</v>
      </c>
      <c r="BU47" s="75">
        <f>+Marlyn!BX29+Veronica!BU28+JM!BU28+Danila!BU28</f>
        <v>88478.399999999994</v>
      </c>
      <c r="BV47" s="75">
        <f>+Marlyn!BY29+Veronica!BV28+JM!BV28+Danila!BV28</f>
        <v>102758.6</v>
      </c>
      <c r="BW47" s="75">
        <f>+Marlyn!BZ29+Veronica!BW28+JM!BW28+Danila!BW28</f>
        <v>100762.6</v>
      </c>
      <c r="BX47" s="75">
        <f>+Marlyn!CA29+Veronica!BX28+JM!BX28+Danila!BX28</f>
        <v>90452.800000000003</v>
      </c>
      <c r="BY47" s="75">
        <f>+Marlyn!CB29+Veronica!BY28+JM!BY28+Danila!BY28</f>
        <v>93421.4</v>
      </c>
      <c r="BZ47" s="75">
        <f>+Marlyn!CC29+Veronica!BZ28+JM!BZ28+Danila!BZ28</f>
        <v>103793.4</v>
      </c>
      <c r="CA47" s="75">
        <f>+Marlyn!CD29+Veronica!CA28+JM!CA28+Danila!CA28</f>
        <v>152236.79999999999</v>
      </c>
      <c r="CB47" s="75">
        <f>+Marlyn!CE29+Veronica!CB28+JM!CB28+Danila!CB28</f>
        <v>107034.79999999999</v>
      </c>
      <c r="CC47" s="75">
        <f>+Marlyn!CF29+Veronica!CC28+JM!CC28+Danila!CC28</f>
        <v>111688.79999999999</v>
      </c>
      <c r="CD47" s="75">
        <f>+Marlyn!CG29+Veronica!CD28+JM!CD28+Danila!CD28</f>
        <v>93734</v>
      </c>
      <c r="CE47" s="75">
        <f>+Marlyn!CH29+Veronica!CE28+JM!CE28+Danila!CE28</f>
        <v>99588.2</v>
      </c>
      <c r="CF47" s="75">
        <f>+Marlyn!CI29+Veronica!CF28+JM!CF28+Danila!CF28</f>
        <v>88194.2</v>
      </c>
      <c r="CG47" s="75">
        <f>+Marlyn!CJ29+Veronica!CG28+JM!CG28+Danila!CG28</f>
        <v>88176.8</v>
      </c>
      <c r="CH47" s="75">
        <f>+Marlyn!CK29+Veronica!CH28+JM!CH28+Danila!CH28</f>
        <v>116994.4</v>
      </c>
      <c r="CI47" s="75">
        <f>+Marlyn!CL29+Veronica!CI28+JM!CI28+Danila!CI28</f>
        <v>93025.8</v>
      </c>
      <c r="CJ47" s="75" t="e">
        <f>+Marlyn!CM29+Veronica!CJ28+JM!CJ28+Danila!#REF!</f>
        <v>#REF!</v>
      </c>
      <c r="CK47" s="75">
        <f>+Marlyn!CN29+Veronica!CK28+JM!CK28+Danila!CK28</f>
        <v>78917.400000000009</v>
      </c>
      <c r="CL47" s="75">
        <f>+Marlyn!CO29+Veronica!CL28+JM!CL28+Danila!CL28</f>
        <v>70462.599999999991</v>
      </c>
      <c r="CM47" s="75">
        <f>+Marlyn!CP29+Veronica!CM28+JM!CM28+Danila!CM28</f>
        <v>73621.400000000009</v>
      </c>
      <c r="CN47" s="75">
        <f>+Marlyn!CQ29+Veronica!CN28+JM!CN28+Danila!CN28</f>
        <v>91934.2</v>
      </c>
      <c r="CO47" s="75">
        <f>+Marlyn!CR29+Veronica!CO28+JM!CO28+Danila!CO28</f>
        <v>77058.2</v>
      </c>
      <c r="CP47" s="75">
        <f>+Marlyn!CS29+Veronica!CP28+JM!CP28+Danila!CP28</f>
        <v>84759.2</v>
      </c>
      <c r="CQ47" s="75">
        <f>+Marlyn!CT29+Veronica!CQ28+JM!CQ28+Danila!CQ28</f>
        <v>75758.8</v>
      </c>
      <c r="CR47" s="75">
        <f>+Marlyn!CU29+Veronica!CR28+JM!CR28+Danila!CR28</f>
        <v>72698.8</v>
      </c>
      <c r="CS47" s="75">
        <f>+Marlyn!CV29+Veronica!CS28+JM!CS28+Danila!CS28</f>
        <v>72165.8</v>
      </c>
      <c r="CT47" s="75">
        <f>+Marlyn!CW29+Veronica!CT28+JM!CT28+Danila!CT28</f>
        <v>74928.800000000003</v>
      </c>
      <c r="CU47" s="75">
        <f>+Marlyn!CX29+Veronica!CU28+JM!CU28+Danila!CU28</f>
        <v>66054.3</v>
      </c>
      <c r="CV47" s="75">
        <f>+Marlyn!CY29+Veronica!CV28+JM!CV28+Danila!CV28</f>
        <v>71060.800000000003</v>
      </c>
      <c r="CW47" s="75">
        <f>+Marlyn!CZ29+Veronica!CW28+JM!CW28+Danila!CW28</f>
        <v>84602.3</v>
      </c>
      <c r="CX47" s="75">
        <f>+Marlyn!DA29+Veronica!CX28+JM!CX28+Danila!CX28</f>
        <v>71897.8</v>
      </c>
      <c r="CY47" s="75">
        <f>+Marlyn!DB29+Veronica!CY28+JM!CY28+Danila!CY28</f>
        <v>56716.3</v>
      </c>
      <c r="CZ47" s="75">
        <f>+Marlyn!DC29+Veronica!CZ28+JM!CZ28+Danila!CZ28</f>
        <v>65084.800000000003</v>
      </c>
      <c r="DA47" s="75">
        <f>+Marlyn!DD29+Veronica!DA28+JM!DA28+Danila!DA28</f>
        <v>39880.600000000006</v>
      </c>
      <c r="DB47" s="75">
        <f>+Marlyn!DE29+Veronica!DB28+JM!DB28+Danila!DB28</f>
        <v>46798.600000000006</v>
      </c>
      <c r="DC47" s="75">
        <f>+Marlyn!DF29+Veronica!DC28+JM!DC28+Danila!DC28</f>
        <v>49762.600000000006</v>
      </c>
    </row>
    <row r="49" spans="4:94" x14ac:dyDescent="0.25">
      <c r="CC49" t="s">
        <v>98</v>
      </c>
      <c r="CD49">
        <v>40940</v>
      </c>
      <c r="CE49">
        <v>54970</v>
      </c>
      <c r="CF49">
        <v>54970</v>
      </c>
      <c r="CG49">
        <v>54970</v>
      </c>
      <c r="CH49">
        <v>55681</v>
      </c>
      <c r="CI49">
        <v>55681</v>
      </c>
      <c r="CJ49">
        <v>55681</v>
      </c>
      <c r="CK49">
        <v>55681</v>
      </c>
      <c r="CL49">
        <v>55681</v>
      </c>
      <c r="CM49">
        <v>55681</v>
      </c>
      <c r="CN49">
        <v>34616</v>
      </c>
      <c r="CO49">
        <v>34616</v>
      </c>
      <c r="CP49">
        <v>34616</v>
      </c>
    </row>
    <row r="50" spans="4:94" x14ac:dyDescent="0.25">
      <c r="CC50" t="s">
        <v>99</v>
      </c>
      <c r="CE50">
        <f t="shared" ref="CE50:CP50" si="92">+CE49-CE44</f>
        <v>14030</v>
      </c>
      <c r="CF50">
        <f t="shared" si="92"/>
        <v>14030</v>
      </c>
      <c r="CG50">
        <f t="shared" si="92"/>
        <v>14030</v>
      </c>
      <c r="CH50">
        <f t="shared" si="92"/>
        <v>0</v>
      </c>
      <c r="CI50">
        <f t="shared" si="92"/>
        <v>0</v>
      </c>
      <c r="CJ50">
        <f t="shared" si="92"/>
        <v>29007</v>
      </c>
      <c r="CK50">
        <f t="shared" si="92"/>
        <v>29007</v>
      </c>
      <c r="CL50">
        <f t="shared" si="92"/>
        <v>29007</v>
      </c>
      <c r="CM50">
        <f t="shared" si="92"/>
        <v>29007</v>
      </c>
      <c r="CN50">
        <f t="shared" si="92"/>
        <v>-15884</v>
      </c>
      <c r="CO50">
        <f t="shared" si="92"/>
        <v>-15884</v>
      </c>
      <c r="CP50">
        <f t="shared" si="92"/>
        <v>-15884</v>
      </c>
    </row>
    <row r="51" spans="4:94" x14ac:dyDescent="0.25">
      <c r="CN51">
        <f>+CN50/5</f>
        <v>-3176.8</v>
      </c>
      <c r="CO51">
        <f>+CO50/5</f>
        <v>-3176.8</v>
      </c>
      <c r="CP51">
        <f>+CP50/5</f>
        <v>-3176.8</v>
      </c>
    </row>
    <row r="52" spans="4:94" x14ac:dyDescent="0.25">
      <c r="O52" t="s">
        <v>39</v>
      </c>
      <c r="R52">
        <v>60000</v>
      </c>
      <c r="CP52">
        <f>+CN51+CO51+CP51</f>
        <v>-9530.4000000000015</v>
      </c>
    </row>
    <row r="53" spans="4:94" x14ac:dyDescent="0.25">
      <c r="D53" s="1">
        <v>42371</v>
      </c>
      <c r="E53" s="1">
        <v>42372</v>
      </c>
      <c r="F53" s="1">
        <v>42373</v>
      </c>
      <c r="G53" s="1">
        <v>42374</v>
      </c>
      <c r="H53" s="1">
        <v>42375</v>
      </c>
      <c r="I53" s="1">
        <v>42376</v>
      </c>
      <c r="J53" s="1">
        <v>42377</v>
      </c>
      <c r="K53" s="1">
        <v>42378</v>
      </c>
      <c r="L53" s="1">
        <v>42379</v>
      </c>
      <c r="M53" s="1">
        <v>42380</v>
      </c>
      <c r="N53" s="1">
        <v>42381</v>
      </c>
      <c r="O53" s="1">
        <v>42382</v>
      </c>
      <c r="P53" s="1">
        <v>42383</v>
      </c>
      <c r="Q53" s="1">
        <v>42384</v>
      </c>
      <c r="R53" s="1">
        <v>42385</v>
      </c>
      <c r="S53" s="1">
        <v>42386</v>
      </c>
      <c r="T53" s="1">
        <v>42387</v>
      </c>
      <c r="U53" s="1">
        <v>42388</v>
      </c>
      <c r="V53" s="1">
        <v>42389</v>
      </c>
      <c r="W53" s="1">
        <v>42390</v>
      </c>
      <c r="X53" s="1">
        <v>42391</v>
      </c>
      <c r="Y53" s="1">
        <v>42392</v>
      </c>
      <c r="Z53" s="1">
        <v>42393</v>
      </c>
      <c r="AA53" s="1">
        <v>42394</v>
      </c>
      <c r="AB53" s="1">
        <v>42395</v>
      </c>
      <c r="AC53" s="1">
        <v>42396</v>
      </c>
      <c r="AD53" s="1">
        <v>42397</v>
      </c>
      <c r="AE53" s="1">
        <v>42398</v>
      </c>
      <c r="AF53" s="1">
        <v>42399</v>
      </c>
      <c r="AG53" s="1">
        <v>42400</v>
      </c>
      <c r="AH53" s="1">
        <v>42401</v>
      </c>
      <c r="AI53" s="1">
        <v>42402</v>
      </c>
      <c r="AJ53" s="1">
        <v>42403</v>
      </c>
      <c r="AK53" s="1">
        <v>42404</v>
      </c>
      <c r="AL53" s="1">
        <v>42405</v>
      </c>
    </row>
    <row r="54" spans="4:94" x14ac:dyDescent="0.25">
      <c r="D54" s="1">
        <v>42371</v>
      </c>
      <c r="E54" s="1">
        <v>42372</v>
      </c>
      <c r="F54" s="1">
        <v>42373</v>
      </c>
      <c r="G54" s="1">
        <v>42374</v>
      </c>
      <c r="H54" s="1">
        <v>42375</v>
      </c>
      <c r="I54" s="1">
        <v>42376</v>
      </c>
      <c r="J54" s="1">
        <v>42377</v>
      </c>
      <c r="K54" s="1">
        <v>42378</v>
      </c>
      <c r="L54" s="1">
        <v>42379</v>
      </c>
      <c r="M54" s="1">
        <v>42380</v>
      </c>
      <c r="N54" s="1">
        <v>42381</v>
      </c>
      <c r="O54" s="1">
        <v>42382</v>
      </c>
      <c r="P54" s="1">
        <v>42383</v>
      </c>
      <c r="Q54" s="1">
        <v>42384</v>
      </c>
      <c r="R54" s="1">
        <v>42385</v>
      </c>
      <c r="S54" s="1">
        <v>42386</v>
      </c>
      <c r="T54" s="1">
        <v>42387</v>
      </c>
      <c r="U54" s="1">
        <v>42388</v>
      </c>
      <c r="V54" s="1">
        <v>42389</v>
      </c>
      <c r="W54" s="1">
        <v>42390</v>
      </c>
      <c r="X54" s="1">
        <v>42391</v>
      </c>
      <c r="Y54" s="1">
        <v>42392</v>
      </c>
      <c r="Z54" s="1">
        <v>42393</v>
      </c>
      <c r="AA54" s="1">
        <v>42394</v>
      </c>
      <c r="AB54" s="1">
        <v>42395</v>
      </c>
      <c r="AC54" s="1">
        <v>42396</v>
      </c>
      <c r="AD54" s="1">
        <v>42397</v>
      </c>
      <c r="AE54" s="1">
        <v>42398</v>
      </c>
      <c r="AF54" s="1">
        <v>42399</v>
      </c>
      <c r="AG54" s="1">
        <v>42400</v>
      </c>
      <c r="AH54" s="1">
        <v>42401</v>
      </c>
      <c r="AI54" s="1">
        <v>42402</v>
      </c>
      <c r="AJ54" s="1">
        <v>42403</v>
      </c>
      <c r="AK54" s="1">
        <v>42404</v>
      </c>
      <c r="AL54" s="1">
        <v>42405</v>
      </c>
    </row>
    <row r="55" spans="4:94" x14ac:dyDescent="0.25">
      <c r="O55" t="s">
        <v>40</v>
      </c>
      <c r="R55">
        <v>35000</v>
      </c>
    </row>
    <row r="56" spans="4:94" x14ac:dyDescent="0.25">
      <c r="O56" t="s">
        <v>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Marlyn</vt:lpstr>
      <vt:lpstr>Veronica</vt:lpstr>
      <vt:lpstr>JM</vt:lpstr>
      <vt:lpstr>Danila</vt:lpstr>
      <vt:lpstr>Carla - Camila</vt:lpstr>
      <vt:lpstr>General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MOsorio</dc:creator>
  <cp:lastModifiedBy>ASUS</cp:lastModifiedBy>
  <dcterms:created xsi:type="dcterms:W3CDTF">2014-03-11T04:19:06Z</dcterms:created>
  <dcterms:modified xsi:type="dcterms:W3CDTF">2022-12-09T19:15:57Z</dcterms:modified>
</cp:coreProperties>
</file>