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uário\Downloads\Excel_com_IA\"/>
    </mc:Choice>
  </mc:AlternateContent>
  <xr:revisionPtr revIDLastSave="0" documentId="13_ncr:1_{5D6F1336-89E1-4F23-A4E8-983161C088E8}" xr6:coauthVersionLast="46" xr6:coauthVersionMax="47" xr10:uidLastSave="{00000000-0000-0000-0000-000000000000}"/>
  <bookViews>
    <workbookView xWindow="-120" yWindow="-120" windowWidth="29040" windowHeight="1584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<sst xmlns="http://schemas.openxmlformats.org/spreadsheetml/2006/main" count="71" uniqueCount="34">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</sst>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indent="3"/>
    </xf>
    <xf numFmtId="164" fontId="10" fillId="3" borderId="12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3" borderId="19" xfId="0" applyNumberFormat="1" applyFont="1" applyFill="1" applyBorder="1" applyAlignment="1">
      <alignment horizontal="center"/>
    </xf>
    <xf numFmtId="8" fontId="11" fillId="3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9" fillId="4" borderId="14" xfId="0" applyFont="1" applyFill="1" applyBorder="1" applyAlignment="1">
      <alignment horizontal="left" indent="3"/>
    </xf>
    <xf numFmtId="0" fontId="9" fillId="4" borderId="15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12" fillId="3" borderId="21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5" fillId="8" borderId="1" xfId="0" applyFont="1" applyFill="1" applyBorder="1" applyAlignment="1">
      <alignment horizontal="right" vertical="center"/>
    </xf>
    <xf numFmtId="0" fontId="6" fillId="8" borderId="3" xfId="0" applyFont="1" applyFill="1" applyBorder="1" applyAlignment="1">
      <alignment horizontal="right"/>
    </xf>
    <xf numFmtId="0" fontId="5" fillId="8" borderId="2" xfId="0" applyFont="1" applyFill="1" applyBorder="1" applyAlignment="1">
      <alignment horizontal="right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>
                    <a:shade val="50000"/>
                  </a:schemeClr>
                </a:fgClr>
                <a:bgClr>
                  <a:schemeClr val="accent1">
                    <a:shade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E3A-4E3E-B1F2-1D2C6C12CA8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1">
                    <a:shade val="70000"/>
                  </a:schemeClr>
                </a:fgClr>
                <a:bgClr>
                  <a:schemeClr val="accent1">
                    <a:shade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E3A-4E3E-B1F2-1D2C6C12CA8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1">
                    <a:shade val="90000"/>
                  </a:schemeClr>
                </a:fgClr>
                <a:bgClr>
                  <a:schemeClr val="accent1">
                    <a:shade val="9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9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E3A-4E3E-B1F2-1D2C6C12CA8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tint val="90000"/>
                  </a:schemeClr>
                </a:fgClr>
                <a:bgClr>
                  <a:schemeClr val="accent1">
                    <a:tint val="9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9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E3A-4E3E-B1F2-1D2C6C12CA89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1">
                    <a:tint val="70000"/>
                  </a:schemeClr>
                </a:fgClr>
                <a:bgClr>
                  <a:schemeClr val="accent1">
                    <a:tint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DE3A-4E3E-B1F2-1D2C6C12CA89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1">
                    <a:tint val="50000"/>
                  </a:schemeClr>
                </a:fgClr>
                <a:bgClr>
                  <a:schemeClr val="accent1">
                    <a:tint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DE3A-4E3E-B1F2-1D2C6C12CA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75"/>
  <sheetViews>
    <sheetView showGridLines="0" tabSelected="1" zoomScale="110" zoomScaleNormal="110" workbookViewId="0">
      <selection activeCell="H41" sqref="H41"/>
    </sheetView>
  </sheetViews>
  <sheetFormatPr defaultColWidth="0" defaultRowHeight="14.25"/>
  <cols>
    <col min="1" max="1" width="5.5" customWidth="1"/>
    <col min="2" max="2" width="46.875" customWidth="1"/>
    <col min="3" max="3" width="17.5" bestFit="1" customWidth="1"/>
    <col min="4" max="4" width="15" customWidth="1"/>
    <col min="5" max="8" width="3.5" customWidth="1"/>
    <col min="9" max="16384" width="8.75" hidden="1"/>
  </cols>
  <sheetData>
    <row r="10" spans="2:4" ht="15" thickBot="1"/>
    <row r="11" spans="2:4" ht="26.25">
      <c r="B11" s="49" t="s">
        <v>15</v>
      </c>
      <c r="C11" s="50"/>
      <c r="D11" s="51"/>
    </row>
    <row r="12" spans="2:4" ht="17.25">
      <c r="B12" s="39" t="s">
        <v>14</v>
      </c>
      <c r="C12" s="40"/>
      <c r="D12" s="19">
        <v>2000</v>
      </c>
    </row>
    <row r="13" spans="2:4" ht="17.25">
      <c r="B13" s="41" t="s">
        <v>13</v>
      </c>
      <c r="C13" s="42"/>
      <c r="D13" s="20">
        <v>6.0000000000000001E-3</v>
      </c>
    </row>
    <row r="14" spans="2:4" ht="18" thickBot="1">
      <c r="B14" s="45" t="s">
        <v>33</v>
      </c>
      <c r="C14" s="46"/>
      <c r="D14" s="21">
        <f>D12*30%</f>
        <v>600</v>
      </c>
    </row>
    <row r="15" spans="2:4" ht="15" thickBot="1"/>
    <row r="16" spans="2:4" ht="28.5" customHeight="1">
      <c r="B16" s="52" t="s">
        <v>5</v>
      </c>
      <c r="C16" s="53"/>
      <c r="D16" s="54"/>
    </row>
    <row r="17" spans="1:6" ht="17.25">
      <c r="B17" s="39" t="s">
        <v>0</v>
      </c>
      <c r="C17" s="40"/>
      <c r="D17" s="14">
        <v>200</v>
      </c>
    </row>
    <row r="18" spans="1:6" ht="17.25">
      <c r="B18" s="41" t="s">
        <v>1</v>
      </c>
      <c r="C18" s="42"/>
      <c r="D18" s="15">
        <v>5</v>
      </c>
    </row>
    <row r="19" spans="1:6" ht="17.25">
      <c r="B19" s="41" t="s">
        <v>2</v>
      </c>
      <c r="C19" s="42"/>
      <c r="D19" s="16">
        <v>1.0789999999999999E-2</v>
      </c>
    </row>
    <row r="20" spans="1:6" ht="17.25">
      <c r="B20" s="47" t="s">
        <v>3</v>
      </c>
      <c r="C20" s="48"/>
      <c r="D20" s="17">
        <f>FV(taxa_mensal,qtd_anos*12,aporte*-1)</f>
        <v>16755.382799697527</v>
      </c>
    </row>
    <row r="21" spans="1:6" ht="18" thickBot="1">
      <c r="B21" s="43" t="s">
        <v>4</v>
      </c>
      <c r="C21" s="44"/>
      <c r="D21" s="18">
        <f>patrimonio*rendimento_carteira</f>
        <v>100.53229679818516</v>
      </c>
      <c r="F21" s="3"/>
    </row>
    <row r="22" spans="1:6" ht="15" thickBot="1"/>
    <row r="23" spans="1:6" ht="30.75">
      <c r="B23" s="52" t="s">
        <v>11</v>
      </c>
      <c r="C23" s="53"/>
      <c r="D23" s="55" t="s">
        <v>12</v>
      </c>
    </row>
    <row r="24" spans="1:6" ht="17.25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>
      <c r="B32" s="22" t="s">
        <v>20</v>
      </c>
      <c r="C32" s="23" t="s">
        <v>17</v>
      </c>
      <c r="D32" s="22"/>
    </row>
    <row r="33" spans="2:4" ht="15">
      <c r="B33" s="24" t="s">
        <v>19</v>
      </c>
      <c r="C33" s="25">
        <f>aporte</f>
        <v>200</v>
      </c>
      <c r="D33" s="24"/>
    </row>
    <row r="35" spans="2:4" ht="15">
      <c r="B35" s="26" t="s">
        <v>21</v>
      </c>
      <c r="C35" s="26" t="s">
        <v>22</v>
      </c>
      <c r="D35" s="26" t="s">
        <v>23</v>
      </c>
    </row>
    <row r="36" spans="2:4">
      <c r="B36" s="2" t="s">
        <v>24</v>
      </c>
      <c r="C36" s="4">
        <f>VLOOKUP($C$32&amp;"-"&amp;B36,Planilha2!$A:$D,4,FALSE)</f>
        <v>0.32</v>
      </c>
      <c r="D36" s="29">
        <f>C36*$C$33</f>
        <v>64</v>
      </c>
    </row>
    <row r="37" spans="2:4">
      <c r="B37" s="2" t="s">
        <v>25</v>
      </c>
      <c r="C37" s="4">
        <f>VLOOKUP($C$32&amp;"-"&amp;B37,Planilha2!$A:$D,4,FALSE)</f>
        <v>0.35</v>
      </c>
      <c r="D37" s="29">
        <f t="shared" ref="D37:D41" si="0">C37*$C$33</f>
        <v>70</v>
      </c>
    </row>
    <row r="38" spans="2:4">
      <c r="B38" s="2" t="s">
        <v>26</v>
      </c>
      <c r="C38" s="4">
        <f>VLOOKUP($C$32&amp;"-"&amp;B38,Planilha2!$A:$D,4,FALSE)</f>
        <v>0.08</v>
      </c>
      <c r="D38" s="29">
        <f t="shared" si="0"/>
        <v>16</v>
      </c>
    </row>
    <row r="39" spans="2:4">
      <c r="B39" s="2" t="s">
        <v>27</v>
      </c>
      <c r="C39" s="4">
        <f>VLOOKUP($C$32&amp;"-"&amp;B39,Planilha2!$A:$D,4,FALSE)</f>
        <v>0.05</v>
      </c>
      <c r="D39" s="29">
        <f t="shared" si="0"/>
        <v>10</v>
      </c>
    </row>
    <row r="40" spans="2:4">
      <c r="B40" s="2" t="s">
        <v>28</v>
      </c>
      <c r="C40" s="4">
        <f>VLOOKUP($C$32&amp;"-"&amp;B40,Planilha2!$A:$D,4,FALSE)</f>
        <v>0.1</v>
      </c>
      <c r="D40" s="29">
        <f t="shared" si="0"/>
        <v>20</v>
      </c>
    </row>
    <row r="41" spans="2:4">
      <c r="B41" s="2" t="s">
        <v>29</v>
      </c>
      <c r="C41" s="4">
        <f>VLOOKUP($C$32&amp;"-"&amp;B41,Planilha2!$A:$D,4,FALSE)</f>
        <v>0.1</v>
      </c>
      <c r="D41" s="29">
        <f t="shared" si="0"/>
        <v>20</v>
      </c>
    </row>
    <row r="42" spans="2:4" ht="15">
      <c r="B42" s="27"/>
      <c r="C42" s="27"/>
      <c r="D42" s="28">
        <f>SUM(D36:D41)</f>
        <v>200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25"/>
  <cols>
    <col min="1" max="1" width="29.125" bestFit="1" customWidth="1"/>
    <col min="2" max="2" width="11.5" bestFit="1" customWidth="1"/>
    <col min="3" max="3" width="17.75" bestFit="1" customWidth="1"/>
    <col min="7" max="7" width="15.375" bestFit="1" customWidth="1"/>
  </cols>
  <sheetData>
    <row r="2" spans="1:8">
      <c r="A2" s="37" t="s">
        <v>31</v>
      </c>
      <c r="B2" s="37" t="s">
        <v>20</v>
      </c>
      <c r="C2" s="38" t="s">
        <v>21</v>
      </c>
      <c r="D2" s="38" t="s">
        <v>30</v>
      </c>
    </row>
    <row r="3" spans="1:8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2" t="s">
        <v>32</v>
      </c>
      <c r="H4" s="36">
        <f>VLOOKUP(G4,$A:$D,4,FALSE)</f>
        <v>0.35</v>
      </c>
    </row>
    <row r="5" spans="1:8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>
      <c r="A8" s="30" t="str">
        <f t="shared" si="0"/>
        <v>Conservador-HOTELARIAS</v>
      </c>
      <c r="B8" s="30" t="s">
        <v>16</v>
      </c>
      <c r="C8" s="31" t="s">
        <v>29</v>
      </c>
      <c r="D8" s="32">
        <v>0</v>
      </c>
    </row>
    <row r="9" spans="1:8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>
      <c r="A10" s="33" t="str">
        <f t="shared" si="0"/>
        <v>Moderado-TIJOLO</v>
      </c>
      <c r="B10" s="33" t="s">
        <v>17</v>
      </c>
      <c r="C10" s="34" t="s">
        <v>25</v>
      </c>
      <c r="D10" s="35">
        <v>0.35</v>
      </c>
    </row>
    <row r="11" spans="1:8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>
      <c r="A14" s="30" t="str">
        <f t="shared" si="0"/>
        <v>Moderado-HOTELARIAS</v>
      </c>
      <c r="B14" s="30" t="s">
        <v>17</v>
      </c>
      <c r="C14" s="31" t="s">
        <v>29</v>
      </c>
      <c r="D14" s="32">
        <v>0.1</v>
      </c>
    </row>
    <row r="15" spans="1:8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Usuário</cp:lastModifiedBy>
  <dcterms:created xsi:type="dcterms:W3CDTF">2025-04-16T18:38:03Z</dcterms:created>
  <dcterms:modified xsi:type="dcterms:W3CDTF">2025-06-19T15:06:08Z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