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0490" windowHeight="7620" activeTab="3"/>
  </bookViews>
  <sheets>
    <sheet name="Part 1" sheetId="27" r:id="rId1"/>
    <sheet name="Part 2" sheetId="29" r:id="rId2"/>
    <sheet name="Part 3" sheetId="30" r:id="rId3"/>
    <sheet name="Student" sheetId="28" r:id="rId4"/>
  </sheets>
  <definedNames>
    <definedName name="Department">#REF!</definedName>
    <definedName name="Gender">#REF!</definedName>
    <definedName name="Helen">'Part 1'!$C$5</definedName>
    <definedName name="ID">#REF!</definedName>
    <definedName name="Last_Name">#REF!</definedName>
    <definedName name="Region">#REF!</definedName>
    <definedName name="Rocky">'Part 1'!$B$5</definedName>
    <definedName name="Salary">#REF!</definedName>
    <definedName name="Sam">'Part 1'!$A$5</definedName>
    <definedName name="Title">#REF!</definedName>
  </definedNames>
  <calcPr calcId="162913"/>
</workbook>
</file>

<file path=xl/calcChain.xml><?xml version="1.0" encoding="utf-8"?>
<calcChain xmlns="http://schemas.openxmlformats.org/spreadsheetml/2006/main">
  <c r="O8" i="29" l="1"/>
  <c r="O9" i="29"/>
  <c r="O10" i="29"/>
  <c r="O11" i="29"/>
  <c r="O12" i="29"/>
  <c r="O13" i="29"/>
  <c r="O14" i="29"/>
  <c r="O15" i="29"/>
  <c r="O16" i="29"/>
  <c r="O17" i="29"/>
  <c r="O18" i="29"/>
  <c r="O19" i="29"/>
  <c r="O20" i="29"/>
  <c r="O21" i="29"/>
  <c r="O22" i="29"/>
  <c r="O23" i="29"/>
  <c r="O24" i="29"/>
  <c r="O25" i="29"/>
  <c r="O26" i="29"/>
  <c r="O27" i="29"/>
  <c r="O28" i="29"/>
  <c r="O29" i="29"/>
  <c r="O30" i="29"/>
  <c r="O31" i="29"/>
  <c r="O32" i="29"/>
  <c r="O33" i="29"/>
  <c r="O34" i="29"/>
  <c r="O35" i="29"/>
  <c r="O36" i="29"/>
  <c r="O37" i="29"/>
  <c r="O38" i="29"/>
  <c r="O39" i="29"/>
  <c r="O40" i="29"/>
  <c r="O41" i="29"/>
  <c r="O42" i="29"/>
  <c r="O43" i="29"/>
  <c r="O44" i="29"/>
  <c r="O45" i="29"/>
  <c r="O46" i="29"/>
  <c r="O47" i="29"/>
  <c r="O48" i="29"/>
  <c r="O49" i="29"/>
  <c r="O50" i="29"/>
  <c r="O51" i="29"/>
  <c r="O52" i="29"/>
  <c r="O53" i="29"/>
  <c r="O54" i="29"/>
  <c r="O55" i="29"/>
  <c r="O56" i="29"/>
  <c r="O57" i="29"/>
  <c r="O58" i="29"/>
  <c r="O59" i="29"/>
  <c r="O60" i="29"/>
  <c r="O61" i="29"/>
  <c r="O62" i="29"/>
  <c r="O63" i="29"/>
  <c r="O64" i="29"/>
  <c r="O65" i="29"/>
  <c r="O66" i="29"/>
  <c r="O67" i="29"/>
  <c r="O68" i="29"/>
  <c r="O69" i="29"/>
  <c r="O70" i="29"/>
  <c r="O71" i="29"/>
  <c r="O72" i="29"/>
  <c r="O73" i="29"/>
  <c r="O74" i="29"/>
  <c r="O75" i="29"/>
  <c r="O76" i="29"/>
  <c r="O77" i="29"/>
  <c r="O78" i="29"/>
  <c r="O79" i="29"/>
  <c r="O80" i="29"/>
  <c r="O81" i="29"/>
  <c r="O82" i="29"/>
  <c r="O83" i="29"/>
  <c r="O84" i="29"/>
  <c r="O85" i="29"/>
  <c r="O86" i="29"/>
  <c r="O87" i="29"/>
  <c r="O88" i="29"/>
  <c r="O89" i="29"/>
  <c r="O90" i="29"/>
  <c r="O91" i="29"/>
  <c r="O92" i="29"/>
  <c r="O93" i="29"/>
  <c r="O94" i="29"/>
  <c r="O95" i="29"/>
  <c r="O96" i="29"/>
  <c r="O97" i="29"/>
  <c r="O98" i="29"/>
  <c r="O99" i="29"/>
  <c r="O100" i="29"/>
  <c r="O101" i="29"/>
  <c r="O102" i="29"/>
  <c r="O103" i="29"/>
  <c r="O104" i="29"/>
  <c r="O105" i="29"/>
  <c r="O106" i="29"/>
  <c r="O107" i="29"/>
  <c r="O108" i="29"/>
  <c r="O109" i="29"/>
  <c r="O110" i="29"/>
  <c r="O111" i="29"/>
  <c r="O112" i="29"/>
  <c r="O113" i="29"/>
  <c r="O114" i="29"/>
  <c r="O115" i="29"/>
  <c r="O116" i="29"/>
  <c r="O117" i="29"/>
  <c r="O118" i="29"/>
  <c r="O119" i="29"/>
  <c r="O120" i="29"/>
  <c r="O121" i="29"/>
  <c r="O122" i="29"/>
  <c r="O123" i="29"/>
  <c r="O124" i="29"/>
  <c r="O125" i="29"/>
  <c r="O126" i="29"/>
  <c r="O127" i="29"/>
  <c r="O128" i="29"/>
  <c r="O129" i="29"/>
  <c r="O130" i="29"/>
  <c r="O131" i="29"/>
  <c r="O132" i="29"/>
  <c r="O133" i="29"/>
  <c r="O134" i="29"/>
  <c r="O135" i="29"/>
  <c r="O136" i="29"/>
  <c r="O137" i="29"/>
  <c r="O138" i="29"/>
  <c r="O139" i="29"/>
  <c r="O140" i="29"/>
  <c r="O141" i="29"/>
  <c r="O142" i="29"/>
  <c r="O143" i="29"/>
  <c r="O144" i="29"/>
  <c r="O145" i="29"/>
  <c r="O146" i="29"/>
  <c r="O147" i="29"/>
  <c r="O148" i="29"/>
  <c r="O149" i="29"/>
  <c r="O150" i="29"/>
  <c r="O151" i="29"/>
  <c r="O152" i="29"/>
  <c r="O153" i="29"/>
  <c r="O154" i="29"/>
  <c r="O155" i="29"/>
  <c r="O156" i="29"/>
  <c r="O157" i="29"/>
  <c r="O158" i="29"/>
  <c r="O159" i="29"/>
  <c r="O160" i="29"/>
  <c r="O161" i="29"/>
  <c r="O162" i="29"/>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52" i="30"/>
  <c r="L53" i="30"/>
  <c r="L54" i="30"/>
  <c r="L55" i="30"/>
  <c r="L56" i="30"/>
  <c r="L57" i="30"/>
  <c r="L58" i="30"/>
  <c r="L59" i="30"/>
  <c r="L60" i="30"/>
  <c r="L61" i="30"/>
  <c r="L62" i="30"/>
  <c r="L63" i="30"/>
  <c r="L64" i="30"/>
  <c r="L65" i="30"/>
  <c r="L66" i="30"/>
  <c r="L67" i="30"/>
  <c r="L68" i="30"/>
  <c r="L69" i="30"/>
  <c r="L70" i="30"/>
  <c r="L71" i="30"/>
  <c r="L72" i="30"/>
  <c r="L73" i="30"/>
  <c r="L74" i="30"/>
  <c r="L75" i="30"/>
  <c r="L76" i="30"/>
  <c r="L77" i="30"/>
  <c r="L78" i="30"/>
  <c r="L79" i="30"/>
  <c r="L80" i="30"/>
  <c r="L81" i="30"/>
  <c r="L82" i="30"/>
  <c r="L83" i="30"/>
  <c r="L84" i="30"/>
  <c r="L85" i="30"/>
  <c r="L86" i="30"/>
  <c r="L87" i="30"/>
  <c r="L88" i="30"/>
  <c r="L89" i="30"/>
  <c r="L90" i="30"/>
  <c r="L91" i="30"/>
  <c r="L92" i="30"/>
  <c r="L93" i="30"/>
  <c r="L94" i="30"/>
  <c r="L95" i="30"/>
  <c r="L96" i="30"/>
  <c r="L97" i="30"/>
  <c r="L98" i="30"/>
  <c r="L99" i="30"/>
  <c r="L100" i="30"/>
  <c r="L9" i="30"/>
  <c r="O7" i="29"/>
  <c r="S54" i="29"/>
  <c r="S53" i="29"/>
  <c r="S52" i="29"/>
  <c r="S51" i="29"/>
  <c r="S50" i="29"/>
  <c r="S44" i="29"/>
  <c r="S43" i="29"/>
  <c r="S42" i="29"/>
  <c r="S41" i="29"/>
  <c r="S40" i="29"/>
  <c r="K9" i="30"/>
  <c r="K10" i="30"/>
  <c r="K11" i="30"/>
  <c r="K12" i="30"/>
  <c r="K13" i="30"/>
  <c r="K14" i="30"/>
  <c r="K15" i="30"/>
  <c r="K16" i="30"/>
  <c r="K17" i="30"/>
  <c r="K18" i="30"/>
  <c r="K19" i="30"/>
  <c r="K20" i="30"/>
  <c r="K21" i="30"/>
  <c r="K22" i="30"/>
  <c r="K23" i="30"/>
  <c r="K24" i="30"/>
  <c r="K25" i="30"/>
  <c r="K26" i="30"/>
  <c r="K27" i="30"/>
  <c r="K28" i="30"/>
  <c r="K29" i="30"/>
  <c r="K30" i="30"/>
  <c r="K31" i="30"/>
  <c r="K32" i="30"/>
  <c r="K33" i="30"/>
  <c r="K34" i="30"/>
  <c r="K35" i="30"/>
  <c r="K36" i="30"/>
  <c r="K37" i="30"/>
  <c r="K38" i="30"/>
  <c r="K39" i="30"/>
  <c r="K40" i="30"/>
  <c r="K41" i="30"/>
  <c r="K42" i="30"/>
  <c r="K43" i="30"/>
  <c r="K44" i="30"/>
  <c r="K45" i="30"/>
  <c r="K46" i="30"/>
  <c r="K47" i="30"/>
  <c r="K48" i="30"/>
  <c r="K49" i="30"/>
  <c r="K50" i="30"/>
  <c r="K51" i="30"/>
  <c r="K52" i="30"/>
  <c r="K53" i="30"/>
  <c r="K54" i="30"/>
  <c r="K55" i="30"/>
  <c r="K56" i="30"/>
  <c r="K57" i="30"/>
  <c r="K58" i="30"/>
  <c r="K59" i="30"/>
  <c r="K60" i="30"/>
  <c r="K61" i="30"/>
  <c r="K62" i="30"/>
  <c r="K63" i="30"/>
  <c r="K64" i="30"/>
  <c r="K65" i="30"/>
  <c r="K66" i="30"/>
  <c r="K67" i="30"/>
  <c r="K68" i="30"/>
  <c r="K69" i="30"/>
  <c r="K70" i="30"/>
  <c r="K71" i="30"/>
  <c r="K72" i="30"/>
  <c r="K73" i="30"/>
  <c r="K74" i="30"/>
  <c r="K75" i="30"/>
  <c r="K76" i="30"/>
  <c r="K77" i="30"/>
  <c r="K78" i="30"/>
  <c r="K79" i="30"/>
  <c r="K80" i="30"/>
  <c r="K81" i="30"/>
  <c r="K82" i="30"/>
  <c r="K83" i="30"/>
  <c r="K84" i="30"/>
  <c r="K85" i="30"/>
  <c r="K86" i="30"/>
  <c r="K87" i="30"/>
  <c r="K88" i="30"/>
  <c r="K89" i="30"/>
  <c r="K90" i="30"/>
  <c r="K91" i="30"/>
  <c r="K92" i="30"/>
  <c r="K93" i="30"/>
  <c r="K94" i="30"/>
  <c r="K95" i="30"/>
  <c r="K96" i="30"/>
  <c r="K97" i="30"/>
  <c r="K98" i="30"/>
  <c r="K99" i="30"/>
  <c r="K100" i="30"/>
  <c r="S55" i="29" l="1"/>
  <c r="S45" i="29"/>
  <c r="J10" i="30" l="1"/>
  <c r="J11" i="30"/>
  <c r="J12" i="30"/>
  <c r="J13" i="30"/>
  <c r="J14" i="30"/>
  <c r="J15" i="30"/>
  <c r="J16" i="30"/>
  <c r="J17" i="30"/>
  <c r="J18" i="30"/>
  <c r="J19" i="30"/>
  <c r="J20" i="30"/>
  <c r="J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68" i="30"/>
  <c r="J69" i="30"/>
  <c r="J70" i="30"/>
  <c r="J71" i="30"/>
  <c r="J72" i="30"/>
  <c r="J73" i="30"/>
  <c r="J74" i="30"/>
  <c r="J75" i="30"/>
  <c r="J76" i="30"/>
  <c r="J77" i="30"/>
  <c r="J78" i="30"/>
  <c r="J79" i="30"/>
  <c r="J80" i="30"/>
  <c r="J81" i="30"/>
  <c r="J82" i="30"/>
  <c r="J83" i="30"/>
  <c r="J84" i="30"/>
  <c r="J85" i="30"/>
  <c r="J86" i="30"/>
  <c r="J87" i="30"/>
  <c r="J88" i="30"/>
  <c r="J89" i="30"/>
  <c r="J90" i="30"/>
  <c r="J91" i="30"/>
  <c r="J92" i="30"/>
  <c r="J93" i="30"/>
  <c r="J94" i="30"/>
  <c r="J95" i="30"/>
  <c r="J96" i="30"/>
  <c r="J97" i="30"/>
  <c r="J98" i="30"/>
  <c r="J99" i="30"/>
  <c r="J100" i="30"/>
  <c r="J9" i="30"/>
  <c r="N8" i="29"/>
  <c r="N9" i="29"/>
  <c r="N10" i="29"/>
  <c r="N11" i="29"/>
  <c r="N12" i="29"/>
  <c r="N13" i="29"/>
  <c r="N14" i="29"/>
  <c r="N15" i="29"/>
  <c r="N16" i="29"/>
  <c r="N17" i="29"/>
  <c r="N18" i="29"/>
  <c r="N19" i="29"/>
  <c r="N20" i="29"/>
  <c r="N21" i="29"/>
  <c r="N22" i="29"/>
  <c r="N23" i="29"/>
  <c r="N24" i="29"/>
  <c r="N25" i="29"/>
  <c r="N26" i="29"/>
  <c r="N27" i="29"/>
  <c r="N28" i="29"/>
  <c r="N29" i="29"/>
  <c r="N30" i="29"/>
  <c r="N31" i="29"/>
  <c r="N32" i="29"/>
  <c r="N33" i="29"/>
  <c r="N34" i="29"/>
  <c r="N35" i="29"/>
  <c r="N36" i="29"/>
  <c r="N37" i="29"/>
  <c r="N38" i="29"/>
  <c r="N39" i="29"/>
  <c r="N40" i="29"/>
  <c r="N41" i="29"/>
  <c r="N42" i="29"/>
  <c r="N43" i="29"/>
  <c r="N44" i="29"/>
  <c r="N45" i="29"/>
  <c r="N46" i="29"/>
  <c r="N47" i="29"/>
  <c r="N48" i="29"/>
  <c r="N49" i="29"/>
  <c r="N50" i="29"/>
  <c r="N51" i="29"/>
  <c r="N52" i="29"/>
  <c r="N53" i="29"/>
  <c r="N54" i="29"/>
  <c r="N55" i="29"/>
  <c r="N56" i="29"/>
  <c r="N57" i="29"/>
  <c r="N58" i="29"/>
  <c r="N59" i="29"/>
  <c r="N60" i="29"/>
  <c r="N61" i="29"/>
  <c r="N62" i="29"/>
  <c r="N63" i="29"/>
  <c r="N64" i="29"/>
  <c r="N65" i="29"/>
  <c r="N66" i="29"/>
  <c r="N67" i="29"/>
  <c r="N68" i="29"/>
  <c r="N69" i="29"/>
  <c r="N70" i="29"/>
  <c r="N71" i="29"/>
  <c r="N72" i="29"/>
  <c r="N73" i="29"/>
  <c r="N74" i="29"/>
  <c r="N75" i="29"/>
  <c r="N76" i="29"/>
  <c r="N77" i="29"/>
  <c r="N78" i="29"/>
  <c r="N79" i="29"/>
  <c r="N80" i="29"/>
  <c r="N81" i="29"/>
  <c r="N82" i="29"/>
  <c r="N83" i="29"/>
  <c r="N84" i="29"/>
  <c r="N85" i="29"/>
  <c r="N86" i="29"/>
  <c r="N87" i="29"/>
  <c r="N88" i="29"/>
  <c r="N89" i="29"/>
  <c r="N90" i="29"/>
  <c r="N91" i="29"/>
  <c r="N92" i="29"/>
  <c r="N93" i="29"/>
  <c r="N94" i="29"/>
  <c r="N95" i="29"/>
  <c r="N96" i="29"/>
  <c r="N97" i="29"/>
  <c r="N98" i="29"/>
  <c r="N99" i="29"/>
  <c r="N100" i="29"/>
  <c r="N101" i="29"/>
  <c r="N102" i="29"/>
  <c r="N103" i="29"/>
  <c r="N104" i="29"/>
  <c r="N105" i="29"/>
  <c r="N106" i="29"/>
  <c r="N107" i="29"/>
  <c r="N108" i="29"/>
  <c r="N109" i="29"/>
  <c r="N110" i="29"/>
  <c r="N111" i="29"/>
  <c r="N112" i="29"/>
  <c r="N113" i="29"/>
  <c r="N114" i="29"/>
  <c r="N115" i="29"/>
  <c r="N116" i="29"/>
  <c r="N117" i="29"/>
  <c r="N118" i="29"/>
  <c r="N119" i="29"/>
  <c r="N120" i="29"/>
  <c r="N121" i="29"/>
  <c r="N122" i="29"/>
  <c r="N123" i="29"/>
  <c r="N124" i="29"/>
  <c r="N125" i="29"/>
  <c r="N126" i="29"/>
  <c r="N127" i="29"/>
  <c r="N128" i="29"/>
  <c r="N129" i="29"/>
  <c r="N130" i="29"/>
  <c r="N131" i="29"/>
  <c r="N132" i="29"/>
  <c r="N133" i="29"/>
  <c r="N134" i="29"/>
  <c r="N135" i="29"/>
  <c r="N136" i="29"/>
  <c r="N137" i="29"/>
  <c r="N138" i="29"/>
  <c r="N139" i="29"/>
  <c r="N140" i="29"/>
  <c r="N141" i="29"/>
  <c r="N142" i="29"/>
  <c r="N143" i="29"/>
  <c r="N144" i="29"/>
  <c r="N145" i="29"/>
  <c r="N146" i="29"/>
  <c r="N147" i="29"/>
  <c r="N148" i="29"/>
  <c r="N149" i="29"/>
  <c r="N150" i="29"/>
  <c r="N151" i="29"/>
  <c r="N152" i="29"/>
  <c r="N153" i="29"/>
  <c r="N154" i="29"/>
  <c r="N155" i="29"/>
  <c r="N156" i="29"/>
  <c r="N157" i="29"/>
  <c r="N158" i="29"/>
  <c r="N159" i="29"/>
  <c r="N160" i="29"/>
  <c r="N161" i="29"/>
  <c r="N162" i="29"/>
  <c r="N7" i="29"/>
  <c r="M8" i="29"/>
  <c r="M9" i="29"/>
  <c r="M10" i="29"/>
  <c r="M11" i="29"/>
  <c r="M12" i="29"/>
  <c r="M13" i="29"/>
  <c r="M14" i="29"/>
  <c r="M15" i="29"/>
  <c r="M16" i="29"/>
  <c r="M17" i="29"/>
  <c r="M18" i="29"/>
  <c r="M19" i="29"/>
  <c r="M20" i="29"/>
  <c r="M21" i="29"/>
  <c r="M22" i="29"/>
  <c r="M23" i="29"/>
  <c r="M24" i="29"/>
  <c r="M25" i="29"/>
  <c r="M26" i="29"/>
  <c r="M27" i="29"/>
  <c r="M28" i="29"/>
  <c r="M29" i="29"/>
  <c r="M30" i="29"/>
  <c r="M31" i="29"/>
  <c r="M32" i="29"/>
  <c r="M33" i="29"/>
  <c r="M34" i="29"/>
  <c r="M35" i="29"/>
  <c r="M36" i="29"/>
  <c r="M37" i="29"/>
  <c r="M38" i="29"/>
  <c r="M39" i="29"/>
  <c r="M40" i="29"/>
  <c r="M41" i="29"/>
  <c r="M42" i="29"/>
  <c r="M43" i="29"/>
  <c r="M44" i="29"/>
  <c r="M45" i="29"/>
  <c r="M46" i="29"/>
  <c r="M47" i="29"/>
  <c r="M48" i="29"/>
  <c r="M49" i="29"/>
  <c r="M50" i="29"/>
  <c r="M51" i="29"/>
  <c r="M52" i="29"/>
  <c r="M53" i="29"/>
  <c r="M54" i="29"/>
  <c r="M55" i="29"/>
  <c r="M56" i="29"/>
  <c r="M57" i="29"/>
  <c r="M58" i="29"/>
  <c r="M59" i="29"/>
  <c r="M60" i="29"/>
  <c r="M61" i="29"/>
  <c r="M62" i="29"/>
  <c r="M63" i="29"/>
  <c r="M64" i="29"/>
  <c r="M65" i="29"/>
  <c r="M66" i="29"/>
  <c r="M67" i="29"/>
  <c r="M68" i="29"/>
  <c r="M69" i="29"/>
  <c r="M70" i="29"/>
  <c r="M71" i="29"/>
  <c r="M72" i="29"/>
  <c r="M73" i="29"/>
  <c r="M74" i="29"/>
  <c r="M75" i="29"/>
  <c r="M76" i="29"/>
  <c r="M77" i="29"/>
  <c r="M78" i="29"/>
  <c r="M79" i="29"/>
  <c r="M80" i="29"/>
  <c r="M81" i="29"/>
  <c r="M82" i="29"/>
  <c r="M83" i="29"/>
  <c r="M84" i="29"/>
  <c r="M85" i="29"/>
  <c r="M86" i="29"/>
  <c r="M87" i="29"/>
  <c r="M88" i="29"/>
  <c r="M89" i="29"/>
  <c r="M90" i="29"/>
  <c r="M91" i="29"/>
  <c r="M92" i="29"/>
  <c r="M93" i="29"/>
  <c r="M94" i="29"/>
  <c r="M95" i="29"/>
  <c r="M96" i="29"/>
  <c r="M97" i="29"/>
  <c r="M98" i="29"/>
  <c r="M99" i="29"/>
  <c r="M100" i="29"/>
  <c r="M101" i="29"/>
  <c r="M102" i="29"/>
  <c r="M103" i="29"/>
  <c r="M104" i="29"/>
  <c r="M105" i="29"/>
  <c r="M106" i="29"/>
  <c r="M107" i="29"/>
  <c r="M108" i="29"/>
  <c r="M109" i="29"/>
  <c r="M110" i="29"/>
  <c r="M111" i="29"/>
  <c r="M112" i="29"/>
  <c r="M113" i="29"/>
  <c r="M114" i="29"/>
  <c r="M115" i="29"/>
  <c r="M116" i="29"/>
  <c r="M117" i="29"/>
  <c r="M118" i="29"/>
  <c r="M119" i="29"/>
  <c r="M120" i="29"/>
  <c r="M121" i="29"/>
  <c r="M122" i="29"/>
  <c r="M123" i="29"/>
  <c r="M124" i="29"/>
  <c r="M125" i="29"/>
  <c r="M126" i="29"/>
  <c r="M127" i="29"/>
  <c r="M128" i="29"/>
  <c r="M129" i="29"/>
  <c r="M130" i="29"/>
  <c r="M131" i="29"/>
  <c r="M132" i="29"/>
  <c r="M133" i="29"/>
  <c r="M134" i="29"/>
  <c r="M135" i="29"/>
  <c r="M136" i="29"/>
  <c r="M137" i="29"/>
  <c r="M138" i="29"/>
  <c r="M139" i="29"/>
  <c r="M140" i="29"/>
  <c r="M141" i="29"/>
  <c r="M142" i="29"/>
  <c r="M143" i="29"/>
  <c r="M144" i="29"/>
  <c r="M145" i="29"/>
  <c r="M146" i="29"/>
  <c r="M147" i="29"/>
  <c r="M148" i="29"/>
  <c r="M149" i="29"/>
  <c r="M150" i="29"/>
  <c r="M151" i="29"/>
  <c r="M152" i="29"/>
  <c r="M153" i="29"/>
  <c r="M154" i="29"/>
  <c r="M155" i="29"/>
  <c r="M156" i="29"/>
  <c r="M157" i="29"/>
  <c r="M158" i="29"/>
  <c r="M159" i="29"/>
  <c r="M160" i="29"/>
  <c r="M161" i="29"/>
  <c r="M162" i="29"/>
  <c r="M7" i="29"/>
  <c r="L8" i="29"/>
  <c r="L9" i="29"/>
  <c r="L10" i="29"/>
  <c r="L11" i="29"/>
  <c r="L12" i="29"/>
  <c r="L13" i="29"/>
  <c r="L14" i="29"/>
  <c r="L15" i="29"/>
  <c r="L16" i="29"/>
  <c r="L17" i="29"/>
  <c r="L18" i="29"/>
  <c r="L19" i="29"/>
  <c r="L20" i="29"/>
  <c r="L21" i="29"/>
  <c r="L22" i="29"/>
  <c r="L23" i="29"/>
  <c r="L24" i="29"/>
  <c r="L25" i="29"/>
  <c r="L26" i="29"/>
  <c r="L27" i="29"/>
  <c r="L28" i="29"/>
  <c r="L29" i="29"/>
  <c r="L30" i="29"/>
  <c r="L31" i="29"/>
  <c r="L32" i="29"/>
  <c r="L33" i="29"/>
  <c r="L34" i="29"/>
  <c r="L35" i="29"/>
  <c r="L36" i="29"/>
  <c r="L37" i="29"/>
  <c r="L38" i="29"/>
  <c r="L39" i="29"/>
  <c r="L40" i="29"/>
  <c r="L41" i="29"/>
  <c r="L42" i="29"/>
  <c r="L43" i="29"/>
  <c r="L44" i="29"/>
  <c r="L45" i="29"/>
  <c r="L46" i="29"/>
  <c r="L47" i="29"/>
  <c r="L48" i="29"/>
  <c r="L49" i="29"/>
  <c r="L50" i="29"/>
  <c r="L51" i="29"/>
  <c r="L52" i="29"/>
  <c r="L53" i="29"/>
  <c r="L54" i="29"/>
  <c r="L55" i="29"/>
  <c r="L56" i="29"/>
  <c r="L57" i="29"/>
  <c r="L58" i="29"/>
  <c r="L59" i="29"/>
  <c r="L60" i="29"/>
  <c r="L61" i="29"/>
  <c r="L62" i="29"/>
  <c r="L63" i="29"/>
  <c r="L64" i="29"/>
  <c r="L65" i="29"/>
  <c r="L66" i="29"/>
  <c r="L67" i="29"/>
  <c r="L68" i="29"/>
  <c r="L69" i="29"/>
  <c r="L70" i="29"/>
  <c r="L71" i="29"/>
  <c r="L72" i="29"/>
  <c r="L73" i="29"/>
  <c r="L74" i="29"/>
  <c r="L75" i="29"/>
  <c r="L76" i="29"/>
  <c r="L77" i="29"/>
  <c r="L78" i="29"/>
  <c r="L79" i="29"/>
  <c r="L80" i="29"/>
  <c r="L81" i="29"/>
  <c r="L82" i="29"/>
  <c r="L83" i="29"/>
  <c r="L84" i="29"/>
  <c r="L85" i="29"/>
  <c r="L86" i="29"/>
  <c r="L87" i="29"/>
  <c r="L88" i="29"/>
  <c r="L89" i="29"/>
  <c r="L90" i="29"/>
  <c r="L91" i="29"/>
  <c r="L92" i="29"/>
  <c r="L93" i="29"/>
  <c r="L94" i="29"/>
  <c r="L95" i="29"/>
  <c r="L96" i="29"/>
  <c r="L97" i="29"/>
  <c r="L98" i="29"/>
  <c r="L99" i="29"/>
  <c r="L100" i="29"/>
  <c r="L101" i="29"/>
  <c r="L102" i="29"/>
  <c r="L103" i="29"/>
  <c r="L104" i="29"/>
  <c r="L105" i="29"/>
  <c r="L106" i="29"/>
  <c r="L107" i="29"/>
  <c r="L108" i="29"/>
  <c r="L109" i="29"/>
  <c r="L110" i="29"/>
  <c r="L111" i="29"/>
  <c r="L112" i="29"/>
  <c r="L113" i="29"/>
  <c r="L114" i="29"/>
  <c r="L115" i="29"/>
  <c r="L116" i="29"/>
  <c r="L117" i="29"/>
  <c r="L118" i="29"/>
  <c r="L119" i="29"/>
  <c r="L120" i="29"/>
  <c r="L121" i="29"/>
  <c r="L122" i="29"/>
  <c r="L123" i="29"/>
  <c r="L124" i="29"/>
  <c r="L125" i="29"/>
  <c r="L126" i="29"/>
  <c r="L127" i="29"/>
  <c r="L128" i="29"/>
  <c r="L129" i="29"/>
  <c r="L130" i="29"/>
  <c r="L131" i="29"/>
  <c r="L132" i="29"/>
  <c r="L133" i="29"/>
  <c r="L134" i="29"/>
  <c r="L135" i="29"/>
  <c r="L136" i="29"/>
  <c r="L137" i="29"/>
  <c r="L138" i="29"/>
  <c r="L139" i="29"/>
  <c r="L140" i="29"/>
  <c r="L141" i="29"/>
  <c r="L142" i="29"/>
  <c r="L143" i="29"/>
  <c r="L144" i="29"/>
  <c r="L145" i="29"/>
  <c r="L146" i="29"/>
  <c r="L147" i="29"/>
  <c r="L148" i="29"/>
  <c r="L149" i="29"/>
  <c r="L150" i="29"/>
  <c r="L151" i="29"/>
  <c r="L152" i="29"/>
  <c r="L153" i="29"/>
  <c r="L154" i="29"/>
  <c r="L155" i="29"/>
  <c r="L156" i="29"/>
  <c r="L157" i="29"/>
  <c r="L158" i="29"/>
  <c r="L159" i="29"/>
  <c r="L160" i="29"/>
  <c r="L161" i="29"/>
  <c r="L162" i="29"/>
  <c r="L7" i="29"/>
  <c r="K8" i="29"/>
  <c r="K9" i="29"/>
  <c r="K10" i="29"/>
  <c r="K11" i="29"/>
  <c r="K12" i="29"/>
  <c r="K13" i="29"/>
  <c r="K14" i="29"/>
  <c r="K15" i="29"/>
  <c r="K16" i="29"/>
  <c r="K17" i="29"/>
  <c r="K18" i="29"/>
  <c r="K19" i="29"/>
  <c r="K20" i="29"/>
  <c r="K21" i="29"/>
  <c r="K22" i="29"/>
  <c r="K23" i="29"/>
  <c r="K24" i="29"/>
  <c r="K25" i="29"/>
  <c r="K26" i="29"/>
  <c r="K27" i="29"/>
  <c r="K28" i="29"/>
  <c r="K29" i="29"/>
  <c r="K30" i="29"/>
  <c r="K31" i="29"/>
  <c r="K32" i="29"/>
  <c r="K33" i="29"/>
  <c r="K34" i="29"/>
  <c r="K35" i="29"/>
  <c r="K36" i="29"/>
  <c r="K37" i="29"/>
  <c r="K38" i="29"/>
  <c r="K39" i="29"/>
  <c r="K40" i="29"/>
  <c r="K41" i="29"/>
  <c r="K42" i="29"/>
  <c r="K43" i="29"/>
  <c r="K44" i="29"/>
  <c r="K45" i="29"/>
  <c r="K46" i="29"/>
  <c r="K47" i="29"/>
  <c r="K48" i="29"/>
  <c r="K49" i="29"/>
  <c r="K50" i="29"/>
  <c r="K51" i="29"/>
  <c r="K52" i="29"/>
  <c r="K53" i="29"/>
  <c r="K54" i="29"/>
  <c r="K55" i="29"/>
  <c r="K56" i="29"/>
  <c r="K57" i="29"/>
  <c r="K58" i="29"/>
  <c r="K59" i="29"/>
  <c r="K60" i="29"/>
  <c r="K61" i="29"/>
  <c r="K62" i="29"/>
  <c r="K63" i="29"/>
  <c r="K64" i="29"/>
  <c r="K65" i="29"/>
  <c r="K66" i="29"/>
  <c r="K67" i="29"/>
  <c r="K68" i="29"/>
  <c r="K69" i="29"/>
  <c r="K70" i="29"/>
  <c r="K71" i="29"/>
  <c r="K72" i="29"/>
  <c r="K73" i="29"/>
  <c r="K74" i="29"/>
  <c r="K75" i="29"/>
  <c r="K76" i="29"/>
  <c r="K77" i="29"/>
  <c r="K78" i="29"/>
  <c r="K79" i="29"/>
  <c r="K80" i="29"/>
  <c r="K81" i="29"/>
  <c r="K82" i="29"/>
  <c r="K83" i="29"/>
  <c r="K84" i="29"/>
  <c r="K85" i="29"/>
  <c r="K86" i="29"/>
  <c r="K87" i="29"/>
  <c r="K88" i="29"/>
  <c r="K89" i="29"/>
  <c r="K90" i="29"/>
  <c r="K91" i="29"/>
  <c r="K92" i="29"/>
  <c r="K93" i="29"/>
  <c r="K94" i="29"/>
  <c r="K95" i="29"/>
  <c r="K96" i="29"/>
  <c r="K97" i="29"/>
  <c r="K98" i="29"/>
  <c r="K99" i="29"/>
  <c r="K100" i="29"/>
  <c r="K101" i="29"/>
  <c r="K102" i="29"/>
  <c r="K103" i="29"/>
  <c r="K104" i="29"/>
  <c r="K105" i="29"/>
  <c r="K106" i="29"/>
  <c r="K107" i="29"/>
  <c r="K108" i="29"/>
  <c r="K109" i="29"/>
  <c r="K110" i="29"/>
  <c r="K111" i="29"/>
  <c r="K112" i="29"/>
  <c r="K113" i="29"/>
  <c r="K114" i="29"/>
  <c r="K115" i="29"/>
  <c r="K116" i="29"/>
  <c r="K117" i="29"/>
  <c r="K118" i="29"/>
  <c r="K119" i="29"/>
  <c r="K120" i="29"/>
  <c r="K121" i="29"/>
  <c r="K122" i="29"/>
  <c r="K123" i="29"/>
  <c r="K124" i="29"/>
  <c r="K125" i="29"/>
  <c r="K126" i="29"/>
  <c r="K127" i="29"/>
  <c r="K128" i="29"/>
  <c r="K129" i="29"/>
  <c r="K130" i="29"/>
  <c r="K131" i="29"/>
  <c r="K132" i="29"/>
  <c r="K133" i="29"/>
  <c r="K134" i="29"/>
  <c r="K135" i="29"/>
  <c r="K136" i="29"/>
  <c r="K137" i="29"/>
  <c r="K138" i="29"/>
  <c r="K139" i="29"/>
  <c r="K140" i="29"/>
  <c r="K141" i="29"/>
  <c r="K142" i="29"/>
  <c r="K143" i="29"/>
  <c r="K144" i="29"/>
  <c r="K145" i="29"/>
  <c r="K146" i="29"/>
  <c r="K147" i="29"/>
  <c r="K148" i="29"/>
  <c r="K149" i="29"/>
  <c r="K150" i="29"/>
  <c r="K151" i="29"/>
  <c r="K152" i="29"/>
  <c r="K153" i="29"/>
  <c r="K154" i="29"/>
  <c r="K155" i="29"/>
  <c r="K156" i="29"/>
  <c r="K157" i="29"/>
  <c r="K158" i="29"/>
  <c r="K159" i="29"/>
  <c r="K160" i="29"/>
  <c r="K161" i="29"/>
  <c r="K162" i="29"/>
  <c r="K7" i="29"/>
  <c r="J8" i="29"/>
  <c r="J9" i="29"/>
  <c r="J10" i="29"/>
  <c r="J11" i="29"/>
  <c r="J12" i="29"/>
  <c r="J13" i="29"/>
  <c r="J14" i="29"/>
  <c r="J15" i="29"/>
  <c r="J16" i="29"/>
  <c r="J17" i="29"/>
  <c r="J18" i="29"/>
  <c r="J19" i="29"/>
  <c r="J20" i="29"/>
  <c r="J21" i="29"/>
  <c r="J22" i="29"/>
  <c r="J23" i="29"/>
  <c r="J24" i="29"/>
  <c r="J25" i="29"/>
  <c r="J26" i="29"/>
  <c r="J27" i="29"/>
  <c r="J28" i="29"/>
  <c r="J29" i="29"/>
  <c r="J30" i="29"/>
  <c r="J31" i="29"/>
  <c r="J32" i="29"/>
  <c r="J33" i="29"/>
  <c r="J34" i="29"/>
  <c r="J35" i="29"/>
  <c r="J36" i="29"/>
  <c r="J37" i="29"/>
  <c r="J38" i="29"/>
  <c r="J39" i="29"/>
  <c r="J40" i="29"/>
  <c r="J41" i="29"/>
  <c r="J42" i="29"/>
  <c r="J43" i="29"/>
  <c r="J44" i="29"/>
  <c r="J45" i="29"/>
  <c r="J46" i="29"/>
  <c r="J47" i="29"/>
  <c r="J48" i="29"/>
  <c r="J49" i="29"/>
  <c r="J50" i="29"/>
  <c r="J51" i="29"/>
  <c r="J52" i="29"/>
  <c r="J53" i="29"/>
  <c r="J54" i="29"/>
  <c r="J55" i="29"/>
  <c r="J56" i="29"/>
  <c r="J57" i="29"/>
  <c r="J58" i="29"/>
  <c r="J59" i="29"/>
  <c r="J60" i="29"/>
  <c r="J61" i="29"/>
  <c r="J62" i="29"/>
  <c r="J63" i="29"/>
  <c r="J64" i="29"/>
  <c r="J65" i="29"/>
  <c r="J66" i="29"/>
  <c r="J67" i="29"/>
  <c r="J68" i="29"/>
  <c r="J69" i="29"/>
  <c r="J70" i="29"/>
  <c r="J71" i="29"/>
  <c r="J72" i="29"/>
  <c r="J73" i="29"/>
  <c r="J74" i="29"/>
  <c r="J75" i="29"/>
  <c r="J76" i="29"/>
  <c r="J77" i="29"/>
  <c r="J78" i="29"/>
  <c r="J79" i="29"/>
  <c r="J80" i="29"/>
  <c r="J81" i="29"/>
  <c r="J82" i="29"/>
  <c r="J83" i="29"/>
  <c r="J84" i="29"/>
  <c r="J85" i="29"/>
  <c r="J86" i="29"/>
  <c r="J87" i="29"/>
  <c r="J88" i="29"/>
  <c r="J89" i="29"/>
  <c r="J90" i="29"/>
  <c r="J91" i="29"/>
  <c r="J92" i="29"/>
  <c r="J93" i="29"/>
  <c r="J94" i="29"/>
  <c r="J95" i="29"/>
  <c r="J96" i="29"/>
  <c r="J97" i="29"/>
  <c r="J98" i="29"/>
  <c r="J99" i="29"/>
  <c r="J100" i="29"/>
  <c r="J101" i="29"/>
  <c r="J102" i="29"/>
  <c r="J103" i="29"/>
  <c r="J104" i="29"/>
  <c r="J105" i="29"/>
  <c r="J106" i="29"/>
  <c r="J107" i="29"/>
  <c r="J108" i="29"/>
  <c r="J109" i="29"/>
  <c r="J110" i="29"/>
  <c r="J111" i="29"/>
  <c r="J112" i="29"/>
  <c r="J113" i="29"/>
  <c r="J114" i="29"/>
  <c r="J115" i="29"/>
  <c r="J116" i="29"/>
  <c r="J117" i="29"/>
  <c r="J118" i="29"/>
  <c r="J119" i="29"/>
  <c r="J120" i="29"/>
  <c r="J121" i="29"/>
  <c r="J122" i="29"/>
  <c r="J123" i="29"/>
  <c r="J124" i="29"/>
  <c r="J125" i="29"/>
  <c r="J126" i="29"/>
  <c r="J127" i="29"/>
  <c r="J128" i="29"/>
  <c r="J129" i="29"/>
  <c r="J130" i="29"/>
  <c r="J131" i="29"/>
  <c r="J132" i="29"/>
  <c r="J133" i="29"/>
  <c r="J134" i="29"/>
  <c r="J135" i="29"/>
  <c r="J136" i="29"/>
  <c r="J137" i="29"/>
  <c r="J138" i="29"/>
  <c r="J139" i="29"/>
  <c r="J140" i="29"/>
  <c r="J141" i="29"/>
  <c r="J142" i="29"/>
  <c r="J143" i="29"/>
  <c r="J144" i="29"/>
  <c r="J145" i="29"/>
  <c r="J146" i="29"/>
  <c r="J147" i="29"/>
  <c r="J148" i="29"/>
  <c r="J149" i="29"/>
  <c r="J150" i="29"/>
  <c r="J151" i="29"/>
  <c r="J152" i="29"/>
  <c r="J153" i="29"/>
  <c r="J154" i="29"/>
  <c r="J155" i="29"/>
  <c r="J156" i="29"/>
  <c r="J157" i="29"/>
  <c r="J158" i="29"/>
  <c r="J159" i="29"/>
  <c r="J160" i="29"/>
  <c r="J161" i="29"/>
  <c r="J162" i="29"/>
  <c r="J7" i="29"/>
  <c r="G20" i="27"/>
  <c r="G19" i="27"/>
  <c r="G18" i="27"/>
  <c r="G17" i="27"/>
  <c r="G16" i="27"/>
  <c r="G15" i="27"/>
  <c r="G14" i="27"/>
  <c r="G13" i="27"/>
  <c r="G12" i="27"/>
  <c r="G11" i="27"/>
  <c r="G10" i="27"/>
  <c r="G8" i="27"/>
  <c r="G9" i="27" l="1"/>
</calcChain>
</file>

<file path=xl/sharedStrings.xml><?xml version="1.0" encoding="utf-8"?>
<sst xmlns="http://schemas.openxmlformats.org/spreadsheetml/2006/main" count="1106" uniqueCount="355">
  <si>
    <t>John</t>
  </si>
  <si>
    <t>Chris</t>
  </si>
  <si>
    <t>xxx</t>
  </si>
  <si>
    <t>Bob</t>
  </si>
  <si>
    <t>Last Name</t>
  </si>
  <si>
    <t>First Name</t>
  </si>
  <si>
    <t>Title</t>
  </si>
  <si>
    <t>Salary</t>
  </si>
  <si>
    <t>Gender</t>
  </si>
  <si>
    <t>Kevin</t>
  </si>
  <si>
    <t>M</t>
  </si>
  <si>
    <t>North</t>
  </si>
  <si>
    <t>F</t>
  </si>
  <si>
    <t>Manager</t>
  </si>
  <si>
    <t>Barbara</t>
  </si>
  <si>
    <t>Anderson</t>
  </si>
  <si>
    <t>Martin</t>
  </si>
  <si>
    <t>Smith</t>
  </si>
  <si>
    <t>David</t>
  </si>
  <si>
    <t>Laura</t>
  </si>
  <si>
    <t>Amy</t>
  </si>
  <si>
    <t>Francis</t>
  </si>
  <si>
    <t>Jessica</t>
  </si>
  <si>
    <t>Mary</t>
  </si>
  <si>
    <t>Johnson</t>
  </si>
  <si>
    <t>Leslie</t>
  </si>
  <si>
    <t>William</t>
  </si>
  <si>
    <t>Wood</t>
  </si>
  <si>
    <t>Angela</t>
  </si>
  <si>
    <t>Sandra</t>
  </si>
  <si>
    <t>Mark</t>
  </si>
  <si>
    <t>Terry</t>
  </si>
  <si>
    <t>Granger</t>
  </si>
  <si>
    <t>Jamie</t>
  </si>
  <si>
    <t>Annette</t>
  </si>
  <si>
    <t>Lisa</t>
  </si>
  <si>
    <t>Justice</t>
  </si>
  <si>
    <t>Megan</t>
  </si>
  <si>
    <t>Holly</t>
  </si>
  <si>
    <t>Ashley</t>
  </si>
  <si>
    <t>Ray</t>
  </si>
  <si>
    <t>George</t>
  </si>
  <si>
    <t>Jackson</t>
  </si>
  <si>
    <t>Yolanda</t>
  </si>
  <si>
    <t>Goldstein</t>
  </si>
  <si>
    <t>Christy</t>
  </si>
  <si>
    <t>Monica</t>
  </si>
  <si>
    <t>Robert</t>
  </si>
  <si>
    <t>Aikman</t>
  </si>
  <si>
    <t>Gary</t>
  </si>
  <si>
    <t>Account Rep</t>
  </si>
  <si>
    <t>Fisher</t>
  </si>
  <si>
    <t>Steve</t>
  </si>
  <si>
    <t>Senior Account Rep</t>
  </si>
  <si>
    <t>Felser</t>
  </si>
  <si>
    <t>Cynthia</t>
  </si>
  <si>
    <t>Parsley</t>
  </si>
  <si>
    <t>Gwen</t>
  </si>
  <si>
    <t>Jean</t>
  </si>
  <si>
    <t>Imber</t>
  </si>
  <si>
    <t>Trainee</t>
  </si>
  <si>
    <t>Dunes</t>
  </si>
  <si>
    <t>Cusak</t>
  </si>
  <si>
    <t>Noble</t>
  </si>
  <si>
    <t>Linda</t>
  </si>
  <si>
    <t>Heatley</t>
  </si>
  <si>
    <t>Bobbitt</t>
  </si>
  <si>
    <t>Oronzo</t>
  </si>
  <si>
    <t>Lobree</t>
  </si>
  <si>
    <t>Cindy</t>
  </si>
  <si>
    <t>Sampieri</t>
  </si>
  <si>
    <t>Maylou</t>
  </si>
  <si>
    <t>Crowder</t>
  </si>
  <si>
    <t>Harold</t>
  </si>
  <si>
    <t>Beamer</t>
  </si>
  <si>
    <t>Powell</t>
  </si>
  <si>
    <t>Kathy</t>
  </si>
  <si>
    <t>Mills</t>
  </si>
  <si>
    <t>Wendy</t>
  </si>
  <si>
    <t>Cole</t>
  </si>
  <si>
    <t>Kordell</t>
  </si>
  <si>
    <t>Foerster</t>
  </si>
  <si>
    <t>Shelly</t>
  </si>
  <si>
    <t>Crystal</t>
  </si>
  <si>
    <t>Guilford</t>
  </si>
  <si>
    <t>Betty</t>
  </si>
  <si>
    <t>Drubin</t>
  </si>
  <si>
    <t>Hank</t>
  </si>
  <si>
    <t>Emit</t>
  </si>
  <si>
    <t>Spinale</t>
  </si>
  <si>
    <t>Lorna</t>
  </si>
  <si>
    <t>Bryan</t>
  </si>
  <si>
    <t>Posten</t>
  </si>
  <si>
    <t>Julianne</t>
  </si>
  <si>
    <t>Watson</t>
  </si>
  <si>
    <t>Fran</t>
  </si>
  <si>
    <t>Pennekamp</t>
  </si>
  <si>
    <t>Lynn</t>
  </si>
  <si>
    <t>Fegin</t>
  </si>
  <si>
    <t>Nancy</t>
  </si>
  <si>
    <t>Everett</t>
  </si>
  <si>
    <t>Erpf</t>
  </si>
  <si>
    <t>Meredith</t>
  </si>
  <si>
    <t>White</t>
  </si>
  <si>
    <t>Jack</t>
  </si>
  <si>
    <t>Jones</t>
  </si>
  <si>
    <t>Maryanne</t>
  </si>
  <si>
    <t>Magenheimer</t>
  </si>
  <si>
    <t>Ana Marie</t>
  </si>
  <si>
    <t>Heidi</t>
  </si>
  <si>
    <t>Hood</t>
  </si>
  <si>
    <t>Joan</t>
  </si>
  <si>
    <t>Moss</t>
  </si>
  <si>
    <t>Lance</t>
  </si>
  <si>
    <t>Walker</t>
  </si>
  <si>
    <t>Denie</t>
  </si>
  <si>
    <t>Bichette</t>
  </si>
  <si>
    <t>Eastcott</t>
  </si>
  <si>
    <t>Bocholis</t>
  </si>
  <si>
    <t>Vergaldi</t>
  </si>
  <si>
    <t>Deborah</t>
  </si>
  <si>
    <t>Arianne</t>
  </si>
  <si>
    <t>Stack</t>
  </si>
  <si>
    <t>Ofe</t>
  </si>
  <si>
    <t>Wilson</t>
  </si>
  <si>
    <t>Claudia</t>
  </si>
  <si>
    <t>Kirsman</t>
  </si>
  <si>
    <t>Ross</t>
  </si>
  <si>
    <t>Fred</t>
  </si>
  <si>
    <t>Patsy</t>
  </si>
  <si>
    <t>Scott</t>
  </si>
  <si>
    <t>Park</t>
  </si>
  <si>
    <t>Ryan</t>
  </si>
  <si>
    <t>Payne</t>
  </si>
  <si>
    <t>Sue</t>
  </si>
  <si>
    <t>Gonzalez</t>
  </si>
  <si>
    <t>Wynperle</t>
  </si>
  <si>
    <t>Allison</t>
  </si>
  <si>
    <t>O'Keefe</t>
  </si>
  <si>
    <t>Ben</t>
  </si>
  <si>
    <t>Bland</t>
  </si>
  <si>
    <t>Frances</t>
  </si>
  <si>
    <t>Jimmy</t>
  </si>
  <si>
    <t>Fantis</t>
  </si>
  <si>
    <t>Cooper</t>
  </si>
  <si>
    <t>Jim</t>
  </si>
  <si>
    <t>Hasty</t>
  </si>
  <si>
    <t>Debbie</t>
  </si>
  <si>
    <t>Parker</t>
  </si>
  <si>
    <t>Brawner</t>
  </si>
  <si>
    <t>Missy</t>
  </si>
  <si>
    <t>Fleming</t>
  </si>
  <si>
    <t>Sade</t>
  </si>
  <si>
    <t>Ringo</t>
  </si>
  <si>
    <t>Stieglitz</t>
  </si>
  <si>
    <t>Larry</t>
  </si>
  <si>
    <t>Munroe</t>
  </si>
  <si>
    <t>Moll</t>
  </si>
  <si>
    <t>Melissa</t>
  </si>
  <si>
    <t>Voell</t>
  </si>
  <si>
    <t>Liz</t>
  </si>
  <si>
    <t>Titley</t>
  </si>
  <si>
    <t>Novicheck</t>
  </si>
  <si>
    <t>Rodriguez</t>
  </si>
  <si>
    <t>Sussman</t>
  </si>
  <si>
    <t>Michelle</t>
  </si>
  <si>
    <t>Strump</t>
  </si>
  <si>
    <t>Betsy</t>
  </si>
  <si>
    <t>Pfleger</t>
  </si>
  <si>
    <t>Jenifer</t>
  </si>
  <si>
    <t>Brett</t>
  </si>
  <si>
    <t>Phil</t>
  </si>
  <si>
    <t>Shuffield</t>
  </si>
  <si>
    <t>Jeb</t>
  </si>
  <si>
    <t>Brickey</t>
  </si>
  <si>
    <t>Wiliam</t>
  </si>
  <si>
    <t>Eckblom</t>
  </si>
  <si>
    <t>Dino</t>
  </si>
  <si>
    <t>Mosely</t>
  </si>
  <si>
    <t>Susan</t>
  </si>
  <si>
    <t>Dill</t>
  </si>
  <si>
    <t>Jeanne</t>
  </si>
  <si>
    <t>Murphy</t>
  </si>
  <si>
    <t>Pauline</t>
  </si>
  <si>
    <t>Reed</t>
  </si>
  <si>
    <t>Evans</t>
  </si>
  <si>
    <t>Brooks</t>
  </si>
  <si>
    <t>Arnold</t>
  </si>
  <si>
    <t>Kathleen</t>
  </si>
  <si>
    <t>Daniels</t>
  </si>
  <si>
    <t>Caroline</t>
  </si>
  <si>
    <t>Lazarus</t>
  </si>
  <si>
    <t>Clay</t>
  </si>
  <si>
    <t>Jenks</t>
  </si>
  <si>
    <t>Karen</t>
  </si>
  <si>
    <t>Rapee</t>
  </si>
  <si>
    <t>Paula</t>
  </si>
  <si>
    <t>Gander</t>
  </si>
  <si>
    <t>Freyre</t>
  </si>
  <si>
    <t>Moe</t>
  </si>
  <si>
    <t>Felsher</t>
  </si>
  <si>
    <t>Joellen</t>
  </si>
  <si>
    <t>Harrison</t>
  </si>
  <si>
    <t>Morgan</t>
  </si>
  <si>
    <t>Restery</t>
  </si>
  <si>
    <t>Mimi</t>
  </si>
  <si>
    <t>Woods</t>
  </si>
  <si>
    <t>Andrea</t>
  </si>
  <si>
    <t>Halloway</t>
  </si>
  <si>
    <t>Moran</t>
  </si>
  <si>
    <t>Mike</t>
  </si>
  <si>
    <t>Shindell</t>
  </si>
  <si>
    <t>Sapp</t>
  </si>
  <si>
    <t>Trice</t>
  </si>
  <si>
    <t>Burt</t>
  </si>
  <si>
    <t>Watt</t>
  </si>
  <si>
    <t>Rudy</t>
  </si>
  <si>
    <t>Jeff</t>
  </si>
  <si>
    <t>Afflord</t>
  </si>
  <si>
    <t>Tom</t>
  </si>
  <si>
    <t>Quinton</t>
  </si>
  <si>
    <t>Barney</t>
  </si>
  <si>
    <t>Frank</t>
  </si>
  <si>
    <t>Nichols</t>
  </si>
  <si>
    <t>Laurie</t>
  </si>
  <si>
    <t>Jamison</t>
  </si>
  <si>
    <t>Ruth</t>
  </si>
  <si>
    <t>Simon</t>
  </si>
  <si>
    <t>Bridget</t>
  </si>
  <si>
    <t>Munter</t>
  </si>
  <si>
    <t>Trane</t>
  </si>
  <si>
    <t>Williamson</t>
  </si>
  <si>
    <t>Tina</t>
  </si>
  <si>
    <t>Moynahan</t>
  </si>
  <si>
    <t>Ramsey</t>
  </si>
  <si>
    <t>Bogani</t>
  </si>
  <si>
    <t>Jane</t>
  </si>
  <si>
    <t>Edelstein</t>
  </si>
  <si>
    <t>Manny</t>
  </si>
  <si>
    <t>Figure</t>
  </si>
  <si>
    <t>Cambell</t>
  </si>
  <si>
    <t>Bart</t>
  </si>
  <si>
    <t>Adams</t>
  </si>
  <si>
    <t>Martha</t>
  </si>
  <si>
    <t>Carlo</t>
  </si>
  <si>
    <t>Criste</t>
  </si>
  <si>
    <t>Hoffman</t>
  </si>
  <si>
    <t>Marjorie</t>
  </si>
  <si>
    <t>Scola</t>
  </si>
  <si>
    <t>Mason</t>
  </si>
  <si>
    <t>Elise</t>
  </si>
  <si>
    <t>Weber</t>
  </si>
  <si>
    <t>Cameron</t>
  </si>
  <si>
    <t>Fischler</t>
  </si>
  <si>
    <t>Judy</t>
  </si>
  <si>
    <t>Eleanor</t>
  </si>
  <si>
    <t>Houston</t>
  </si>
  <si>
    <t>Alonzo</t>
  </si>
  <si>
    <t>Pawley</t>
  </si>
  <si>
    <t>Sissy</t>
  </si>
  <si>
    <t>Whiting</t>
  </si>
  <si>
    <t>Sarah</t>
  </si>
  <si>
    <t>Denver</t>
  </si>
  <si>
    <t>Jan</t>
  </si>
  <si>
    <t>Bermont</t>
  </si>
  <si>
    <t>Valerie</t>
  </si>
  <si>
    <t>Krissel</t>
  </si>
  <si>
    <t>De Maria</t>
  </si>
  <si>
    <t>Cristi</t>
  </si>
  <si>
    <t>Elway</t>
  </si>
  <si>
    <t>Strafaci</t>
  </si>
  <si>
    <t>Jodi</t>
  </si>
  <si>
    <t>Winnick</t>
  </si>
  <si>
    <t>Glassman</t>
  </si>
  <si>
    <t>Wilkinson</t>
  </si>
  <si>
    <t>Dainey</t>
  </si>
  <si>
    <t>Ogilby</t>
  </si>
  <si>
    <t>Chriss</t>
  </si>
  <si>
    <t>Vieth</t>
  </si>
  <si>
    <t>Becky</t>
  </si>
  <si>
    <t>Armstrong</t>
  </si>
  <si>
    <t>Thompson</t>
  </si>
  <si>
    <t>Ship</t>
  </si>
  <si>
    <t>McClendon</t>
  </si>
  <si>
    <t>Cleos</t>
  </si>
  <si>
    <t>Courtny</t>
  </si>
  <si>
    <t>2010 Bonus Options</t>
  </si>
  <si>
    <t>Option 1</t>
  </si>
  <si>
    <t>Option 2</t>
  </si>
  <si>
    <t>Option 3</t>
  </si>
  <si>
    <t>Option 4</t>
  </si>
  <si>
    <t>Bonus Option 1</t>
  </si>
  <si>
    <t>Bonus Option 3</t>
  </si>
  <si>
    <t>Bonus Option 2</t>
  </si>
  <si>
    <t>Bonus Option 4</t>
  </si>
  <si>
    <t>Bonus Option 5</t>
  </si>
  <si>
    <t>Otherwise, if all three ratings are 80 or above then the employee receives a bonus equal to 10% of her base salary.</t>
  </si>
  <si>
    <t>Otherwise, If at least one of the ratings is above 90 and none of the ratings are below 80, then the employee receives a bonus equal to 15% of her base salary.</t>
  </si>
  <si>
    <t>Otherwise, if at least one of the ratings is above 80, then the employee receives a bonus equal to 5% of her base salary.</t>
  </si>
  <si>
    <t>Effectiveness Rating</t>
  </si>
  <si>
    <t>Efficiency Rating</t>
  </si>
  <si>
    <t>Quality Rating</t>
  </si>
  <si>
    <t>Option 5</t>
  </si>
  <si>
    <t>Option 6</t>
  </si>
  <si>
    <t>If the ratings on Efficiency and Quality are both above 90, then the employee receives a bonus of $7,000.</t>
  </si>
  <si>
    <t>If all three ratings are 90 or above, then the employee receives a bonus of 25% of her base salary.</t>
  </si>
  <si>
    <t>Otherwise, if all three ratings are 80 or above then the employee receives a bonus equal to 15% of her base salary.</t>
  </si>
  <si>
    <t>Otherwise, the employee does not receive any bonus (zero dollars).</t>
  </si>
  <si>
    <t>Bonus Option 6</t>
  </si>
  <si>
    <t>Percentage of Employees Receiving a Bonus Under Each Option</t>
  </si>
  <si>
    <t>Total Bonus Amount (in dollars) the Corporation Will Pay Out Under Each Option</t>
  </si>
  <si>
    <t>Sam</t>
  </si>
  <si>
    <t>Rocky</t>
  </si>
  <si>
    <t>Helen</t>
  </si>
  <si>
    <t>Sam is at least 25 years old.</t>
  </si>
  <si>
    <t>Helen is at most 30 years old.</t>
  </si>
  <si>
    <t>Rocky is not more than 35 years old.</t>
  </si>
  <si>
    <t>Both Sam and Rocky are under 29.</t>
  </si>
  <si>
    <t>Helen is between 20 and 30 (inclusive).</t>
  </si>
  <si>
    <t>At least one person (of the three) is over 30.</t>
  </si>
  <si>
    <t>Rocky and Sam are under 30, but Helen is not.</t>
  </si>
  <si>
    <t>No one is over 35 years old.</t>
  </si>
  <si>
    <t>Rocky is the oldest.</t>
  </si>
  <si>
    <t>Helen is not the oldest.</t>
  </si>
  <si>
    <t>Girard</t>
  </si>
  <si>
    <t>Hilary</t>
  </si>
  <si>
    <t xml:space="preserve">If the rating on Quality is above 90 then the employee receives a bonus of $5,000.  </t>
  </si>
  <si>
    <t>If the rating on Effectiveness is above 85 and the rating on Efficiency is above 85, then the employee receives a bonus of $6,000.</t>
  </si>
  <si>
    <t>If all three ratings are above 90, then the employee receives a bonus equal to 20% of her base salary.</t>
  </si>
  <si>
    <t>Sam is the second oldest.</t>
  </si>
  <si>
    <t>Sam, Rocky, and Helen are all different ages.</t>
  </si>
  <si>
    <t>Sam is the oldest and Helen is the youngest.</t>
  </si>
  <si>
    <t>Current XYZ Corporation Employee Table</t>
  </si>
  <si>
    <t>If at least two of the three ratings are above 90, then the employee receives a $10,000 bonus.</t>
  </si>
  <si>
    <t xml:space="preserve">Otherwise, if the rating on Efficency is above 90 and the rating on Quality is above 80, then the employee receives a bonus of $3,000.  </t>
  </si>
  <si>
    <r>
      <rPr>
        <b/>
        <u/>
        <sz val="12"/>
        <rFont val="Calibri"/>
        <family val="2"/>
      </rPr>
      <t>Instructions</t>
    </r>
    <r>
      <rPr>
        <sz val="12"/>
        <rFont val="Calibri"/>
        <family val="2"/>
      </rPr>
      <t>:  
Review the Employee Table below. Each employee at XYZ Corporation has been rated between 1 and 100 on each of three performance dimensions: Effectiveness, Efficiency, and Quaity.  The executives at the company plans to use these performance ratings to calculate annual bonuses for each employee.  Specifically, the executives are considering six (6) different options for calculating employee bonuses.    
(1) Details of each of the six (6) bonus options are presented in Column R (to the right of the Employee Table).  Based on this information, enter the appropriate formulas in cells K7:P7 (to display Gary Aikman's bonus under each option).  Note that each of the 6 options is independent of the other options.  Use the Fill-Down feature to complete cells K8:P162.
(2) After completing cells K7:P162 in the Employee Table write formulas in cells T40:T45 and T50:T55 to answer the questions listed in cells R37 and R47.</t>
    </r>
  </si>
  <si>
    <t>Homework Assignment 1</t>
  </si>
  <si>
    <t>Complete the following table by entering the appropriate formula in cells T40:T45.</t>
  </si>
  <si>
    <t>Complete the following table by entering the appropriate equation in cells T50:T55.</t>
  </si>
  <si>
    <t>CIS 300</t>
  </si>
  <si>
    <t>Name</t>
  </si>
  <si>
    <t>Time spent in hours</t>
  </si>
  <si>
    <t>Emp ID</t>
  </si>
  <si>
    <t>Important Note:  
This assignment is made up of 
2 Parts!</t>
  </si>
  <si>
    <r>
      <rPr>
        <b/>
        <u/>
        <sz val="12"/>
        <rFont val="Calibri"/>
        <family val="2"/>
      </rPr>
      <t>Instructions</t>
    </r>
    <r>
      <rPr>
        <u/>
        <sz val="12"/>
        <rFont val="Calibri"/>
        <family val="2"/>
      </rPr>
      <t>:</t>
    </r>
    <r>
      <rPr>
        <sz val="12"/>
        <rFont val="Calibri"/>
        <family val="2"/>
      </rPr>
      <t xml:space="preserve">  
The ages of Sam, Rocky, and Helen are listed in cells B5, C5, and D5, respectively.  Write formulas (in cells B8:B20) that will evaluate each condition stated below to a boolean value (i.e., TRUE or FALSE).  As an example, the solution to the first condition has been completed for you.  Note that each conditon is independent of any of the others.  Also note that, for some of the statements below, there may be various formulas that can be used to solve the condition; however, you need only provide one of them. </t>
    </r>
    <r>
      <rPr>
        <b/>
        <sz val="12"/>
        <rFont val="Calibri"/>
        <family val="2"/>
      </rPr>
      <t>Finally, make sure you change data in Row 5 to see if your answers are right with the data changed. The Answers will change (if necessary) when the data is changed.</t>
    </r>
  </si>
  <si>
    <t>#1</t>
  </si>
  <si>
    <t>#2</t>
  </si>
  <si>
    <t>#3</t>
  </si>
  <si>
    <t>All answers should say True or False in each row.</t>
  </si>
  <si>
    <t>1. Employee is female, makes between $40,000 and $50,000 (exclude ends of range)and has an efficiency rating that is greater than or equal to 82.</t>
  </si>
  <si>
    <t>2. Employee's last name begins with L or later, makes more than $50,000, and has efficiency and quality ratings greater than 80.</t>
  </si>
  <si>
    <t>3. Employee's first name begins a or A or M, makes less than $45,000, and has efficiency and effectiveness ratings greater than 75.</t>
  </si>
  <si>
    <t>Miles</t>
  </si>
  <si>
    <t>Curtis</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</si>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</sst>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
  </numFmts>
  <fonts count="29" x14ac:knownFonts="1">
    <font>
      <sz val="10"/>
      <name val="Arial"/>
    </font>
    <font>
      <sz val="10"/>
      <name val="Arial"/>
      <family val="2"/>
    </font>
    <font>
      <b/>
      <sz val="10"/>
      <name val="Arial"/>
      <family val="2"/>
    </font>
    <font>
      <sz val="10"/>
      <name val="MS Sans Serif"/>
      <family val="2"/>
    </font>
    <font>
      <sz val="11"/>
      <color indexed="8"/>
      <name val="Calibri"/>
      <family val="2"/>
    </font>
    <font>
      <sz val="12"/>
      <name val="Calibri"/>
      <family val="2"/>
    </font>
    <font>
      <b/>
      <u/>
      <sz val="12"/>
      <name val="Calibri"/>
      <family val="2"/>
    </font>
    <font>
      <u/>
      <sz val="12"/>
      <name val="Calibri"/>
      <family val="2"/>
    </font>
    <font>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sz val="11"/>
      <color indexed="8"/>
      <name val="Calibri"/>
      <family val="2"/>
      <scheme val="minor"/>
    </font>
    <font>
      <sz val="10"/>
      <name val="Calibri"/>
      <family val="2"/>
      <scheme val="minor"/>
    </font>
    <font>
      <sz val="12"/>
      <name val="Calibri"/>
      <family val="2"/>
      <scheme val="minor"/>
    </font>
    <font>
      <b/>
      <sz val="11"/>
      <name val="Calibri"/>
      <family val="2"/>
      <scheme val="minor"/>
    </font>
    <font>
      <b/>
      <sz val="11"/>
      <color rgb="FFFF0000"/>
      <name val="Calibri"/>
      <family val="2"/>
      <scheme val="minor"/>
    </font>
    <font>
      <b/>
      <u/>
      <sz val="11"/>
      <name val="Calibri"/>
      <family val="2"/>
      <scheme val="minor"/>
    </font>
    <font>
      <sz val="10"/>
      <color rgb="FFFF0000"/>
      <name val="Calibri"/>
      <family val="2"/>
      <scheme val="minor"/>
    </font>
    <font>
      <b/>
      <sz val="10"/>
      <color rgb="FFFF0000"/>
      <name val="Calibri"/>
      <family val="2"/>
      <scheme val="minor"/>
    </font>
    <font>
      <sz val="11"/>
      <color rgb="FF000000"/>
      <name val="Calibri"/>
      <family val="2"/>
      <scheme val="minor"/>
    </font>
    <font>
      <b/>
      <sz val="10"/>
      <color theme="0"/>
      <name val="Arial"/>
      <family val="2"/>
    </font>
    <font>
      <b/>
      <sz val="12"/>
      <name val="Calibri"/>
      <family val="2"/>
      <scheme val="minor"/>
    </font>
    <font>
      <b/>
      <sz val="12"/>
      <color theme="0"/>
      <name val="Calibri"/>
      <family val="2"/>
      <scheme val="minor"/>
    </font>
    <font>
      <b/>
      <sz val="12"/>
      <name val="Calibri"/>
      <family val="2"/>
    </font>
    <font>
      <b/>
      <sz val="12"/>
      <name val="Arial"/>
      <family val="2"/>
    </font>
    <font>
      <sz val="12"/>
      <name val="Arial"/>
      <family val="2"/>
    </font>
    <font>
      <i/>
      <sz val="12"/>
      <name val="Arial"/>
      <family val="2"/>
    </font>
    <font>
      <sz val="10"/>
      <name val="Arial"/>
    </font>
  </fonts>
  <fills count="12">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5" tint="0.59999389629810485"/>
        <bgColor indexed="65"/>
      </patternFill>
    </fill>
    <fill>
      <patternFill patternType="solid">
        <fgColor theme="0"/>
      </patternFill>
    </fill>
    <fill>
      <patternFill patternType="solid">
        <fgColor rgb="FFFFFF00"/>
        <bgColor indexed="64"/>
      </patternFill>
    </fill>
    <fill>
      <patternFill patternType="solid">
        <fgColor theme="5" tint="0.79998168889431442"/>
        <bgColor indexed="36"/>
      </patternFill>
    </fill>
    <fill>
      <patternFill patternType="solid">
        <fgColor rgb="FFFF0000"/>
        <bgColor indexed="36"/>
      </patternFill>
    </fill>
    <fill>
      <patternFill patternType="solid">
        <fgColor theme="0"/>
        <bgColor indexed="46"/>
      </patternFill>
    </fill>
    <fill>
      <patternFill patternType="solid">
        <fgColor theme="3" tint="0.79998168889431442"/>
        <bgColor indexed="64"/>
      </patternFill>
    </fill>
    <fill>
      <patternFill patternType="solid">
        <fgColor rgb="FFFF0000"/>
        <bgColor indexed="64"/>
      </patternFill>
    </fill>
  </fills>
  <borders count="31">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8">
    <xf numFmtId="0" fontId="0" fillId="0" borderId="0"/>
    <xf numFmtId="0" fontId="8" fillId="4" borderId="0" applyNumberFormat="0" applyBorder="0" applyAlignment="0" applyProtection="0"/>
    <xf numFmtId="44" fontId="4" fillId="0" borderId="0" applyFont="0" applyFill="0" applyBorder="0" applyAlignment="0" applyProtection="0"/>
    <xf numFmtId="0" fontId="8" fillId="0" borderId="0"/>
    <xf numFmtId="9" fontId="4" fillId="0" borderId="0" applyFont="0" applyFill="0" applyBorder="0" applyAlignment="0" applyProtection="0"/>
    <xf numFmtId="0" fontId="3" fillId="0" borderId="0" applyNumberFormat="0" applyFont="0" applyFill="0" applyBorder="0" applyAlignment="0" applyProtection="0">
      <alignment horizontal="left"/>
    </xf>
    <xf numFmtId="44" fontId="28" fillId="0" borderId="0" applyFont="0" applyFill="0" applyBorder="0" applyAlignment="0" applyProtection="0"/>
    <xf numFmtId="9" fontId="28" fillId="0" borderId="0" applyFont="0" applyFill="0" applyBorder="0" applyAlignment="0" applyProtection="0"/>
  </cellStyleXfs>
  <cellXfs count="108">
    <xf numFmtId="0" fontId="0" fillId="0" borderId="0" xfId="0"/>
    <xf numFmtId="0" fontId="2" fillId="0" borderId="0" xfId="0" applyFont="1"/>
    <xf numFmtId="49" fontId="0" fillId="0" borderId="0" xfId="0" applyNumberFormat="1"/>
    <xf numFmtId="0" fontId="2" fillId="0" borderId="0" xfId="0" applyFont="1" applyAlignment="1">
      <alignment horizontal="center"/>
    </xf>
    <xf numFmtId="49" fontId="2" fillId="0" borderId="0" xfId="0" applyNumberFormat="1" applyFont="1" applyAlignment="1">
      <alignment horizontal="left"/>
    </xf>
    <xf numFmtId="49" fontId="0" fillId="0" borderId="0" xfId="0" applyNumberFormat="1" applyFill="1"/>
    <xf numFmtId="49" fontId="2" fillId="0" borderId="0" xfId="0" applyNumberFormat="1" applyFont="1" applyAlignment="1"/>
    <xf numFmtId="49" fontId="2" fillId="0" borderId="1" xfId="0" applyNumberFormat="1" applyFont="1" applyBorder="1" applyAlignment="1">
      <alignment horizontal="center"/>
    </xf>
    <xf numFmtId="49" fontId="2" fillId="0" borderId="2" xfId="0" applyNumberFormat="1" applyFont="1" applyBorder="1" applyAlignment="1">
      <alignment horizontal="center"/>
    </xf>
    <xf numFmtId="49" fontId="2" fillId="0" borderId="3" xfId="0" applyNumberFormat="1" applyFont="1" applyBorder="1" applyAlignment="1">
      <alignment horizontal="left"/>
    </xf>
    <xf numFmtId="49" fontId="2" fillId="0" borderId="4" xfId="0" applyNumberFormat="1" applyFont="1" applyBorder="1" applyAlignment="1">
      <alignment horizontal="center"/>
    </xf>
    <xf numFmtId="49" fontId="2" fillId="0" borderId="0" xfId="0" applyNumberFormat="1" applyFont="1" applyBorder="1" applyAlignment="1">
      <alignment horizontal="left"/>
    </xf>
    <xf numFmtId="49" fontId="2" fillId="0" borderId="0" xfId="0" applyNumberFormat="1" applyFont="1" applyBorder="1" applyAlignment="1">
      <alignment horizontal="center"/>
    </xf>
    <xf numFmtId="0" fontId="11" fillId="0" borderId="7" xfId="0" applyFont="1" applyBorder="1" applyAlignment="1" applyProtection="1">
      <alignment horizontal="center"/>
      <protection locked="0"/>
    </xf>
    <xf numFmtId="0" fontId="11" fillId="0" borderId="8" xfId="0" applyFont="1" applyBorder="1" applyAlignment="1" applyProtection="1">
      <alignment horizontal="center"/>
      <protection locked="0"/>
    </xf>
    <xf numFmtId="0" fontId="11" fillId="0" borderId="9" xfId="0" applyFont="1" applyBorder="1" applyAlignment="1" applyProtection="1">
      <alignment horizontal="center"/>
      <protection locked="0"/>
    </xf>
    <xf numFmtId="0" fontId="14" fillId="0" borderId="0" xfId="0" applyFont="1" applyAlignment="1" applyProtection="1">
      <protection locked="0"/>
    </xf>
    <xf numFmtId="0" fontId="13" fillId="0" borderId="0" xfId="0" applyFont="1" applyProtection="1">
      <protection locked="0"/>
    </xf>
    <xf numFmtId="0" fontId="11" fillId="0" borderId="0" xfId="0" applyFont="1" applyProtection="1">
      <protection locked="0"/>
    </xf>
    <xf numFmtId="0" fontId="11" fillId="0" borderId="5" xfId="0" applyFont="1" applyBorder="1" applyAlignment="1" applyProtection="1">
      <alignment horizontal="center"/>
      <protection locked="0"/>
    </xf>
    <xf numFmtId="0" fontId="11" fillId="0" borderId="0" xfId="0" applyFont="1" applyAlignment="1" applyProtection="1">
      <alignment horizontal="left"/>
      <protection locked="0"/>
    </xf>
    <xf numFmtId="0" fontId="15" fillId="0" borderId="0" xfId="0" applyFont="1" applyProtection="1">
      <protection locked="0"/>
    </xf>
    <xf numFmtId="0" fontId="15" fillId="0" borderId="0" xfId="0" applyFont="1" applyAlignment="1" applyProtection="1">
      <alignment horizontal="left"/>
      <protection locked="0"/>
    </xf>
    <xf numFmtId="0" fontId="11" fillId="0" borderId="0" xfId="0" applyFont="1" applyAlignment="1" applyProtection="1">
      <protection locked="0"/>
    </xf>
    <xf numFmtId="0" fontId="11" fillId="0" borderId="0" xfId="0" applyFont="1" applyFill="1" applyProtection="1">
      <protection locked="0"/>
    </xf>
    <xf numFmtId="0" fontId="15" fillId="7" borderId="1" xfId="3" applyFont="1" applyFill="1" applyBorder="1" applyAlignment="1" applyProtection="1">
      <alignment horizontal="center"/>
      <protection locked="0"/>
    </xf>
    <xf numFmtId="0" fontId="15" fillId="7" borderId="10" xfId="3" applyFont="1" applyFill="1" applyBorder="1" applyAlignment="1" applyProtection="1">
      <alignment horizontal="center"/>
      <protection locked="0"/>
    </xf>
    <xf numFmtId="0" fontId="15" fillId="7" borderId="10" xfId="3" applyFont="1" applyFill="1" applyBorder="1" applyAlignment="1" applyProtection="1">
      <alignment horizontal="center" wrapText="1"/>
      <protection locked="0"/>
    </xf>
    <xf numFmtId="0" fontId="9" fillId="8" borderId="10" xfId="3" applyFont="1" applyFill="1" applyBorder="1" applyAlignment="1" applyProtection="1">
      <alignment horizontal="center" vertical="center" wrapText="1"/>
      <protection locked="0"/>
    </xf>
    <xf numFmtId="0" fontId="9" fillId="8" borderId="10" xfId="3" applyFont="1" applyFill="1" applyBorder="1" applyAlignment="1" applyProtection="1">
      <alignment horizontal="center" vertical="center"/>
      <protection locked="0"/>
    </xf>
    <xf numFmtId="0" fontId="9" fillId="8" borderId="2" xfId="3" applyFont="1" applyFill="1" applyBorder="1" applyAlignment="1" applyProtection="1">
      <alignment horizontal="center" vertical="center"/>
      <protection locked="0"/>
    </xf>
    <xf numFmtId="49" fontId="16" fillId="0" borderId="0" xfId="0" applyNumberFormat="1" applyFont="1" applyFill="1" applyProtection="1">
      <protection locked="0"/>
    </xf>
    <xf numFmtId="0" fontId="12" fillId="9" borderId="6" xfId="3" applyFont="1" applyFill="1" applyBorder="1" applyProtection="1">
      <protection locked="0"/>
    </xf>
    <xf numFmtId="0" fontId="12" fillId="9" borderId="6" xfId="3" applyFont="1" applyFill="1" applyBorder="1" applyAlignment="1" applyProtection="1">
      <alignment horizontal="center"/>
      <protection locked="0"/>
    </xf>
    <xf numFmtId="0" fontId="17" fillId="0" borderId="0" xfId="0" applyFont="1" applyFill="1" applyProtection="1">
      <protection locked="0"/>
    </xf>
    <xf numFmtId="0" fontId="12" fillId="9" borderId="12" xfId="3" applyFont="1" applyFill="1" applyBorder="1" applyProtection="1">
      <protection locked="0"/>
    </xf>
    <xf numFmtId="0" fontId="12" fillId="9" borderId="12" xfId="3" applyFont="1" applyFill="1" applyBorder="1" applyAlignment="1" applyProtection="1">
      <alignment horizontal="center"/>
      <protection locked="0"/>
    </xf>
    <xf numFmtId="0" fontId="10" fillId="0" borderId="0" xfId="0" applyFont="1" applyFill="1" applyProtection="1">
      <protection locked="0"/>
    </xf>
    <xf numFmtId="0" fontId="11" fillId="0" borderId="0" xfId="0" applyFont="1" applyAlignment="1" applyProtection="1">
      <alignment horizontal="left" indent="4"/>
      <protection locked="0"/>
    </xf>
    <xf numFmtId="49" fontId="18" fillId="0" borderId="0" xfId="0" applyNumberFormat="1" applyFont="1" applyProtection="1">
      <protection locked="0"/>
    </xf>
    <xf numFmtId="49" fontId="19" fillId="0" borderId="0" xfId="0" applyNumberFormat="1" applyFont="1" applyAlignment="1" applyProtection="1">
      <alignment horizontal="right"/>
      <protection locked="0"/>
    </xf>
    <xf numFmtId="0" fontId="20" fillId="0" borderId="0" xfId="0" applyFont="1" applyAlignment="1" applyProtection="1">
      <alignment horizontal="left" indent="4"/>
      <protection locked="0"/>
    </xf>
    <xf numFmtId="164" fontId="12" fillId="0" borderId="0" xfId="1" applyNumberFormat="1" applyFont="1" applyFill="1" applyBorder="1" applyAlignment="1" applyProtection="1">
      <alignment horizontal="center"/>
      <protection locked="0"/>
    </xf>
    <xf numFmtId="164" fontId="12" fillId="0" borderId="0" xfId="1" applyNumberFormat="1" applyFont="1" applyFill="1" applyBorder="1" applyAlignment="1" applyProtection="1">
      <alignment horizontal="left"/>
      <protection locked="0"/>
    </xf>
    <xf numFmtId="0" fontId="12" fillId="9" borderId="15" xfId="3" applyFont="1" applyFill="1" applyBorder="1" applyProtection="1">
      <protection locked="0"/>
    </xf>
    <xf numFmtId="0" fontId="12" fillId="9" borderId="15" xfId="3" applyFont="1" applyFill="1" applyBorder="1" applyAlignment="1" applyProtection="1">
      <alignment horizontal="center"/>
      <protection locked="0"/>
    </xf>
    <xf numFmtId="0" fontId="14" fillId="0" borderId="0" xfId="0" applyFont="1" applyProtection="1">
      <protection locked="0"/>
    </xf>
    <xf numFmtId="0" fontId="15" fillId="6" borderId="1" xfId="0" applyFont="1" applyFill="1" applyBorder="1" applyAlignment="1" applyProtection="1">
      <alignment horizontal="center"/>
      <protection locked="0"/>
    </xf>
    <xf numFmtId="0" fontId="15" fillId="6" borderId="10" xfId="0" applyFont="1" applyFill="1" applyBorder="1" applyAlignment="1" applyProtection="1">
      <alignment horizontal="center"/>
      <protection locked="0"/>
    </xf>
    <xf numFmtId="0" fontId="15" fillId="6" borderId="2" xfId="0" applyFont="1" applyFill="1" applyBorder="1" applyAlignment="1" applyProtection="1">
      <alignment horizontal="center"/>
      <protection locked="0"/>
    </xf>
    <xf numFmtId="0" fontId="11" fillId="0" borderId="0" xfId="0" applyFont="1" applyAlignment="1" applyProtection="1">
      <alignment horizontal="left" indent="8"/>
      <protection locked="0"/>
    </xf>
    <xf numFmtId="0" fontId="0" fillId="0" borderId="0" xfId="0" applyProtection="1">
      <protection locked="0"/>
    </xf>
    <xf numFmtId="0" fontId="13" fillId="0" borderId="0" xfId="0" applyFont="1" applyAlignment="1" applyProtection="1">
      <alignment horizontal="center"/>
      <protection locked="0"/>
    </xf>
    <xf numFmtId="0" fontId="0" fillId="0" borderId="0" xfId="0" applyAlignment="1" applyProtection="1">
      <alignment horizontal="center"/>
      <protection locked="0"/>
    </xf>
    <xf numFmtId="0" fontId="14" fillId="0" borderId="0" xfId="0" applyFont="1" applyAlignment="1" applyProtection="1">
      <alignment horizontal="center"/>
      <protection locked="0"/>
    </xf>
    <xf numFmtId="0" fontId="12" fillId="9" borderId="3" xfId="3" applyFont="1" applyFill="1" applyBorder="1" applyAlignment="1" applyProtection="1">
      <alignment horizontal="center"/>
      <protection locked="0"/>
    </xf>
    <xf numFmtId="0" fontId="12" fillId="9" borderId="11" xfId="3" applyFont="1" applyFill="1" applyBorder="1" applyAlignment="1" applyProtection="1">
      <alignment horizontal="center"/>
      <protection locked="0"/>
    </xf>
    <xf numFmtId="0" fontId="12" fillId="9" borderId="14" xfId="3" applyFont="1" applyFill="1" applyBorder="1" applyAlignment="1" applyProtection="1">
      <alignment horizontal="center"/>
      <protection locked="0"/>
    </xf>
    <xf numFmtId="164" fontId="12" fillId="9" borderId="6" xfId="3" applyNumberFormat="1" applyFont="1" applyFill="1" applyBorder="1" applyAlignment="1" applyProtection="1">
      <alignment horizontal="center"/>
      <protection locked="0"/>
    </xf>
    <xf numFmtId="164" fontId="12" fillId="9" borderId="12" xfId="3" applyNumberFormat="1" applyFont="1" applyFill="1" applyBorder="1" applyAlignment="1" applyProtection="1">
      <alignment horizontal="center"/>
      <protection locked="0"/>
    </xf>
    <xf numFmtId="164" fontId="12" fillId="9" borderId="15" xfId="3" applyNumberFormat="1" applyFont="1" applyFill="1" applyBorder="1" applyAlignment="1" applyProtection="1">
      <alignment horizontal="center"/>
      <protection locked="0"/>
    </xf>
    <xf numFmtId="0" fontId="11" fillId="0" borderId="0" xfId="0" applyFont="1" applyFill="1" applyAlignment="1" applyProtection="1">
      <alignment horizontal="center"/>
      <protection locked="0"/>
    </xf>
    <xf numFmtId="0" fontId="10" fillId="0" borderId="0" xfId="0" applyFont="1" applyFill="1" applyAlignment="1" applyProtection="1">
      <alignment horizontal="center"/>
      <protection locked="0"/>
    </xf>
    <xf numFmtId="0" fontId="15" fillId="6" borderId="13" xfId="0" applyFont="1" applyFill="1" applyBorder="1" applyAlignment="1" applyProtection="1">
      <alignment horizontal="right"/>
      <protection locked="0"/>
    </xf>
    <xf numFmtId="0" fontId="15" fillId="6" borderId="11" xfId="0" applyFont="1" applyFill="1" applyBorder="1" applyAlignment="1" applyProtection="1">
      <alignment horizontal="right"/>
      <protection locked="0"/>
    </xf>
    <xf numFmtId="0" fontId="15" fillId="6" borderId="14" xfId="0" applyFont="1" applyFill="1" applyBorder="1" applyAlignment="1" applyProtection="1">
      <alignment horizontal="right"/>
      <protection locked="0"/>
    </xf>
    <xf numFmtId="0" fontId="22" fillId="0" borderId="0" xfId="0" applyFont="1" applyProtection="1">
      <protection locked="0"/>
    </xf>
    <xf numFmtId="0" fontId="0" fillId="0" borderId="12" xfId="0" applyBorder="1" applyProtection="1">
      <protection locked="0"/>
    </xf>
    <xf numFmtId="0" fontId="15" fillId="6" borderId="12" xfId="0" applyFont="1" applyFill="1" applyBorder="1" applyAlignment="1" applyProtection="1">
      <alignment horizontal="center"/>
      <protection locked="0"/>
    </xf>
    <xf numFmtId="0" fontId="1" fillId="6" borderId="12" xfId="0" applyFont="1" applyFill="1" applyBorder="1" applyAlignment="1" applyProtection="1">
      <alignment horizontal="center"/>
      <protection locked="0"/>
    </xf>
    <xf numFmtId="0" fontId="25" fillId="0" borderId="12" xfId="0" applyFont="1" applyBorder="1" applyAlignment="1" applyProtection="1">
      <alignment vertical="center"/>
      <protection locked="0"/>
    </xf>
    <xf numFmtId="0" fontId="27" fillId="0" borderId="12" xfId="0" applyFont="1" applyBorder="1" applyAlignment="1" applyProtection="1">
      <alignment vertical="center"/>
      <protection locked="0"/>
    </xf>
    <xf numFmtId="0" fontId="26" fillId="0" borderId="0" xfId="0" applyFont="1" applyAlignment="1" applyProtection="1">
      <alignment vertical="center"/>
      <protection locked="0"/>
    </xf>
    <xf numFmtId="0" fontId="5" fillId="10" borderId="22" xfId="0" applyFont="1" applyFill="1" applyBorder="1" applyAlignment="1" applyProtection="1">
      <alignment horizontal="left" vertical="center" wrapText="1"/>
      <protection locked="0"/>
    </xf>
    <xf numFmtId="0" fontId="5" fillId="10" borderId="26" xfId="0" applyFont="1" applyFill="1" applyBorder="1" applyAlignment="1" applyProtection="1">
      <alignment horizontal="left" vertical="center" wrapText="1"/>
      <protection locked="0"/>
    </xf>
    <xf numFmtId="0" fontId="5" fillId="10" borderId="23" xfId="0" applyFont="1" applyFill="1" applyBorder="1" applyAlignment="1" applyProtection="1">
      <alignment horizontal="left" vertical="center" wrapText="1"/>
      <protection locked="0"/>
    </xf>
    <xf numFmtId="0" fontId="22" fillId="6" borderId="18" xfId="3" applyFont="1" applyFill="1" applyBorder="1" applyAlignment="1" applyProtection="1">
      <alignment horizontal="center" vertical="center"/>
      <protection locked="0"/>
    </xf>
    <xf numFmtId="0" fontId="22" fillId="6" borderId="27" xfId="3" applyFont="1" applyFill="1" applyBorder="1" applyAlignment="1" applyProtection="1">
      <alignment horizontal="center" vertical="center"/>
      <protection locked="0"/>
    </xf>
    <xf numFmtId="0" fontId="22" fillId="6" borderId="19" xfId="3" applyFont="1" applyFill="1" applyBorder="1" applyAlignment="1" applyProtection="1">
      <alignment horizontal="center" vertical="center"/>
      <protection locked="0"/>
    </xf>
    <xf numFmtId="0" fontId="22" fillId="6" borderId="20" xfId="3" applyFont="1" applyFill="1" applyBorder="1" applyAlignment="1" applyProtection="1">
      <alignment horizontal="center" vertical="center"/>
      <protection locked="0"/>
    </xf>
    <xf numFmtId="0" fontId="22" fillId="6" borderId="28" xfId="3" applyFont="1" applyFill="1" applyBorder="1" applyAlignment="1" applyProtection="1">
      <alignment horizontal="center" vertical="center"/>
      <protection locked="0"/>
    </xf>
    <xf numFmtId="0" fontId="22" fillId="6" borderId="21" xfId="3" applyFont="1" applyFill="1" applyBorder="1" applyAlignment="1" applyProtection="1">
      <alignment horizontal="center" vertical="center"/>
      <protection locked="0"/>
    </xf>
    <xf numFmtId="0" fontId="23" fillId="3" borderId="18" xfId="3" applyFont="1" applyFill="1" applyBorder="1" applyAlignment="1" applyProtection="1">
      <alignment horizontal="center" vertical="center"/>
      <protection locked="0"/>
    </xf>
    <xf numFmtId="0" fontId="23" fillId="3" borderId="27" xfId="3" applyFont="1" applyFill="1" applyBorder="1" applyAlignment="1" applyProtection="1">
      <alignment horizontal="center" vertical="center"/>
      <protection locked="0"/>
    </xf>
    <xf numFmtId="0" fontId="23" fillId="3" borderId="19" xfId="3" applyFont="1" applyFill="1" applyBorder="1" applyAlignment="1" applyProtection="1">
      <alignment horizontal="center" vertical="center"/>
      <protection locked="0"/>
    </xf>
    <xf numFmtId="0" fontId="23" fillId="3" borderId="20" xfId="3" applyFont="1" applyFill="1" applyBorder="1" applyAlignment="1" applyProtection="1">
      <alignment horizontal="center" vertical="center"/>
      <protection locked="0"/>
    </xf>
    <xf numFmtId="0" fontId="23" fillId="3" borderId="28" xfId="3" applyFont="1" applyFill="1" applyBorder="1" applyAlignment="1" applyProtection="1">
      <alignment horizontal="center" vertical="center"/>
      <protection locked="0"/>
    </xf>
    <xf numFmtId="0" fontId="23" fillId="3" borderId="21" xfId="3" applyFont="1" applyFill="1" applyBorder="1" applyAlignment="1" applyProtection="1">
      <alignment horizontal="center" vertical="center"/>
      <protection locked="0"/>
    </xf>
    <xf numFmtId="0" fontId="15" fillId="0" borderId="22" xfId="0" applyFont="1" applyBorder="1" applyAlignment="1" applyProtection="1">
      <alignment horizontal="right"/>
      <protection locked="0"/>
    </xf>
    <xf numFmtId="0" fontId="15" fillId="0" borderId="26" xfId="0" applyFont="1" applyBorder="1" applyAlignment="1" applyProtection="1">
      <alignment horizontal="right"/>
      <protection locked="0"/>
    </xf>
    <xf numFmtId="49" fontId="2" fillId="2" borderId="16" xfId="0" applyNumberFormat="1" applyFont="1" applyFill="1" applyBorder="1" applyAlignment="1">
      <alignment horizontal="center"/>
    </xf>
    <xf numFmtId="49" fontId="2" fillId="2" borderId="17" xfId="0" applyNumberFormat="1" applyFont="1" applyFill="1" applyBorder="1" applyAlignment="1">
      <alignment horizontal="center"/>
    </xf>
    <xf numFmtId="49" fontId="2" fillId="10" borderId="18" xfId="0" applyNumberFormat="1" applyFont="1" applyFill="1" applyBorder="1" applyAlignment="1">
      <alignment horizontal="center"/>
    </xf>
    <xf numFmtId="49" fontId="2" fillId="10" borderId="19" xfId="0" applyNumberFormat="1" applyFont="1" applyFill="1" applyBorder="1" applyAlignment="1">
      <alignment horizontal="center"/>
    </xf>
    <xf numFmtId="49" fontId="2" fillId="10" borderId="20" xfId="0" applyNumberFormat="1" applyFont="1" applyFill="1" applyBorder="1" applyAlignment="1">
      <alignment horizontal="center"/>
    </xf>
    <xf numFmtId="49" fontId="2" fillId="10" borderId="21" xfId="0" applyNumberFormat="1" applyFont="1" applyFill="1" applyBorder="1" applyAlignment="1">
      <alignment horizontal="center"/>
    </xf>
    <xf numFmtId="49" fontId="21" fillId="11" borderId="22" xfId="0" applyNumberFormat="1" applyFont="1" applyFill="1" applyBorder="1" applyAlignment="1">
      <alignment horizontal="center" vertical="center" wrapText="1"/>
    </xf>
    <xf numFmtId="49" fontId="21" fillId="11" borderId="23" xfId="0" applyNumberFormat="1" applyFont="1" applyFill="1" applyBorder="1" applyAlignment="1">
      <alignment horizontal="center" vertical="center" wrapText="1"/>
    </xf>
    <xf numFmtId="49" fontId="2" fillId="0" borderId="24" xfId="0" applyNumberFormat="1" applyFont="1" applyBorder="1" applyAlignment="1">
      <alignment horizontal="center"/>
    </xf>
    <xf numFmtId="49" fontId="2" fillId="0" borderId="25" xfId="0" applyNumberFormat="1" applyFont="1" applyBorder="1" applyAlignment="1">
      <alignment horizontal="center"/>
    </xf>
    <xf numFmtId="44" fontId="12" fillId="5" borderId="6" xfId="6" applyFont="1" applyFill="1" applyBorder="1" applyAlignment="1" applyProtection="1">
      <alignment horizontal="center"/>
      <protection locked="0"/>
    </xf>
    <xf numFmtId="44" fontId="12" fillId="5" borderId="4" xfId="6" applyFont="1" applyFill="1" applyBorder="1" applyAlignment="1" applyProtection="1">
      <alignment horizontal="center"/>
      <protection locked="0"/>
    </xf>
    <xf numFmtId="44" fontId="11" fillId="0" borderId="29" xfId="6" applyNumberFormat="1" applyFont="1" applyBorder="1" applyAlignment="1" applyProtection="1">
      <alignment horizontal="center"/>
      <protection locked="0"/>
    </xf>
    <xf numFmtId="44" fontId="11" fillId="0" borderId="24" xfId="6" applyNumberFormat="1" applyFont="1" applyBorder="1" applyAlignment="1" applyProtection="1">
      <alignment horizontal="center"/>
      <protection locked="0"/>
    </xf>
    <xf numFmtId="44" fontId="11" fillId="0" borderId="30" xfId="6" applyNumberFormat="1" applyFont="1" applyBorder="1" applyAlignment="1" applyProtection="1">
      <alignment horizontal="center"/>
      <protection locked="0"/>
    </xf>
    <xf numFmtId="10" fontId="11" fillId="0" borderId="29" xfId="7" applyNumberFormat="1" applyFont="1" applyBorder="1" applyAlignment="1" applyProtection="1">
      <alignment horizontal="center"/>
      <protection locked="0"/>
    </xf>
    <xf numFmtId="10" fontId="11" fillId="0" borderId="24" xfId="7" applyNumberFormat="1" applyFont="1" applyBorder="1" applyAlignment="1" applyProtection="1">
      <alignment horizontal="center"/>
      <protection locked="0"/>
    </xf>
    <xf numFmtId="10" fontId="11" fillId="0" borderId="30" xfId="7" applyNumberFormat="1" applyFont="1" applyBorder="1" applyAlignment="1" applyProtection="1">
      <alignment horizontal="center"/>
      <protection locked="0"/>
    </xf>
  </cellXfs>
  <cellStyles count="8">
    <cellStyle name="40% - Accent2 2" xfId="1"/>
    <cellStyle name="Currency" xfId="6" builtinId="4"/>
    <cellStyle name="Currency 3" xfId="2"/>
    <cellStyle name="Normal" xfId="0" builtinId="0"/>
    <cellStyle name="Normal 3" xfId="3"/>
    <cellStyle name="Percent" xfId="7" builtinId="5"/>
    <cellStyle name="Percent 3" xfId="4"/>
    <cellStyle name="PSChar" xfId="5"/>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2" zoomScaleNormal="100" workbookViewId="0">
      <selection activeCell="G20" sqref="G20"/>
    </sheetView>
  </sheetViews>
  <sheetFormatPr defaultColWidth="9.28515625" defaultRowHeight="15" x14ac:dyDescent="0.25"/>
  <cols>
    <col min="1" max="6" width="9.28515625" style="18"/>
    <col min="7" max="7" width="19" style="18" customWidth="1"/>
    <col min="8" max="16384" width="9.28515625" style="18"/>
  </cols>
  <sheetData>
    <row r="1" spans="1:8" s="46" customFormat="1" ht="159" customHeight="1" thickBot="1" x14ac:dyDescent="0.3">
      <c r="A1" s="73" t="s">
        <v>344</v>
      </c>
      <c r="B1" s="74"/>
      <c r="C1" s="74"/>
      <c r="D1" s="74"/>
      <c r="E1" s="74"/>
      <c r="F1" s="74"/>
      <c r="G1" s="74"/>
      <c r="H1" s="75"/>
    </row>
    <row r="2" spans="1:8" s="46" customFormat="1" ht="15.75" x14ac:dyDescent="0.25"/>
    <row r="3" spans="1:8" s="46" customFormat="1" ht="16.5" thickBot="1" x14ac:dyDescent="0.3"/>
    <row r="4" spans="1:8" s="46" customFormat="1" ht="16.5" thickBot="1" x14ac:dyDescent="0.3">
      <c r="A4" s="47" t="s">
        <v>311</v>
      </c>
      <c r="B4" s="48" t="s">
        <v>312</v>
      </c>
      <c r="C4" s="49" t="s">
        <v>313</v>
      </c>
    </row>
    <row r="5" spans="1:8" s="46" customFormat="1" ht="16.5" thickBot="1" x14ac:dyDescent="0.3">
      <c r="A5" s="13">
        <v>24</v>
      </c>
      <c r="B5" s="14">
        <v>32</v>
      </c>
      <c r="C5" s="15">
        <v>26</v>
      </c>
    </row>
    <row r="6" spans="1:8" x14ac:dyDescent="0.25">
      <c r="A6" s="21"/>
    </row>
    <row r="7" spans="1:8" ht="15.75" thickBot="1" x14ac:dyDescent="0.3"/>
    <row r="8" spans="1:8" ht="15.75" thickBot="1" x14ac:dyDescent="0.3">
      <c r="A8" s="19" t="s">
        <v>2</v>
      </c>
      <c r="B8" s="18" t="s">
        <v>314</v>
      </c>
      <c r="G8" s="18" t="b">
        <f>Sam&gt;=25</f>
        <v>0</v>
      </c>
    </row>
    <row r="9" spans="1:8" ht="15.75" thickBot="1" x14ac:dyDescent="0.3">
      <c r="A9" s="19" t="s">
        <v>2</v>
      </c>
      <c r="B9" s="18" t="s">
        <v>316</v>
      </c>
      <c r="G9" s="18" t="b">
        <f>Rocky&lt;=35</f>
        <v>1</v>
      </c>
    </row>
    <row r="10" spans="1:8" ht="15.75" thickBot="1" x14ac:dyDescent="0.3">
      <c r="A10" s="19" t="s">
        <v>2</v>
      </c>
      <c r="B10" s="18" t="s">
        <v>315</v>
      </c>
      <c r="G10" s="18" t="b">
        <f>Helen&lt;=30</f>
        <v>1</v>
      </c>
    </row>
    <row r="11" spans="1:8" ht="15.75" thickBot="1" x14ac:dyDescent="0.3">
      <c r="A11" s="19" t="s">
        <v>2</v>
      </c>
      <c r="B11" s="18" t="s">
        <v>317</v>
      </c>
      <c r="G11" s="18" t="b">
        <f>AND(Sam&lt;29,Rocky&lt;29)</f>
        <v>0</v>
      </c>
    </row>
    <row r="12" spans="1:8" ht="15.75" thickBot="1" x14ac:dyDescent="0.3">
      <c r="A12" s="19" t="s">
        <v>2</v>
      </c>
      <c r="B12" s="18" t="s">
        <v>318</v>
      </c>
      <c r="G12" s="18" t="b">
        <f>AND(Helen&gt;=20,Helen&lt;=30)</f>
        <v>1</v>
      </c>
    </row>
    <row r="13" spans="1:8" ht="15.75" thickBot="1" x14ac:dyDescent="0.3">
      <c r="A13" s="19" t="s">
        <v>2</v>
      </c>
      <c r="B13" s="18" t="s">
        <v>319</v>
      </c>
      <c r="G13" s="18" t="b">
        <f>OR(Sam&gt;30,Rocky&gt;30,Helen&gt;30)</f>
        <v>1</v>
      </c>
    </row>
    <row r="14" spans="1:8" ht="15.75" thickBot="1" x14ac:dyDescent="0.3">
      <c r="A14" s="19" t="s">
        <v>2</v>
      </c>
      <c r="B14" s="18" t="s">
        <v>321</v>
      </c>
      <c r="G14" s="18" t="b">
        <f>NOT(AND(Sam&gt;=35,Rocky&gt;=35,Helen&gt;=35))</f>
        <v>1</v>
      </c>
      <c r="H14" s="50"/>
    </row>
    <row r="15" spans="1:8" ht="15.75" thickBot="1" x14ac:dyDescent="0.3">
      <c r="A15" s="19" t="s">
        <v>2</v>
      </c>
      <c r="B15" s="18" t="s">
        <v>320</v>
      </c>
      <c r="G15" s="18" t="b">
        <f>AND(Rocky&lt;30,Sam&lt;30,Helen&lt;30)</f>
        <v>0</v>
      </c>
    </row>
    <row r="16" spans="1:8" ht="15.75" thickBot="1" x14ac:dyDescent="0.3">
      <c r="A16" s="19" t="s">
        <v>2</v>
      </c>
      <c r="B16" s="18" t="s">
        <v>322</v>
      </c>
      <c r="G16" s="18" t="b">
        <f>AND(Rocky&gt;Helen,Rocky&gt;Sam)</f>
        <v>1</v>
      </c>
    </row>
    <row r="17" spans="1:8" ht="15.75" thickBot="1" x14ac:dyDescent="0.3">
      <c r="A17" s="19" t="s">
        <v>2</v>
      </c>
      <c r="B17" s="18" t="s">
        <v>323</v>
      </c>
      <c r="G17" s="18" t="b">
        <f>NOT(AND(Helen&gt;Rocky,Helen&gt;Sam))</f>
        <v>1</v>
      </c>
      <c r="H17" s="50"/>
    </row>
    <row r="18" spans="1:8" ht="15.75" thickBot="1" x14ac:dyDescent="0.3">
      <c r="A18" s="19" t="s">
        <v>2</v>
      </c>
      <c r="B18" s="18" t="s">
        <v>330</v>
      </c>
      <c r="G18" s="18" t="b">
        <f>NOT(AND(Sam=Rocky,Sam=Helen,Rocky=Helen))</f>
        <v>1</v>
      </c>
    </row>
    <row r="19" spans="1:8" ht="15.75" thickBot="1" x14ac:dyDescent="0.3">
      <c r="A19" s="19" t="s">
        <v>2</v>
      </c>
      <c r="B19" s="18" t="s">
        <v>331</v>
      </c>
      <c r="G19" s="18" t="b">
        <f>AND(Sam&gt;Rocky,Sam&gt;Helen,Helen&lt;Rocky,Helen&lt;Sam)</f>
        <v>0</v>
      </c>
    </row>
    <row r="20" spans="1:8" ht="15.75" thickBot="1" x14ac:dyDescent="0.3">
      <c r="A20" s="19" t="s">
        <v>2</v>
      </c>
      <c r="B20" s="18" t="s">
        <v>329</v>
      </c>
      <c r="G20" s="18" t="b">
        <f>AND(Sam&gt;Helen,Sam&lt;Rocky)</f>
        <v>0</v>
      </c>
    </row>
    <row r="21" spans="1:8" x14ac:dyDescent="0.25">
      <c r="A21" s="51"/>
    </row>
    <row r="22" spans="1:8" x14ac:dyDescent="0.25">
      <c r="A22" s="51"/>
    </row>
    <row r="23" spans="1:8" x14ac:dyDescent="0.25">
      <c r="A23" s="51"/>
      <c r="G23" s="50"/>
    </row>
    <row r="24" spans="1:8" x14ac:dyDescent="0.25">
      <c r="A24" s="51"/>
      <c r="G24" s="50"/>
    </row>
    <row r="25" spans="1:8" x14ac:dyDescent="0.25">
      <c r="A25" s="51"/>
    </row>
    <row r="26" spans="1:8" x14ac:dyDescent="0.25">
      <c r="A26" s="51"/>
      <c r="G26" s="50"/>
    </row>
    <row r="27" spans="1:8" x14ac:dyDescent="0.25">
      <c r="A27" s="51"/>
      <c r="G27" s="50"/>
    </row>
    <row r="28" spans="1:8" x14ac:dyDescent="0.25">
      <c r="A28" s="51"/>
    </row>
    <row r="29" spans="1:8" x14ac:dyDescent="0.25">
      <c r="A29" s="51"/>
      <c r="G29" s="50"/>
    </row>
    <row r="30" spans="1:8" x14ac:dyDescent="0.25">
      <c r="A30" s="51"/>
      <c r="G30" s="50"/>
    </row>
    <row r="32" spans="1:8" x14ac:dyDescent="0.25">
      <c r="G32" s="50"/>
    </row>
    <row r="33" spans="7:7" x14ac:dyDescent="0.25">
      <c r="G33" s="50"/>
    </row>
    <row r="35" spans="7:7" x14ac:dyDescent="0.25">
      <c r="G35" s="50"/>
    </row>
  </sheetData>
  <sheetProtection formatCells="0" formatColumns="0" formatRows="0" insertColumns="0" insertRows="0" deleteColumns="0" deleteRows="0" sort="0" autoFilter="0"/>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2"/>
  <sheetViews>
    <sheetView topLeftCell="I3" workbookViewId="0">
      <selection activeCell="O7" sqref="O7:O162"/>
    </sheetView>
  </sheetViews>
  <sheetFormatPr defaultColWidth="9.28515625" defaultRowHeight="12.75" x14ac:dyDescent="0.2"/>
  <cols>
    <col min="1" max="1" width="7.5703125" style="53" customWidth="1"/>
    <col min="2" max="3" width="9.28515625" style="51"/>
    <col min="4" max="4" width="5.28515625" style="53" customWidth="1"/>
    <col min="5" max="5" width="15.7109375" style="51" customWidth="1"/>
    <col min="6" max="6" width="9.28515625" style="53"/>
    <col min="7" max="9" width="10.7109375" style="51" customWidth="1"/>
    <col min="10" max="10" width="10.7109375" style="51" bestFit="1" customWidth="1"/>
    <col min="11" max="11" width="10.5703125" style="51" bestFit="1" customWidth="1"/>
    <col min="12" max="12" width="11.5703125" style="51" bestFit="1" customWidth="1"/>
    <col min="13" max="13" width="10.5703125" style="51" bestFit="1" customWidth="1"/>
    <col min="14" max="15" width="11.5703125" style="51" bestFit="1" customWidth="1"/>
    <col min="16" max="16" width="4.28515625" style="51" customWidth="1"/>
    <col min="17" max="18" width="9.28515625" style="51"/>
    <col min="19" max="19" width="12.5703125" style="51" bestFit="1" customWidth="1"/>
    <col min="20" max="20" width="12.5703125" style="53" bestFit="1" customWidth="1"/>
    <col min="21" max="21" width="9.28515625" style="51"/>
    <col min="22" max="22" width="17.140625" style="51" customWidth="1"/>
    <col min="23" max="16384" width="9.28515625" style="51"/>
  </cols>
  <sheetData>
    <row r="1" spans="1:35" ht="173.25" customHeight="1" thickBot="1" x14ac:dyDescent="0.3">
      <c r="A1" s="73" t="s">
        <v>335</v>
      </c>
      <c r="B1" s="74"/>
      <c r="C1" s="74"/>
      <c r="D1" s="74"/>
      <c r="E1" s="74"/>
      <c r="F1" s="74"/>
      <c r="G1" s="74"/>
      <c r="H1" s="74"/>
      <c r="I1" s="74"/>
      <c r="J1" s="74"/>
      <c r="K1" s="74"/>
      <c r="L1" s="74"/>
      <c r="M1" s="74"/>
      <c r="N1" s="74"/>
      <c r="O1" s="75"/>
      <c r="P1" s="16"/>
      <c r="Q1" s="17"/>
      <c r="R1" s="18"/>
      <c r="S1" s="24"/>
      <c r="T1" s="61"/>
      <c r="U1" s="24"/>
      <c r="V1" s="24"/>
      <c r="W1" s="17"/>
      <c r="X1" s="17"/>
      <c r="Y1" s="17"/>
      <c r="Z1" s="17"/>
      <c r="AA1" s="17"/>
      <c r="AB1" s="17"/>
      <c r="AC1" s="17"/>
      <c r="AD1" s="17"/>
      <c r="AE1" s="17"/>
      <c r="AF1" s="17"/>
      <c r="AG1" s="17"/>
      <c r="AH1" s="17"/>
      <c r="AI1" s="17"/>
    </row>
    <row r="2" spans="1:35" ht="15.75" x14ac:dyDescent="0.25">
      <c r="A2" s="54"/>
      <c r="B2" s="17"/>
      <c r="C2" s="17"/>
      <c r="D2" s="52"/>
      <c r="E2" s="17"/>
      <c r="F2" s="52"/>
      <c r="G2" s="17"/>
      <c r="H2" s="17"/>
      <c r="I2" s="17"/>
      <c r="J2" s="17"/>
      <c r="K2" s="17"/>
      <c r="L2" s="17"/>
      <c r="M2" s="17"/>
      <c r="N2" s="17"/>
      <c r="O2" s="17"/>
      <c r="P2" s="17"/>
      <c r="Q2" s="66"/>
      <c r="R2" s="66"/>
      <c r="S2" s="24"/>
      <c r="T2" s="61"/>
      <c r="U2" s="24"/>
      <c r="V2" s="24"/>
      <c r="W2" s="17"/>
      <c r="X2" s="17"/>
      <c r="Y2" s="17"/>
      <c r="Z2" s="17"/>
      <c r="AA2" s="17"/>
      <c r="AB2" s="17"/>
      <c r="AC2" s="17"/>
      <c r="AD2" s="17"/>
      <c r="AE2" s="17"/>
      <c r="AF2" s="17"/>
      <c r="AG2" s="17"/>
      <c r="AH2" s="17"/>
      <c r="AI2" s="17"/>
    </row>
    <row r="3" spans="1:35" ht="15.75" thickBot="1" x14ac:dyDescent="0.3">
      <c r="A3" s="52"/>
      <c r="B3" s="17"/>
      <c r="C3" s="17"/>
      <c r="D3" s="52"/>
      <c r="E3" s="17"/>
      <c r="F3" s="52"/>
      <c r="G3" s="17"/>
      <c r="H3" s="17"/>
      <c r="I3" s="17"/>
      <c r="J3" s="17"/>
      <c r="K3" s="17"/>
      <c r="L3" s="17"/>
      <c r="M3" s="17"/>
      <c r="N3" s="17"/>
      <c r="O3" s="17"/>
      <c r="P3" s="17"/>
      <c r="Q3" s="17"/>
      <c r="R3" s="18"/>
      <c r="S3" s="24"/>
      <c r="T3" s="61"/>
      <c r="U3" s="24"/>
      <c r="V3" s="24"/>
      <c r="W3" s="17"/>
      <c r="X3" s="17"/>
      <c r="Y3" s="17"/>
      <c r="Z3" s="17"/>
      <c r="AA3" s="17"/>
      <c r="AB3" s="17"/>
      <c r="AC3" s="17"/>
      <c r="AD3" s="17"/>
      <c r="AE3" s="17"/>
      <c r="AF3" s="17"/>
      <c r="AG3" s="17"/>
      <c r="AH3" s="17"/>
      <c r="AI3" s="17"/>
    </row>
    <row r="4" spans="1:35" ht="15" x14ac:dyDescent="0.25">
      <c r="A4" s="76" t="s">
        <v>332</v>
      </c>
      <c r="B4" s="77"/>
      <c r="C4" s="77"/>
      <c r="D4" s="77"/>
      <c r="E4" s="77"/>
      <c r="F4" s="77"/>
      <c r="G4" s="77"/>
      <c r="H4" s="77"/>
      <c r="I4" s="78"/>
      <c r="J4" s="82" t="s">
        <v>286</v>
      </c>
      <c r="K4" s="83"/>
      <c r="L4" s="83"/>
      <c r="M4" s="83"/>
      <c r="N4" s="83"/>
      <c r="O4" s="84"/>
      <c r="P4" s="17"/>
      <c r="Q4" s="17"/>
      <c r="R4" s="18"/>
      <c r="S4" s="24"/>
      <c r="T4" s="61"/>
      <c r="U4" s="24"/>
      <c r="V4" s="24"/>
      <c r="W4" s="18"/>
      <c r="X4" s="18"/>
      <c r="Y4" s="18"/>
      <c r="Z4" s="18"/>
      <c r="AA4" s="18"/>
      <c r="AB4" s="18"/>
      <c r="AC4" s="18"/>
      <c r="AD4" s="18"/>
      <c r="AE4" s="18"/>
      <c r="AF4" s="18"/>
      <c r="AG4" s="18"/>
      <c r="AH4" s="18"/>
      <c r="AI4" s="18"/>
    </row>
    <row r="5" spans="1:35" ht="15.75" thickBot="1" x14ac:dyDescent="0.3">
      <c r="A5" s="79"/>
      <c r="B5" s="80"/>
      <c r="C5" s="80"/>
      <c r="D5" s="80"/>
      <c r="E5" s="80"/>
      <c r="F5" s="80"/>
      <c r="G5" s="80"/>
      <c r="H5" s="80"/>
      <c r="I5" s="81"/>
      <c r="J5" s="85"/>
      <c r="K5" s="86"/>
      <c r="L5" s="86"/>
      <c r="M5" s="86"/>
      <c r="N5" s="86"/>
      <c r="O5" s="87"/>
      <c r="P5" s="17"/>
      <c r="Q5" s="17"/>
      <c r="R5" s="18"/>
      <c r="S5" s="24"/>
      <c r="T5" s="61"/>
      <c r="U5" s="24"/>
      <c r="V5" s="24"/>
      <c r="W5" s="18"/>
      <c r="X5" s="18"/>
      <c r="Y5" s="18"/>
      <c r="Z5" s="18"/>
      <c r="AA5" s="18"/>
      <c r="AB5" s="18"/>
      <c r="AC5" s="18"/>
      <c r="AD5" s="18"/>
      <c r="AE5" s="18"/>
      <c r="AF5" s="18"/>
      <c r="AG5" s="18"/>
      <c r="AH5" s="18"/>
      <c r="AI5" s="18"/>
    </row>
    <row r="6" spans="1:35" ht="30.75" thickBot="1" x14ac:dyDescent="0.3">
      <c r="A6" s="25" t="s">
        <v>342</v>
      </c>
      <c r="B6" s="26" t="s">
        <v>4</v>
      </c>
      <c r="C6" s="26" t="s">
        <v>5</v>
      </c>
      <c r="D6" s="26" t="s">
        <v>8</v>
      </c>
      <c r="E6" s="26" t="s">
        <v>6</v>
      </c>
      <c r="F6" s="26" t="s">
        <v>7</v>
      </c>
      <c r="G6" s="27" t="s">
        <v>299</v>
      </c>
      <c r="H6" s="27" t="s">
        <v>300</v>
      </c>
      <c r="I6" s="27" t="s">
        <v>301</v>
      </c>
      <c r="J6" s="28" t="s">
        <v>287</v>
      </c>
      <c r="K6" s="28" t="s">
        <v>288</v>
      </c>
      <c r="L6" s="29" t="s">
        <v>289</v>
      </c>
      <c r="M6" s="29" t="s">
        <v>290</v>
      </c>
      <c r="N6" s="29" t="s">
        <v>302</v>
      </c>
      <c r="O6" s="30" t="s">
        <v>303</v>
      </c>
      <c r="P6" s="17"/>
      <c r="Q6" s="31"/>
      <c r="R6" s="24"/>
      <c r="S6" s="24"/>
      <c r="T6" s="61"/>
      <c r="U6" s="24"/>
      <c r="V6" s="24"/>
      <c r="W6" s="18"/>
      <c r="X6" s="18"/>
      <c r="Y6" s="18"/>
      <c r="Z6" s="18"/>
      <c r="AA6" s="18"/>
      <c r="AB6" s="18"/>
      <c r="AC6" s="18"/>
      <c r="AD6" s="18"/>
      <c r="AE6" s="18"/>
      <c r="AF6" s="18"/>
      <c r="AG6" s="18"/>
      <c r="AH6" s="18"/>
      <c r="AI6" s="18"/>
    </row>
    <row r="7" spans="1:35" ht="15" x14ac:dyDescent="0.25">
      <c r="A7" s="55">
        <v>10000</v>
      </c>
      <c r="B7" s="32" t="s">
        <v>48</v>
      </c>
      <c r="C7" s="32" t="s">
        <v>49</v>
      </c>
      <c r="D7" s="33" t="s">
        <v>12</v>
      </c>
      <c r="E7" s="32" t="s">
        <v>50</v>
      </c>
      <c r="F7" s="58">
        <v>41800</v>
      </c>
      <c r="G7" s="33">
        <v>82</v>
      </c>
      <c r="H7" s="33">
        <v>100</v>
      </c>
      <c r="I7" s="33">
        <v>84</v>
      </c>
      <c r="J7" s="100" t="str">
        <f>IF(I7&gt;90,5000,"")</f>
        <v/>
      </c>
      <c r="K7" s="100" t="str">
        <f>IF(AND(G7&gt;85,H7&gt;85),6000,"")</f>
        <v/>
      </c>
      <c r="L7" s="100" t="str">
        <f>IF(AND(G7&gt;90,H7&gt;90),10000,IF(AND(G7&gt;90,I7&gt;90),10000,IF(AND(I7&gt;90,H7&gt;90),10000,"")))</f>
        <v/>
      </c>
      <c r="M7" s="100">
        <f>IF(AND(H7&gt;90,I7&gt;90),7000,IF(AND(H7&gt;90,I7&gt;80),3000,""))</f>
        <v>3000</v>
      </c>
      <c r="N7" s="101">
        <f>IF(AND(G7&gt;=90,H7&gt;=90,I7&gt;=90),F7*0.25,IF(AND(G7&gt;=80,H7&gt;=80,I7&gt;=80),F7*0.15,""))</f>
        <v>6270</v>
      </c>
      <c r="O7" s="101">
        <f>IF(AND(G7&gt;90,H7&gt;90,I7&gt;90),F7*0.2,IF(OR(G7&gt;90,H7&gt;90,I7&gt;90),IF(AND(G7&gt;=80,H7&gt;=80,I7&gt;=80),F7*0.15,IF(AND(G7&gt;=80,H7&gt;=80,I7&gt;=80),F7*0.1,IF(OR(G7&gt;80,H7&gt;80,I7&gt;80),F7*0.05,"")))))</f>
        <v>6270</v>
      </c>
      <c r="P7" s="17"/>
      <c r="Q7" s="34" t="s">
        <v>291</v>
      </c>
      <c r="R7" s="24"/>
      <c r="S7" s="24"/>
      <c r="T7" s="61"/>
      <c r="U7" s="24"/>
      <c r="V7" s="24"/>
      <c r="W7" s="18"/>
      <c r="X7" s="18"/>
      <c r="Y7" s="18"/>
      <c r="Z7" s="18"/>
      <c r="AA7" s="18"/>
      <c r="AB7" s="18"/>
      <c r="AC7" s="18"/>
      <c r="AD7" s="18"/>
      <c r="AE7" s="18"/>
      <c r="AF7" s="18"/>
      <c r="AG7" s="18"/>
      <c r="AH7" s="18"/>
      <c r="AI7" s="18"/>
    </row>
    <row r="8" spans="1:35" ht="15" x14ac:dyDescent="0.25">
      <c r="A8" s="56">
        <v>10166</v>
      </c>
      <c r="B8" s="35" t="s">
        <v>51</v>
      </c>
      <c r="C8" s="35" t="s">
        <v>52</v>
      </c>
      <c r="D8" s="36" t="s">
        <v>10</v>
      </c>
      <c r="E8" s="35" t="s">
        <v>53</v>
      </c>
      <c r="F8" s="59">
        <v>51300</v>
      </c>
      <c r="G8" s="36">
        <v>75</v>
      </c>
      <c r="H8" s="36">
        <v>77</v>
      </c>
      <c r="I8" s="36">
        <v>99</v>
      </c>
      <c r="J8" s="100">
        <f t="shared" ref="J8:J71" si="0">IF(I8&gt;90,5000,"")</f>
        <v>5000</v>
      </c>
      <c r="K8" s="100" t="str">
        <f t="shared" ref="K8:K71" si="1">IF(AND(G8&gt;85,H8&gt;85),6000,"")</f>
        <v/>
      </c>
      <c r="L8" s="100" t="str">
        <f t="shared" ref="L8:L71" si="2">IF(AND(G8&gt;90,H8&gt;90),10000,IF(AND(G8&gt;90,I8&gt;90),10000,IF(AND(I8&gt;90,H8&gt;90),10000,"")))</f>
        <v/>
      </c>
      <c r="M8" s="100" t="str">
        <f t="shared" ref="M8:M71" si="3">IF(AND(H8&gt;90,I8&gt;90),7000,IF(AND(H8&gt;90,I8&gt;80),3000,""))</f>
        <v/>
      </c>
      <c r="N8" s="101" t="str">
        <f t="shared" ref="N8:N71" si="4">IF(AND(G8&gt;=90,H8&gt;=90,I8&gt;=90),F8*0.25,IF(AND(G8&gt;=80,H8&gt;=80,I8&gt;=80),F8*0.15,""))</f>
        <v/>
      </c>
      <c r="O8" s="101">
        <f t="shared" ref="O8:O71" si="5">IF(AND(G8&gt;90,H8&gt;90,I8&gt;90),F8*0.2,IF(OR(G8&gt;90,H8&gt;90,I8&gt;90),IF(AND(G8&gt;=80,H8&gt;=80,I8&gt;=80),F8*0.15,IF(AND(G8&gt;=80,H8&gt;=80,I8&gt;=80),F8*0.1,IF(OR(G8&gt;80,H8&gt;80,I8&gt;80),F8*0.05,"")))))</f>
        <v>2565</v>
      </c>
      <c r="P8" s="17"/>
      <c r="Q8" s="23" t="s">
        <v>326</v>
      </c>
      <c r="R8" s="24"/>
      <c r="S8" s="37"/>
      <c r="T8" s="62"/>
      <c r="U8" s="37"/>
      <c r="V8" s="24"/>
      <c r="W8" s="18"/>
      <c r="X8" s="18"/>
      <c r="Y8" s="18"/>
      <c r="Z8" s="18"/>
      <c r="AA8" s="18"/>
      <c r="AB8" s="18"/>
      <c r="AC8" s="18"/>
      <c r="AD8" s="18"/>
      <c r="AE8" s="18"/>
      <c r="AF8" s="18"/>
      <c r="AG8" s="18"/>
      <c r="AH8" s="18"/>
      <c r="AI8" s="18"/>
    </row>
    <row r="9" spans="1:35" ht="15" x14ac:dyDescent="0.25">
      <c r="A9" s="56">
        <v>10387</v>
      </c>
      <c r="B9" s="35" t="s">
        <v>54</v>
      </c>
      <c r="C9" s="35" t="s">
        <v>55</v>
      </c>
      <c r="D9" s="36" t="s">
        <v>12</v>
      </c>
      <c r="E9" s="35" t="s">
        <v>50</v>
      </c>
      <c r="F9" s="59">
        <v>40900</v>
      </c>
      <c r="G9" s="36">
        <v>70</v>
      </c>
      <c r="H9" s="36">
        <v>74</v>
      </c>
      <c r="I9" s="36">
        <v>96</v>
      </c>
      <c r="J9" s="100">
        <f t="shared" si="0"/>
        <v>5000</v>
      </c>
      <c r="K9" s="100" t="str">
        <f t="shared" si="1"/>
        <v/>
      </c>
      <c r="L9" s="100" t="str">
        <f t="shared" si="2"/>
        <v/>
      </c>
      <c r="M9" s="100" t="str">
        <f t="shared" si="3"/>
        <v/>
      </c>
      <c r="N9" s="101" t="str">
        <f t="shared" si="4"/>
        <v/>
      </c>
      <c r="O9" s="101">
        <f t="shared" si="5"/>
        <v>2045</v>
      </c>
      <c r="P9" s="17"/>
      <c r="Q9" s="24" t="s">
        <v>307</v>
      </c>
      <c r="R9" s="24"/>
      <c r="S9" s="24"/>
      <c r="T9" s="61"/>
      <c r="U9" s="24"/>
      <c r="V9" s="24"/>
      <c r="W9" s="18"/>
      <c r="X9" s="18"/>
      <c r="Y9" s="18"/>
      <c r="Z9" s="18"/>
      <c r="AA9" s="18"/>
      <c r="AB9" s="18"/>
      <c r="AC9" s="18"/>
      <c r="AD9" s="18"/>
      <c r="AE9" s="18"/>
      <c r="AF9" s="18"/>
      <c r="AG9" s="18"/>
      <c r="AH9" s="18"/>
      <c r="AI9" s="18"/>
    </row>
    <row r="10" spans="1:35" ht="15" x14ac:dyDescent="0.25">
      <c r="A10" s="56">
        <v>10398</v>
      </c>
      <c r="B10" s="35" t="s">
        <v>56</v>
      </c>
      <c r="C10" s="35" t="s">
        <v>57</v>
      </c>
      <c r="D10" s="36" t="s">
        <v>10</v>
      </c>
      <c r="E10" s="35" t="s">
        <v>13</v>
      </c>
      <c r="F10" s="59">
        <v>74200</v>
      </c>
      <c r="G10" s="36">
        <v>90</v>
      </c>
      <c r="H10" s="36">
        <v>87</v>
      </c>
      <c r="I10" s="36">
        <v>79</v>
      </c>
      <c r="J10" s="100" t="str">
        <f t="shared" si="0"/>
        <v/>
      </c>
      <c r="K10" s="100">
        <f t="shared" si="1"/>
        <v>6000</v>
      </c>
      <c r="L10" s="100" t="str">
        <f t="shared" si="2"/>
        <v/>
      </c>
      <c r="M10" s="100" t="str">
        <f t="shared" si="3"/>
        <v/>
      </c>
      <c r="N10" s="101" t="str">
        <f t="shared" si="4"/>
        <v/>
      </c>
      <c r="O10" s="101" t="b">
        <f t="shared" si="5"/>
        <v>0</v>
      </c>
      <c r="P10" s="17"/>
      <c r="Q10" s="24"/>
      <c r="R10" s="24"/>
      <c r="S10" s="24"/>
      <c r="T10" s="61"/>
      <c r="U10" s="24"/>
      <c r="V10" s="24"/>
      <c r="W10" s="18"/>
      <c r="X10" s="18"/>
      <c r="Y10" s="18"/>
      <c r="Z10" s="18"/>
      <c r="AA10" s="18"/>
      <c r="AB10" s="18"/>
      <c r="AC10" s="18"/>
      <c r="AD10" s="18"/>
      <c r="AE10" s="18"/>
      <c r="AF10" s="18"/>
      <c r="AG10" s="18"/>
      <c r="AH10" s="18"/>
      <c r="AI10" s="18"/>
    </row>
    <row r="11" spans="1:35" ht="15" x14ac:dyDescent="0.25">
      <c r="A11" s="56">
        <v>10552</v>
      </c>
      <c r="B11" s="35" t="s">
        <v>25</v>
      </c>
      <c r="C11" s="35" t="s">
        <v>58</v>
      </c>
      <c r="D11" s="36" t="s">
        <v>12</v>
      </c>
      <c r="E11" s="35" t="s">
        <v>50</v>
      </c>
      <c r="F11" s="59">
        <v>48500</v>
      </c>
      <c r="G11" s="36">
        <v>92</v>
      </c>
      <c r="H11" s="36">
        <v>89</v>
      </c>
      <c r="I11" s="36">
        <v>95</v>
      </c>
      <c r="J11" s="100">
        <f t="shared" si="0"/>
        <v>5000</v>
      </c>
      <c r="K11" s="100">
        <f t="shared" si="1"/>
        <v>6000</v>
      </c>
      <c r="L11" s="100">
        <f t="shared" si="2"/>
        <v>10000</v>
      </c>
      <c r="M11" s="100" t="str">
        <f t="shared" si="3"/>
        <v/>
      </c>
      <c r="N11" s="101">
        <f t="shared" si="4"/>
        <v>7275</v>
      </c>
      <c r="O11" s="101">
        <f t="shared" si="5"/>
        <v>7275</v>
      </c>
      <c r="P11" s="17"/>
      <c r="Q11" s="34" t="s">
        <v>293</v>
      </c>
      <c r="R11" s="24"/>
      <c r="S11" s="24"/>
      <c r="T11" s="61"/>
      <c r="U11" s="24"/>
      <c r="V11" s="24"/>
      <c r="W11" s="18"/>
      <c r="X11" s="18"/>
      <c r="Y11" s="18"/>
      <c r="Z11" s="18"/>
      <c r="AA11" s="18"/>
      <c r="AB11" s="18"/>
      <c r="AC11" s="18"/>
      <c r="AD11" s="18"/>
      <c r="AE11" s="18"/>
      <c r="AF11" s="18"/>
      <c r="AG11" s="18"/>
      <c r="AH11" s="18"/>
      <c r="AI11" s="18"/>
    </row>
    <row r="12" spans="1:35" ht="15" x14ac:dyDescent="0.25">
      <c r="A12" s="56">
        <v>10640</v>
      </c>
      <c r="B12" s="35" t="s">
        <v>59</v>
      </c>
      <c r="C12" s="35" t="s">
        <v>55</v>
      </c>
      <c r="D12" s="36" t="s">
        <v>10</v>
      </c>
      <c r="E12" s="35" t="s">
        <v>53</v>
      </c>
      <c r="F12" s="59">
        <v>48500</v>
      </c>
      <c r="G12" s="36">
        <v>73</v>
      </c>
      <c r="H12" s="36">
        <v>79</v>
      </c>
      <c r="I12" s="36">
        <v>74</v>
      </c>
      <c r="J12" s="100" t="str">
        <f t="shared" si="0"/>
        <v/>
      </c>
      <c r="K12" s="100" t="str">
        <f t="shared" si="1"/>
        <v/>
      </c>
      <c r="L12" s="100" t="str">
        <f t="shared" si="2"/>
        <v/>
      </c>
      <c r="M12" s="100" t="str">
        <f t="shared" si="3"/>
        <v/>
      </c>
      <c r="N12" s="101" t="str">
        <f t="shared" si="4"/>
        <v/>
      </c>
      <c r="O12" s="101" t="b">
        <f t="shared" si="5"/>
        <v>0</v>
      </c>
      <c r="P12" s="17"/>
      <c r="Q12" s="23" t="s">
        <v>327</v>
      </c>
      <c r="R12" s="24"/>
      <c r="S12" s="24"/>
      <c r="T12" s="61"/>
      <c r="U12" s="24"/>
      <c r="V12" s="24"/>
      <c r="W12" s="18"/>
      <c r="X12" s="21"/>
      <c r="Y12" s="18"/>
      <c r="Z12" s="18"/>
      <c r="AA12" s="18"/>
      <c r="AB12" s="18"/>
      <c r="AC12" s="18"/>
      <c r="AD12" s="18"/>
      <c r="AE12" s="18"/>
      <c r="AF12" s="18"/>
      <c r="AG12" s="18"/>
      <c r="AH12" s="18"/>
      <c r="AI12" s="18"/>
    </row>
    <row r="13" spans="1:35" ht="15" x14ac:dyDescent="0.25">
      <c r="A13" s="56">
        <v>10710</v>
      </c>
      <c r="B13" s="35" t="s">
        <v>32</v>
      </c>
      <c r="C13" s="35" t="s">
        <v>9</v>
      </c>
      <c r="D13" s="36" t="s">
        <v>10</v>
      </c>
      <c r="E13" s="35" t="s">
        <v>60</v>
      </c>
      <c r="F13" s="59">
        <v>20500</v>
      </c>
      <c r="G13" s="36">
        <v>82</v>
      </c>
      <c r="H13" s="36">
        <v>76</v>
      </c>
      <c r="I13" s="36">
        <v>80</v>
      </c>
      <c r="J13" s="100" t="str">
        <f t="shared" si="0"/>
        <v/>
      </c>
      <c r="K13" s="100" t="str">
        <f t="shared" si="1"/>
        <v/>
      </c>
      <c r="L13" s="100" t="str">
        <f t="shared" si="2"/>
        <v/>
      </c>
      <c r="M13" s="100" t="str">
        <f t="shared" si="3"/>
        <v/>
      </c>
      <c r="N13" s="101" t="str">
        <f t="shared" si="4"/>
        <v/>
      </c>
      <c r="O13" s="101" t="b">
        <f t="shared" si="5"/>
        <v>0</v>
      </c>
      <c r="P13" s="17"/>
      <c r="Q13" s="24" t="s">
        <v>307</v>
      </c>
      <c r="R13" s="24"/>
      <c r="S13" s="24"/>
      <c r="T13" s="61"/>
      <c r="U13" s="24"/>
      <c r="V13" s="24"/>
      <c r="W13" s="18"/>
      <c r="X13" s="38"/>
      <c r="Y13" s="18"/>
      <c r="Z13" s="18"/>
      <c r="AA13" s="18"/>
      <c r="AB13" s="18"/>
      <c r="AC13" s="18"/>
      <c r="AD13" s="18"/>
      <c r="AE13" s="18"/>
      <c r="AF13" s="18"/>
      <c r="AG13" s="18"/>
      <c r="AH13" s="18"/>
      <c r="AI13" s="18"/>
    </row>
    <row r="14" spans="1:35" ht="15" x14ac:dyDescent="0.25">
      <c r="A14" s="56">
        <v>10785</v>
      </c>
      <c r="B14" s="35" t="s">
        <v>61</v>
      </c>
      <c r="C14" s="35" t="s">
        <v>34</v>
      </c>
      <c r="D14" s="36" t="s">
        <v>12</v>
      </c>
      <c r="E14" s="35" t="s">
        <v>53</v>
      </c>
      <c r="F14" s="59">
        <v>42600</v>
      </c>
      <c r="G14" s="36">
        <v>95</v>
      </c>
      <c r="H14" s="36">
        <v>97</v>
      </c>
      <c r="I14" s="36">
        <v>77</v>
      </c>
      <c r="J14" s="100" t="str">
        <f t="shared" si="0"/>
        <v/>
      </c>
      <c r="K14" s="100">
        <f t="shared" si="1"/>
        <v>6000</v>
      </c>
      <c r="L14" s="100">
        <f t="shared" si="2"/>
        <v>10000</v>
      </c>
      <c r="M14" s="100" t="str">
        <f t="shared" si="3"/>
        <v/>
      </c>
      <c r="N14" s="101" t="str">
        <f t="shared" si="4"/>
        <v/>
      </c>
      <c r="O14" s="101">
        <f t="shared" si="5"/>
        <v>2130</v>
      </c>
      <c r="P14" s="17"/>
      <c r="Q14" s="18"/>
      <c r="R14" s="37"/>
      <c r="S14" s="37"/>
      <c r="T14" s="62"/>
      <c r="U14" s="37"/>
      <c r="V14" s="24"/>
      <c r="W14" s="18"/>
      <c r="X14" s="18"/>
      <c r="Y14" s="18"/>
      <c r="Z14" s="18"/>
      <c r="AA14" s="18"/>
      <c r="AB14" s="18"/>
      <c r="AC14" s="18"/>
      <c r="AD14" s="18"/>
      <c r="AE14" s="18"/>
      <c r="AF14" s="18"/>
      <c r="AG14" s="18"/>
      <c r="AH14" s="18"/>
      <c r="AI14" s="18"/>
    </row>
    <row r="15" spans="1:35" ht="15" x14ac:dyDescent="0.25">
      <c r="A15" s="56">
        <v>10936</v>
      </c>
      <c r="B15" s="35" t="s">
        <v>62</v>
      </c>
      <c r="C15" s="35" t="s">
        <v>14</v>
      </c>
      <c r="D15" s="36" t="s">
        <v>12</v>
      </c>
      <c r="E15" s="35" t="s">
        <v>50</v>
      </c>
      <c r="F15" s="59">
        <v>32800</v>
      </c>
      <c r="G15" s="36">
        <v>94</v>
      </c>
      <c r="H15" s="36">
        <v>75</v>
      </c>
      <c r="I15" s="36">
        <v>98</v>
      </c>
      <c r="J15" s="100">
        <f t="shared" si="0"/>
        <v>5000</v>
      </c>
      <c r="K15" s="100" t="str">
        <f t="shared" si="1"/>
        <v/>
      </c>
      <c r="L15" s="100">
        <f t="shared" si="2"/>
        <v>10000</v>
      </c>
      <c r="M15" s="100" t="str">
        <f t="shared" si="3"/>
        <v/>
      </c>
      <c r="N15" s="101" t="str">
        <f t="shared" si="4"/>
        <v/>
      </c>
      <c r="O15" s="101">
        <f t="shared" si="5"/>
        <v>1640</v>
      </c>
      <c r="P15" s="17"/>
      <c r="Q15" s="34" t="s">
        <v>292</v>
      </c>
      <c r="R15" s="37"/>
      <c r="S15" s="24"/>
      <c r="T15" s="62"/>
      <c r="U15" s="37"/>
      <c r="V15" s="24"/>
      <c r="W15" s="18"/>
      <c r="X15" s="38"/>
      <c r="Y15" s="18"/>
      <c r="Z15" s="18"/>
      <c r="AA15" s="18"/>
      <c r="AB15" s="18"/>
      <c r="AC15" s="18"/>
      <c r="AD15" s="18"/>
      <c r="AE15" s="18"/>
      <c r="AF15" s="18"/>
      <c r="AG15" s="18"/>
      <c r="AH15" s="18"/>
      <c r="AI15" s="18"/>
    </row>
    <row r="16" spans="1:35" ht="15" x14ac:dyDescent="0.25">
      <c r="A16" s="56">
        <v>11048</v>
      </c>
      <c r="B16" s="35" t="s">
        <v>63</v>
      </c>
      <c r="C16" s="35" t="s">
        <v>64</v>
      </c>
      <c r="D16" s="36" t="s">
        <v>10</v>
      </c>
      <c r="E16" s="35" t="s">
        <v>50</v>
      </c>
      <c r="F16" s="59">
        <v>46900</v>
      </c>
      <c r="G16" s="36">
        <v>82</v>
      </c>
      <c r="H16" s="36">
        <v>86</v>
      </c>
      <c r="I16" s="36">
        <v>75</v>
      </c>
      <c r="J16" s="100" t="str">
        <f t="shared" si="0"/>
        <v/>
      </c>
      <c r="K16" s="100" t="str">
        <f t="shared" si="1"/>
        <v/>
      </c>
      <c r="L16" s="100" t="str">
        <f t="shared" si="2"/>
        <v/>
      </c>
      <c r="M16" s="100" t="str">
        <f t="shared" si="3"/>
        <v/>
      </c>
      <c r="N16" s="101" t="str">
        <f t="shared" si="4"/>
        <v/>
      </c>
      <c r="O16" s="101" t="b">
        <f t="shared" si="5"/>
        <v>0</v>
      </c>
      <c r="P16" s="39"/>
      <c r="Q16" s="23" t="s">
        <v>333</v>
      </c>
      <c r="R16" s="37"/>
      <c r="S16" s="24"/>
      <c r="T16" s="62"/>
      <c r="U16" s="37"/>
      <c r="V16" s="24"/>
      <c r="W16" s="18"/>
      <c r="X16" s="18"/>
      <c r="Y16" s="18"/>
      <c r="Z16" s="18"/>
      <c r="AA16" s="18"/>
      <c r="AB16" s="18"/>
      <c r="AC16" s="18"/>
      <c r="AD16" s="18"/>
      <c r="AE16" s="18"/>
      <c r="AF16" s="18"/>
      <c r="AG16" s="18"/>
      <c r="AH16" s="18"/>
      <c r="AI16" s="18"/>
    </row>
    <row r="17" spans="1:35" ht="15" x14ac:dyDescent="0.25">
      <c r="A17" s="56">
        <v>11290</v>
      </c>
      <c r="B17" s="35" t="s">
        <v>65</v>
      </c>
      <c r="C17" s="35" t="s">
        <v>37</v>
      </c>
      <c r="D17" s="36" t="s">
        <v>12</v>
      </c>
      <c r="E17" s="35" t="s">
        <v>53</v>
      </c>
      <c r="F17" s="59">
        <v>51900</v>
      </c>
      <c r="G17" s="36">
        <v>96</v>
      </c>
      <c r="H17" s="36">
        <v>81</v>
      </c>
      <c r="I17" s="36">
        <v>70</v>
      </c>
      <c r="J17" s="100" t="str">
        <f t="shared" si="0"/>
        <v/>
      </c>
      <c r="K17" s="100" t="str">
        <f t="shared" si="1"/>
        <v/>
      </c>
      <c r="L17" s="100" t="str">
        <f t="shared" si="2"/>
        <v/>
      </c>
      <c r="M17" s="100" t="str">
        <f t="shared" si="3"/>
        <v/>
      </c>
      <c r="N17" s="101" t="str">
        <f t="shared" si="4"/>
        <v/>
      </c>
      <c r="O17" s="101">
        <f t="shared" si="5"/>
        <v>2595</v>
      </c>
      <c r="P17" s="17"/>
      <c r="Q17" s="24" t="s">
        <v>307</v>
      </c>
      <c r="R17" s="37"/>
      <c r="S17" s="24"/>
      <c r="T17" s="62"/>
      <c r="U17" s="37"/>
      <c r="V17" s="24"/>
      <c r="W17" s="18"/>
      <c r="X17" s="17"/>
      <c r="Y17" s="18"/>
      <c r="Z17" s="18"/>
      <c r="AA17" s="18"/>
      <c r="AB17" s="18"/>
      <c r="AC17" s="18"/>
      <c r="AD17" s="18"/>
      <c r="AE17" s="18"/>
      <c r="AF17" s="18"/>
      <c r="AG17" s="18"/>
      <c r="AH17" s="18"/>
      <c r="AI17" s="18"/>
    </row>
    <row r="18" spans="1:35" ht="15" x14ac:dyDescent="0.25">
      <c r="A18" s="56">
        <v>11309</v>
      </c>
      <c r="B18" s="35" t="s">
        <v>66</v>
      </c>
      <c r="C18" s="35" t="s">
        <v>67</v>
      </c>
      <c r="D18" s="36" t="s">
        <v>12</v>
      </c>
      <c r="E18" s="35" t="s">
        <v>50</v>
      </c>
      <c r="F18" s="59">
        <v>40700</v>
      </c>
      <c r="G18" s="36">
        <v>100</v>
      </c>
      <c r="H18" s="36">
        <v>97</v>
      </c>
      <c r="I18" s="36">
        <v>79</v>
      </c>
      <c r="J18" s="100" t="str">
        <f t="shared" si="0"/>
        <v/>
      </c>
      <c r="K18" s="100">
        <f t="shared" si="1"/>
        <v>6000</v>
      </c>
      <c r="L18" s="100">
        <f t="shared" si="2"/>
        <v>10000</v>
      </c>
      <c r="M18" s="100" t="str">
        <f t="shared" si="3"/>
        <v/>
      </c>
      <c r="N18" s="101" t="str">
        <f t="shared" si="4"/>
        <v/>
      </c>
      <c r="O18" s="101">
        <f t="shared" si="5"/>
        <v>2035</v>
      </c>
      <c r="P18" s="17"/>
      <c r="Q18" s="18"/>
      <c r="R18" s="37"/>
      <c r="S18" s="24"/>
      <c r="T18" s="62"/>
      <c r="U18" s="37"/>
      <c r="V18" s="24"/>
      <c r="W18" s="18"/>
      <c r="X18" s="18"/>
      <c r="Y18" s="18"/>
      <c r="Z18" s="18"/>
      <c r="AA18" s="18"/>
      <c r="AB18" s="18"/>
      <c r="AC18" s="18"/>
      <c r="AD18" s="18"/>
      <c r="AE18" s="18"/>
      <c r="AF18" s="18"/>
      <c r="AG18" s="18"/>
      <c r="AH18" s="18"/>
      <c r="AI18" s="18"/>
    </row>
    <row r="19" spans="1:35" ht="15" x14ac:dyDescent="0.25">
      <c r="A19" s="56">
        <v>11390</v>
      </c>
      <c r="B19" s="35" t="s">
        <v>68</v>
      </c>
      <c r="C19" s="35" t="s">
        <v>69</v>
      </c>
      <c r="D19" s="36" t="s">
        <v>12</v>
      </c>
      <c r="E19" s="35" t="s">
        <v>50</v>
      </c>
      <c r="F19" s="59">
        <v>25800</v>
      </c>
      <c r="G19" s="36">
        <v>88</v>
      </c>
      <c r="H19" s="36">
        <v>81</v>
      </c>
      <c r="I19" s="36">
        <v>78</v>
      </c>
      <c r="J19" s="100" t="str">
        <f t="shared" si="0"/>
        <v/>
      </c>
      <c r="K19" s="100" t="str">
        <f t="shared" si="1"/>
        <v/>
      </c>
      <c r="L19" s="100" t="str">
        <f t="shared" si="2"/>
        <v/>
      </c>
      <c r="M19" s="100" t="str">
        <f t="shared" si="3"/>
        <v/>
      </c>
      <c r="N19" s="101" t="str">
        <f t="shared" si="4"/>
        <v/>
      </c>
      <c r="O19" s="101" t="b">
        <f t="shared" si="5"/>
        <v>0</v>
      </c>
      <c r="P19" s="39"/>
      <c r="Q19" s="34" t="s">
        <v>294</v>
      </c>
      <c r="R19" s="37"/>
      <c r="S19" s="37"/>
      <c r="T19" s="62"/>
      <c r="U19" s="37"/>
      <c r="V19" s="24"/>
      <c r="W19" s="18"/>
      <c r="X19" s="38"/>
      <c r="Y19" s="18"/>
      <c r="Z19" s="18"/>
      <c r="AA19" s="18"/>
      <c r="AB19" s="18"/>
      <c r="AC19" s="18"/>
      <c r="AD19" s="18"/>
      <c r="AE19" s="18"/>
      <c r="AF19" s="18"/>
      <c r="AG19" s="18"/>
      <c r="AH19" s="18"/>
      <c r="AI19" s="18"/>
    </row>
    <row r="20" spans="1:35" ht="15" x14ac:dyDescent="0.25">
      <c r="A20" s="56">
        <v>11447</v>
      </c>
      <c r="B20" s="35" t="s">
        <v>70</v>
      </c>
      <c r="C20" s="35" t="s">
        <v>71</v>
      </c>
      <c r="D20" s="36" t="s">
        <v>10</v>
      </c>
      <c r="E20" s="35" t="s">
        <v>50</v>
      </c>
      <c r="F20" s="59">
        <v>38400</v>
      </c>
      <c r="G20" s="36">
        <v>74</v>
      </c>
      <c r="H20" s="36">
        <v>94</v>
      </c>
      <c r="I20" s="36">
        <v>94</v>
      </c>
      <c r="J20" s="100">
        <f t="shared" si="0"/>
        <v>5000</v>
      </c>
      <c r="K20" s="100" t="str">
        <f t="shared" si="1"/>
        <v/>
      </c>
      <c r="L20" s="100">
        <f t="shared" si="2"/>
        <v>10000</v>
      </c>
      <c r="M20" s="100">
        <f t="shared" si="3"/>
        <v>7000</v>
      </c>
      <c r="N20" s="101" t="str">
        <f t="shared" si="4"/>
        <v/>
      </c>
      <c r="O20" s="101">
        <f t="shared" si="5"/>
        <v>1920</v>
      </c>
      <c r="P20" s="40"/>
      <c r="Q20" s="23" t="s">
        <v>304</v>
      </c>
      <c r="R20" s="37"/>
      <c r="S20" s="37"/>
      <c r="T20" s="62"/>
      <c r="U20" s="37"/>
      <c r="V20" s="24"/>
      <c r="W20" s="18"/>
      <c r="X20" s="18"/>
      <c r="Y20" s="18"/>
      <c r="Z20" s="18"/>
      <c r="AA20" s="18"/>
      <c r="AB20" s="18"/>
      <c r="AC20" s="18"/>
      <c r="AD20" s="18"/>
      <c r="AE20" s="18"/>
      <c r="AF20" s="18"/>
      <c r="AG20" s="18"/>
      <c r="AH20" s="18"/>
      <c r="AI20" s="18"/>
    </row>
    <row r="21" spans="1:35" ht="15" x14ac:dyDescent="0.25">
      <c r="A21" s="56">
        <v>11493</v>
      </c>
      <c r="B21" s="35" t="s">
        <v>72</v>
      </c>
      <c r="C21" s="35" t="s">
        <v>73</v>
      </c>
      <c r="D21" s="36" t="s">
        <v>12</v>
      </c>
      <c r="E21" s="35" t="s">
        <v>60</v>
      </c>
      <c r="F21" s="59">
        <v>19600</v>
      </c>
      <c r="G21" s="36">
        <v>92</v>
      </c>
      <c r="H21" s="36">
        <v>96</v>
      </c>
      <c r="I21" s="36">
        <v>81</v>
      </c>
      <c r="J21" s="100" t="str">
        <f t="shared" si="0"/>
        <v/>
      </c>
      <c r="K21" s="100">
        <f t="shared" si="1"/>
        <v>6000</v>
      </c>
      <c r="L21" s="100">
        <f t="shared" si="2"/>
        <v>10000</v>
      </c>
      <c r="M21" s="100">
        <f t="shared" si="3"/>
        <v>3000</v>
      </c>
      <c r="N21" s="101">
        <f t="shared" si="4"/>
        <v>2940</v>
      </c>
      <c r="O21" s="101">
        <f t="shared" si="5"/>
        <v>2940</v>
      </c>
      <c r="P21" s="39"/>
      <c r="Q21" s="23" t="s">
        <v>334</v>
      </c>
      <c r="R21" s="37"/>
      <c r="S21" s="37"/>
      <c r="T21" s="62"/>
      <c r="U21" s="37"/>
      <c r="V21" s="24"/>
      <c r="W21" s="18"/>
      <c r="X21" s="17"/>
      <c r="Y21" s="18"/>
      <c r="Z21" s="18"/>
      <c r="AA21" s="18"/>
      <c r="AB21" s="18"/>
      <c r="AC21" s="18"/>
      <c r="AD21" s="18"/>
      <c r="AE21" s="18"/>
      <c r="AF21" s="18"/>
      <c r="AG21" s="18"/>
      <c r="AH21" s="18"/>
      <c r="AI21" s="18"/>
    </row>
    <row r="22" spans="1:35" ht="15" x14ac:dyDescent="0.25">
      <c r="A22" s="56">
        <v>11674</v>
      </c>
      <c r="B22" s="35" t="s">
        <v>74</v>
      </c>
      <c r="C22" s="35" t="s">
        <v>19</v>
      </c>
      <c r="D22" s="36" t="s">
        <v>10</v>
      </c>
      <c r="E22" s="35" t="s">
        <v>60</v>
      </c>
      <c r="F22" s="59">
        <v>21700</v>
      </c>
      <c r="G22" s="36">
        <v>84</v>
      </c>
      <c r="H22" s="36">
        <v>81</v>
      </c>
      <c r="I22" s="36">
        <v>70</v>
      </c>
      <c r="J22" s="100" t="str">
        <f t="shared" si="0"/>
        <v/>
      </c>
      <c r="K22" s="100" t="str">
        <f t="shared" si="1"/>
        <v/>
      </c>
      <c r="L22" s="100" t="str">
        <f t="shared" si="2"/>
        <v/>
      </c>
      <c r="M22" s="100" t="str">
        <f t="shared" si="3"/>
        <v/>
      </c>
      <c r="N22" s="101" t="str">
        <f t="shared" si="4"/>
        <v/>
      </c>
      <c r="O22" s="101" t="b">
        <f t="shared" si="5"/>
        <v>0</v>
      </c>
      <c r="P22" s="39"/>
      <c r="Q22" s="24" t="s">
        <v>307</v>
      </c>
      <c r="R22" s="37"/>
      <c r="S22" s="37"/>
      <c r="T22" s="62"/>
      <c r="U22" s="37"/>
      <c r="V22" s="24"/>
      <c r="W22" s="18"/>
      <c r="X22" s="21"/>
      <c r="Y22" s="18"/>
      <c r="Z22" s="18"/>
      <c r="AA22" s="18"/>
      <c r="AB22" s="18"/>
      <c r="AC22" s="18"/>
      <c r="AD22" s="18"/>
      <c r="AE22" s="18"/>
      <c r="AF22" s="18"/>
      <c r="AG22" s="18"/>
      <c r="AH22" s="18"/>
      <c r="AI22" s="18"/>
    </row>
    <row r="23" spans="1:35" ht="15" x14ac:dyDescent="0.25">
      <c r="A23" s="56">
        <v>11828</v>
      </c>
      <c r="B23" s="35" t="s">
        <v>75</v>
      </c>
      <c r="C23" s="35" t="s">
        <v>76</v>
      </c>
      <c r="D23" s="36" t="s">
        <v>12</v>
      </c>
      <c r="E23" s="35" t="s">
        <v>50</v>
      </c>
      <c r="F23" s="59">
        <v>44900</v>
      </c>
      <c r="G23" s="36">
        <v>84</v>
      </c>
      <c r="H23" s="36">
        <v>88</v>
      </c>
      <c r="I23" s="36">
        <v>74</v>
      </c>
      <c r="J23" s="100" t="str">
        <f t="shared" si="0"/>
        <v/>
      </c>
      <c r="K23" s="100" t="str">
        <f t="shared" si="1"/>
        <v/>
      </c>
      <c r="L23" s="100" t="str">
        <f t="shared" si="2"/>
        <v/>
      </c>
      <c r="M23" s="100" t="str">
        <f t="shared" si="3"/>
        <v/>
      </c>
      <c r="N23" s="101" t="str">
        <f t="shared" si="4"/>
        <v/>
      </c>
      <c r="O23" s="101" t="b">
        <f t="shared" si="5"/>
        <v>0</v>
      </c>
      <c r="P23" s="39"/>
      <c r="Q23" s="18"/>
      <c r="R23" s="37"/>
      <c r="S23" s="37"/>
      <c r="T23" s="62"/>
      <c r="U23" s="37"/>
      <c r="V23" s="24"/>
      <c r="W23" s="18"/>
      <c r="X23" s="38"/>
      <c r="Y23" s="18"/>
      <c r="Z23" s="18"/>
      <c r="AA23" s="18"/>
      <c r="AB23" s="18"/>
      <c r="AC23" s="18"/>
      <c r="AD23" s="18"/>
      <c r="AE23" s="18"/>
      <c r="AF23" s="18"/>
      <c r="AG23" s="18"/>
      <c r="AH23" s="18"/>
      <c r="AI23" s="18"/>
    </row>
    <row r="24" spans="1:35" ht="15" x14ac:dyDescent="0.25">
      <c r="A24" s="56">
        <v>11935</v>
      </c>
      <c r="B24" s="35" t="s">
        <v>77</v>
      </c>
      <c r="C24" s="35" t="s">
        <v>78</v>
      </c>
      <c r="D24" s="36" t="s">
        <v>12</v>
      </c>
      <c r="E24" s="35" t="s">
        <v>13</v>
      </c>
      <c r="F24" s="59">
        <v>70900</v>
      </c>
      <c r="G24" s="36">
        <v>82</v>
      </c>
      <c r="H24" s="36">
        <v>94</v>
      </c>
      <c r="I24" s="36">
        <v>85</v>
      </c>
      <c r="J24" s="100" t="str">
        <f t="shared" si="0"/>
        <v/>
      </c>
      <c r="K24" s="100" t="str">
        <f t="shared" si="1"/>
        <v/>
      </c>
      <c r="L24" s="100" t="str">
        <f t="shared" si="2"/>
        <v/>
      </c>
      <c r="M24" s="100">
        <f t="shared" si="3"/>
        <v>3000</v>
      </c>
      <c r="N24" s="101">
        <f t="shared" si="4"/>
        <v>10635</v>
      </c>
      <c r="O24" s="101">
        <f t="shared" si="5"/>
        <v>10635</v>
      </c>
      <c r="P24" s="40"/>
      <c r="Q24" s="34" t="s">
        <v>295</v>
      </c>
      <c r="R24" s="37"/>
      <c r="S24" s="37"/>
      <c r="T24" s="62"/>
      <c r="U24" s="37"/>
      <c r="V24" s="24"/>
      <c r="W24" s="18"/>
      <c r="X24" s="18"/>
      <c r="Y24" s="18"/>
      <c r="Z24" s="18"/>
      <c r="AA24" s="18"/>
      <c r="AB24" s="18"/>
      <c r="AC24" s="18"/>
      <c r="AD24" s="18"/>
      <c r="AE24" s="18"/>
      <c r="AF24" s="18"/>
      <c r="AG24" s="18"/>
      <c r="AH24" s="18"/>
      <c r="AI24" s="18"/>
    </row>
    <row r="25" spans="1:35" ht="15" x14ac:dyDescent="0.25">
      <c r="A25" s="56">
        <v>12080</v>
      </c>
      <c r="B25" s="35" t="s">
        <v>79</v>
      </c>
      <c r="C25" s="35" t="s">
        <v>80</v>
      </c>
      <c r="D25" s="36" t="s">
        <v>10</v>
      </c>
      <c r="E25" s="35" t="s">
        <v>50</v>
      </c>
      <c r="F25" s="59">
        <v>30300</v>
      </c>
      <c r="G25" s="36">
        <v>73</v>
      </c>
      <c r="H25" s="36">
        <v>89</v>
      </c>
      <c r="I25" s="36">
        <v>99</v>
      </c>
      <c r="J25" s="100">
        <f t="shared" si="0"/>
        <v>5000</v>
      </c>
      <c r="K25" s="100" t="str">
        <f t="shared" si="1"/>
        <v/>
      </c>
      <c r="L25" s="100" t="str">
        <f t="shared" si="2"/>
        <v/>
      </c>
      <c r="M25" s="100" t="str">
        <f t="shared" si="3"/>
        <v/>
      </c>
      <c r="N25" s="101" t="str">
        <f t="shared" si="4"/>
        <v/>
      </c>
      <c r="O25" s="101">
        <f t="shared" si="5"/>
        <v>1515</v>
      </c>
      <c r="P25" s="39"/>
      <c r="Q25" s="24" t="s">
        <v>305</v>
      </c>
      <c r="R25" s="37"/>
      <c r="S25" s="37"/>
      <c r="T25" s="62"/>
      <c r="U25" s="37"/>
      <c r="V25" s="24"/>
      <c r="W25" s="18"/>
      <c r="X25" s="17"/>
      <c r="Y25" s="18"/>
      <c r="Z25" s="18"/>
      <c r="AA25" s="18"/>
      <c r="AB25" s="18"/>
      <c r="AC25" s="18"/>
      <c r="AD25" s="18"/>
      <c r="AE25" s="18"/>
      <c r="AF25" s="18"/>
      <c r="AG25" s="18"/>
      <c r="AH25" s="18"/>
      <c r="AI25" s="18"/>
    </row>
    <row r="26" spans="1:35" ht="15" x14ac:dyDescent="0.25">
      <c r="A26" s="56">
        <v>12182</v>
      </c>
      <c r="B26" s="35" t="s">
        <v>81</v>
      </c>
      <c r="C26" s="35" t="s">
        <v>82</v>
      </c>
      <c r="D26" s="36" t="s">
        <v>12</v>
      </c>
      <c r="E26" s="35" t="s">
        <v>50</v>
      </c>
      <c r="F26" s="59">
        <v>44700</v>
      </c>
      <c r="G26" s="36">
        <v>95</v>
      </c>
      <c r="H26" s="36">
        <v>88</v>
      </c>
      <c r="I26" s="36">
        <v>72</v>
      </c>
      <c r="J26" s="100" t="str">
        <f t="shared" si="0"/>
        <v/>
      </c>
      <c r="K26" s="100">
        <f t="shared" si="1"/>
        <v>6000</v>
      </c>
      <c r="L26" s="100" t="str">
        <f t="shared" si="2"/>
        <v/>
      </c>
      <c r="M26" s="100" t="str">
        <f t="shared" si="3"/>
        <v/>
      </c>
      <c r="N26" s="101" t="str">
        <f t="shared" si="4"/>
        <v/>
      </c>
      <c r="O26" s="101">
        <f t="shared" si="5"/>
        <v>2235</v>
      </c>
      <c r="P26" s="39"/>
      <c r="Q26" s="24" t="s">
        <v>306</v>
      </c>
      <c r="R26" s="24"/>
      <c r="S26" s="37"/>
      <c r="T26" s="62"/>
      <c r="U26" s="37"/>
      <c r="V26" s="24"/>
      <c r="W26" s="18"/>
      <c r="X26" s="18"/>
      <c r="Y26" s="18"/>
      <c r="Z26" s="18"/>
      <c r="AA26" s="18"/>
      <c r="AB26" s="18"/>
      <c r="AC26" s="18"/>
      <c r="AD26" s="18"/>
      <c r="AE26" s="18"/>
      <c r="AF26" s="18"/>
      <c r="AG26" s="18"/>
      <c r="AH26" s="18"/>
      <c r="AI26" s="18"/>
    </row>
    <row r="27" spans="1:35" ht="15" x14ac:dyDescent="0.25">
      <c r="A27" s="56">
        <v>12276</v>
      </c>
      <c r="B27" s="35" t="s">
        <v>79</v>
      </c>
      <c r="C27" s="35" t="s">
        <v>83</v>
      </c>
      <c r="D27" s="36" t="s">
        <v>10</v>
      </c>
      <c r="E27" s="35" t="s">
        <v>60</v>
      </c>
      <c r="F27" s="59">
        <v>18200</v>
      </c>
      <c r="G27" s="36">
        <v>82</v>
      </c>
      <c r="H27" s="36">
        <v>79</v>
      </c>
      <c r="I27" s="36">
        <v>96</v>
      </c>
      <c r="J27" s="100">
        <f t="shared" si="0"/>
        <v>5000</v>
      </c>
      <c r="K27" s="100" t="str">
        <f t="shared" si="1"/>
        <v/>
      </c>
      <c r="L27" s="100" t="str">
        <f t="shared" si="2"/>
        <v/>
      </c>
      <c r="M27" s="100" t="str">
        <f t="shared" si="3"/>
        <v/>
      </c>
      <c r="N27" s="101" t="str">
        <f t="shared" si="4"/>
        <v/>
      </c>
      <c r="O27" s="101">
        <f t="shared" si="5"/>
        <v>910</v>
      </c>
      <c r="P27" s="39"/>
      <c r="Q27" s="24" t="s">
        <v>307</v>
      </c>
      <c r="R27" s="24"/>
      <c r="S27" s="37"/>
      <c r="T27" s="62"/>
      <c r="U27" s="37"/>
      <c r="V27" s="24"/>
      <c r="W27" s="18"/>
      <c r="X27" s="18"/>
      <c r="Y27" s="18"/>
      <c r="Z27" s="18"/>
      <c r="AA27" s="18"/>
      <c r="AB27" s="18"/>
      <c r="AC27" s="18"/>
      <c r="AD27" s="18"/>
      <c r="AE27" s="18"/>
      <c r="AF27" s="18"/>
      <c r="AG27" s="18"/>
      <c r="AH27" s="18"/>
      <c r="AI27" s="18"/>
    </row>
    <row r="28" spans="1:35" ht="15" x14ac:dyDescent="0.25">
      <c r="A28" s="56">
        <v>12378</v>
      </c>
      <c r="B28" s="35" t="s">
        <v>324</v>
      </c>
      <c r="C28" s="35" t="s">
        <v>325</v>
      </c>
      <c r="D28" s="36" t="s">
        <v>10</v>
      </c>
      <c r="E28" s="35" t="s">
        <v>50</v>
      </c>
      <c r="F28" s="59">
        <v>37800</v>
      </c>
      <c r="G28" s="36">
        <v>70</v>
      </c>
      <c r="H28" s="36">
        <v>73</v>
      </c>
      <c r="I28" s="36">
        <v>85</v>
      </c>
      <c r="J28" s="100" t="str">
        <f t="shared" si="0"/>
        <v/>
      </c>
      <c r="K28" s="100" t="str">
        <f t="shared" si="1"/>
        <v/>
      </c>
      <c r="L28" s="100" t="str">
        <f t="shared" si="2"/>
        <v/>
      </c>
      <c r="M28" s="100" t="str">
        <f t="shared" si="3"/>
        <v/>
      </c>
      <c r="N28" s="101" t="str">
        <f t="shared" si="4"/>
        <v/>
      </c>
      <c r="O28" s="101" t="b">
        <f t="shared" si="5"/>
        <v>0</v>
      </c>
      <c r="P28" s="17"/>
      <c r="Q28" s="24"/>
      <c r="R28" s="24"/>
      <c r="S28" s="37"/>
      <c r="T28" s="62"/>
      <c r="U28" s="37"/>
      <c r="V28" s="24"/>
      <c r="W28" s="18"/>
      <c r="X28" s="18"/>
      <c r="Y28" s="18"/>
      <c r="Z28" s="18"/>
      <c r="AA28" s="18"/>
      <c r="AB28" s="18"/>
      <c r="AC28" s="18"/>
      <c r="AD28" s="18"/>
      <c r="AE28" s="18"/>
      <c r="AF28" s="18"/>
      <c r="AG28" s="18"/>
      <c r="AH28" s="18"/>
      <c r="AI28" s="18"/>
    </row>
    <row r="29" spans="1:35" ht="15" x14ac:dyDescent="0.25">
      <c r="A29" s="56">
        <v>12392</v>
      </c>
      <c r="B29" s="35" t="s">
        <v>84</v>
      </c>
      <c r="C29" s="35" t="s">
        <v>85</v>
      </c>
      <c r="D29" s="36" t="s">
        <v>12</v>
      </c>
      <c r="E29" s="35" t="s">
        <v>50</v>
      </c>
      <c r="F29" s="59">
        <v>29400</v>
      </c>
      <c r="G29" s="36">
        <v>82</v>
      </c>
      <c r="H29" s="36">
        <v>95</v>
      </c>
      <c r="I29" s="36">
        <v>83</v>
      </c>
      <c r="J29" s="100" t="str">
        <f t="shared" si="0"/>
        <v/>
      </c>
      <c r="K29" s="100" t="str">
        <f t="shared" si="1"/>
        <v/>
      </c>
      <c r="L29" s="100" t="str">
        <f t="shared" si="2"/>
        <v/>
      </c>
      <c r="M29" s="100">
        <f t="shared" si="3"/>
        <v>3000</v>
      </c>
      <c r="N29" s="101">
        <f t="shared" si="4"/>
        <v>4410</v>
      </c>
      <c r="O29" s="101">
        <f t="shared" si="5"/>
        <v>4410</v>
      </c>
      <c r="P29" s="17"/>
      <c r="Q29" s="34" t="s">
        <v>308</v>
      </c>
      <c r="R29" s="37"/>
      <c r="S29" s="37"/>
      <c r="T29" s="62"/>
      <c r="U29" s="37"/>
      <c r="V29" s="24"/>
      <c r="W29" s="18"/>
      <c r="X29" s="41"/>
      <c r="Y29" s="18"/>
      <c r="Z29" s="18"/>
      <c r="AA29" s="18"/>
      <c r="AB29" s="18"/>
      <c r="AC29" s="18"/>
      <c r="AD29" s="18"/>
      <c r="AE29" s="18"/>
      <c r="AF29" s="18"/>
      <c r="AG29" s="18"/>
      <c r="AH29" s="18"/>
      <c r="AI29" s="18"/>
    </row>
    <row r="30" spans="1:35" ht="15" x14ac:dyDescent="0.25">
      <c r="A30" s="56">
        <v>12524</v>
      </c>
      <c r="B30" s="35" t="s">
        <v>86</v>
      </c>
      <c r="C30" s="35" t="s">
        <v>87</v>
      </c>
      <c r="D30" s="36" t="s">
        <v>12</v>
      </c>
      <c r="E30" s="35" t="s">
        <v>50</v>
      </c>
      <c r="F30" s="59">
        <v>39600</v>
      </c>
      <c r="G30" s="36">
        <v>70</v>
      </c>
      <c r="H30" s="36">
        <v>72</v>
      </c>
      <c r="I30" s="36">
        <v>96</v>
      </c>
      <c r="J30" s="100">
        <f t="shared" si="0"/>
        <v>5000</v>
      </c>
      <c r="K30" s="100" t="str">
        <f t="shared" si="1"/>
        <v/>
      </c>
      <c r="L30" s="100" t="str">
        <f t="shared" si="2"/>
        <v/>
      </c>
      <c r="M30" s="100" t="str">
        <f t="shared" si="3"/>
        <v/>
      </c>
      <c r="N30" s="101" t="str">
        <f t="shared" si="4"/>
        <v/>
      </c>
      <c r="O30" s="101">
        <f t="shared" si="5"/>
        <v>1980</v>
      </c>
      <c r="P30" s="39"/>
      <c r="Q30" s="24" t="s">
        <v>328</v>
      </c>
      <c r="R30" s="24"/>
      <c r="S30" s="24"/>
      <c r="T30" s="61"/>
      <c r="U30" s="24"/>
      <c r="V30" s="24"/>
      <c r="W30" s="18"/>
      <c r="X30" s="41"/>
      <c r="Y30" s="18"/>
      <c r="Z30" s="18"/>
      <c r="AA30" s="18"/>
      <c r="AB30" s="18"/>
      <c r="AC30" s="18"/>
      <c r="AD30" s="18"/>
      <c r="AE30" s="18"/>
      <c r="AF30" s="18"/>
      <c r="AG30" s="18"/>
      <c r="AH30" s="18"/>
      <c r="AI30" s="18"/>
    </row>
    <row r="31" spans="1:35" ht="15" x14ac:dyDescent="0.25">
      <c r="A31" s="56">
        <v>12548</v>
      </c>
      <c r="B31" s="35" t="s">
        <v>27</v>
      </c>
      <c r="C31" s="35" t="s">
        <v>88</v>
      </c>
      <c r="D31" s="36" t="s">
        <v>12</v>
      </c>
      <c r="E31" s="35" t="s">
        <v>53</v>
      </c>
      <c r="F31" s="59">
        <v>59100</v>
      </c>
      <c r="G31" s="36">
        <v>86</v>
      </c>
      <c r="H31" s="36">
        <v>75</v>
      </c>
      <c r="I31" s="36">
        <v>86</v>
      </c>
      <c r="J31" s="100" t="str">
        <f t="shared" si="0"/>
        <v/>
      </c>
      <c r="K31" s="100" t="str">
        <f t="shared" si="1"/>
        <v/>
      </c>
      <c r="L31" s="100" t="str">
        <f t="shared" si="2"/>
        <v/>
      </c>
      <c r="M31" s="100" t="str">
        <f t="shared" si="3"/>
        <v/>
      </c>
      <c r="N31" s="101" t="str">
        <f t="shared" si="4"/>
        <v/>
      </c>
      <c r="O31" s="101" t="b">
        <f t="shared" si="5"/>
        <v>0</v>
      </c>
      <c r="P31" s="17"/>
      <c r="Q31" s="24" t="s">
        <v>297</v>
      </c>
      <c r="R31" s="24"/>
      <c r="S31" s="24"/>
      <c r="T31" s="61"/>
      <c r="U31" s="24"/>
      <c r="V31" s="24"/>
      <c r="W31" s="18"/>
      <c r="X31" s="38"/>
      <c r="Y31" s="18"/>
      <c r="Z31" s="18"/>
      <c r="AA31" s="18"/>
      <c r="AB31" s="18"/>
      <c r="AC31" s="18"/>
      <c r="AD31" s="18"/>
      <c r="AE31" s="18"/>
      <c r="AF31" s="18"/>
      <c r="AG31" s="18"/>
      <c r="AH31" s="18"/>
      <c r="AI31" s="18"/>
    </row>
    <row r="32" spans="1:35" ht="15" x14ac:dyDescent="0.25">
      <c r="A32" s="56">
        <v>12593</v>
      </c>
      <c r="B32" s="35" t="s">
        <v>89</v>
      </c>
      <c r="C32" s="35" t="s">
        <v>90</v>
      </c>
      <c r="D32" s="36" t="s">
        <v>10</v>
      </c>
      <c r="E32" s="35" t="s">
        <v>50</v>
      </c>
      <c r="F32" s="59">
        <v>32400</v>
      </c>
      <c r="G32" s="36">
        <v>98</v>
      </c>
      <c r="H32" s="36">
        <v>96</v>
      </c>
      <c r="I32" s="36">
        <v>97</v>
      </c>
      <c r="J32" s="100">
        <f t="shared" si="0"/>
        <v>5000</v>
      </c>
      <c r="K32" s="100">
        <f t="shared" si="1"/>
        <v>6000</v>
      </c>
      <c r="L32" s="100">
        <f t="shared" si="2"/>
        <v>10000</v>
      </c>
      <c r="M32" s="100">
        <f t="shared" si="3"/>
        <v>7000</v>
      </c>
      <c r="N32" s="101">
        <f t="shared" si="4"/>
        <v>8100</v>
      </c>
      <c r="O32" s="101">
        <f t="shared" si="5"/>
        <v>6480</v>
      </c>
      <c r="P32" s="17"/>
      <c r="Q32" s="24" t="s">
        <v>296</v>
      </c>
      <c r="R32" s="24"/>
      <c r="S32" s="24"/>
      <c r="T32" s="61"/>
      <c r="U32" s="24"/>
      <c r="V32" s="24"/>
      <c r="W32" s="18"/>
      <c r="X32" s="18"/>
      <c r="Y32" s="18"/>
      <c r="Z32" s="18"/>
      <c r="AA32" s="18"/>
      <c r="AB32" s="18"/>
      <c r="AC32" s="18"/>
      <c r="AD32" s="18"/>
      <c r="AE32" s="18"/>
      <c r="AF32" s="18"/>
      <c r="AG32" s="18"/>
      <c r="AH32" s="18"/>
      <c r="AI32" s="18"/>
    </row>
    <row r="33" spans="1:35" ht="15" x14ac:dyDescent="0.25">
      <c r="A33" s="56">
        <v>12797</v>
      </c>
      <c r="B33" s="35" t="s">
        <v>91</v>
      </c>
      <c r="C33" s="35" t="s">
        <v>39</v>
      </c>
      <c r="D33" s="36" t="s">
        <v>12</v>
      </c>
      <c r="E33" s="35" t="s">
        <v>13</v>
      </c>
      <c r="F33" s="59">
        <v>76300</v>
      </c>
      <c r="G33" s="36">
        <v>92</v>
      </c>
      <c r="H33" s="36">
        <v>77</v>
      </c>
      <c r="I33" s="36">
        <v>96</v>
      </c>
      <c r="J33" s="100">
        <f t="shared" si="0"/>
        <v>5000</v>
      </c>
      <c r="K33" s="100" t="str">
        <f t="shared" si="1"/>
        <v/>
      </c>
      <c r="L33" s="100">
        <f t="shared" si="2"/>
        <v>10000</v>
      </c>
      <c r="M33" s="100" t="str">
        <f t="shared" si="3"/>
        <v/>
      </c>
      <c r="N33" s="101" t="str">
        <f t="shared" si="4"/>
        <v/>
      </c>
      <c r="O33" s="101">
        <f t="shared" si="5"/>
        <v>3815</v>
      </c>
      <c r="P33" s="17"/>
      <c r="Q33" s="24" t="s">
        <v>298</v>
      </c>
      <c r="R33" s="24"/>
      <c r="S33" s="24"/>
      <c r="T33" s="61"/>
      <c r="U33" s="24"/>
      <c r="V33" s="24"/>
      <c r="W33" s="18"/>
      <c r="X33" s="18"/>
      <c r="Y33" s="18"/>
      <c r="Z33" s="18"/>
      <c r="AA33" s="18"/>
      <c r="AB33" s="18"/>
      <c r="AC33" s="18"/>
      <c r="AD33" s="18"/>
      <c r="AE33" s="18"/>
      <c r="AF33" s="18"/>
      <c r="AG33" s="18"/>
      <c r="AH33" s="18"/>
      <c r="AI33" s="18"/>
    </row>
    <row r="34" spans="1:35" ht="15" x14ac:dyDescent="0.25">
      <c r="A34" s="56">
        <v>12955</v>
      </c>
      <c r="B34" s="35" t="s">
        <v>92</v>
      </c>
      <c r="C34" s="35" t="s">
        <v>93</v>
      </c>
      <c r="D34" s="36" t="s">
        <v>10</v>
      </c>
      <c r="E34" s="35" t="s">
        <v>60</v>
      </c>
      <c r="F34" s="59">
        <v>21300</v>
      </c>
      <c r="G34" s="36">
        <v>88</v>
      </c>
      <c r="H34" s="36">
        <v>98</v>
      </c>
      <c r="I34" s="36">
        <v>72</v>
      </c>
      <c r="J34" s="100" t="str">
        <f t="shared" si="0"/>
        <v/>
      </c>
      <c r="K34" s="100">
        <f t="shared" si="1"/>
        <v>6000</v>
      </c>
      <c r="L34" s="100" t="str">
        <f t="shared" si="2"/>
        <v/>
      </c>
      <c r="M34" s="100" t="str">
        <f t="shared" si="3"/>
        <v/>
      </c>
      <c r="N34" s="101" t="str">
        <f t="shared" si="4"/>
        <v/>
      </c>
      <c r="O34" s="101">
        <f t="shared" si="5"/>
        <v>1065</v>
      </c>
      <c r="P34" s="17"/>
      <c r="Q34" s="24" t="s">
        <v>307</v>
      </c>
      <c r="R34" s="24"/>
      <c r="S34" s="24"/>
      <c r="T34" s="61"/>
      <c r="U34" s="24"/>
      <c r="V34" s="24"/>
      <c r="W34" s="18"/>
      <c r="X34" s="18"/>
      <c r="Y34" s="18"/>
      <c r="Z34" s="18"/>
      <c r="AA34" s="18"/>
      <c r="AB34" s="18"/>
      <c r="AC34" s="18"/>
      <c r="AD34" s="18"/>
      <c r="AE34" s="18"/>
      <c r="AF34" s="18"/>
      <c r="AG34" s="18"/>
      <c r="AH34" s="18"/>
      <c r="AI34" s="18"/>
    </row>
    <row r="35" spans="1:35" ht="15" x14ac:dyDescent="0.25">
      <c r="A35" s="56">
        <v>12961</v>
      </c>
      <c r="B35" s="35" t="s">
        <v>94</v>
      </c>
      <c r="C35" s="35" t="s">
        <v>95</v>
      </c>
      <c r="D35" s="36" t="s">
        <v>12</v>
      </c>
      <c r="E35" s="35" t="s">
        <v>50</v>
      </c>
      <c r="F35" s="59">
        <v>32800</v>
      </c>
      <c r="G35" s="36">
        <v>70</v>
      </c>
      <c r="H35" s="36">
        <v>76</v>
      </c>
      <c r="I35" s="36">
        <v>79</v>
      </c>
      <c r="J35" s="100" t="str">
        <f t="shared" si="0"/>
        <v/>
      </c>
      <c r="K35" s="100" t="str">
        <f t="shared" si="1"/>
        <v/>
      </c>
      <c r="L35" s="100" t="str">
        <f t="shared" si="2"/>
        <v/>
      </c>
      <c r="M35" s="100" t="str">
        <f t="shared" si="3"/>
        <v/>
      </c>
      <c r="N35" s="101" t="str">
        <f t="shared" si="4"/>
        <v/>
      </c>
      <c r="O35" s="101" t="b">
        <f t="shared" si="5"/>
        <v>0</v>
      </c>
      <c r="P35" s="17"/>
      <c r="Q35" s="37"/>
      <c r="R35" s="24"/>
      <c r="S35" s="24"/>
      <c r="T35" s="61"/>
      <c r="U35" s="24"/>
      <c r="V35" s="24"/>
      <c r="W35" s="18"/>
      <c r="X35" s="18"/>
      <c r="Y35" s="18"/>
      <c r="Z35" s="18"/>
      <c r="AA35" s="18"/>
      <c r="AB35" s="18"/>
      <c r="AC35" s="18"/>
      <c r="AD35" s="18"/>
      <c r="AE35" s="18"/>
      <c r="AF35" s="18"/>
      <c r="AG35" s="18"/>
      <c r="AH35" s="18"/>
      <c r="AI35" s="18"/>
    </row>
    <row r="36" spans="1:35" ht="15" x14ac:dyDescent="0.25">
      <c r="A36" s="56">
        <v>13153</v>
      </c>
      <c r="B36" s="35" t="s">
        <v>96</v>
      </c>
      <c r="C36" s="35" t="s">
        <v>97</v>
      </c>
      <c r="D36" s="36" t="s">
        <v>12</v>
      </c>
      <c r="E36" s="35" t="s">
        <v>50</v>
      </c>
      <c r="F36" s="59">
        <v>33700</v>
      </c>
      <c r="G36" s="36">
        <v>91</v>
      </c>
      <c r="H36" s="36">
        <v>77</v>
      </c>
      <c r="I36" s="36">
        <v>74</v>
      </c>
      <c r="J36" s="100" t="str">
        <f t="shared" si="0"/>
        <v/>
      </c>
      <c r="K36" s="100" t="str">
        <f t="shared" si="1"/>
        <v/>
      </c>
      <c r="L36" s="100" t="str">
        <f t="shared" si="2"/>
        <v/>
      </c>
      <c r="M36" s="100" t="str">
        <f t="shared" si="3"/>
        <v/>
      </c>
      <c r="N36" s="101" t="str">
        <f t="shared" si="4"/>
        <v/>
      </c>
      <c r="O36" s="101">
        <f t="shared" si="5"/>
        <v>1685</v>
      </c>
      <c r="P36" s="17"/>
      <c r="Q36" s="18"/>
      <c r="R36" s="24"/>
      <c r="S36" s="24"/>
      <c r="T36" s="61"/>
      <c r="U36" s="24"/>
      <c r="V36" s="24"/>
      <c r="W36" s="18"/>
      <c r="X36" s="18"/>
      <c r="Y36" s="18"/>
      <c r="Z36" s="18"/>
      <c r="AA36" s="18"/>
      <c r="AB36" s="18"/>
      <c r="AC36" s="18"/>
      <c r="AD36" s="18"/>
      <c r="AE36" s="18"/>
      <c r="AF36" s="18"/>
      <c r="AG36" s="18"/>
      <c r="AH36" s="18"/>
      <c r="AI36" s="18"/>
    </row>
    <row r="37" spans="1:35" ht="15" x14ac:dyDescent="0.25">
      <c r="A37" s="56">
        <v>13183</v>
      </c>
      <c r="B37" s="35" t="s">
        <v>98</v>
      </c>
      <c r="C37" s="35" t="s">
        <v>99</v>
      </c>
      <c r="D37" s="36" t="s">
        <v>10</v>
      </c>
      <c r="E37" s="35" t="s">
        <v>50</v>
      </c>
      <c r="F37" s="59">
        <v>25200</v>
      </c>
      <c r="G37" s="36">
        <v>97</v>
      </c>
      <c r="H37" s="36">
        <v>100</v>
      </c>
      <c r="I37" s="36">
        <v>97</v>
      </c>
      <c r="J37" s="100">
        <f t="shared" si="0"/>
        <v>5000</v>
      </c>
      <c r="K37" s="100">
        <f t="shared" si="1"/>
        <v>6000</v>
      </c>
      <c r="L37" s="100">
        <f t="shared" si="2"/>
        <v>10000</v>
      </c>
      <c r="M37" s="100">
        <f t="shared" si="3"/>
        <v>7000</v>
      </c>
      <c r="N37" s="101">
        <f t="shared" si="4"/>
        <v>6300</v>
      </c>
      <c r="O37" s="101">
        <f t="shared" si="5"/>
        <v>5040</v>
      </c>
      <c r="P37" s="17"/>
      <c r="Q37" s="22" t="s">
        <v>337</v>
      </c>
      <c r="R37" s="20"/>
      <c r="S37" s="24"/>
      <c r="T37" s="61"/>
      <c r="U37" s="24"/>
      <c r="V37" s="24"/>
      <c r="W37" s="18"/>
      <c r="X37" s="18"/>
      <c r="Y37" s="18"/>
      <c r="Z37" s="18"/>
      <c r="AA37" s="18"/>
      <c r="AB37" s="18"/>
      <c r="AC37" s="18"/>
      <c r="AD37" s="18"/>
      <c r="AE37" s="18"/>
      <c r="AF37" s="18"/>
      <c r="AG37" s="18"/>
      <c r="AH37" s="18"/>
      <c r="AI37" s="18"/>
    </row>
    <row r="38" spans="1:35" ht="15.75" thickBot="1" x14ac:dyDescent="0.3">
      <c r="A38" s="56">
        <v>13423</v>
      </c>
      <c r="B38" s="35" t="s">
        <v>100</v>
      </c>
      <c r="C38" s="35" t="s">
        <v>38</v>
      </c>
      <c r="D38" s="36" t="s">
        <v>12</v>
      </c>
      <c r="E38" s="35" t="s">
        <v>53</v>
      </c>
      <c r="F38" s="59">
        <v>61500</v>
      </c>
      <c r="G38" s="36">
        <v>97</v>
      </c>
      <c r="H38" s="36">
        <v>92</v>
      </c>
      <c r="I38" s="36">
        <v>92</v>
      </c>
      <c r="J38" s="100">
        <f t="shared" si="0"/>
        <v>5000</v>
      </c>
      <c r="K38" s="100">
        <f t="shared" si="1"/>
        <v>6000</v>
      </c>
      <c r="L38" s="100">
        <f t="shared" si="2"/>
        <v>10000</v>
      </c>
      <c r="M38" s="100">
        <f t="shared" si="3"/>
        <v>7000</v>
      </c>
      <c r="N38" s="101">
        <f t="shared" si="4"/>
        <v>15375</v>
      </c>
      <c r="O38" s="101">
        <f t="shared" si="5"/>
        <v>12300</v>
      </c>
      <c r="P38" s="17"/>
      <c r="Q38" s="18"/>
      <c r="R38" s="18"/>
      <c r="S38" s="24"/>
      <c r="T38" s="61"/>
      <c r="U38" s="24"/>
      <c r="V38" s="24"/>
      <c r="W38" s="18"/>
      <c r="X38" s="18"/>
      <c r="Y38" s="18"/>
      <c r="Z38" s="18"/>
      <c r="AA38" s="18"/>
      <c r="AB38" s="18"/>
      <c r="AC38" s="18"/>
      <c r="AD38" s="18"/>
      <c r="AE38" s="18"/>
      <c r="AF38" s="18"/>
      <c r="AG38" s="18"/>
      <c r="AH38" s="18"/>
      <c r="AI38" s="18"/>
    </row>
    <row r="39" spans="1:35" ht="15.75" thickBot="1" x14ac:dyDescent="0.3">
      <c r="A39" s="56">
        <v>13638</v>
      </c>
      <c r="B39" s="35" t="s">
        <v>101</v>
      </c>
      <c r="C39" s="35" t="s">
        <v>102</v>
      </c>
      <c r="D39" s="36" t="s">
        <v>12</v>
      </c>
      <c r="E39" s="35" t="s">
        <v>50</v>
      </c>
      <c r="F39" s="59">
        <v>36900</v>
      </c>
      <c r="G39" s="36">
        <v>82</v>
      </c>
      <c r="H39" s="36">
        <v>71</v>
      </c>
      <c r="I39" s="36">
        <v>96</v>
      </c>
      <c r="J39" s="100">
        <f t="shared" si="0"/>
        <v>5000</v>
      </c>
      <c r="K39" s="100" t="str">
        <f t="shared" si="1"/>
        <v/>
      </c>
      <c r="L39" s="100" t="str">
        <f t="shared" si="2"/>
        <v/>
      </c>
      <c r="M39" s="100" t="str">
        <f t="shared" si="3"/>
        <v/>
      </c>
      <c r="N39" s="101" t="str">
        <f t="shared" si="4"/>
        <v/>
      </c>
      <c r="O39" s="101">
        <f t="shared" si="5"/>
        <v>1845</v>
      </c>
      <c r="P39" s="17"/>
      <c r="Q39" s="17"/>
      <c r="R39" s="88" t="s">
        <v>309</v>
      </c>
      <c r="S39" s="89"/>
      <c r="T39" s="24"/>
      <c r="U39" s="24"/>
      <c r="V39" s="18"/>
      <c r="W39" s="18"/>
      <c r="X39" s="18"/>
      <c r="Y39" s="18"/>
      <c r="Z39" s="18"/>
      <c r="AA39" s="18"/>
      <c r="AB39" s="18"/>
      <c r="AC39" s="18"/>
      <c r="AD39" s="18"/>
      <c r="AE39" s="18"/>
      <c r="AF39" s="18"/>
      <c r="AG39" s="18"/>
      <c r="AH39" s="18"/>
    </row>
    <row r="40" spans="1:35" ht="15" x14ac:dyDescent="0.25">
      <c r="A40" s="56">
        <v>13694</v>
      </c>
      <c r="B40" s="35" t="s">
        <v>103</v>
      </c>
      <c r="C40" s="35" t="s">
        <v>104</v>
      </c>
      <c r="D40" s="36" t="s">
        <v>12</v>
      </c>
      <c r="E40" s="35" t="s">
        <v>50</v>
      </c>
      <c r="F40" s="59">
        <v>47800</v>
      </c>
      <c r="G40" s="36">
        <v>98</v>
      </c>
      <c r="H40" s="36">
        <v>92</v>
      </c>
      <c r="I40" s="36">
        <v>82</v>
      </c>
      <c r="J40" s="100" t="str">
        <f t="shared" si="0"/>
        <v/>
      </c>
      <c r="K40" s="100">
        <f t="shared" si="1"/>
        <v>6000</v>
      </c>
      <c r="L40" s="100">
        <f t="shared" si="2"/>
        <v>10000</v>
      </c>
      <c r="M40" s="100">
        <f t="shared" si="3"/>
        <v>3000</v>
      </c>
      <c r="N40" s="101">
        <f t="shared" si="4"/>
        <v>7170</v>
      </c>
      <c r="O40" s="101">
        <f t="shared" si="5"/>
        <v>7170</v>
      </c>
      <c r="P40" s="17"/>
      <c r="Q40" s="17"/>
      <c r="R40" s="63" t="s">
        <v>291</v>
      </c>
      <c r="S40" s="105">
        <f>COUNT(J7:J162)/COUNTA(J7:J162)</f>
        <v>0.32051282051282054</v>
      </c>
      <c r="T40" s="24"/>
      <c r="U40" s="24"/>
      <c r="V40" s="18"/>
      <c r="W40" s="18"/>
      <c r="X40" s="18"/>
      <c r="Y40" s="18"/>
      <c r="Z40" s="18"/>
      <c r="AA40" s="18"/>
      <c r="AB40" s="18"/>
      <c r="AC40" s="18"/>
      <c r="AD40" s="18"/>
      <c r="AE40" s="18"/>
      <c r="AF40" s="18"/>
      <c r="AG40" s="18"/>
      <c r="AH40" s="18"/>
    </row>
    <row r="41" spans="1:35" ht="15" x14ac:dyDescent="0.25">
      <c r="A41" s="56">
        <v>13703</v>
      </c>
      <c r="B41" s="35" t="s">
        <v>105</v>
      </c>
      <c r="C41" s="35" t="s">
        <v>106</v>
      </c>
      <c r="D41" s="36" t="s">
        <v>12</v>
      </c>
      <c r="E41" s="35" t="s">
        <v>50</v>
      </c>
      <c r="F41" s="59">
        <v>45800</v>
      </c>
      <c r="G41" s="36">
        <v>74</v>
      </c>
      <c r="H41" s="36">
        <v>96</v>
      </c>
      <c r="I41" s="36">
        <v>87</v>
      </c>
      <c r="J41" s="100" t="str">
        <f t="shared" si="0"/>
        <v/>
      </c>
      <c r="K41" s="100" t="str">
        <f t="shared" si="1"/>
        <v/>
      </c>
      <c r="L41" s="100" t="str">
        <f t="shared" si="2"/>
        <v/>
      </c>
      <c r="M41" s="100">
        <f t="shared" si="3"/>
        <v>3000</v>
      </c>
      <c r="N41" s="101" t="str">
        <f t="shared" si="4"/>
        <v/>
      </c>
      <c r="O41" s="101">
        <f t="shared" si="5"/>
        <v>2290</v>
      </c>
      <c r="P41" s="17"/>
      <c r="Q41" s="17"/>
      <c r="R41" s="64" t="s">
        <v>293</v>
      </c>
      <c r="S41" s="106">
        <f>COUNT(K7:K162)/COUNTA(K7:K162)</f>
        <v>0.26923076923076922</v>
      </c>
      <c r="T41" s="24"/>
      <c r="U41" s="24"/>
      <c r="V41" s="18"/>
      <c r="W41" s="18"/>
      <c r="X41" s="18"/>
      <c r="Y41" s="18"/>
      <c r="Z41" s="18"/>
      <c r="AA41" s="18"/>
      <c r="AB41" s="18"/>
      <c r="AC41" s="18"/>
      <c r="AD41" s="18"/>
      <c r="AE41" s="18"/>
      <c r="AF41" s="18"/>
      <c r="AG41" s="18"/>
      <c r="AH41" s="18"/>
    </row>
    <row r="42" spans="1:35" ht="15" x14ac:dyDescent="0.25">
      <c r="A42" s="56">
        <v>13823</v>
      </c>
      <c r="B42" s="35" t="s">
        <v>107</v>
      </c>
      <c r="C42" s="35" t="s">
        <v>108</v>
      </c>
      <c r="D42" s="36" t="s">
        <v>12</v>
      </c>
      <c r="E42" s="35" t="s">
        <v>60</v>
      </c>
      <c r="F42" s="59">
        <v>18100</v>
      </c>
      <c r="G42" s="36">
        <v>70</v>
      </c>
      <c r="H42" s="36">
        <v>87</v>
      </c>
      <c r="I42" s="36">
        <v>72</v>
      </c>
      <c r="J42" s="100" t="str">
        <f t="shared" si="0"/>
        <v/>
      </c>
      <c r="K42" s="100" t="str">
        <f t="shared" si="1"/>
        <v/>
      </c>
      <c r="L42" s="100" t="str">
        <f t="shared" si="2"/>
        <v/>
      </c>
      <c r="M42" s="100" t="str">
        <f t="shared" si="3"/>
        <v/>
      </c>
      <c r="N42" s="101" t="str">
        <f t="shared" si="4"/>
        <v/>
      </c>
      <c r="O42" s="101" t="b">
        <f t="shared" si="5"/>
        <v>0</v>
      </c>
      <c r="P42" s="17"/>
      <c r="Q42" s="17"/>
      <c r="R42" s="64" t="s">
        <v>292</v>
      </c>
      <c r="S42" s="106">
        <f>COUNT(L7:L162)/COUNTA(L7:L162)</f>
        <v>0.26282051282051283</v>
      </c>
      <c r="T42" s="24"/>
      <c r="U42" s="24"/>
      <c r="V42" s="18"/>
      <c r="W42" s="18"/>
      <c r="X42" s="18"/>
      <c r="Y42" s="18"/>
      <c r="Z42" s="18"/>
      <c r="AA42" s="18"/>
      <c r="AB42" s="18"/>
      <c r="AC42" s="18"/>
      <c r="AD42" s="18"/>
      <c r="AE42" s="18"/>
      <c r="AF42" s="18"/>
      <c r="AG42" s="18"/>
      <c r="AH42" s="18"/>
    </row>
    <row r="43" spans="1:35" ht="15" x14ac:dyDescent="0.25">
      <c r="A43" s="56">
        <v>13949</v>
      </c>
      <c r="B43" s="35" t="s">
        <v>42</v>
      </c>
      <c r="C43" s="35" t="s">
        <v>109</v>
      </c>
      <c r="D43" s="36" t="s">
        <v>12</v>
      </c>
      <c r="E43" s="35" t="s">
        <v>50</v>
      </c>
      <c r="F43" s="59">
        <v>44700</v>
      </c>
      <c r="G43" s="36">
        <v>70</v>
      </c>
      <c r="H43" s="36">
        <v>70</v>
      </c>
      <c r="I43" s="36">
        <v>72</v>
      </c>
      <c r="J43" s="100" t="str">
        <f t="shared" si="0"/>
        <v/>
      </c>
      <c r="K43" s="100" t="str">
        <f t="shared" si="1"/>
        <v/>
      </c>
      <c r="L43" s="100" t="str">
        <f t="shared" si="2"/>
        <v/>
      </c>
      <c r="M43" s="100" t="str">
        <f t="shared" si="3"/>
        <v/>
      </c>
      <c r="N43" s="101" t="str">
        <f t="shared" si="4"/>
        <v/>
      </c>
      <c r="O43" s="101" t="b">
        <f t="shared" si="5"/>
        <v>0</v>
      </c>
      <c r="P43" s="17"/>
      <c r="Q43" s="17"/>
      <c r="R43" s="64" t="s">
        <v>294</v>
      </c>
      <c r="S43" s="106">
        <f>COUNT(M7:M162)/COUNTA(M7:M162)</f>
        <v>0.25641025641025639</v>
      </c>
      <c r="T43" s="24"/>
      <c r="U43" s="24"/>
      <c r="V43" s="18"/>
      <c r="W43" s="18"/>
      <c r="X43" s="18"/>
      <c r="Y43" s="18"/>
      <c r="Z43" s="18"/>
      <c r="AA43" s="18"/>
      <c r="AB43" s="18"/>
      <c r="AC43" s="18"/>
      <c r="AD43" s="18"/>
      <c r="AE43" s="18"/>
      <c r="AF43" s="18"/>
      <c r="AG43" s="18"/>
      <c r="AH43" s="18"/>
    </row>
    <row r="44" spans="1:35" ht="15" x14ac:dyDescent="0.25">
      <c r="A44" s="56">
        <v>14196</v>
      </c>
      <c r="B44" s="35" t="s">
        <v>110</v>
      </c>
      <c r="C44" s="35" t="s">
        <v>111</v>
      </c>
      <c r="D44" s="36" t="s">
        <v>12</v>
      </c>
      <c r="E44" s="35" t="s">
        <v>50</v>
      </c>
      <c r="F44" s="59">
        <v>43200</v>
      </c>
      <c r="G44" s="36">
        <v>86</v>
      </c>
      <c r="H44" s="36">
        <v>76</v>
      </c>
      <c r="I44" s="36">
        <v>98</v>
      </c>
      <c r="J44" s="100">
        <f t="shared" si="0"/>
        <v>5000</v>
      </c>
      <c r="K44" s="100" t="str">
        <f t="shared" si="1"/>
        <v/>
      </c>
      <c r="L44" s="100" t="str">
        <f t="shared" si="2"/>
        <v/>
      </c>
      <c r="M44" s="100" t="str">
        <f t="shared" si="3"/>
        <v/>
      </c>
      <c r="N44" s="101" t="str">
        <f t="shared" si="4"/>
        <v/>
      </c>
      <c r="O44" s="101">
        <f t="shared" si="5"/>
        <v>2160</v>
      </c>
      <c r="P44" s="17"/>
      <c r="Q44" s="17"/>
      <c r="R44" s="64" t="s">
        <v>295</v>
      </c>
      <c r="S44" s="106">
        <f>COUNT(N7:N162)/COUNTA(N7:N162)</f>
        <v>0.32051282051282054</v>
      </c>
      <c r="T44" s="24"/>
      <c r="U44" s="24"/>
      <c r="V44" s="18"/>
      <c r="W44" s="18"/>
      <c r="X44" s="18"/>
      <c r="Y44" s="18"/>
      <c r="Z44" s="18"/>
      <c r="AA44" s="18"/>
      <c r="AB44" s="18"/>
      <c r="AC44" s="18"/>
      <c r="AD44" s="18"/>
      <c r="AE44" s="18"/>
      <c r="AF44" s="18"/>
      <c r="AG44" s="18"/>
      <c r="AH44" s="18"/>
    </row>
    <row r="45" spans="1:35" ht="15.75" thickBot="1" x14ac:dyDescent="0.3">
      <c r="A45" s="56">
        <v>14426</v>
      </c>
      <c r="B45" s="35" t="s">
        <v>112</v>
      </c>
      <c r="C45" s="35" t="s">
        <v>113</v>
      </c>
      <c r="D45" s="36" t="s">
        <v>12</v>
      </c>
      <c r="E45" s="35" t="s">
        <v>50</v>
      </c>
      <c r="F45" s="59">
        <v>31400</v>
      </c>
      <c r="G45" s="36">
        <v>91</v>
      </c>
      <c r="H45" s="36">
        <v>92</v>
      </c>
      <c r="I45" s="36">
        <v>83</v>
      </c>
      <c r="J45" s="100" t="str">
        <f t="shared" si="0"/>
        <v/>
      </c>
      <c r="K45" s="100">
        <f t="shared" si="1"/>
        <v>6000</v>
      </c>
      <c r="L45" s="100">
        <f t="shared" si="2"/>
        <v>10000</v>
      </c>
      <c r="M45" s="100">
        <f t="shared" si="3"/>
        <v>3000</v>
      </c>
      <c r="N45" s="101">
        <f t="shared" si="4"/>
        <v>4710</v>
      </c>
      <c r="O45" s="101">
        <f t="shared" si="5"/>
        <v>4710</v>
      </c>
      <c r="P45" s="17"/>
      <c r="Q45" s="17"/>
      <c r="R45" s="65" t="s">
        <v>308</v>
      </c>
      <c r="S45" s="107">
        <f>COUNT(O7:O162)/COUNTA(O7:O162)</f>
        <v>0.74358974358974361</v>
      </c>
      <c r="T45" s="24"/>
      <c r="U45" s="24"/>
      <c r="V45" s="18"/>
      <c r="W45" s="18"/>
      <c r="X45" s="18"/>
      <c r="Y45" s="18"/>
      <c r="Z45" s="18"/>
      <c r="AA45" s="18"/>
      <c r="AB45" s="18"/>
      <c r="AC45" s="18"/>
      <c r="AD45" s="18"/>
      <c r="AE45" s="18"/>
      <c r="AF45" s="18"/>
      <c r="AG45" s="18"/>
      <c r="AH45" s="18"/>
    </row>
    <row r="46" spans="1:35" ht="15" x14ac:dyDescent="0.25">
      <c r="A46" s="56">
        <v>14518</v>
      </c>
      <c r="B46" s="35" t="s">
        <v>114</v>
      </c>
      <c r="C46" s="35" t="s">
        <v>115</v>
      </c>
      <c r="D46" s="36" t="s">
        <v>10</v>
      </c>
      <c r="E46" s="35" t="s">
        <v>53</v>
      </c>
      <c r="F46" s="59">
        <v>45700</v>
      </c>
      <c r="G46" s="36">
        <v>95</v>
      </c>
      <c r="H46" s="36">
        <v>83</v>
      </c>
      <c r="I46" s="36">
        <v>87</v>
      </c>
      <c r="J46" s="100" t="str">
        <f t="shared" si="0"/>
        <v/>
      </c>
      <c r="K46" s="100" t="str">
        <f t="shared" si="1"/>
        <v/>
      </c>
      <c r="L46" s="100" t="str">
        <f t="shared" si="2"/>
        <v/>
      </c>
      <c r="M46" s="100" t="str">
        <f t="shared" si="3"/>
        <v/>
      </c>
      <c r="N46" s="101">
        <f t="shared" si="4"/>
        <v>6855</v>
      </c>
      <c r="O46" s="101">
        <f t="shared" si="5"/>
        <v>6855</v>
      </c>
      <c r="P46" s="17"/>
      <c r="Q46" s="18"/>
      <c r="R46" s="24"/>
      <c r="S46" s="24"/>
      <c r="T46" s="24"/>
      <c r="U46" s="24"/>
      <c r="V46" s="18"/>
      <c r="W46" s="18"/>
      <c r="X46" s="18"/>
      <c r="Y46" s="18"/>
      <c r="Z46" s="18"/>
      <c r="AA46" s="18"/>
      <c r="AB46" s="18"/>
      <c r="AC46" s="18"/>
      <c r="AD46" s="18"/>
      <c r="AE46" s="18"/>
      <c r="AF46" s="18"/>
      <c r="AG46" s="18"/>
      <c r="AH46" s="18"/>
    </row>
    <row r="47" spans="1:35" ht="15" x14ac:dyDescent="0.25">
      <c r="A47" s="56">
        <v>14547</v>
      </c>
      <c r="B47" s="35" t="s">
        <v>116</v>
      </c>
      <c r="C47" s="35" t="s">
        <v>0</v>
      </c>
      <c r="D47" s="36" t="s">
        <v>12</v>
      </c>
      <c r="E47" s="35" t="s">
        <v>53</v>
      </c>
      <c r="F47" s="59">
        <v>53700</v>
      </c>
      <c r="G47" s="36">
        <v>77</v>
      </c>
      <c r="H47" s="36">
        <v>77</v>
      </c>
      <c r="I47" s="36">
        <v>96</v>
      </c>
      <c r="J47" s="100">
        <f t="shared" si="0"/>
        <v>5000</v>
      </c>
      <c r="K47" s="100" t="str">
        <f t="shared" si="1"/>
        <v/>
      </c>
      <c r="L47" s="100" t="str">
        <f t="shared" si="2"/>
        <v/>
      </c>
      <c r="M47" s="100" t="str">
        <f t="shared" si="3"/>
        <v/>
      </c>
      <c r="N47" s="101" t="str">
        <f t="shared" si="4"/>
        <v/>
      </c>
      <c r="O47" s="101">
        <f t="shared" si="5"/>
        <v>2685</v>
      </c>
      <c r="P47" s="17"/>
      <c r="Q47" s="22" t="s">
        <v>338</v>
      </c>
      <c r="R47" s="24"/>
      <c r="S47" s="24"/>
      <c r="T47" s="24"/>
      <c r="U47" s="24"/>
      <c r="V47" s="17"/>
      <c r="W47" s="17"/>
      <c r="X47" s="17"/>
      <c r="Y47" s="17"/>
      <c r="Z47" s="17"/>
      <c r="AA47" s="17"/>
      <c r="AB47" s="17"/>
      <c r="AC47" s="17"/>
      <c r="AD47" s="17"/>
      <c r="AE47" s="17"/>
      <c r="AF47" s="18"/>
      <c r="AG47" s="18"/>
      <c r="AH47" s="18"/>
    </row>
    <row r="48" spans="1:35" ht="15.75" thickBot="1" x14ac:dyDescent="0.3">
      <c r="A48" s="56">
        <v>14548</v>
      </c>
      <c r="B48" s="35" t="s">
        <v>117</v>
      </c>
      <c r="C48" s="35" t="s">
        <v>83</v>
      </c>
      <c r="D48" s="36" t="s">
        <v>12</v>
      </c>
      <c r="E48" s="35" t="s">
        <v>60</v>
      </c>
      <c r="F48" s="59">
        <v>19600</v>
      </c>
      <c r="G48" s="36">
        <v>75</v>
      </c>
      <c r="H48" s="36">
        <v>73</v>
      </c>
      <c r="I48" s="36">
        <v>75</v>
      </c>
      <c r="J48" s="100" t="str">
        <f t="shared" si="0"/>
        <v/>
      </c>
      <c r="K48" s="100" t="str">
        <f t="shared" si="1"/>
        <v/>
      </c>
      <c r="L48" s="100" t="str">
        <f t="shared" si="2"/>
        <v/>
      </c>
      <c r="M48" s="100" t="str">
        <f t="shared" si="3"/>
        <v/>
      </c>
      <c r="N48" s="101" t="str">
        <f t="shared" si="4"/>
        <v/>
      </c>
      <c r="O48" s="101" t="b">
        <f t="shared" si="5"/>
        <v>0</v>
      </c>
      <c r="P48" s="17"/>
      <c r="Q48" s="18"/>
      <c r="R48" s="24"/>
      <c r="S48" s="24"/>
      <c r="T48" s="24"/>
      <c r="U48" s="24"/>
      <c r="V48" s="17"/>
      <c r="W48" s="17"/>
      <c r="X48" s="17"/>
      <c r="Y48" s="17"/>
      <c r="Z48" s="17"/>
      <c r="AA48" s="17"/>
      <c r="AB48" s="17"/>
      <c r="AC48" s="17"/>
      <c r="AD48" s="17"/>
      <c r="AE48" s="17"/>
      <c r="AF48" s="18"/>
      <c r="AG48" s="18"/>
      <c r="AH48" s="18"/>
    </row>
    <row r="49" spans="1:35" ht="15.75" thickBot="1" x14ac:dyDescent="0.3">
      <c r="A49" s="56">
        <v>14696</v>
      </c>
      <c r="B49" s="35" t="s">
        <v>118</v>
      </c>
      <c r="C49" s="35" t="s">
        <v>78</v>
      </c>
      <c r="D49" s="36" t="s">
        <v>10</v>
      </c>
      <c r="E49" s="35" t="s">
        <v>53</v>
      </c>
      <c r="F49" s="59">
        <v>56200</v>
      </c>
      <c r="G49" s="36">
        <v>89</v>
      </c>
      <c r="H49" s="36">
        <v>71</v>
      </c>
      <c r="I49" s="36">
        <v>99</v>
      </c>
      <c r="J49" s="100">
        <f t="shared" si="0"/>
        <v>5000</v>
      </c>
      <c r="K49" s="100" t="str">
        <f t="shared" si="1"/>
        <v/>
      </c>
      <c r="L49" s="100" t="str">
        <f t="shared" si="2"/>
        <v/>
      </c>
      <c r="M49" s="100" t="str">
        <f t="shared" si="3"/>
        <v/>
      </c>
      <c r="N49" s="101" t="str">
        <f t="shared" si="4"/>
        <v/>
      </c>
      <c r="O49" s="101">
        <f t="shared" si="5"/>
        <v>2810</v>
      </c>
      <c r="P49" s="17"/>
      <c r="Q49" s="17"/>
      <c r="R49" s="88" t="s">
        <v>310</v>
      </c>
      <c r="S49" s="89"/>
      <c r="T49" s="24"/>
      <c r="U49" s="24"/>
      <c r="V49" s="17"/>
      <c r="W49" s="17"/>
      <c r="X49" s="17"/>
      <c r="Y49" s="17"/>
      <c r="Z49" s="17"/>
      <c r="AA49" s="17"/>
      <c r="AB49" s="17"/>
      <c r="AC49" s="17"/>
      <c r="AD49" s="17"/>
      <c r="AE49" s="17"/>
      <c r="AF49" s="18"/>
      <c r="AG49" s="18"/>
      <c r="AH49" s="18"/>
    </row>
    <row r="50" spans="1:35" ht="15" x14ac:dyDescent="0.25">
      <c r="A50" s="56">
        <v>14752</v>
      </c>
      <c r="B50" s="35" t="s">
        <v>119</v>
      </c>
      <c r="C50" s="35" t="s">
        <v>120</v>
      </c>
      <c r="D50" s="36" t="s">
        <v>12</v>
      </c>
      <c r="E50" s="35" t="s">
        <v>60</v>
      </c>
      <c r="F50" s="59">
        <v>18300</v>
      </c>
      <c r="G50" s="36">
        <v>78</v>
      </c>
      <c r="H50" s="36">
        <v>86</v>
      </c>
      <c r="I50" s="36">
        <v>83</v>
      </c>
      <c r="J50" s="100" t="str">
        <f t="shared" si="0"/>
        <v/>
      </c>
      <c r="K50" s="100" t="str">
        <f t="shared" si="1"/>
        <v/>
      </c>
      <c r="L50" s="100" t="str">
        <f t="shared" si="2"/>
        <v/>
      </c>
      <c r="M50" s="100" t="str">
        <f t="shared" si="3"/>
        <v/>
      </c>
      <c r="N50" s="101" t="str">
        <f t="shared" si="4"/>
        <v/>
      </c>
      <c r="O50" s="101" t="b">
        <f t="shared" si="5"/>
        <v>0</v>
      </c>
      <c r="P50" s="17"/>
      <c r="Q50" s="17"/>
      <c r="R50" s="63" t="s">
        <v>291</v>
      </c>
      <c r="S50" s="102">
        <f>SUM(J7:J162)</f>
        <v>250000</v>
      </c>
      <c r="T50" s="24"/>
      <c r="U50" s="24"/>
      <c r="V50" s="17"/>
      <c r="W50" s="17"/>
      <c r="X50" s="17"/>
      <c r="Y50" s="17"/>
      <c r="Z50" s="17"/>
      <c r="AA50" s="17"/>
      <c r="AB50" s="17"/>
      <c r="AC50" s="17"/>
      <c r="AD50" s="17"/>
      <c r="AE50" s="17"/>
      <c r="AF50" s="18"/>
      <c r="AG50" s="18"/>
      <c r="AH50" s="18"/>
    </row>
    <row r="51" spans="1:35" ht="15" x14ac:dyDescent="0.25">
      <c r="A51" s="56">
        <v>14997</v>
      </c>
      <c r="B51" s="35" t="s">
        <v>40</v>
      </c>
      <c r="C51" s="35" t="s">
        <v>121</v>
      </c>
      <c r="D51" s="36" t="s">
        <v>10</v>
      </c>
      <c r="E51" s="35" t="s">
        <v>53</v>
      </c>
      <c r="F51" s="59">
        <v>37100</v>
      </c>
      <c r="G51" s="36">
        <v>70</v>
      </c>
      <c r="H51" s="36">
        <v>98</v>
      </c>
      <c r="I51" s="36">
        <v>77</v>
      </c>
      <c r="J51" s="100" t="str">
        <f t="shared" si="0"/>
        <v/>
      </c>
      <c r="K51" s="100" t="str">
        <f t="shared" si="1"/>
        <v/>
      </c>
      <c r="L51" s="100" t="str">
        <f t="shared" si="2"/>
        <v/>
      </c>
      <c r="M51" s="100" t="str">
        <f t="shared" si="3"/>
        <v/>
      </c>
      <c r="N51" s="101" t="str">
        <f t="shared" si="4"/>
        <v/>
      </c>
      <c r="O51" s="101">
        <f t="shared" si="5"/>
        <v>1855</v>
      </c>
      <c r="P51" s="17"/>
      <c r="Q51" s="17"/>
      <c r="R51" s="64" t="s">
        <v>293</v>
      </c>
      <c r="S51" s="103">
        <f>SUM(K7:K162)</f>
        <v>252000</v>
      </c>
      <c r="T51" s="24"/>
      <c r="U51" s="24"/>
      <c r="V51" s="17"/>
      <c r="W51" s="17"/>
      <c r="X51" s="17"/>
      <c r="Y51" s="17"/>
      <c r="Z51" s="17"/>
      <c r="AA51" s="17"/>
      <c r="AB51" s="17"/>
      <c r="AC51" s="17"/>
      <c r="AD51" s="17"/>
      <c r="AE51" s="17"/>
      <c r="AF51" s="18"/>
      <c r="AG51" s="18"/>
      <c r="AH51" s="18"/>
    </row>
    <row r="52" spans="1:35" ht="15" x14ac:dyDescent="0.25">
      <c r="A52" s="56">
        <v>15245</v>
      </c>
      <c r="B52" s="35" t="s">
        <v>122</v>
      </c>
      <c r="C52" s="35" t="s">
        <v>123</v>
      </c>
      <c r="D52" s="36" t="s">
        <v>12</v>
      </c>
      <c r="E52" s="35" t="s">
        <v>60</v>
      </c>
      <c r="F52" s="59">
        <v>21800</v>
      </c>
      <c r="G52" s="36">
        <v>91</v>
      </c>
      <c r="H52" s="36">
        <v>96</v>
      </c>
      <c r="I52" s="36">
        <v>100</v>
      </c>
      <c r="J52" s="100">
        <f t="shared" si="0"/>
        <v>5000</v>
      </c>
      <c r="K52" s="100">
        <f t="shared" si="1"/>
        <v>6000</v>
      </c>
      <c r="L52" s="100">
        <f t="shared" si="2"/>
        <v>10000</v>
      </c>
      <c r="M52" s="100">
        <f t="shared" si="3"/>
        <v>7000</v>
      </c>
      <c r="N52" s="101">
        <f t="shared" si="4"/>
        <v>5450</v>
      </c>
      <c r="O52" s="101">
        <f t="shared" si="5"/>
        <v>4360</v>
      </c>
      <c r="P52" s="17"/>
      <c r="Q52" s="17"/>
      <c r="R52" s="64" t="s">
        <v>292</v>
      </c>
      <c r="S52" s="103">
        <f>SUM(L7:L162)</f>
        <v>410000</v>
      </c>
      <c r="T52" s="24"/>
      <c r="U52" s="24"/>
      <c r="V52" s="17"/>
      <c r="W52" s="17"/>
      <c r="X52" s="17"/>
      <c r="Y52" s="17"/>
      <c r="Z52" s="17"/>
      <c r="AA52" s="17"/>
      <c r="AB52" s="17"/>
      <c r="AC52" s="17"/>
      <c r="AD52" s="17"/>
      <c r="AE52" s="17"/>
      <c r="AF52" s="18"/>
      <c r="AG52" s="18"/>
      <c r="AH52" s="18"/>
    </row>
    <row r="53" spans="1:35" ht="15" x14ac:dyDescent="0.25">
      <c r="A53" s="56">
        <v>15271</v>
      </c>
      <c r="B53" s="35" t="s">
        <v>124</v>
      </c>
      <c r="C53" s="35" t="s">
        <v>125</v>
      </c>
      <c r="D53" s="36" t="s">
        <v>10</v>
      </c>
      <c r="E53" s="35" t="s">
        <v>50</v>
      </c>
      <c r="F53" s="59">
        <v>45200</v>
      </c>
      <c r="G53" s="36">
        <v>82</v>
      </c>
      <c r="H53" s="36">
        <v>74</v>
      </c>
      <c r="I53" s="36">
        <v>88</v>
      </c>
      <c r="J53" s="100" t="str">
        <f t="shared" si="0"/>
        <v/>
      </c>
      <c r="K53" s="100" t="str">
        <f t="shared" si="1"/>
        <v/>
      </c>
      <c r="L53" s="100" t="str">
        <f t="shared" si="2"/>
        <v/>
      </c>
      <c r="M53" s="100" t="str">
        <f t="shared" si="3"/>
        <v/>
      </c>
      <c r="N53" s="101" t="str">
        <f t="shared" si="4"/>
        <v/>
      </c>
      <c r="O53" s="101" t="b">
        <f t="shared" si="5"/>
        <v>0</v>
      </c>
      <c r="P53" s="17"/>
      <c r="Q53" s="17"/>
      <c r="R53" s="64" t="s">
        <v>294</v>
      </c>
      <c r="S53" s="103">
        <f>SUM(M7:M162)</f>
        <v>196000</v>
      </c>
      <c r="T53" s="24"/>
      <c r="U53" s="24"/>
      <c r="V53" s="17"/>
      <c r="W53" s="17"/>
      <c r="X53" s="17"/>
      <c r="Y53" s="17"/>
      <c r="Z53" s="17"/>
      <c r="AA53" s="17"/>
      <c r="AB53" s="17"/>
      <c r="AC53" s="17"/>
      <c r="AD53" s="17"/>
      <c r="AE53" s="17"/>
      <c r="AF53" s="18"/>
      <c r="AG53" s="18"/>
      <c r="AH53" s="18"/>
    </row>
    <row r="54" spans="1:35" ht="15" x14ac:dyDescent="0.25">
      <c r="A54" s="56">
        <v>15374</v>
      </c>
      <c r="B54" s="35" t="s">
        <v>126</v>
      </c>
      <c r="C54" s="35" t="s">
        <v>45</v>
      </c>
      <c r="D54" s="36" t="s">
        <v>10</v>
      </c>
      <c r="E54" s="35" t="s">
        <v>53</v>
      </c>
      <c r="F54" s="59">
        <v>49800</v>
      </c>
      <c r="G54" s="36">
        <v>98</v>
      </c>
      <c r="H54" s="36">
        <v>78</v>
      </c>
      <c r="I54" s="36">
        <v>84</v>
      </c>
      <c r="J54" s="100" t="str">
        <f t="shared" si="0"/>
        <v/>
      </c>
      <c r="K54" s="100" t="str">
        <f t="shared" si="1"/>
        <v/>
      </c>
      <c r="L54" s="100" t="str">
        <f t="shared" si="2"/>
        <v/>
      </c>
      <c r="M54" s="100" t="str">
        <f t="shared" si="3"/>
        <v/>
      </c>
      <c r="N54" s="101" t="str">
        <f t="shared" si="4"/>
        <v/>
      </c>
      <c r="O54" s="101">
        <f t="shared" si="5"/>
        <v>2490</v>
      </c>
      <c r="P54" s="17"/>
      <c r="Q54" s="17"/>
      <c r="R54" s="64" t="s">
        <v>295</v>
      </c>
      <c r="S54" s="103">
        <f>SUM(N7:N162)</f>
        <v>369475</v>
      </c>
      <c r="T54" s="24"/>
      <c r="U54" s="24"/>
      <c r="V54" s="17"/>
      <c r="W54" s="17"/>
      <c r="X54" s="17"/>
      <c r="Y54" s="17"/>
      <c r="Z54" s="17"/>
      <c r="AA54" s="17"/>
      <c r="AB54" s="17"/>
      <c r="AC54" s="17"/>
      <c r="AD54" s="17"/>
      <c r="AE54" s="17"/>
      <c r="AF54" s="18"/>
      <c r="AG54" s="18"/>
      <c r="AH54" s="18"/>
    </row>
    <row r="55" spans="1:35" ht="15.75" thickBot="1" x14ac:dyDescent="0.3">
      <c r="A55" s="56">
        <v>15594</v>
      </c>
      <c r="B55" s="35" t="s">
        <v>127</v>
      </c>
      <c r="C55" s="35" t="s">
        <v>128</v>
      </c>
      <c r="D55" s="36" t="s">
        <v>12</v>
      </c>
      <c r="E55" s="35" t="s">
        <v>50</v>
      </c>
      <c r="F55" s="59">
        <v>46200</v>
      </c>
      <c r="G55" s="36">
        <v>90</v>
      </c>
      <c r="H55" s="36">
        <v>88</v>
      </c>
      <c r="I55" s="36">
        <v>88</v>
      </c>
      <c r="J55" s="100" t="str">
        <f t="shared" si="0"/>
        <v/>
      </c>
      <c r="K55" s="100">
        <f t="shared" si="1"/>
        <v>6000</v>
      </c>
      <c r="L55" s="100" t="str">
        <f t="shared" si="2"/>
        <v/>
      </c>
      <c r="M55" s="100" t="str">
        <f t="shared" si="3"/>
        <v/>
      </c>
      <c r="N55" s="101">
        <f t="shared" si="4"/>
        <v>6930</v>
      </c>
      <c r="O55" s="101" t="b">
        <f t="shared" si="5"/>
        <v>0</v>
      </c>
      <c r="P55" s="17"/>
      <c r="Q55" s="17"/>
      <c r="R55" s="65" t="s">
        <v>308</v>
      </c>
      <c r="S55" s="104">
        <f>SUM(O7:O162)</f>
        <v>442310</v>
      </c>
      <c r="T55" s="24"/>
      <c r="U55" s="24"/>
      <c r="V55" s="17"/>
      <c r="W55" s="17"/>
      <c r="X55" s="17"/>
      <c r="Y55" s="17"/>
      <c r="Z55" s="17"/>
      <c r="AA55" s="17"/>
      <c r="AB55" s="17"/>
      <c r="AC55" s="17"/>
      <c r="AD55" s="17"/>
      <c r="AE55" s="17"/>
      <c r="AF55" s="18"/>
      <c r="AG55" s="18"/>
      <c r="AH55" s="18"/>
    </row>
    <row r="56" spans="1:35" ht="15" x14ac:dyDescent="0.25">
      <c r="A56" s="56">
        <v>15696</v>
      </c>
      <c r="B56" s="35" t="s">
        <v>16</v>
      </c>
      <c r="C56" s="35" t="s">
        <v>129</v>
      </c>
      <c r="D56" s="36" t="s">
        <v>12</v>
      </c>
      <c r="E56" s="35" t="s">
        <v>50</v>
      </c>
      <c r="F56" s="59">
        <v>45500</v>
      </c>
      <c r="G56" s="36">
        <v>70</v>
      </c>
      <c r="H56" s="36">
        <v>96</v>
      </c>
      <c r="I56" s="36">
        <v>71</v>
      </c>
      <c r="J56" s="100" t="str">
        <f t="shared" si="0"/>
        <v/>
      </c>
      <c r="K56" s="100" t="str">
        <f t="shared" si="1"/>
        <v/>
      </c>
      <c r="L56" s="100" t="str">
        <f t="shared" si="2"/>
        <v/>
      </c>
      <c r="M56" s="100" t="str">
        <f t="shared" si="3"/>
        <v/>
      </c>
      <c r="N56" s="101" t="str">
        <f t="shared" si="4"/>
        <v/>
      </c>
      <c r="O56" s="101">
        <f t="shared" si="5"/>
        <v>2275</v>
      </c>
      <c r="P56" s="17"/>
      <c r="Q56" s="42"/>
      <c r="R56" s="24"/>
      <c r="S56" s="24"/>
      <c r="T56" s="61"/>
      <c r="U56" s="24"/>
      <c r="V56" s="24"/>
      <c r="W56" s="17"/>
      <c r="X56" s="17"/>
      <c r="Y56" s="17"/>
      <c r="Z56" s="17"/>
      <c r="AA56" s="17"/>
      <c r="AB56" s="17"/>
      <c r="AC56" s="17"/>
      <c r="AD56" s="17"/>
      <c r="AE56" s="17"/>
      <c r="AF56" s="17"/>
      <c r="AG56" s="18"/>
      <c r="AH56" s="18"/>
      <c r="AI56" s="18"/>
    </row>
    <row r="57" spans="1:35" ht="15" x14ac:dyDescent="0.25">
      <c r="A57" s="56">
        <v>15881</v>
      </c>
      <c r="B57" s="35" t="s">
        <v>130</v>
      </c>
      <c r="C57" s="35" t="s">
        <v>19</v>
      </c>
      <c r="D57" s="36" t="s">
        <v>10</v>
      </c>
      <c r="E57" s="35" t="s">
        <v>50</v>
      </c>
      <c r="F57" s="59">
        <v>41800</v>
      </c>
      <c r="G57" s="36">
        <v>96</v>
      </c>
      <c r="H57" s="36">
        <v>93</v>
      </c>
      <c r="I57" s="36">
        <v>97</v>
      </c>
      <c r="J57" s="100">
        <f t="shared" si="0"/>
        <v>5000</v>
      </c>
      <c r="K57" s="100">
        <f t="shared" si="1"/>
        <v>6000</v>
      </c>
      <c r="L57" s="100">
        <f t="shared" si="2"/>
        <v>10000</v>
      </c>
      <c r="M57" s="100">
        <f t="shared" si="3"/>
        <v>7000</v>
      </c>
      <c r="N57" s="101">
        <f t="shared" si="4"/>
        <v>10450</v>
      </c>
      <c r="O57" s="101">
        <f t="shared" si="5"/>
        <v>8360</v>
      </c>
      <c r="P57" s="17"/>
      <c r="Q57" s="42"/>
      <c r="R57" s="24"/>
      <c r="S57" s="24"/>
      <c r="T57" s="61"/>
      <c r="U57" s="24"/>
      <c r="V57" s="24"/>
      <c r="W57" s="17"/>
      <c r="X57" s="17"/>
      <c r="Y57" s="17"/>
      <c r="Z57" s="17"/>
      <c r="AA57" s="17"/>
      <c r="AB57" s="17"/>
      <c r="AC57" s="17"/>
      <c r="AD57" s="17"/>
      <c r="AE57" s="17"/>
      <c r="AF57" s="17"/>
      <c r="AG57" s="18"/>
      <c r="AH57" s="18"/>
      <c r="AI57" s="18"/>
    </row>
    <row r="58" spans="1:35" ht="15" x14ac:dyDescent="0.25">
      <c r="A58" s="56">
        <v>15903</v>
      </c>
      <c r="B58" s="35" t="s">
        <v>131</v>
      </c>
      <c r="C58" s="35" t="s">
        <v>132</v>
      </c>
      <c r="D58" s="36" t="s">
        <v>10</v>
      </c>
      <c r="E58" s="35" t="s">
        <v>50</v>
      </c>
      <c r="F58" s="59">
        <v>40400</v>
      </c>
      <c r="G58" s="36">
        <v>90</v>
      </c>
      <c r="H58" s="36">
        <v>95</v>
      </c>
      <c r="I58" s="36">
        <v>100</v>
      </c>
      <c r="J58" s="100">
        <f t="shared" si="0"/>
        <v>5000</v>
      </c>
      <c r="K58" s="100">
        <f t="shared" si="1"/>
        <v>6000</v>
      </c>
      <c r="L58" s="100">
        <f t="shared" si="2"/>
        <v>10000</v>
      </c>
      <c r="M58" s="100">
        <f t="shared" si="3"/>
        <v>7000</v>
      </c>
      <c r="N58" s="101">
        <f t="shared" si="4"/>
        <v>10100</v>
      </c>
      <c r="O58" s="101">
        <f t="shared" si="5"/>
        <v>6060</v>
      </c>
      <c r="P58" s="17"/>
      <c r="Q58" s="24"/>
      <c r="R58" s="24"/>
      <c r="S58" s="24"/>
      <c r="T58" s="61"/>
      <c r="U58" s="24"/>
      <c r="V58" s="24"/>
      <c r="W58" s="17"/>
      <c r="X58" s="17"/>
      <c r="Y58" s="17"/>
      <c r="Z58" s="17"/>
      <c r="AA58" s="17"/>
      <c r="AB58" s="17"/>
      <c r="AC58" s="17"/>
      <c r="AD58" s="17"/>
      <c r="AE58" s="17"/>
      <c r="AF58" s="17"/>
      <c r="AG58" s="18"/>
      <c r="AH58" s="18"/>
      <c r="AI58" s="18"/>
    </row>
    <row r="59" spans="1:35" ht="15" x14ac:dyDescent="0.25">
      <c r="A59" s="56">
        <v>16018</v>
      </c>
      <c r="B59" s="35" t="s">
        <v>133</v>
      </c>
      <c r="C59" s="35" t="s">
        <v>134</v>
      </c>
      <c r="D59" s="36" t="s">
        <v>10</v>
      </c>
      <c r="E59" s="35" t="s">
        <v>53</v>
      </c>
      <c r="F59" s="59">
        <v>45900</v>
      </c>
      <c r="G59" s="36">
        <v>89</v>
      </c>
      <c r="H59" s="36">
        <v>96</v>
      </c>
      <c r="I59" s="36">
        <v>77</v>
      </c>
      <c r="J59" s="100" t="str">
        <f t="shared" si="0"/>
        <v/>
      </c>
      <c r="K59" s="100">
        <f t="shared" si="1"/>
        <v>6000</v>
      </c>
      <c r="L59" s="100" t="str">
        <f t="shared" si="2"/>
        <v/>
      </c>
      <c r="M59" s="100" t="str">
        <f t="shared" si="3"/>
        <v/>
      </c>
      <c r="N59" s="101" t="str">
        <f t="shared" si="4"/>
        <v/>
      </c>
      <c r="O59" s="101">
        <f t="shared" si="5"/>
        <v>2295</v>
      </c>
      <c r="P59" s="17"/>
      <c r="Q59" s="43"/>
      <c r="R59" s="24"/>
      <c r="S59" s="24"/>
      <c r="T59" s="61"/>
      <c r="U59" s="24"/>
      <c r="V59" s="24"/>
      <c r="W59" s="17"/>
      <c r="X59" s="17"/>
      <c r="Y59" s="17"/>
      <c r="Z59" s="17"/>
      <c r="AA59" s="17"/>
      <c r="AB59" s="17"/>
      <c r="AC59" s="17"/>
      <c r="AD59" s="17"/>
      <c r="AE59" s="17"/>
      <c r="AF59" s="17"/>
      <c r="AG59" s="18"/>
      <c r="AH59" s="18"/>
      <c r="AI59" s="18"/>
    </row>
    <row r="60" spans="1:35" ht="15" x14ac:dyDescent="0.25">
      <c r="A60" s="56">
        <v>16213</v>
      </c>
      <c r="B60" s="35" t="s">
        <v>135</v>
      </c>
      <c r="C60" s="35" t="s">
        <v>43</v>
      </c>
      <c r="D60" s="36" t="s">
        <v>12</v>
      </c>
      <c r="E60" s="35" t="s">
        <v>50</v>
      </c>
      <c r="F60" s="59">
        <v>36200</v>
      </c>
      <c r="G60" s="36">
        <v>93</v>
      </c>
      <c r="H60" s="36">
        <v>75</v>
      </c>
      <c r="I60" s="36">
        <v>74</v>
      </c>
      <c r="J60" s="100" t="str">
        <f t="shared" si="0"/>
        <v/>
      </c>
      <c r="K60" s="100" t="str">
        <f t="shared" si="1"/>
        <v/>
      </c>
      <c r="L60" s="100" t="str">
        <f t="shared" si="2"/>
        <v/>
      </c>
      <c r="M60" s="100" t="str">
        <f t="shared" si="3"/>
        <v/>
      </c>
      <c r="N60" s="101" t="str">
        <f t="shared" si="4"/>
        <v/>
      </c>
      <c r="O60" s="101">
        <f t="shared" si="5"/>
        <v>1810</v>
      </c>
      <c r="P60" s="17"/>
      <c r="Q60" s="24"/>
      <c r="R60" s="24"/>
      <c r="S60" s="24"/>
      <c r="T60" s="61"/>
      <c r="U60" s="24"/>
      <c r="V60" s="24"/>
      <c r="W60" s="17"/>
      <c r="X60" s="17"/>
      <c r="Y60" s="17"/>
      <c r="Z60" s="17"/>
      <c r="AA60" s="17"/>
      <c r="AB60" s="17"/>
      <c r="AC60" s="17"/>
      <c r="AD60" s="17"/>
      <c r="AE60" s="17"/>
      <c r="AF60" s="17"/>
      <c r="AG60" s="18"/>
      <c r="AH60" s="18"/>
      <c r="AI60" s="18"/>
    </row>
    <row r="61" spans="1:35" ht="15" x14ac:dyDescent="0.25">
      <c r="A61" s="56">
        <v>16401</v>
      </c>
      <c r="B61" s="35" t="s">
        <v>136</v>
      </c>
      <c r="C61" s="35" t="s">
        <v>137</v>
      </c>
      <c r="D61" s="36" t="s">
        <v>10</v>
      </c>
      <c r="E61" s="35" t="s">
        <v>50</v>
      </c>
      <c r="F61" s="59">
        <v>46700</v>
      </c>
      <c r="G61" s="36">
        <v>87</v>
      </c>
      <c r="H61" s="36">
        <v>97</v>
      </c>
      <c r="I61" s="36">
        <v>97</v>
      </c>
      <c r="J61" s="100">
        <f t="shared" si="0"/>
        <v>5000</v>
      </c>
      <c r="K61" s="100">
        <f t="shared" si="1"/>
        <v>6000</v>
      </c>
      <c r="L61" s="100">
        <f t="shared" si="2"/>
        <v>10000</v>
      </c>
      <c r="M61" s="100">
        <f t="shared" si="3"/>
        <v>7000</v>
      </c>
      <c r="N61" s="101">
        <f t="shared" si="4"/>
        <v>7005</v>
      </c>
      <c r="O61" s="101">
        <f t="shared" si="5"/>
        <v>7005</v>
      </c>
      <c r="P61" s="17"/>
      <c r="Q61" s="18"/>
      <c r="R61" s="18"/>
      <c r="S61" s="24"/>
      <c r="T61" s="61"/>
      <c r="U61" s="24"/>
      <c r="V61" s="24"/>
      <c r="W61" s="17"/>
      <c r="X61" s="17"/>
      <c r="Y61" s="17"/>
      <c r="Z61" s="17"/>
      <c r="AA61" s="17"/>
      <c r="AB61" s="17"/>
      <c r="AC61" s="17"/>
      <c r="AD61" s="17"/>
      <c r="AE61" s="17"/>
      <c r="AF61" s="17"/>
      <c r="AG61" s="18"/>
      <c r="AH61" s="18"/>
      <c r="AI61" s="18"/>
    </row>
    <row r="62" spans="1:35" ht="15" x14ac:dyDescent="0.25">
      <c r="A62" s="56">
        <v>16424</v>
      </c>
      <c r="B62" s="35" t="s">
        <v>138</v>
      </c>
      <c r="C62" s="35" t="s">
        <v>139</v>
      </c>
      <c r="D62" s="36" t="s">
        <v>10</v>
      </c>
      <c r="E62" s="35" t="s">
        <v>13</v>
      </c>
      <c r="F62" s="59">
        <v>84400</v>
      </c>
      <c r="G62" s="36">
        <v>94</v>
      </c>
      <c r="H62" s="36">
        <v>90</v>
      </c>
      <c r="I62" s="36">
        <v>95</v>
      </c>
      <c r="J62" s="100">
        <f t="shared" si="0"/>
        <v>5000</v>
      </c>
      <c r="K62" s="100">
        <f t="shared" si="1"/>
        <v>6000</v>
      </c>
      <c r="L62" s="100">
        <f t="shared" si="2"/>
        <v>10000</v>
      </c>
      <c r="M62" s="100" t="str">
        <f t="shared" si="3"/>
        <v/>
      </c>
      <c r="N62" s="101">
        <f t="shared" si="4"/>
        <v>21100</v>
      </c>
      <c r="O62" s="101">
        <f t="shared" si="5"/>
        <v>12660</v>
      </c>
      <c r="P62" s="17"/>
      <c r="Q62" s="18"/>
      <c r="R62" s="18"/>
      <c r="S62" s="24"/>
      <c r="T62" s="61"/>
      <c r="U62" s="24"/>
      <c r="V62" s="24"/>
      <c r="W62" s="17"/>
      <c r="X62" s="17"/>
      <c r="Y62" s="17"/>
      <c r="Z62" s="17"/>
      <c r="AA62" s="17"/>
      <c r="AB62" s="17"/>
      <c r="AC62" s="17"/>
      <c r="AD62" s="17"/>
      <c r="AE62" s="17"/>
      <c r="AF62" s="17"/>
      <c r="AG62" s="18"/>
      <c r="AH62" s="18"/>
      <c r="AI62" s="18"/>
    </row>
    <row r="63" spans="1:35" ht="15" x14ac:dyDescent="0.25">
      <c r="A63" s="56">
        <v>16654</v>
      </c>
      <c r="B63" s="35" t="s">
        <v>140</v>
      </c>
      <c r="C63" s="35" t="s">
        <v>141</v>
      </c>
      <c r="D63" s="36" t="s">
        <v>12</v>
      </c>
      <c r="E63" s="35" t="s">
        <v>53</v>
      </c>
      <c r="F63" s="59">
        <v>63800</v>
      </c>
      <c r="G63" s="36">
        <v>80</v>
      </c>
      <c r="H63" s="36">
        <v>87</v>
      </c>
      <c r="I63" s="36">
        <v>79</v>
      </c>
      <c r="J63" s="100" t="str">
        <f t="shared" si="0"/>
        <v/>
      </c>
      <c r="K63" s="100" t="str">
        <f t="shared" si="1"/>
        <v/>
      </c>
      <c r="L63" s="100" t="str">
        <f t="shared" si="2"/>
        <v/>
      </c>
      <c r="M63" s="100" t="str">
        <f t="shared" si="3"/>
        <v/>
      </c>
      <c r="N63" s="101" t="str">
        <f t="shared" si="4"/>
        <v/>
      </c>
      <c r="O63" s="101" t="b">
        <f t="shared" si="5"/>
        <v>0</v>
      </c>
      <c r="P63" s="17"/>
      <c r="Q63" s="18"/>
      <c r="R63" s="18"/>
      <c r="S63" s="24"/>
      <c r="T63" s="61"/>
      <c r="U63" s="24"/>
      <c r="V63" s="24"/>
      <c r="W63" s="17"/>
      <c r="X63" s="17"/>
      <c r="Y63" s="17"/>
      <c r="Z63" s="17"/>
      <c r="AA63" s="17"/>
      <c r="AB63" s="17"/>
      <c r="AC63" s="17"/>
      <c r="AD63" s="17"/>
      <c r="AE63" s="17"/>
      <c r="AF63" s="17"/>
      <c r="AG63" s="18"/>
      <c r="AH63" s="18"/>
      <c r="AI63" s="18"/>
    </row>
    <row r="64" spans="1:35" ht="15" x14ac:dyDescent="0.25">
      <c r="A64" s="56">
        <v>16760</v>
      </c>
      <c r="B64" s="35" t="s">
        <v>27</v>
      </c>
      <c r="C64" s="35" t="s">
        <v>142</v>
      </c>
      <c r="D64" s="36" t="s">
        <v>12</v>
      </c>
      <c r="E64" s="35" t="s">
        <v>50</v>
      </c>
      <c r="F64" s="59">
        <v>42900</v>
      </c>
      <c r="G64" s="36">
        <v>85</v>
      </c>
      <c r="H64" s="36">
        <v>94</v>
      </c>
      <c r="I64" s="36">
        <v>84</v>
      </c>
      <c r="J64" s="100" t="str">
        <f t="shared" si="0"/>
        <v/>
      </c>
      <c r="K64" s="100" t="str">
        <f t="shared" si="1"/>
        <v/>
      </c>
      <c r="L64" s="100" t="str">
        <f t="shared" si="2"/>
        <v/>
      </c>
      <c r="M64" s="100">
        <f t="shared" si="3"/>
        <v>3000</v>
      </c>
      <c r="N64" s="101">
        <f t="shared" si="4"/>
        <v>6435</v>
      </c>
      <c r="O64" s="101">
        <f t="shared" si="5"/>
        <v>6435</v>
      </c>
      <c r="P64" s="17"/>
      <c r="Q64" s="18"/>
      <c r="R64" s="18"/>
      <c r="S64" s="24"/>
      <c r="T64" s="61"/>
      <c r="U64" s="24"/>
      <c r="V64" s="24"/>
      <c r="W64" s="17"/>
      <c r="X64" s="17"/>
      <c r="Y64" s="17"/>
      <c r="Z64" s="17"/>
      <c r="AA64" s="17"/>
      <c r="AB64" s="17"/>
      <c r="AC64" s="17"/>
      <c r="AD64" s="17"/>
      <c r="AE64" s="17"/>
      <c r="AF64" s="17"/>
      <c r="AG64" s="18"/>
      <c r="AH64" s="18"/>
      <c r="AI64" s="18"/>
    </row>
    <row r="65" spans="1:35" ht="15" x14ac:dyDescent="0.25">
      <c r="A65" s="56">
        <v>16850</v>
      </c>
      <c r="B65" s="35" t="s">
        <v>143</v>
      </c>
      <c r="C65" s="35" t="s">
        <v>23</v>
      </c>
      <c r="D65" s="36" t="s">
        <v>10</v>
      </c>
      <c r="E65" s="35" t="s">
        <v>53</v>
      </c>
      <c r="F65" s="59">
        <v>35300</v>
      </c>
      <c r="G65" s="36">
        <v>95</v>
      </c>
      <c r="H65" s="36">
        <v>79</v>
      </c>
      <c r="I65" s="36">
        <v>71</v>
      </c>
      <c r="J65" s="100" t="str">
        <f t="shared" si="0"/>
        <v/>
      </c>
      <c r="K65" s="100" t="str">
        <f t="shared" si="1"/>
        <v/>
      </c>
      <c r="L65" s="100" t="str">
        <f t="shared" si="2"/>
        <v/>
      </c>
      <c r="M65" s="100" t="str">
        <f t="shared" si="3"/>
        <v/>
      </c>
      <c r="N65" s="101" t="str">
        <f t="shared" si="4"/>
        <v/>
      </c>
      <c r="O65" s="101">
        <f t="shared" si="5"/>
        <v>1765</v>
      </c>
      <c r="P65" s="17"/>
      <c r="Q65" s="18"/>
      <c r="R65" s="18"/>
      <c r="S65" s="24"/>
      <c r="T65" s="61"/>
      <c r="U65" s="24"/>
      <c r="V65" s="24"/>
      <c r="W65" s="18"/>
      <c r="X65" s="18"/>
      <c r="Y65" s="18"/>
      <c r="Z65" s="18"/>
      <c r="AA65" s="18"/>
      <c r="AB65" s="18"/>
      <c r="AC65" s="18"/>
      <c r="AD65" s="18"/>
      <c r="AE65" s="18"/>
      <c r="AF65" s="18"/>
      <c r="AG65" s="18"/>
      <c r="AH65" s="18"/>
      <c r="AI65" s="18"/>
    </row>
    <row r="66" spans="1:35" ht="15" x14ac:dyDescent="0.25">
      <c r="A66" s="56">
        <v>16890</v>
      </c>
      <c r="B66" s="35" t="s">
        <v>144</v>
      </c>
      <c r="C66" s="35" t="s">
        <v>145</v>
      </c>
      <c r="D66" s="36" t="s">
        <v>10</v>
      </c>
      <c r="E66" s="35" t="s">
        <v>53</v>
      </c>
      <c r="F66" s="59">
        <v>48500</v>
      </c>
      <c r="G66" s="36">
        <v>78</v>
      </c>
      <c r="H66" s="36">
        <v>85</v>
      </c>
      <c r="I66" s="36">
        <v>84</v>
      </c>
      <c r="J66" s="100" t="str">
        <f t="shared" si="0"/>
        <v/>
      </c>
      <c r="K66" s="100" t="str">
        <f t="shared" si="1"/>
        <v/>
      </c>
      <c r="L66" s="100" t="str">
        <f t="shared" si="2"/>
        <v/>
      </c>
      <c r="M66" s="100" t="str">
        <f t="shared" si="3"/>
        <v/>
      </c>
      <c r="N66" s="101" t="str">
        <f t="shared" si="4"/>
        <v/>
      </c>
      <c r="O66" s="101" t="b">
        <f t="shared" si="5"/>
        <v>0</v>
      </c>
      <c r="P66" s="17"/>
      <c r="Q66" s="18"/>
      <c r="R66" s="18"/>
      <c r="S66" s="24"/>
      <c r="T66" s="61"/>
      <c r="U66" s="24"/>
      <c r="V66" s="24"/>
      <c r="W66" s="18"/>
      <c r="X66" s="18"/>
      <c r="Y66" s="18"/>
      <c r="Z66" s="18"/>
      <c r="AA66" s="18"/>
      <c r="AB66" s="18"/>
      <c r="AC66" s="18"/>
      <c r="AD66" s="18"/>
      <c r="AE66" s="18"/>
      <c r="AF66" s="18"/>
      <c r="AG66" s="18"/>
      <c r="AH66" s="18"/>
      <c r="AI66" s="18"/>
    </row>
    <row r="67" spans="1:35" ht="15" x14ac:dyDescent="0.25">
      <c r="A67" s="56">
        <v>17008</v>
      </c>
      <c r="B67" s="35" t="s">
        <v>146</v>
      </c>
      <c r="C67" s="35" t="s">
        <v>147</v>
      </c>
      <c r="D67" s="36" t="s">
        <v>12</v>
      </c>
      <c r="E67" s="35" t="s">
        <v>50</v>
      </c>
      <c r="F67" s="59">
        <v>26300</v>
      </c>
      <c r="G67" s="36">
        <v>72</v>
      </c>
      <c r="H67" s="36">
        <v>92</v>
      </c>
      <c r="I67" s="36">
        <v>87</v>
      </c>
      <c r="J67" s="100" t="str">
        <f t="shared" si="0"/>
        <v/>
      </c>
      <c r="K67" s="100" t="str">
        <f t="shared" si="1"/>
        <v/>
      </c>
      <c r="L67" s="100" t="str">
        <f t="shared" si="2"/>
        <v/>
      </c>
      <c r="M67" s="100">
        <f t="shared" si="3"/>
        <v>3000</v>
      </c>
      <c r="N67" s="101" t="str">
        <f t="shared" si="4"/>
        <v/>
      </c>
      <c r="O67" s="101">
        <f t="shared" si="5"/>
        <v>1315</v>
      </c>
      <c r="P67" s="17"/>
      <c r="Q67" s="18"/>
      <c r="R67" s="18"/>
      <c r="S67" s="24"/>
      <c r="T67" s="61"/>
      <c r="U67" s="24"/>
      <c r="V67" s="24"/>
      <c r="W67" s="18"/>
      <c r="X67" s="18"/>
      <c r="Y67" s="18"/>
      <c r="Z67" s="18"/>
      <c r="AA67" s="18"/>
      <c r="AB67" s="18"/>
      <c r="AC67" s="18"/>
      <c r="AD67" s="18"/>
      <c r="AE67" s="18"/>
      <c r="AF67" s="18"/>
      <c r="AG67" s="18"/>
      <c r="AH67" s="18"/>
      <c r="AI67" s="18"/>
    </row>
    <row r="68" spans="1:35" ht="15" x14ac:dyDescent="0.25">
      <c r="A68" s="56">
        <v>17226</v>
      </c>
      <c r="B68" s="35" t="s">
        <v>11</v>
      </c>
      <c r="C68" s="35" t="s">
        <v>76</v>
      </c>
      <c r="D68" s="36" t="s">
        <v>10</v>
      </c>
      <c r="E68" s="35" t="s">
        <v>50</v>
      </c>
      <c r="F68" s="59">
        <v>45300</v>
      </c>
      <c r="G68" s="36">
        <v>98</v>
      </c>
      <c r="H68" s="36">
        <v>87</v>
      </c>
      <c r="I68" s="36">
        <v>70</v>
      </c>
      <c r="J68" s="100" t="str">
        <f t="shared" si="0"/>
        <v/>
      </c>
      <c r="K68" s="100">
        <f t="shared" si="1"/>
        <v>6000</v>
      </c>
      <c r="L68" s="100" t="str">
        <f t="shared" si="2"/>
        <v/>
      </c>
      <c r="M68" s="100" t="str">
        <f t="shared" si="3"/>
        <v/>
      </c>
      <c r="N68" s="101" t="str">
        <f t="shared" si="4"/>
        <v/>
      </c>
      <c r="O68" s="101">
        <f t="shared" si="5"/>
        <v>2265</v>
      </c>
      <c r="P68" s="17"/>
      <c r="Q68" s="18"/>
      <c r="R68" s="18"/>
      <c r="S68" s="24"/>
      <c r="T68" s="61"/>
      <c r="U68" s="24"/>
      <c r="V68" s="24"/>
      <c r="W68" s="18"/>
      <c r="X68" s="18"/>
      <c r="Y68" s="18"/>
      <c r="Z68" s="18"/>
      <c r="AA68" s="18"/>
      <c r="AB68" s="18"/>
      <c r="AC68" s="18"/>
      <c r="AD68" s="18"/>
      <c r="AE68" s="18"/>
      <c r="AF68" s="18"/>
      <c r="AG68" s="18"/>
      <c r="AH68" s="18"/>
      <c r="AI68" s="18"/>
    </row>
    <row r="69" spans="1:35" ht="15" x14ac:dyDescent="0.25">
      <c r="A69" s="56">
        <v>17466</v>
      </c>
      <c r="B69" s="35" t="s">
        <v>148</v>
      </c>
      <c r="C69" s="35" t="s">
        <v>28</v>
      </c>
      <c r="D69" s="36" t="s">
        <v>12</v>
      </c>
      <c r="E69" s="35" t="s">
        <v>50</v>
      </c>
      <c r="F69" s="59">
        <v>36700</v>
      </c>
      <c r="G69" s="36">
        <v>70</v>
      </c>
      <c r="H69" s="36">
        <v>91</v>
      </c>
      <c r="I69" s="36">
        <v>100</v>
      </c>
      <c r="J69" s="100">
        <f t="shared" si="0"/>
        <v>5000</v>
      </c>
      <c r="K69" s="100" t="str">
        <f t="shared" si="1"/>
        <v/>
      </c>
      <c r="L69" s="100">
        <f t="shared" si="2"/>
        <v>10000</v>
      </c>
      <c r="M69" s="100">
        <f t="shared" si="3"/>
        <v>7000</v>
      </c>
      <c r="N69" s="101" t="str">
        <f t="shared" si="4"/>
        <v/>
      </c>
      <c r="O69" s="101">
        <f t="shared" si="5"/>
        <v>1835</v>
      </c>
      <c r="P69" s="17"/>
      <c r="Q69" s="18"/>
      <c r="R69" s="18"/>
      <c r="S69" s="24"/>
      <c r="T69" s="61"/>
      <c r="U69" s="24"/>
      <c r="V69" s="24"/>
      <c r="W69" s="18"/>
      <c r="X69" s="18"/>
      <c r="Y69" s="18"/>
      <c r="Z69" s="18"/>
      <c r="AA69" s="18"/>
      <c r="AB69" s="18"/>
      <c r="AC69" s="18"/>
      <c r="AD69" s="18"/>
      <c r="AE69" s="18"/>
      <c r="AF69" s="18"/>
      <c r="AG69" s="18"/>
      <c r="AH69" s="18"/>
      <c r="AI69" s="18"/>
    </row>
    <row r="70" spans="1:35" ht="15" x14ac:dyDescent="0.25">
      <c r="A70" s="56">
        <v>17604</v>
      </c>
      <c r="B70" s="35" t="s">
        <v>149</v>
      </c>
      <c r="C70" s="35" t="s">
        <v>150</v>
      </c>
      <c r="D70" s="36" t="s">
        <v>12</v>
      </c>
      <c r="E70" s="35" t="s">
        <v>50</v>
      </c>
      <c r="F70" s="59">
        <v>44800</v>
      </c>
      <c r="G70" s="36">
        <v>74</v>
      </c>
      <c r="H70" s="36">
        <v>73</v>
      </c>
      <c r="I70" s="36">
        <v>89</v>
      </c>
      <c r="J70" s="100" t="str">
        <f t="shared" si="0"/>
        <v/>
      </c>
      <c r="K70" s="100" t="str">
        <f t="shared" si="1"/>
        <v/>
      </c>
      <c r="L70" s="100" t="str">
        <f t="shared" si="2"/>
        <v/>
      </c>
      <c r="M70" s="100" t="str">
        <f t="shared" si="3"/>
        <v/>
      </c>
      <c r="N70" s="101" t="str">
        <f t="shared" si="4"/>
        <v/>
      </c>
      <c r="O70" s="101" t="b">
        <f t="shared" si="5"/>
        <v>0</v>
      </c>
      <c r="P70" s="17"/>
      <c r="Q70" s="18"/>
      <c r="R70" s="18"/>
      <c r="S70" s="24"/>
      <c r="T70" s="61"/>
      <c r="U70" s="24"/>
      <c r="V70" s="24"/>
      <c r="W70" s="18"/>
      <c r="X70" s="18"/>
      <c r="Y70" s="18"/>
      <c r="Z70" s="18"/>
      <c r="AA70" s="18"/>
      <c r="AB70" s="18"/>
      <c r="AC70" s="18"/>
      <c r="AD70" s="18"/>
      <c r="AE70" s="18"/>
      <c r="AF70" s="18"/>
      <c r="AG70" s="18"/>
      <c r="AH70" s="18"/>
      <c r="AI70" s="18"/>
    </row>
    <row r="71" spans="1:35" ht="15" x14ac:dyDescent="0.25">
      <c r="A71" s="56">
        <v>17673</v>
      </c>
      <c r="B71" s="35" t="s">
        <v>151</v>
      </c>
      <c r="C71" s="35" t="s">
        <v>20</v>
      </c>
      <c r="D71" s="36" t="s">
        <v>10</v>
      </c>
      <c r="E71" s="35" t="s">
        <v>50</v>
      </c>
      <c r="F71" s="59">
        <v>41600</v>
      </c>
      <c r="G71" s="36">
        <v>74</v>
      </c>
      <c r="H71" s="36">
        <v>98</v>
      </c>
      <c r="I71" s="36">
        <v>93</v>
      </c>
      <c r="J71" s="100">
        <f t="shared" si="0"/>
        <v>5000</v>
      </c>
      <c r="K71" s="100" t="str">
        <f t="shared" si="1"/>
        <v/>
      </c>
      <c r="L71" s="100">
        <f t="shared" si="2"/>
        <v>10000</v>
      </c>
      <c r="M71" s="100">
        <f t="shared" si="3"/>
        <v>7000</v>
      </c>
      <c r="N71" s="101" t="str">
        <f t="shared" si="4"/>
        <v/>
      </c>
      <c r="O71" s="101">
        <f t="shared" si="5"/>
        <v>2080</v>
      </c>
      <c r="P71" s="17"/>
      <c r="Q71" s="18"/>
      <c r="R71" s="18"/>
      <c r="S71" s="24"/>
      <c r="T71" s="61"/>
      <c r="U71" s="24"/>
      <c r="V71" s="24"/>
      <c r="W71" s="18"/>
      <c r="X71" s="18"/>
      <c r="Y71" s="18"/>
      <c r="Z71" s="18"/>
      <c r="AA71" s="18"/>
      <c r="AB71" s="18"/>
      <c r="AC71" s="18"/>
      <c r="AD71" s="18"/>
      <c r="AE71" s="18"/>
      <c r="AF71" s="18"/>
      <c r="AG71" s="18"/>
      <c r="AH71" s="18"/>
      <c r="AI71" s="18"/>
    </row>
    <row r="72" spans="1:35" ht="15" x14ac:dyDescent="0.25">
      <c r="A72" s="56">
        <v>17699</v>
      </c>
      <c r="B72" s="35" t="s">
        <v>152</v>
      </c>
      <c r="C72" s="35" t="s">
        <v>153</v>
      </c>
      <c r="D72" s="36" t="s">
        <v>10</v>
      </c>
      <c r="E72" s="35" t="s">
        <v>50</v>
      </c>
      <c r="F72" s="59">
        <v>25100</v>
      </c>
      <c r="G72" s="36">
        <v>90</v>
      </c>
      <c r="H72" s="36">
        <v>89</v>
      </c>
      <c r="I72" s="36">
        <v>84</v>
      </c>
      <c r="J72" s="100" t="str">
        <f t="shared" ref="J72:J135" si="6">IF(I72&gt;90,5000,"")</f>
        <v/>
      </c>
      <c r="K72" s="100">
        <f t="shared" ref="K72:K135" si="7">IF(AND(G72&gt;85,H72&gt;85),6000,"")</f>
        <v>6000</v>
      </c>
      <c r="L72" s="100" t="str">
        <f t="shared" ref="L72:L135" si="8">IF(AND(G72&gt;90,H72&gt;90),10000,IF(AND(G72&gt;90,I72&gt;90),10000,IF(AND(I72&gt;90,H72&gt;90),10000,"")))</f>
        <v/>
      </c>
      <c r="M72" s="100" t="str">
        <f t="shared" ref="M72:M135" si="9">IF(AND(H72&gt;90,I72&gt;90),7000,IF(AND(H72&gt;90,I72&gt;80),3000,""))</f>
        <v/>
      </c>
      <c r="N72" s="101">
        <f t="shared" ref="N72:N135" si="10">IF(AND(G72&gt;=90,H72&gt;=90,I72&gt;=90),F72*0.25,IF(AND(G72&gt;=80,H72&gt;=80,I72&gt;=80),F72*0.15,""))</f>
        <v>3765</v>
      </c>
      <c r="O72" s="101" t="b">
        <f t="shared" ref="O72:O135" si="11">IF(AND(G72&gt;90,H72&gt;90,I72&gt;90),F72*0.2,IF(OR(G72&gt;90,H72&gt;90,I72&gt;90),IF(AND(G72&gt;=80,H72&gt;=80,I72&gt;=80),F72*0.15,IF(AND(G72&gt;=80,H72&gt;=80,I72&gt;=80),F72*0.1,IF(OR(G72&gt;80,H72&gt;80,I72&gt;80),F72*0.05,"")))))</f>
        <v>0</v>
      </c>
      <c r="P72" s="17"/>
      <c r="Q72" s="24"/>
      <c r="R72" s="24"/>
      <c r="S72" s="24"/>
      <c r="T72" s="61"/>
      <c r="U72" s="24"/>
      <c r="V72" s="24"/>
      <c r="W72" s="18"/>
      <c r="X72" s="18"/>
      <c r="Y72" s="18"/>
      <c r="Z72" s="18"/>
      <c r="AA72" s="18"/>
      <c r="AB72" s="18"/>
      <c r="AC72" s="18"/>
      <c r="AD72" s="18"/>
      <c r="AE72" s="18"/>
      <c r="AF72" s="18"/>
      <c r="AG72" s="18"/>
      <c r="AH72" s="18"/>
      <c r="AI72" s="18"/>
    </row>
    <row r="73" spans="1:35" ht="15" x14ac:dyDescent="0.25">
      <c r="A73" s="56">
        <v>17762</v>
      </c>
      <c r="B73" s="35" t="s">
        <v>154</v>
      </c>
      <c r="C73" s="35" t="s">
        <v>155</v>
      </c>
      <c r="D73" s="36" t="s">
        <v>12</v>
      </c>
      <c r="E73" s="35" t="s">
        <v>50</v>
      </c>
      <c r="F73" s="59">
        <v>47500</v>
      </c>
      <c r="G73" s="36">
        <v>89</v>
      </c>
      <c r="H73" s="36">
        <v>95</v>
      </c>
      <c r="I73" s="36">
        <v>77</v>
      </c>
      <c r="J73" s="100" t="str">
        <f t="shared" si="6"/>
        <v/>
      </c>
      <c r="K73" s="100">
        <f t="shared" si="7"/>
        <v>6000</v>
      </c>
      <c r="L73" s="100" t="str">
        <f t="shared" si="8"/>
        <v/>
      </c>
      <c r="M73" s="100" t="str">
        <f t="shared" si="9"/>
        <v/>
      </c>
      <c r="N73" s="101" t="str">
        <f t="shared" si="10"/>
        <v/>
      </c>
      <c r="O73" s="101">
        <f t="shared" si="11"/>
        <v>2375</v>
      </c>
      <c r="P73" s="17"/>
      <c r="Q73" s="24"/>
      <c r="R73" s="24"/>
      <c r="S73" s="24"/>
      <c r="T73" s="61"/>
      <c r="U73" s="24"/>
      <c r="V73" s="24"/>
      <c r="W73" s="18"/>
      <c r="X73" s="18"/>
      <c r="Y73" s="18"/>
      <c r="Z73" s="18"/>
      <c r="AA73" s="18"/>
      <c r="AB73" s="18"/>
      <c r="AC73" s="18"/>
      <c r="AD73" s="18"/>
      <c r="AE73" s="18"/>
      <c r="AF73" s="18"/>
      <c r="AG73" s="18"/>
      <c r="AH73" s="18"/>
      <c r="AI73" s="18"/>
    </row>
    <row r="74" spans="1:35" ht="15" x14ac:dyDescent="0.25">
      <c r="A74" s="56">
        <v>17845</v>
      </c>
      <c r="B74" s="35" t="s">
        <v>156</v>
      </c>
      <c r="C74" s="35" t="s">
        <v>47</v>
      </c>
      <c r="D74" s="36" t="s">
        <v>12</v>
      </c>
      <c r="E74" s="35" t="s">
        <v>50</v>
      </c>
      <c r="F74" s="59">
        <v>42200</v>
      </c>
      <c r="G74" s="36">
        <v>83</v>
      </c>
      <c r="H74" s="36">
        <v>84</v>
      </c>
      <c r="I74" s="36">
        <v>88</v>
      </c>
      <c r="J74" s="100" t="str">
        <f t="shared" si="6"/>
        <v/>
      </c>
      <c r="K74" s="100" t="str">
        <f t="shared" si="7"/>
        <v/>
      </c>
      <c r="L74" s="100" t="str">
        <f t="shared" si="8"/>
        <v/>
      </c>
      <c r="M74" s="100" t="str">
        <f t="shared" si="9"/>
        <v/>
      </c>
      <c r="N74" s="101">
        <f t="shared" si="10"/>
        <v>6330</v>
      </c>
      <c r="O74" s="101" t="b">
        <f t="shared" si="11"/>
        <v>0</v>
      </c>
      <c r="P74" s="17"/>
      <c r="Q74" s="24"/>
      <c r="R74" s="24"/>
      <c r="S74" s="24"/>
      <c r="T74" s="61"/>
      <c r="U74" s="24"/>
      <c r="V74" s="24"/>
      <c r="W74" s="18"/>
      <c r="X74" s="18"/>
      <c r="Y74" s="18"/>
      <c r="Z74" s="18"/>
      <c r="AA74" s="18"/>
      <c r="AB74" s="18"/>
      <c r="AC74" s="18"/>
      <c r="AD74" s="18"/>
      <c r="AE74" s="18"/>
      <c r="AF74" s="18"/>
      <c r="AG74" s="18"/>
      <c r="AH74" s="18"/>
      <c r="AI74" s="18"/>
    </row>
    <row r="75" spans="1:35" ht="15" x14ac:dyDescent="0.25">
      <c r="A75" s="56">
        <v>18016</v>
      </c>
      <c r="B75" s="35" t="s">
        <v>77</v>
      </c>
      <c r="C75" s="35" t="s">
        <v>30</v>
      </c>
      <c r="D75" s="36" t="s">
        <v>10</v>
      </c>
      <c r="E75" s="35" t="s">
        <v>50</v>
      </c>
      <c r="F75" s="59">
        <v>33700</v>
      </c>
      <c r="G75" s="36">
        <v>99</v>
      </c>
      <c r="H75" s="36">
        <v>83</v>
      </c>
      <c r="I75" s="36">
        <v>74</v>
      </c>
      <c r="J75" s="100" t="str">
        <f t="shared" si="6"/>
        <v/>
      </c>
      <c r="K75" s="100" t="str">
        <f t="shared" si="7"/>
        <v/>
      </c>
      <c r="L75" s="100" t="str">
        <f t="shared" si="8"/>
        <v/>
      </c>
      <c r="M75" s="100" t="str">
        <f t="shared" si="9"/>
        <v/>
      </c>
      <c r="N75" s="101" t="str">
        <f t="shared" si="10"/>
        <v/>
      </c>
      <c r="O75" s="101">
        <f t="shared" si="11"/>
        <v>1685</v>
      </c>
      <c r="P75" s="17"/>
      <c r="Q75" s="24"/>
      <c r="R75" s="24"/>
      <c r="S75" s="24"/>
      <c r="T75" s="61"/>
      <c r="U75" s="24"/>
      <c r="V75" s="24"/>
      <c r="W75" s="18"/>
      <c r="X75" s="18"/>
      <c r="Y75" s="18"/>
      <c r="Z75" s="18"/>
      <c r="AA75" s="18"/>
      <c r="AB75" s="18"/>
      <c r="AC75" s="18"/>
      <c r="AD75" s="18"/>
      <c r="AE75" s="18"/>
      <c r="AF75" s="18"/>
      <c r="AG75" s="18"/>
      <c r="AH75" s="18"/>
      <c r="AI75" s="18"/>
    </row>
    <row r="76" spans="1:35" ht="15" x14ac:dyDescent="0.25">
      <c r="A76" s="56">
        <v>18133</v>
      </c>
      <c r="B76" s="35" t="s">
        <v>157</v>
      </c>
      <c r="C76" s="35" t="s">
        <v>158</v>
      </c>
      <c r="D76" s="36" t="s">
        <v>12</v>
      </c>
      <c r="E76" s="35" t="s">
        <v>53</v>
      </c>
      <c r="F76" s="59">
        <v>51000</v>
      </c>
      <c r="G76" s="36">
        <v>92</v>
      </c>
      <c r="H76" s="36">
        <v>95</v>
      </c>
      <c r="I76" s="36">
        <v>76</v>
      </c>
      <c r="J76" s="100" t="str">
        <f t="shared" si="6"/>
        <v/>
      </c>
      <c r="K76" s="100">
        <f t="shared" si="7"/>
        <v>6000</v>
      </c>
      <c r="L76" s="100">
        <f t="shared" si="8"/>
        <v>10000</v>
      </c>
      <c r="M76" s="100" t="str">
        <f t="shared" si="9"/>
        <v/>
      </c>
      <c r="N76" s="101" t="str">
        <f t="shared" si="10"/>
        <v/>
      </c>
      <c r="O76" s="101">
        <f t="shared" si="11"/>
        <v>2550</v>
      </c>
      <c r="P76" s="17"/>
      <c r="Q76" s="24"/>
      <c r="R76" s="24"/>
      <c r="S76" s="24"/>
      <c r="T76" s="61"/>
      <c r="U76" s="24"/>
      <c r="V76" s="24"/>
      <c r="W76" s="18"/>
      <c r="X76" s="18"/>
      <c r="Y76" s="18"/>
      <c r="Z76" s="18"/>
      <c r="AA76" s="18"/>
      <c r="AB76" s="18"/>
      <c r="AC76" s="18"/>
      <c r="AD76" s="18"/>
      <c r="AE76" s="18"/>
      <c r="AF76" s="18"/>
      <c r="AG76" s="18"/>
      <c r="AH76" s="18"/>
      <c r="AI76" s="18"/>
    </row>
    <row r="77" spans="1:35" ht="15" x14ac:dyDescent="0.25">
      <c r="A77" s="56">
        <v>18154</v>
      </c>
      <c r="B77" s="35" t="s">
        <v>159</v>
      </c>
      <c r="C77" s="35" t="s">
        <v>160</v>
      </c>
      <c r="D77" s="36" t="s">
        <v>12</v>
      </c>
      <c r="E77" s="35" t="s">
        <v>50</v>
      </c>
      <c r="F77" s="59">
        <v>32500</v>
      </c>
      <c r="G77" s="36">
        <v>85</v>
      </c>
      <c r="H77" s="36">
        <v>92</v>
      </c>
      <c r="I77" s="36">
        <v>92</v>
      </c>
      <c r="J77" s="100">
        <f t="shared" si="6"/>
        <v>5000</v>
      </c>
      <c r="K77" s="100" t="str">
        <f t="shared" si="7"/>
        <v/>
      </c>
      <c r="L77" s="100">
        <f t="shared" si="8"/>
        <v>10000</v>
      </c>
      <c r="M77" s="100">
        <f t="shared" si="9"/>
        <v>7000</v>
      </c>
      <c r="N77" s="101">
        <f t="shared" si="10"/>
        <v>4875</v>
      </c>
      <c r="O77" s="101">
        <f t="shared" si="11"/>
        <v>4875</v>
      </c>
      <c r="P77" s="17"/>
      <c r="Q77" s="24"/>
      <c r="R77" s="24"/>
      <c r="S77" s="24"/>
      <c r="T77" s="61"/>
      <c r="U77" s="24"/>
      <c r="V77" s="24"/>
      <c r="W77" s="18"/>
      <c r="X77" s="18"/>
      <c r="Y77" s="18"/>
      <c r="Z77" s="18"/>
      <c r="AA77" s="18"/>
      <c r="AB77" s="18"/>
      <c r="AC77" s="18"/>
      <c r="AD77" s="18"/>
      <c r="AE77" s="18"/>
      <c r="AF77" s="18"/>
      <c r="AG77" s="18"/>
      <c r="AH77" s="18"/>
      <c r="AI77" s="18"/>
    </row>
    <row r="78" spans="1:35" ht="15" x14ac:dyDescent="0.25">
      <c r="A78" s="56">
        <v>18223</v>
      </c>
      <c r="B78" s="35" t="s">
        <v>161</v>
      </c>
      <c r="C78" s="35" t="s">
        <v>76</v>
      </c>
      <c r="D78" s="36" t="s">
        <v>12</v>
      </c>
      <c r="E78" s="35" t="s">
        <v>50</v>
      </c>
      <c r="F78" s="59">
        <v>49300</v>
      </c>
      <c r="G78" s="36">
        <v>84</v>
      </c>
      <c r="H78" s="36">
        <v>97</v>
      </c>
      <c r="I78" s="36">
        <v>71</v>
      </c>
      <c r="J78" s="100" t="str">
        <f t="shared" si="6"/>
        <v/>
      </c>
      <c r="K78" s="100" t="str">
        <f t="shared" si="7"/>
        <v/>
      </c>
      <c r="L78" s="100" t="str">
        <f t="shared" si="8"/>
        <v/>
      </c>
      <c r="M78" s="100" t="str">
        <f t="shared" si="9"/>
        <v/>
      </c>
      <c r="N78" s="101" t="str">
        <f t="shared" si="10"/>
        <v/>
      </c>
      <c r="O78" s="101">
        <f t="shared" si="11"/>
        <v>2465</v>
      </c>
      <c r="P78" s="17"/>
      <c r="Q78" s="24"/>
      <c r="R78" s="24"/>
      <c r="S78" s="24"/>
      <c r="T78" s="61"/>
      <c r="U78" s="24"/>
      <c r="V78" s="24"/>
      <c r="W78" s="17"/>
      <c r="X78" s="17"/>
      <c r="Y78" s="17"/>
      <c r="Z78" s="17"/>
      <c r="AA78" s="17"/>
      <c r="AB78" s="17"/>
      <c r="AC78" s="17"/>
      <c r="AD78" s="17"/>
      <c r="AE78" s="17"/>
      <c r="AF78" s="17"/>
      <c r="AG78" s="17"/>
      <c r="AH78" s="17"/>
      <c r="AI78" s="17"/>
    </row>
    <row r="79" spans="1:35" ht="15" x14ac:dyDescent="0.25">
      <c r="A79" s="56">
        <v>18351</v>
      </c>
      <c r="B79" s="35" t="s">
        <v>162</v>
      </c>
      <c r="C79" s="35" t="s">
        <v>64</v>
      </c>
      <c r="D79" s="36" t="s">
        <v>10</v>
      </c>
      <c r="E79" s="35" t="s">
        <v>60</v>
      </c>
      <c r="F79" s="59">
        <v>19500</v>
      </c>
      <c r="G79" s="36">
        <v>83</v>
      </c>
      <c r="H79" s="36">
        <v>100</v>
      </c>
      <c r="I79" s="36">
        <v>72</v>
      </c>
      <c r="J79" s="100" t="str">
        <f t="shared" si="6"/>
        <v/>
      </c>
      <c r="K79" s="100" t="str">
        <f t="shared" si="7"/>
        <v/>
      </c>
      <c r="L79" s="100" t="str">
        <f t="shared" si="8"/>
        <v/>
      </c>
      <c r="M79" s="100" t="str">
        <f t="shared" si="9"/>
        <v/>
      </c>
      <c r="N79" s="101" t="str">
        <f t="shared" si="10"/>
        <v/>
      </c>
      <c r="O79" s="101">
        <f t="shared" si="11"/>
        <v>975</v>
      </c>
      <c r="P79" s="17"/>
      <c r="Q79" s="24"/>
      <c r="R79" s="24"/>
      <c r="S79" s="24"/>
      <c r="T79" s="61"/>
      <c r="U79" s="24"/>
      <c r="V79" s="24"/>
      <c r="W79" s="17"/>
      <c r="X79" s="17"/>
      <c r="Y79" s="17"/>
      <c r="Z79" s="17"/>
      <c r="AA79" s="17"/>
      <c r="AB79" s="17"/>
      <c r="AC79" s="17"/>
      <c r="AD79" s="17"/>
      <c r="AE79" s="17"/>
      <c r="AF79" s="17"/>
      <c r="AG79" s="17"/>
      <c r="AH79" s="17"/>
      <c r="AI79" s="17"/>
    </row>
    <row r="80" spans="1:35" ht="15" x14ac:dyDescent="0.25">
      <c r="A80" s="56">
        <v>18414</v>
      </c>
      <c r="B80" s="35" t="s">
        <v>163</v>
      </c>
      <c r="C80" s="35" t="s">
        <v>35</v>
      </c>
      <c r="D80" s="36" t="s">
        <v>12</v>
      </c>
      <c r="E80" s="35" t="s">
        <v>53</v>
      </c>
      <c r="F80" s="59">
        <v>39300</v>
      </c>
      <c r="G80" s="36">
        <v>86</v>
      </c>
      <c r="H80" s="36">
        <v>92</v>
      </c>
      <c r="I80" s="36">
        <v>98</v>
      </c>
      <c r="J80" s="100">
        <f t="shared" si="6"/>
        <v>5000</v>
      </c>
      <c r="K80" s="100">
        <f t="shared" si="7"/>
        <v>6000</v>
      </c>
      <c r="L80" s="100">
        <f t="shared" si="8"/>
        <v>10000</v>
      </c>
      <c r="M80" s="100">
        <f t="shared" si="9"/>
        <v>7000</v>
      </c>
      <c r="N80" s="101">
        <f t="shared" si="10"/>
        <v>5895</v>
      </c>
      <c r="O80" s="101">
        <f t="shared" si="11"/>
        <v>5895</v>
      </c>
      <c r="P80" s="17"/>
      <c r="Q80" s="24"/>
      <c r="R80" s="24"/>
      <c r="S80" s="24"/>
      <c r="T80" s="61"/>
      <c r="U80" s="24"/>
      <c r="V80" s="24"/>
      <c r="W80" s="17"/>
      <c r="X80" s="17"/>
      <c r="Y80" s="17"/>
      <c r="Z80" s="17"/>
      <c r="AA80" s="17"/>
      <c r="AB80" s="17"/>
      <c r="AC80" s="17"/>
      <c r="AD80" s="17"/>
      <c r="AE80" s="17"/>
      <c r="AF80" s="17"/>
      <c r="AG80" s="17"/>
      <c r="AH80" s="17"/>
      <c r="AI80" s="17"/>
    </row>
    <row r="81" spans="1:35" ht="15" x14ac:dyDescent="0.25">
      <c r="A81" s="56">
        <v>18489</v>
      </c>
      <c r="B81" s="35" t="s">
        <v>164</v>
      </c>
      <c r="C81" s="35" t="s">
        <v>165</v>
      </c>
      <c r="D81" s="36" t="s">
        <v>10</v>
      </c>
      <c r="E81" s="35" t="s">
        <v>60</v>
      </c>
      <c r="F81" s="59">
        <v>20500</v>
      </c>
      <c r="G81" s="36">
        <v>76</v>
      </c>
      <c r="H81" s="36">
        <v>82</v>
      </c>
      <c r="I81" s="36">
        <v>99</v>
      </c>
      <c r="J81" s="100">
        <f t="shared" si="6"/>
        <v>5000</v>
      </c>
      <c r="K81" s="100" t="str">
        <f t="shared" si="7"/>
        <v/>
      </c>
      <c r="L81" s="100" t="str">
        <f t="shared" si="8"/>
        <v/>
      </c>
      <c r="M81" s="100" t="str">
        <f t="shared" si="9"/>
        <v/>
      </c>
      <c r="N81" s="101" t="str">
        <f t="shared" si="10"/>
        <v/>
      </c>
      <c r="O81" s="101">
        <f t="shared" si="11"/>
        <v>1025</v>
      </c>
      <c r="P81" s="17"/>
      <c r="Q81" s="24"/>
      <c r="R81" s="24"/>
      <c r="S81" s="24"/>
      <c r="T81" s="61"/>
      <c r="U81" s="24"/>
      <c r="V81" s="24"/>
      <c r="W81" s="17"/>
      <c r="X81" s="17"/>
      <c r="Y81" s="17"/>
      <c r="Z81" s="17"/>
      <c r="AA81" s="17"/>
      <c r="AB81" s="17"/>
      <c r="AC81" s="17"/>
      <c r="AD81" s="17"/>
      <c r="AE81" s="17"/>
      <c r="AF81" s="17"/>
      <c r="AG81" s="17"/>
      <c r="AH81" s="17"/>
      <c r="AI81" s="17"/>
    </row>
    <row r="82" spans="1:35" ht="15" x14ac:dyDescent="0.25">
      <c r="A82" s="56">
        <v>18501</v>
      </c>
      <c r="B82" s="35" t="s">
        <v>166</v>
      </c>
      <c r="C82" s="35" t="s">
        <v>167</v>
      </c>
      <c r="D82" s="36" t="s">
        <v>12</v>
      </c>
      <c r="E82" s="35" t="s">
        <v>53</v>
      </c>
      <c r="F82" s="59">
        <v>54200</v>
      </c>
      <c r="G82" s="36">
        <v>92</v>
      </c>
      <c r="H82" s="36">
        <v>75</v>
      </c>
      <c r="I82" s="36">
        <v>87</v>
      </c>
      <c r="J82" s="100" t="str">
        <f t="shared" si="6"/>
        <v/>
      </c>
      <c r="K82" s="100" t="str">
        <f t="shared" si="7"/>
        <v/>
      </c>
      <c r="L82" s="100" t="str">
        <f t="shared" si="8"/>
        <v/>
      </c>
      <c r="M82" s="100" t="str">
        <f t="shared" si="9"/>
        <v/>
      </c>
      <c r="N82" s="101" t="str">
        <f t="shared" si="10"/>
        <v/>
      </c>
      <c r="O82" s="101">
        <f t="shared" si="11"/>
        <v>2710</v>
      </c>
      <c r="P82" s="17"/>
      <c r="Q82" s="24"/>
      <c r="R82" s="24"/>
      <c r="S82" s="24"/>
      <c r="T82" s="61"/>
      <c r="U82" s="24"/>
      <c r="V82" s="24"/>
      <c r="W82" s="17"/>
      <c r="X82" s="17"/>
      <c r="Y82" s="17"/>
      <c r="Z82" s="17"/>
      <c r="AA82" s="17"/>
      <c r="AB82" s="17"/>
      <c r="AC82" s="17"/>
      <c r="AD82" s="17"/>
      <c r="AE82" s="17"/>
      <c r="AF82" s="17"/>
      <c r="AG82" s="17"/>
      <c r="AH82" s="17"/>
      <c r="AI82" s="17"/>
    </row>
    <row r="83" spans="1:35" ht="15" x14ac:dyDescent="0.25">
      <c r="A83" s="56">
        <v>18680</v>
      </c>
      <c r="B83" s="35" t="s">
        <v>168</v>
      </c>
      <c r="C83" s="35" t="s">
        <v>169</v>
      </c>
      <c r="D83" s="36" t="s">
        <v>10</v>
      </c>
      <c r="E83" s="35" t="s">
        <v>53</v>
      </c>
      <c r="F83" s="59">
        <v>41000</v>
      </c>
      <c r="G83" s="36">
        <v>99</v>
      </c>
      <c r="H83" s="36">
        <v>84</v>
      </c>
      <c r="I83" s="36">
        <v>80</v>
      </c>
      <c r="J83" s="100" t="str">
        <f t="shared" si="6"/>
        <v/>
      </c>
      <c r="K83" s="100" t="str">
        <f t="shared" si="7"/>
        <v/>
      </c>
      <c r="L83" s="100" t="str">
        <f t="shared" si="8"/>
        <v/>
      </c>
      <c r="M83" s="100" t="str">
        <f t="shared" si="9"/>
        <v/>
      </c>
      <c r="N83" s="101">
        <f t="shared" si="10"/>
        <v>6150</v>
      </c>
      <c r="O83" s="101">
        <f t="shared" si="11"/>
        <v>6150</v>
      </c>
      <c r="P83" s="17"/>
      <c r="Q83" s="24"/>
      <c r="R83" s="24"/>
      <c r="S83" s="24"/>
      <c r="T83" s="61"/>
      <c r="U83" s="24"/>
      <c r="V83" s="24"/>
      <c r="W83" s="17"/>
      <c r="X83" s="17"/>
      <c r="Y83" s="17"/>
      <c r="Z83" s="17"/>
      <c r="AA83" s="17"/>
      <c r="AB83" s="17"/>
      <c r="AC83" s="17"/>
      <c r="AD83" s="17"/>
      <c r="AE83" s="17"/>
      <c r="AF83" s="17"/>
      <c r="AG83" s="17"/>
      <c r="AH83" s="17"/>
      <c r="AI83" s="17"/>
    </row>
    <row r="84" spans="1:35" ht="15" x14ac:dyDescent="0.25">
      <c r="A84" s="56">
        <v>18845</v>
      </c>
      <c r="B84" s="35" t="s">
        <v>170</v>
      </c>
      <c r="C84" s="35" t="s">
        <v>171</v>
      </c>
      <c r="D84" s="36" t="s">
        <v>12</v>
      </c>
      <c r="E84" s="35" t="s">
        <v>50</v>
      </c>
      <c r="F84" s="59">
        <v>48200</v>
      </c>
      <c r="G84" s="36">
        <v>91</v>
      </c>
      <c r="H84" s="36">
        <v>92</v>
      </c>
      <c r="I84" s="36">
        <v>87</v>
      </c>
      <c r="J84" s="100" t="str">
        <f t="shared" si="6"/>
        <v/>
      </c>
      <c r="K84" s="100">
        <f t="shared" si="7"/>
        <v>6000</v>
      </c>
      <c r="L84" s="100">
        <f t="shared" si="8"/>
        <v>10000</v>
      </c>
      <c r="M84" s="100">
        <f t="shared" si="9"/>
        <v>3000</v>
      </c>
      <c r="N84" s="101">
        <f t="shared" si="10"/>
        <v>7230</v>
      </c>
      <c r="O84" s="101">
        <f t="shared" si="11"/>
        <v>7230</v>
      </c>
      <c r="P84" s="17"/>
      <c r="Q84" s="24"/>
      <c r="R84" s="24"/>
      <c r="S84" s="24"/>
      <c r="T84" s="61"/>
      <c r="U84" s="24"/>
      <c r="V84" s="24"/>
      <c r="W84" s="17"/>
      <c r="X84" s="17"/>
      <c r="Y84" s="17"/>
      <c r="Z84" s="17"/>
      <c r="AA84" s="17"/>
      <c r="AB84" s="17"/>
      <c r="AC84" s="17"/>
      <c r="AD84" s="17"/>
      <c r="AE84" s="17"/>
      <c r="AF84" s="17"/>
      <c r="AG84" s="17"/>
      <c r="AH84" s="17"/>
      <c r="AI84" s="17"/>
    </row>
    <row r="85" spans="1:35" ht="15" x14ac:dyDescent="0.25">
      <c r="A85" s="56">
        <v>19080</v>
      </c>
      <c r="B85" s="35" t="s">
        <v>172</v>
      </c>
      <c r="C85" s="35" t="s">
        <v>173</v>
      </c>
      <c r="D85" s="36" t="s">
        <v>12</v>
      </c>
      <c r="E85" s="35" t="s">
        <v>50</v>
      </c>
      <c r="F85" s="59">
        <v>47300</v>
      </c>
      <c r="G85" s="36">
        <v>95</v>
      </c>
      <c r="H85" s="36">
        <v>70</v>
      </c>
      <c r="I85" s="36">
        <v>96</v>
      </c>
      <c r="J85" s="100">
        <f t="shared" si="6"/>
        <v>5000</v>
      </c>
      <c r="K85" s="100" t="str">
        <f t="shared" si="7"/>
        <v/>
      </c>
      <c r="L85" s="100">
        <f t="shared" si="8"/>
        <v>10000</v>
      </c>
      <c r="M85" s="100" t="str">
        <f t="shared" si="9"/>
        <v/>
      </c>
      <c r="N85" s="101" t="str">
        <f t="shared" si="10"/>
        <v/>
      </c>
      <c r="O85" s="101">
        <f t="shared" si="11"/>
        <v>2365</v>
      </c>
      <c r="P85" s="17"/>
      <c r="Q85" s="24"/>
      <c r="R85" s="24"/>
      <c r="S85" s="24"/>
      <c r="T85" s="61"/>
      <c r="U85" s="24"/>
      <c r="V85" s="24"/>
      <c r="W85" s="17"/>
      <c r="X85" s="17"/>
      <c r="Y85" s="17"/>
      <c r="Z85" s="17"/>
      <c r="AA85" s="17"/>
      <c r="AB85" s="17"/>
      <c r="AC85" s="17"/>
      <c r="AD85" s="17"/>
      <c r="AE85" s="17"/>
      <c r="AF85" s="17"/>
      <c r="AG85" s="17"/>
      <c r="AH85" s="17"/>
      <c r="AI85" s="17"/>
    </row>
    <row r="86" spans="1:35" ht="15" x14ac:dyDescent="0.25">
      <c r="A86" s="56">
        <v>19203</v>
      </c>
      <c r="B86" s="35" t="s">
        <v>174</v>
      </c>
      <c r="C86" s="35" t="s">
        <v>175</v>
      </c>
      <c r="D86" s="36" t="s">
        <v>10</v>
      </c>
      <c r="E86" s="35" t="s">
        <v>50</v>
      </c>
      <c r="F86" s="59">
        <v>27800</v>
      </c>
      <c r="G86" s="36">
        <v>98</v>
      </c>
      <c r="H86" s="36">
        <v>92</v>
      </c>
      <c r="I86" s="36">
        <v>77</v>
      </c>
      <c r="J86" s="100" t="str">
        <f t="shared" si="6"/>
        <v/>
      </c>
      <c r="K86" s="100">
        <f t="shared" si="7"/>
        <v>6000</v>
      </c>
      <c r="L86" s="100">
        <f t="shared" si="8"/>
        <v>10000</v>
      </c>
      <c r="M86" s="100" t="str">
        <f t="shared" si="9"/>
        <v/>
      </c>
      <c r="N86" s="101" t="str">
        <f t="shared" si="10"/>
        <v/>
      </c>
      <c r="O86" s="101">
        <f t="shared" si="11"/>
        <v>1390</v>
      </c>
      <c r="P86" s="17"/>
      <c r="Q86" s="24"/>
      <c r="R86" s="24"/>
      <c r="S86" s="24"/>
      <c r="T86" s="61"/>
      <c r="U86" s="24"/>
      <c r="V86" s="24"/>
      <c r="W86" s="17"/>
      <c r="X86" s="17"/>
      <c r="Y86" s="17"/>
      <c r="Z86" s="17"/>
      <c r="AA86" s="17"/>
      <c r="AB86" s="17"/>
      <c r="AC86" s="17"/>
      <c r="AD86" s="17"/>
      <c r="AE86" s="17"/>
      <c r="AF86" s="17"/>
      <c r="AG86" s="17"/>
      <c r="AH86" s="17"/>
      <c r="AI86" s="17"/>
    </row>
    <row r="87" spans="1:35" ht="15" x14ac:dyDescent="0.25">
      <c r="A87" s="56">
        <v>19340</v>
      </c>
      <c r="B87" s="35" t="s">
        <v>176</v>
      </c>
      <c r="C87" s="35" t="s">
        <v>177</v>
      </c>
      <c r="D87" s="36" t="s">
        <v>12</v>
      </c>
      <c r="E87" s="35" t="s">
        <v>60</v>
      </c>
      <c r="F87" s="59">
        <v>20500</v>
      </c>
      <c r="G87" s="36">
        <v>97</v>
      </c>
      <c r="H87" s="36">
        <v>96</v>
      </c>
      <c r="I87" s="36">
        <v>95</v>
      </c>
      <c r="J87" s="100">
        <f t="shared" si="6"/>
        <v>5000</v>
      </c>
      <c r="K87" s="100">
        <f t="shared" si="7"/>
        <v>6000</v>
      </c>
      <c r="L87" s="100">
        <f t="shared" si="8"/>
        <v>10000</v>
      </c>
      <c r="M87" s="100">
        <f t="shared" si="9"/>
        <v>7000</v>
      </c>
      <c r="N87" s="101">
        <f t="shared" si="10"/>
        <v>5125</v>
      </c>
      <c r="O87" s="101">
        <f t="shared" si="11"/>
        <v>4100</v>
      </c>
      <c r="P87" s="17"/>
      <c r="Q87" s="24"/>
      <c r="R87" s="24"/>
      <c r="S87" s="24"/>
      <c r="T87" s="61"/>
      <c r="U87" s="24"/>
      <c r="V87" s="24"/>
      <c r="W87" s="17"/>
      <c r="X87" s="17"/>
      <c r="Y87" s="17"/>
      <c r="Z87" s="17"/>
      <c r="AA87" s="17"/>
      <c r="AB87" s="17"/>
      <c r="AC87" s="17"/>
      <c r="AD87" s="17"/>
      <c r="AE87" s="17"/>
      <c r="AF87" s="17"/>
      <c r="AG87" s="17"/>
      <c r="AH87" s="17"/>
      <c r="AI87" s="17"/>
    </row>
    <row r="88" spans="1:35" ht="15" x14ac:dyDescent="0.25">
      <c r="A88" s="56">
        <v>19469</v>
      </c>
      <c r="B88" s="35" t="s">
        <v>17</v>
      </c>
      <c r="C88" s="35" t="s">
        <v>1</v>
      </c>
      <c r="D88" s="36" t="s">
        <v>10</v>
      </c>
      <c r="E88" s="35" t="s">
        <v>53</v>
      </c>
      <c r="F88" s="59">
        <v>60200</v>
      </c>
      <c r="G88" s="36">
        <v>90</v>
      </c>
      <c r="H88" s="36">
        <v>81</v>
      </c>
      <c r="I88" s="36">
        <v>96</v>
      </c>
      <c r="J88" s="100">
        <f t="shared" si="6"/>
        <v>5000</v>
      </c>
      <c r="K88" s="100" t="str">
        <f t="shared" si="7"/>
        <v/>
      </c>
      <c r="L88" s="100" t="str">
        <f t="shared" si="8"/>
        <v/>
      </c>
      <c r="M88" s="100" t="str">
        <f t="shared" si="9"/>
        <v/>
      </c>
      <c r="N88" s="101">
        <f t="shared" si="10"/>
        <v>9030</v>
      </c>
      <c r="O88" s="101">
        <f t="shared" si="11"/>
        <v>9030</v>
      </c>
      <c r="P88" s="17"/>
      <c r="Q88" s="24"/>
      <c r="R88" s="24"/>
      <c r="S88" s="24"/>
      <c r="T88" s="61"/>
      <c r="U88" s="24"/>
      <c r="V88" s="24"/>
      <c r="W88" s="17"/>
      <c r="X88" s="17"/>
      <c r="Y88" s="17"/>
      <c r="Z88" s="17"/>
      <c r="AA88" s="17"/>
      <c r="AB88" s="17"/>
      <c r="AC88" s="17"/>
      <c r="AD88" s="17"/>
      <c r="AE88" s="17"/>
      <c r="AF88" s="17"/>
      <c r="AG88" s="17"/>
      <c r="AH88" s="17"/>
      <c r="AI88" s="17"/>
    </row>
    <row r="89" spans="1:35" ht="15" x14ac:dyDescent="0.25">
      <c r="A89" s="56">
        <v>19559</v>
      </c>
      <c r="B89" s="35" t="s">
        <v>178</v>
      </c>
      <c r="C89" s="35" t="s">
        <v>179</v>
      </c>
      <c r="D89" s="36" t="s">
        <v>12</v>
      </c>
      <c r="E89" s="35" t="s">
        <v>50</v>
      </c>
      <c r="F89" s="59">
        <v>47900</v>
      </c>
      <c r="G89" s="36">
        <v>97</v>
      </c>
      <c r="H89" s="36">
        <v>72</v>
      </c>
      <c r="I89" s="36">
        <v>91</v>
      </c>
      <c r="J89" s="100">
        <f t="shared" si="6"/>
        <v>5000</v>
      </c>
      <c r="K89" s="100" t="str">
        <f t="shared" si="7"/>
        <v/>
      </c>
      <c r="L89" s="100">
        <f t="shared" si="8"/>
        <v>10000</v>
      </c>
      <c r="M89" s="100" t="str">
        <f t="shared" si="9"/>
        <v/>
      </c>
      <c r="N89" s="101" t="str">
        <f t="shared" si="10"/>
        <v/>
      </c>
      <c r="O89" s="101">
        <f t="shared" si="11"/>
        <v>2395</v>
      </c>
      <c r="P89" s="17"/>
      <c r="Q89" s="24"/>
      <c r="R89" s="24"/>
      <c r="S89" s="24"/>
      <c r="T89" s="61"/>
      <c r="U89" s="24"/>
      <c r="V89" s="24"/>
      <c r="W89" s="17"/>
      <c r="X89" s="17"/>
      <c r="Y89" s="17"/>
      <c r="Z89" s="17"/>
      <c r="AA89" s="17"/>
      <c r="AB89" s="17"/>
      <c r="AC89" s="17"/>
      <c r="AD89" s="17"/>
      <c r="AE89" s="17"/>
      <c r="AF89" s="17"/>
      <c r="AG89" s="17"/>
      <c r="AH89" s="17"/>
      <c r="AI89" s="17"/>
    </row>
    <row r="90" spans="1:35" ht="15" x14ac:dyDescent="0.25">
      <c r="A90" s="56">
        <v>19757</v>
      </c>
      <c r="B90" s="35" t="s">
        <v>180</v>
      </c>
      <c r="C90" s="35" t="s">
        <v>181</v>
      </c>
      <c r="D90" s="36" t="s">
        <v>12</v>
      </c>
      <c r="E90" s="35" t="s">
        <v>50</v>
      </c>
      <c r="F90" s="59">
        <v>32000</v>
      </c>
      <c r="G90" s="36">
        <v>91</v>
      </c>
      <c r="H90" s="36">
        <v>84</v>
      </c>
      <c r="I90" s="36">
        <v>92</v>
      </c>
      <c r="J90" s="100">
        <f t="shared" si="6"/>
        <v>5000</v>
      </c>
      <c r="K90" s="100" t="str">
        <f t="shared" si="7"/>
        <v/>
      </c>
      <c r="L90" s="100">
        <f t="shared" si="8"/>
        <v>10000</v>
      </c>
      <c r="M90" s="100" t="str">
        <f t="shared" si="9"/>
        <v/>
      </c>
      <c r="N90" s="101">
        <f t="shared" si="10"/>
        <v>4800</v>
      </c>
      <c r="O90" s="101">
        <f t="shared" si="11"/>
        <v>4800</v>
      </c>
      <c r="P90" s="17"/>
      <c r="Q90" s="24"/>
      <c r="R90" s="24"/>
      <c r="S90" s="24"/>
      <c r="T90" s="61"/>
      <c r="U90" s="24"/>
      <c r="V90" s="24"/>
      <c r="W90" s="17"/>
      <c r="X90" s="17"/>
      <c r="Y90" s="17"/>
      <c r="Z90" s="17"/>
      <c r="AA90" s="17"/>
      <c r="AB90" s="17"/>
      <c r="AC90" s="17"/>
      <c r="AD90" s="17"/>
      <c r="AE90" s="17"/>
      <c r="AF90" s="17"/>
      <c r="AG90" s="17"/>
      <c r="AH90" s="17"/>
      <c r="AI90" s="17"/>
    </row>
    <row r="91" spans="1:35" ht="15" x14ac:dyDescent="0.25">
      <c r="A91" s="56">
        <v>19916</v>
      </c>
      <c r="B91" s="35" t="s">
        <v>182</v>
      </c>
      <c r="C91" s="35" t="s">
        <v>183</v>
      </c>
      <c r="D91" s="36" t="s">
        <v>12</v>
      </c>
      <c r="E91" s="35" t="s">
        <v>53</v>
      </c>
      <c r="F91" s="59">
        <v>57800</v>
      </c>
      <c r="G91" s="36">
        <v>93</v>
      </c>
      <c r="H91" s="36">
        <v>84</v>
      </c>
      <c r="I91" s="36">
        <v>88</v>
      </c>
      <c r="J91" s="100" t="str">
        <f t="shared" si="6"/>
        <v/>
      </c>
      <c r="K91" s="100" t="str">
        <f t="shared" si="7"/>
        <v/>
      </c>
      <c r="L91" s="100" t="str">
        <f t="shared" si="8"/>
        <v/>
      </c>
      <c r="M91" s="100" t="str">
        <f t="shared" si="9"/>
        <v/>
      </c>
      <c r="N91" s="101">
        <f t="shared" si="10"/>
        <v>8670</v>
      </c>
      <c r="O91" s="101">
        <f t="shared" si="11"/>
        <v>8670</v>
      </c>
      <c r="P91" s="17"/>
      <c r="Q91" s="24"/>
      <c r="R91" s="24"/>
      <c r="S91" s="24"/>
      <c r="T91" s="61"/>
      <c r="U91" s="24"/>
      <c r="V91" s="24"/>
      <c r="W91" s="17"/>
      <c r="X91" s="17"/>
      <c r="Y91" s="17"/>
      <c r="Z91" s="17"/>
      <c r="AA91" s="17"/>
      <c r="AB91" s="17"/>
      <c r="AC91" s="17"/>
      <c r="AD91" s="17"/>
      <c r="AE91" s="17"/>
      <c r="AF91" s="17"/>
      <c r="AG91" s="17"/>
      <c r="AH91" s="17"/>
      <c r="AI91" s="17"/>
    </row>
    <row r="92" spans="1:35" ht="15" x14ac:dyDescent="0.25">
      <c r="A92" s="56">
        <v>19968</v>
      </c>
      <c r="B92" s="35" t="s">
        <v>184</v>
      </c>
      <c r="C92" s="35" t="s">
        <v>47</v>
      </c>
      <c r="D92" s="36" t="s">
        <v>12</v>
      </c>
      <c r="E92" s="35" t="s">
        <v>50</v>
      </c>
      <c r="F92" s="59">
        <v>38400</v>
      </c>
      <c r="G92" s="36">
        <v>80</v>
      </c>
      <c r="H92" s="36">
        <v>88</v>
      </c>
      <c r="I92" s="36">
        <v>92</v>
      </c>
      <c r="J92" s="100">
        <f t="shared" si="6"/>
        <v>5000</v>
      </c>
      <c r="K92" s="100" t="str">
        <f t="shared" si="7"/>
        <v/>
      </c>
      <c r="L92" s="100" t="str">
        <f t="shared" si="8"/>
        <v/>
      </c>
      <c r="M92" s="100" t="str">
        <f t="shared" si="9"/>
        <v/>
      </c>
      <c r="N92" s="101">
        <f t="shared" si="10"/>
        <v>5760</v>
      </c>
      <c r="O92" s="101">
        <f t="shared" si="11"/>
        <v>5760</v>
      </c>
      <c r="P92" s="17"/>
      <c r="Q92" s="24"/>
      <c r="R92" s="24"/>
      <c r="S92" s="24"/>
      <c r="T92" s="61"/>
      <c r="U92" s="24"/>
      <c r="V92" s="24"/>
      <c r="W92" s="17"/>
      <c r="X92" s="17"/>
      <c r="Y92" s="17"/>
      <c r="Z92" s="17"/>
      <c r="AA92" s="17"/>
      <c r="AB92" s="17"/>
      <c r="AC92" s="17"/>
      <c r="AD92" s="17"/>
      <c r="AE92" s="17"/>
      <c r="AF92" s="17"/>
      <c r="AG92" s="17"/>
      <c r="AH92" s="17"/>
      <c r="AI92" s="17"/>
    </row>
    <row r="93" spans="1:35" ht="15" x14ac:dyDescent="0.25">
      <c r="A93" s="56">
        <v>20014</v>
      </c>
      <c r="B93" s="35" t="s">
        <v>185</v>
      </c>
      <c r="C93" s="35" t="s">
        <v>22</v>
      </c>
      <c r="D93" s="36" t="s">
        <v>12</v>
      </c>
      <c r="E93" s="35" t="s">
        <v>50</v>
      </c>
      <c r="F93" s="59">
        <v>41800</v>
      </c>
      <c r="G93" s="36">
        <v>89</v>
      </c>
      <c r="H93" s="36">
        <v>95</v>
      </c>
      <c r="I93" s="36">
        <v>74</v>
      </c>
      <c r="J93" s="100" t="str">
        <f t="shared" si="6"/>
        <v/>
      </c>
      <c r="K93" s="100">
        <f t="shared" si="7"/>
        <v>6000</v>
      </c>
      <c r="L93" s="100" t="str">
        <f t="shared" si="8"/>
        <v/>
      </c>
      <c r="M93" s="100" t="str">
        <f t="shared" si="9"/>
        <v/>
      </c>
      <c r="N93" s="101" t="str">
        <f t="shared" si="10"/>
        <v/>
      </c>
      <c r="O93" s="101">
        <f t="shared" si="11"/>
        <v>2090</v>
      </c>
      <c r="P93" s="17"/>
      <c r="Q93" s="24"/>
      <c r="R93" s="24"/>
      <c r="S93" s="24"/>
      <c r="T93" s="61"/>
      <c r="U93" s="24"/>
      <c r="V93" s="24"/>
      <c r="W93" s="17"/>
      <c r="X93" s="17"/>
      <c r="Y93" s="17"/>
      <c r="Z93" s="17"/>
      <c r="AA93" s="17"/>
      <c r="AB93" s="17"/>
      <c r="AC93" s="17"/>
      <c r="AD93" s="17"/>
      <c r="AE93" s="17"/>
      <c r="AF93" s="17"/>
      <c r="AG93" s="17"/>
      <c r="AH93" s="17"/>
      <c r="AI93" s="17"/>
    </row>
    <row r="94" spans="1:35" ht="15" x14ac:dyDescent="0.25">
      <c r="A94" s="56">
        <v>20151</v>
      </c>
      <c r="B94" s="35" t="s">
        <v>186</v>
      </c>
      <c r="C94" s="35" t="s">
        <v>187</v>
      </c>
      <c r="D94" s="36" t="s">
        <v>12</v>
      </c>
      <c r="E94" s="35" t="s">
        <v>50</v>
      </c>
      <c r="F94" s="59">
        <v>27200</v>
      </c>
      <c r="G94" s="36">
        <v>82</v>
      </c>
      <c r="H94" s="36">
        <v>84</v>
      </c>
      <c r="I94" s="36">
        <v>98</v>
      </c>
      <c r="J94" s="100">
        <f t="shared" si="6"/>
        <v>5000</v>
      </c>
      <c r="K94" s="100" t="str">
        <f t="shared" si="7"/>
        <v/>
      </c>
      <c r="L94" s="100" t="str">
        <f t="shared" si="8"/>
        <v/>
      </c>
      <c r="M94" s="100" t="str">
        <f t="shared" si="9"/>
        <v/>
      </c>
      <c r="N94" s="101">
        <f t="shared" si="10"/>
        <v>4080</v>
      </c>
      <c r="O94" s="101">
        <f t="shared" si="11"/>
        <v>4080</v>
      </c>
      <c r="P94" s="17"/>
      <c r="Q94" s="24"/>
      <c r="R94" s="24"/>
      <c r="S94" s="24"/>
      <c r="T94" s="61"/>
      <c r="U94" s="24"/>
      <c r="V94" s="24"/>
      <c r="W94" s="17"/>
      <c r="X94" s="17"/>
      <c r="Y94" s="17"/>
      <c r="Z94" s="17"/>
      <c r="AA94" s="17"/>
      <c r="AB94" s="17"/>
      <c r="AC94" s="17"/>
      <c r="AD94" s="17"/>
      <c r="AE94" s="17"/>
      <c r="AF94" s="17"/>
      <c r="AG94" s="17"/>
      <c r="AH94" s="17"/>
      <c r="AI94" s="17"/>
    </row>
    <row r="95" spans="1:35" ht="15" x14ac:dyDescent="0.25">
      <c r="A95" s="56">
        <v>20228</v>
      </c>
      <c r="B95" s="35" t="s">
        <v>166</v>
      </c>
      <c r="C95" s="35" t="s">
        <v>18</v>
      </c>
      <c r="D95" s="36" t="s">
        <v>12</v>
      </c>
      <c r="E95" s="35" t="s">
        <v>50</v>
      </c>
      <c r="F95" s="59">
        <v>44300</v>
      </c>
      <c r="G95" s="36">
        <v>95</v>
      </c>
      <c r="H95" s="36">
        <v>84</v>
      </c>
      <c r="I95" s="36">
        <v>80</v>
      </c>
      <c r="J95" s="100" t="str">
        <f t="shared" si="6"/>
        <v/>
      </c>
      <c r="K95" s="100" t="str">
        <f t="shared" si="7"/>
        <v/>
      </c>
      <c r="L95" s="100" t="str">
        <f t="shared" si="8"/>
        <v/>
      </c>
      <c r="M95" s="100" t="str">
        <f t="shared" si="9"/>
        <v/>
      </c>
      <c r="N95" s="101">
        <f t="shared" si="10"/>
        <v>6645</v>
      </c>
      <c r="O95" s="101">
        <f t="shared" si="11"/>
        <v>6645</v>
      </c>
      <c r="P95" s="17"/>
      <c r="Q95" s="24"/>
      <c r="R95" s="24"/>
      <c r="S95" s="24"/>
      <c r="T95" s="61"/>
      <c r="U95" s="24"/>
      <c r="V95" s="24"/>
      <c r="W95" s="17"/>
      <c r="X95" s="17"/>
      <c r="Y95" s="17"/>
      <c r="Z95" s="17"/>
      <c r="AA95" s="17"/>
      <c r="AB95" s="17"/>
      <c r="AC95" s="17"/>
      <c r="AD95" s="17"/>
      <c r="AE95" s="17"/>
      <c r="AF95" s="17"/>
      <c r="AG95" s="17"/>
      <c r="AH95" s="17"/>
      <c r="AI95" s="17"/>
    </row>
    <row r="96" spans="1:35" ht="15" x14ac:dyDescent="0.25">
      <c r="A96" s="56">
        <v>20246</v>
      </c>
      <c r="B96" s="35" t="s">
        <v>133</v>
      </c>
      <c r="C96" s="35" t="s">
        <v>188</v>
      </c>
      <c r="D96" s="36" t="s">
        <v>12</v>
      </c>
      <c r="E96" s="35" t="s">
        <v>50</v>
      </c>
      <c r="F96" s="59">
        <v>37000</v>
      </c>
      <c r="G96" s="36">
        <v>88</v>
      </c>
      <c r="H96" s="36">
        <v>91</v>
      </c>
      <c r="I96" s="36">
        <v>82</v>
      </c>
      <c r="J96" s="100" t="str">
        <f t="shared" si="6"/>
        <v/>
      </c>
      <c r="K96" s="100">
        <f t="shared" si="7"/>
        <v>6000</v>
      </c>
      <c r="L96" s="100" t="str">
        <f t="shared" si="8"/>
        <v/>
      </c>
      <c r="M96" s="100">
        <f t="shared" si="9"/>
        <v>3000</v>
      </c>
      <c r="N96" s="101">
        <f t="shared" si="10"/>
        <v>5550</v>
      </c>
      <c r="O96" s="101">
        <f t="shared" si="11"/>
        <v>5550</v>
      </c>
      <c r="P96" s="17"/>
      <c r="Q96" s="24"/>
      <c r="R96" s="24"/>
      <c r="S96" s="24"/>
      <c r="T96" s="61"/>
      <c r="U96" s="24"/>
      <c r="V96" s="24"/>
      <c r="W96" s="17"/>
      <c r="X96" s="17"/>
      <c r="Y96" s="17"/>
      <c r="Z96" s="17"/>
      <c r="AA96" s="17"/>
      <c r="AB96" s="17"/>
      <c r="AC96" s="17"/>
      <c r="AD96" s="17"/>
      <c r="AE96" s="17"/>
      <c r="AF96" s="17"/>
      <c r="AG96" s="17"/>
      <c r="AH96" s="17"/>
      <c r="AI96" s="17"/>
    </row>
    <row r="97" spans="1:35" ht="15" x14ac:dyDescent="0.25">
      <c r="A97" s="56">
        <v>20477</v>
      </c>
      <c r="B97" s="35" t="s">
        <v>189</v>
      </c>
      <c r="C97" s="35" t="s">
        <v>190</v>
      </c>
      <c r="D97" s="36" t="s">
        <v>12</v>
      </c>
      <c r="E97" s="35" t="s">
        <v>53</v>
      </c>
      <c r="F97" s="59">
        <v>43800</v>
      </c>
      <c r="G97" s="36">
        <v>76</v>
      </c>
      <c r="H97" s="36">
        <v>85</v>
      </c>
      <c r="I97" s="36">
        <v>97</v>
      </c>
      <c r="J97" s="100">
        <f t="shared" si="6"/>
        <v>5000</v>
      </c>
      <c r="K97" s="100" t="str">
        <f t="shared" si="7"/>
        <v/>
      </c>
      <c r="L97" s="100" t="str">
        <f t="shared" si="8"/>
        <v/>
      </c>
      <c r="M97" s="100" t="str">
        <f t="shared" si="9"/>
        <v/>
      </c>
      <c r="N97" s="101" t="str">
        <f t="shared" si="10"/>
        <v/>
      </c>
      <c r="O97" s="101">
        <f t="shared" si="11"/>
        <v>2190</v>
      </c>
      <c r="P97" s="17"/>
      <c r="Q97" s="24"/>
      <c r="R97" s="24"/>
      <c r="S97" s="24"/>
      <c r="T97" s="61"/>
      <c r="U97" s="24"/>
      <c r="V97" s="24"/>
      <c r="W97" s="17"/>
      <c r="X97" s="17"/>
      <c r="Y97" s="17"/>
      <c r="Z97" s="17"/>
      <c r="AA97" s="17"/>
      <c r="AB97" s="17"/>
      <c r="AC97" s="17"/>
      <c r="AD97" s="17"/>
      <c r="AE97" s="17"/>
      <c r="AF97" s="17"/>
      <c r="AG97" s="17"/>
      <c r="AH97" s="17"/>
      <c r="AI97" s="17"/>
    </row>
    <row r="98" spans="1:35" ht="15" x14ac:dyDescent="0.25">
      <c r="A98" s="56">
        <v>20607</v>
      </c>
      <c r="B98" s="35" t="s">
        <v>191</v>
      </c>
      <c r="C98" s="35" t="s">
        <v>192</v>
      </c>
      <c r="D98" s="36" t="s">
        <v>12</v>
      </c>
      <c r="E98" s="35" t="s">
        <v>50</v>
      </c>
      <c r="F98" s="59">
        <v>40600</v>
      </c>
      <c r="G98" s="36">
        <v>75</v>
      </c>
      <c r="H98" s="36">
        <v>78</v>
      </c>
      <c r="I98" s="36">
        <v>91</v>
      </c>
      <c r="J98" s="100">
        <f t="shared" si="6"/>
        <v>5000</v>
      </c>
      <c r="K98" s="100" t="str">
        <f t="shared" si="7"/>
        <v/>
      </c>
      <c r="L98" s="100" t="str">
        <f t="shared" si="8"/>
        <v/>
      </c>
      <c r="M98" s="100" t="str">
        <f t="shared" si="9"/>
        <v/>
      </c>
      <c r="N98" s="101" t="str">
        <f t="shared" si="10"/>
        <v/>
      </c>
      <c r="O98" s="101">
        <f t="shared" si="11"/>
        <v>2030</v>
      </c>
      <c r="P98" s="17"/>
      <c r="Q98" s="24"/>
      <c r="R98" s="24"/>
      <c r="S98" s="24"/>
      <c r="T98" s="61"/>
      <c r="U98" s="24"/>
      <c r="V98" s="24"/>
      <c r="W98" s="17"/>
      <c r="X98" s="17"/>
      <c r="Y98" s="17"/>
      <c r="Z98" s="17"/>
      <c r="AA98" s="17"/>
      <c r="AB98" s="17"/>
      <c r="AC98" s="17"/>
      <c r="AD98" s="17"/>
      <c r="AE98" s="17"/>
      <c r="AF98" s="17"/>
      <c r="AG98" s="17"/>
      <c r="AH98" s="17"/>
      <c r="AI98" s="17"/>
    </row>
    <row r="99" spans="1:35" ht="15" x14ac:dyDescent="0.25">
      <c r="A99" s="56">
        <v>20662</v>
      </c>
      <c r="B99" s="35" t="s">
        <v>193</v>
      </c>
      <c r="C99" s="35" t="s">
        <v>194</v>
      </c>
      <c r="D99" s="36" t="s">
        <v>10</v>
      </c>
      <c r="E99" s="35" t="s">
        <v>50</v>
      </c>
      <c r="F99" s="59">
        <v>41100</v>
      </c>
      <c r="G99" s="36">
        <v>71</v>
      </c>
      <c r="H99" s="36">
        <v>74</v>
      </c>
      <c r="I99" s="36">
        <v>98</v>
      </c>
      <c r="J99" s="100">
        <f t="shared" si="6"/>
        <v>5000</v>
      </c>
      <c r="K99" s="100" t="str">
        <f t="shared" si="7"/>
        <v/>
      </c>
      <c r="L99" s="100" t="str">
        <f t="shared" si="8"/>
        <v/>
      </c>
      <c r="M99" s="100" t="str">
        <f t="shared" si="9"/>
        <v/>
      </c>
      <c r="N99" s="101" t="str">
        <f t="shared" si="10"/>
        <v/>
      </c>
      <c r="O99" s="101">
        <f t="shared" si="11"/>
        <v>2055</v>
      </c>
      <c r="P99" s="17"/>
      <c r="Q99" s="24"/>
      <c r="R99" s="24"/>
      <c r="S99" s="24"/>
      <c r="T99" s="61"/>
      <c r="U99" s="24"/>
      <c r="V99" s="24"/>
      <c r="W99" s="17"/>
      <c r="X99" s="17"/>
      <c r="Y99" s="17"/>
      <c r="Z99" s="17"/>
      <c r="AA99" s="17"/>
      <c r="AB99" s="17"/>
      <c r="AC99" s="17"/>
      <c r="AD99" s="17"/>
      <c r="AE99" s="17"/>
      <c r="AF99" s="17"/>
      <c r="AG99" s="17"/>
      <c r="AH99" s="17"/>
      <c r="AI99" s="17"/>
    </row>
    <row r="100" spans="1:35" ht="15" x14ac:dyDescent="0.25">
      <c r="A100" s="56">
        <v>20719</v>
      </c>
      <c r="B100" s="35" t="s">
        <v>195</v>
      </c>
      <c r="C100" s="35" t="s">
        <v>196</v>
      </c>
      <c r="D100" s="36" t="s">
        <v>10</v>
      </c>
      <c r="E100" s="35" t="s">
        <v>50</v>
      </c>
      <c r="F100" s="59">
        <v>30500</v>
      </c>
      <c r="G100" s="36">
        <v>71</v>
      </c>
      <c r="H100" s="36">
        <v>99</v>
      </c>
      <c r="I100" s="36">
        <v>100</v>
      </c>
      <c r="J100" s="100">
        <f t="shared" si="6"/>
        <v>5000</v>
      </c>
      <c r="K100" s="100" t="str">
        <f t="shared" si="7"/>
        <v/>
      </c>
      <c r="L100" s="100">
        <f t="shared" si="8"/>
        <v>10000</v>
      </c>
      <c r="M100" s="100">
        <f t="shared" si="9"/>
        <v>7000</v>
      </c>
      <c r="N100" s="101" t="str">
        <f t="shared" si="10"/>
        <v/>
      </c>
      <c r="O100" s="101">
        <f t="shared" si="11"/>
        <v>1525</v>
      </c>
      <c r="P100" s="17"/>
      <c r="Q100" s="24"/>
      <c r="R100" s="24"/>
      <c r="S100" s="24"/>
      <c r="T100" s="61"/>
      <c r="U100" s="24"/>
      <c r="V100" s="24"/>
      <c r="W100" s="17"/>
      <c r="X100" s="17"/>
      <c r="Y100" s="17"/>
      <c r="Z100" s="17"/>
      <c r="AA100" s="17"/>
      <c r="AB100" s="17"/>
      <c r="AC100" s="17"/>
      <c r="AD100" s="17"/>
      <c r="AE100" s="17"/>
      <c r="AF100" s="17"/>
      <c r="AG100" s="17"/>
      <c r="AH100" s="17"/>
      <c r="AI100" s="17"/>
    </row>
    <row r="101" spans="1:35" ht="15" x14ac:dyDescent="0.25">
      <c r="A101" s="56">
        <v>20966</v>
      </c>
      <c r="B101" s="35" t="s">
        <v>197</v>
      </c>
      <c r="C101" s="35" t="s">
        <v>18</v>
      </c>
      <c r="D101" s="36" t="s">
        <v>10</v>
      </c>
      <c r="E101" s="35" t="s">
        <v>50</v>
      </c>
      <c r="F101" s="59">
        <v>33100</v>
      </c>
      <c r="G101" s="36">
        <v>73</v>
      </c>
      <c r="H101" s="36">
        <v>98</v>
      </c>
      <c r="I101" s="36">
        <v>77</v>
      </c>
      <c r="J101" s="100" t="str">
        <f t="shared" si="6"/>
        <v/>
      </c>
      <c r="K101" s="100" t="str">
        <f t="shared" si="7"/>
        <v/>
      </c>
      <c r="L101" s="100" t="str">
        <f t="shared" si="8"/>
        <v/>
      </c>
      <c r="M101" s="100" t="str">
        <f t="shared" si="9"/>
        <v/>
      </c>
      <c r="N101" s="101" t="str">
        <f t="shared" si="10"/>
        <v/>
      </c>
      <c r="O101" s="101">
        <f t="shared" si="11"/>
        <v>1655</v>
      </c>
      <c r="P101" s="17"/>
      <c r="Q101" s="24"/>
      <c r="R101" s="24"/>
      <c r="S101" s="24"/>
      <c r="T101" s="61"/>
      <c r="U101" s="24"/>
      <c r="V101" s="24"/>
      <c r="W101" s="17"/>
      <c r="X101" s="17"/>
      <c r="Y101" s="17"/>
      <c r="Z101" s="17"/>
      <c r="AA101" s="17"/>
      <c r="AB101" s="17"/>
      <c r="AC101" s="17"/>
      <c r="AD101" s="17"/>
      <c r="AE101" s="17"/>
      <c r="AF101" s="17"/>
      <c r="AG101" s="17"/>
      <c r="AH101" s="17"/>
      <c r="AI101" s="17"/>
    </row>
    <row r="102" spans="1:35" ht="15" x14ac:dyDescent="0.25">
      <c r="A102" s="56">
        <v>21094</v>
      </c>
      <c r="B102" s="35" t="s">
        <v>198</v>
      </c>
      <c r="C102" s="35" t="s">
        <v>199</v>
      </c>
      <c r="D102" s="36" t="s">
        <v>12</v>
      </c>
      <c r="E102" s="35" t="s">
        <v>53</v>
      </c>
      <c r="F102" s="59">
        <v>37300</v>
      </c>
      <c r="G102" s="36">
        <v>78</v>
      </c>
      <c r="H102" s="36">
        <v>82</v>
      </c>
      <c r="I102" s="36">
        <v>87</v>
      </c>
      <c r="J102" s="100" t="str">
        <f t="shared" si="6"/>
        <v/>
      </c>
      <c r="K102" s="100" t="str">
        <f t="shared" si="7"/>
        <v/>
      </c>
      <c r="L102" s="100" t="str">
        <f t="shared" si="8"/>
        <v/>
      </c>
      <c r="M102" s="100" t="str">
        <f t="shared" si="9"/>
        <v/>
      </c>
      <c r="N102" s="101" t="str">
        <f t="shared" si="10"/>
        <v/>
      </c>
      <c r="O102" s="101" t="b">
        <f t="shared" si="11"/>
        <v>0</v>
      </c>
      <c r="P102" s="17"/>
      <c r="Q102" s="24"/>
      <c r="R102" s="24"/>
      <c r="S102" s="24"/>
      <c r="T102" s="61"/>
      <c r="U102" s="24"/>
      <c r="V102" s="24"/>
      <c r="W102" s="17"/>
      <c r="X102" s="17"/>
      <c r="Y102" s="17"/>
      <c r="Z102" s="17"/>
      <c r="AA102" s="17"/>
      <c r="AB102" s="17"/>
      <c r="AC102" s="17"/>
      <c r="AD102" s="17"/>
      <c r="AE102" s="17"/>
      <c r="AF102" s="17"/>
      <c r="AG102" s="17"/>
      <c r="AH102" s="17"/>
      <c r="AI102" s="17"/>
    </row>
    <row r="103" spans="1:35" ht="15" x14ac:dyDescent="0.25">
      <c r="A103" s="56">
        <v>21301</v>
      </c>
      <c r="B103" s="35" t="s">
        <v>200</v>
      </c>
      <c r="C103" s="35" t="s">
        <v>201</v>
      </c>
      <c r="D103" s="36" t="s">
        <v>12</v>
      </c>
      <c r="E103" s="35" t="s">
        <v>53</v>
      </c>
      <c r="F103" s="59">
        <v>44600</v>
      </c>
      <c r="G103" s="36">
        <v>95</v>
      </c>
      <c r="H103" s="36">
        <v>84</v>
      </c>
      <c r="I103" s="36">
        <v>88</v>
      </c>
      <c r="J103" s="100" t="str">
        <f t="shared" si="6"/>
        <v/>
      </c>
      <c r="K103" s="100" t="str">
        <f t="shared" si="7"/>
        <v/>
      </c>
      <c r="L103" s="100" t="str">
        <f t="shared" si="8"/>
        <v/>
      </c>
      <c r="M103" s="100" t="str">
        <f t="shared" si="9"/>
        <v/>
      </c>
      <c r="N103" s="101">
        <f t="shared" si="10"/>
        <v>6690</v>
      </c>
      <c r="O103" s="101">
        <f t="shared" si="11"/>
        <v>6690</v>
      </c>
      <c r="P103" s="17"/>
      <c r="Q103" s="24"/>
      <c r="R103" s="24"/>
      <c r="S103" s="24"/>
      <c r="T103" s="61"/>
      <c r="U103" s="24"/>
      <c r="V103" s="24"/>
      <c r="W103" s="17"/>
      <c r="X103" s="17"/>
      <c r="Y103" s="17"/>
      <c r="Z103" s="17"/>
      <c r="AA103" s="17"/>
      <c r="AB103" s="17"/>
      <c r="AC103" s="17"/>
      <c r="AD103" s="17"/>
      <c r="AE103" s="17"/>
      <c r="AF103" s="17"/>
      <c r="AG103" s="17"/>
      <c r="AH103" s="17"/>
      <c r="AI103" s="17"/>
    </row>
    <row r="104" spans="1:35" ht="15" x14ac:dyDescent="0.25">
      <c r="A104" s="56">
        <v>21528</v>
      </c>
      <c r="B104" s="35" t="s">
        <v>202</v>
      </c>
      <c r="C104" s="35" t="s">
        <v>203</v>
      </c>
      <c r="D104" s="36" t="s">
        <v>12</v>
      </c>
      <c r="E104" s="35" t="s">
        <v>53</v>
      </c>
      <c r="F104" s="59">
        <v>58000</v>
      </c>
      <c r="G104" s="36">
        <v>79</v>
      </c>
      <c r="H104" s="36">
        <v>96</v>
      </c>
      <c r="I104" s="36">
        <v>82</v>
      </c>
      <c r="J104" s="100" t="str">
        <f t="shared" si="6"/>
        <v/>
      </c>
      <c r="K104" s="100" t="str">
        <f t="shared" si="7"/>
        <v/>
      </c>
      <c r="L104" s="100" t="str">
        <f t="shared" si="8"/>
        <v/>
      </c>
      <c r="M104" s="100">
        <f t="shared" si="9"/>
        <v>3000</v>
      </c>
      <c r="N104" s="101" t="str">
        <f t="shared" si="10"/>
        <v/>
      </c>
      <c r="O104" s="101">
        <f t="shared" si="11"/>
        <v>2900</v>
      </c>
      <c r="P104" s="17"/>
      <c r="Q104" s="24"/>
      <c r="R104" s="24"/>
      <c r="S104" s="24"/>
      <c r="T104" s="61"/>
      <c r="U104" s="24"/>
      <c r="V104" s="24"/>
      <c r="W104" s="17"/>
      <c r="X104" s="17"/>
      <c r="Y104" s="17"/>
      <c r="Z104" s="17"/>
      <c r="AA104" s="17"/>
      <c r="AB104" s="17"/>
      <c r="AC104" s="17"/>
      <c r="AD104" s="17"/>
      <c r="AE104" s="17"/>
      <c r="AF104" s="17"/>
      <c r="AG104" s="17"/>
      <c r="AH104" s="17"/>
      <c r="AI104" s="17"/>
    </row>
    <row r="105" spans="1:35" ht="15" x14ac:dyDescent="0.25">
      <c r="A105" s="56">
        <v>21743</v>
      </c>
      <c r="B105" s="35" t="s">
        <v>204</v>
      </c>
      <c r="C105" s="35" t="s">
        <v>205</v>
      </c>
      <c r="D105" s="36" t="s">
        <v>12</v>
      </c>
      <c r="E105" s="35" t="s">
        <v>50</v>
      </c>
      <c r="F105" s="59">
        <v>26000</v>
      </c>
      <c r="G105" s="36">
        <v>96</v>
      </c>
      <c r="H105" s="36">
        <v>80</v>
      </c>
      <c r="I105" s="36">
        <v>84</v>
      </c>
      <c r="J105" s="100" t="str">
        <f t="shared" si="6"/>
        <v/>
      </c>
      <c r="K105" s="100" t="str">
        <f t="shared" si="7"/>
        <v/>
      </c>
      <c r="L105" s="100" t="str">
        <f t="shared" si="8"/>
        <v/>
      </c>
      <c r="M105" s="100" t="str">
        <f t="shared" si="9"/>
        <v/>
      </c>
      <c r="N105" s="101">
        <f t="shared" si="10"/>
        <v>3900</v>
      </c>
      <c r="O105" s="101">
        <f t="shared" si="11"/>
        <v>3900</v>
      </c>
      <c r="P105" s="17"/>
      <c r="Q105" s="24"/>
      <c r="R105" s="24"/>
      <c r="S105" s="24"/>
      <c r="T105" s="61"/>
      <c r="U105" s="24"/>
      <c r="V105" s="24"/>
      <c r="W105" s="17"/>
      <c r="X105" s="17"/>
      <c r="Y105" s="17"/>
      <c r="Z105" s="17"/>
      <c r="AA105" s="17"/>
      <c r="AB105" s="17"/>
      <c r="AC105" s="17"/>
      <c r="AD105" s="17"/>
      <c r="AE105" s="17"/>
      <c r="AF105" s="17"/>
      <c r="AG105" s="17"/>
      <c r="AH105" s="17"/>
      <c r="AI105" s="17"/>
    </row>
    <row r="106" spans="1:35" ht="15" x14ac:dyDescent="0.25">
      <c r="A106" s="56">
        <v>21766</v>
      </c>
      <c r="B106" s="35" t="s">
        <v>131</v>
      </c>
      <c r="C106" s="35" t="s">
        <v>31</v>
      </c>
      <c r="D106" s="36" t="s">
        <v>12</v>
      </c>
      <c r="E106" s="35" t="s">
        <v>50</v>
      </c>
      <c r="F106" s="59">
        <v>42700</v>
      </c>
      <c r="G106" s="36">
        <v>88</v>
      </c>
      <c r="H106" s="36">
        <v>82</v>
      </c>
      <c r="I106" s="36">
        <v>86</v>
      </c>
      <c r="J106" s="100" t="str">
        <f t="shared" si="6"/>
        <v/>
      </c>
      <c r="K106" s="100" t="str">
        <f t="shared" si="7"/>
        <v/>
      </c>
      <c r="L106" s="100" t="str">
        <f t="shared" si="8"/>
        <v/>
      </c>
      <c r="M106" s="100" t="str">
        <f t="shared" si="9"/>
        <v/>
      </c>
      <c r="N106" s="101">
        <f t="shared" si="10"/>
        <v>6405</v>
      </c>
      <c r="O106" s="101" t="b">
        <f t="shared" si="11"/>
        <v>0</v>
      </c>
      <c r="P106" s="17"/>
      <c r="Q106" s="24"/>
      <c r="R106" s="24"/>
      <c r="S106" s="24"/>
      <c r="T106" s="61"/>
      <c r="U106" s="24"/>
      <c r="V106" s="24"/>
      <c r="W106" s="17"/>
      <c r="X106" s="17"/>
      <c r="Y106" s="17"/>
      <c r="Z106" s="17"/>
      <c r="AA106" s="17"/>
      <c r="AB106" s="17"/>
      <c r="AC106" s="17"/>
      <c r="AD106" s="17"/>
      <c r="AE106" s="17"/>
      <c r="AF106" s="17"/>
      <c r="AG106" s="17"/>
      <c r="AH106" s="17"/>
      <c r="AI106" s="17"/>
    </row>
    <row r="107" spans="1:35" ht="15" x14ac:dyDescent="0.25">
      <c r="A107" s="56">
        <v>21965</v>
      </c>
      <c r="B107" s="35" t="s">
        <v>206</v>
      </c>
      <c r="C107" s="35" t="s">
        <v>207</v>
      </c>
      <c r="D107" s="36" t="s">
        <v>12</v>
      </c>
      <c r="E107" s="35" t="s">
        <v>53</v>
      </c>
      <c r="F107" s="59">
        <v>57600</v>
      </c>
      <c r="G107" s="36">
        <v>79</v>
      </c>
      <c r="H107" s="36">
        <v>80</v>
      </c>
      <c r="I107" s="36">
        <v>92</v>
      </c>
      <c r="J107" s="100">
        <f t="shared" si="6"/>
        <v>5000</v>
      </c>
      <c r="K107" s="100" t="str">
        <f t="shared" si="7"/>
        <v/>
      </c>
      <c r="L107" s="100" t="str">
        <f t="shared" si="8"/>
        <v/>
      </c>
      <c r="M107" s="100" t="str">
        <f t="shared" si="9"/>
        <v/>
      </c>
      <c r="N107" s="101" t="str">
        <f t="shared" si="10"/>
        <v/>
      </c>
      <c r="O107" s="101">
        <f t="shared" si="11"/>
        <v>2880</v>
      </c>
      <c r="P107" s="17"/>
      <c r="Q107" s="24"/>
      <c r="R107" s="24"/>
      <c r="S107" s="24"/>
      <c r="T107" s="61"/>
      <c r="U107" s="24"/>
      <c r="V107" s="24"/>
      <c r="W107" s="17"/>
      <c r="X107" s="17"/>
      <c r="Y107" s="17"/>
      <c r="Z107" s="17"/>
      <c r="AA107" s="17"/>
      <c r="AB107" s="17"/>
      <c r="AC107" s="17"/>
      <c r="AD107" s="17"/>
      <c r="AE107" s="17"/>
      <c r="AF107" s="17"/>
      <c r="AG107" s="17"/>
      <c r="AH107" s="17"/>
      <c r="AI107" s="17"/>
    </row>
    <row r="108" spans="1:35" ht="15" x14ac:dyDescent="0.25">
      <c r="A108" s="56">
        <v>22084</v>
      </c>
      <c r="B108" s="35" t="s">
        <v>208</v>
      </c>
      <c r="C108" s="35" t="s">
        <v>46</v>
      </c>
      <c r="D108" s="36" t="s">
        <v>12</v>
      </c>
      <c r="E108" s="35" t="s">
        <v>50</v>
      </c>
      <c r="F108" s="59">
        <v>31800</v>
      </c>
      <c r="G108" s="36">
        <v>88</v>
      </c>
      <c r="H108" s="36">
        <v>91</v>
      </c>
      <c r="I108" s="36">
        <v>75</v>
      </c>
      <c r="J108" s="100" t="str">
        <f t="shared" si="6"/>
        <v/>
      </c>
      <c r="K108" s="100">
        <f t="shared" si="7"/>
        <v>6000</v>
      </c>
      <c r="L108" s="100" t="str">
        <f t="shared" si="8"/>
        <v/>
      </c>
      <c r="M108" s="100" t="str">
        <f t="shared" si="9"/>
        <v/>
      </c>
      <c r="N108" s="101" t="str">
        <f t="shared" si="10"/>
        <v/>
      </c>
      <c r="O108" s="101">
        <f t="shared" si="11"/>
        <v>1590</v>
      </c>
      <c r="P108" s="17"/>
      <c r="Q108" s="24"/>
      <c r="R108" s="24"/>
      <c r="S108" s="24"/>
      <c r="T108" s="61"/>
      <c r="U108" s="24"/>
      <c r="V108" s="24"/>
      <c r="W108" s="17"/>
      <c r="X108" s="17"/>
      <c r="Y108" s="17"/>
      <c r="Z108" s="17"/>
      <c r="AA108" s="17"/>
      <c r="AB108" s="17"/>
      <c r="AC108" s="17"/>
      <c r="AD108" s="17"/>
      <c r="AE108" s="17"/>
      <c r="AF108" s="17"/>
      <c r="AG108" s="17"/>
      <c r="AH108" s="17"/>
      <c r="AI108" s="17"/>
    </row>
    <row r="109" spans="1:35" ht="15" x14ac:dyDescent="0.25">
      <c r="A109" s="56">
        <v>22284</v>
      </c>
      <c r="B109" s="35" t="s">
        <v>209</v>
      </c>
      <c r="C109" s="35" t="s">
        <v>210</v>
      </c>
      <c r="D109" s="36" t="s">
        <v>12</v>
      </c>
      <c r="E109" s="35" t="s">
        <v>50</v>
      </c>
      <c r="F109" s="59">
        <v>46700</v>
      </c>
      <c r="G109" s="36">
        <v>90</v>
      </c>
      <c r="H109" s="36">
        <v>79</v>
      </c>
      <c r="I109" s="36">
        <v>96</v>
      </c>
      <c r="J109" s="100">
        <f t="shared" si="6"/>
        <v>5000</v>
      </c>
      <c r="K109" s="100" t="str">
        <f t="shared" si="7"/>
        <v/>
      </c>
      <c r="L109" s="100" t="str">
        <f t="shared" si="8"/>
        <v/>
      </c>
      <c r="M109" s="100" t="str">
        <f t="shared" si="9"/>
        <v/>
      </c>
      <c r="N109" s="101" t="str">
        <f t="shared" si="10"/>
        <v/>
      </c>
      <c r="O109" s="101">
        <f t="shared" si="11"/>
        <v>2335</v>
      </c>
      <c r="P109" s="17"/>
      <c r="Q109" s="24"/>
      <c r="R109" s="24"/>
      <c r="S109" s="24"/>
      <c r="T109" s="61"/>
      <c r="U109" s="24"/>
      <c r="V109" s="24"/>
      <c r="W109" s="17"/>
      <c r="X109" s="17"/>
      <c r="Y109" s="17"/>
      <c r="Z109" s="17"/>
      <c r="AA109" s="17"/>
      <c r="AB109" s="17"/>
      <c r="AC109" s="17"/>
      <c r="AD109" s="17"/>
      <c r="AE109" s="17"/>
      <c r="AF109" s="17"/>
      <c r="AG109" s="17"/>
      <c r="AH109" s="17"/>
      <c r="AI109" s="17"/>
    </row>
    <row r="110" spans="1:35" ht="15" x14ac:dyDescent="0.25">
      <c r="A110" s="56">
        <v>22449</v>
      </c>
      <c r="B110" s="35" t="s">
        <v>211</v>
      </c>
      <c r="C110" s="35" t="s">
        <v>147</v>
      </c>
      <c r="D110" s="36" t="s">
        <v>10</v>
      </c>
      <c r="E110" s="35" t="s">
        <v>50</v>
      </c>
      <c r="F110" s="59">
        <v>42400</v>
      </c>
      <c r="G110" s="36">
        <v>97</v>
      </c>
      <c r="H110" s="36">
        <v>97</v>
      </c>
      <c r="I110" s="36">
        <v>76</v>
      </c>
      <c r="J110" s="100" t="str">
        <f t="shared" si="6"/>
        <v/>
      </c>
      <c r="K110" s="100">
        <f t="shared" si="7"/>
        <v>6000</v>
      </c>
      <c r="L110" s="100">
        <f t="shared" si="8"/>
        <v>10000</v>
      </c>
      <c r="M110" s="100" t="str">
        <f t="shared" si="9"/>
        <v/>
      </c>
      <c r="N110" s="101" t="str">
        <f t="shared" si="10"/>
        <v/>
      </c>
      <c r="O110" s="101">
        <f t="shared" si="11"/>
        <v>2120</v>
      </c>
      <c r="P110" s="17"/>
      <c r="Q110" s="24"/>
      <c r="R110" s="24"/>
      <c r="S110" s="24"/>
      <c r="T110" s="61"/>
      <c r="U110" s="24"/>
      <c r="V110" s="24"/>
      <c r="W110" s="17"/>
      <c r="X110" s="17"/>
      <c r="Y110" s="17"/>
      <c r="Z110" s="17"/>
      <c r="AA110" s="17"/>
      <c r="AB110" s="17"/>
      <c r="AC110" s="17"/>
      <c r="AD110" s="17"/>
      <c r="AE110" s="17"/>
      <c r="AF110" s="17"/>
      <c r="AG110" s="17"/>
      <c r="AH110" s="17"/>
      <c r="AI110" s="17"/>
    </row>
    <row r="111" spans="1:35" ht="15" x14ac:dyDescent="0.25">
      <c r="A111" s="56">
        <v>22454</v>
      </c>
      <c r="B111" s="35" t="s">
        <v>212</v>
      </c>
      <c r="C111" s="35" t="s">
        <v>25</v>
      </c>
      <c r="D111" s="36" t="s">
        <v>10</v>
      </c>
      <c r="E111" s="35" t="s">
        <v>50</v>
      </c>
      <c r="F111" s="59">
        <v>41300</v>
      </c>
      <c r="G111" s="36">
        <v>71</v>
      </c>
      <c r="H111" s="36">
        <v>88</v>
      </c>
      <c r="I111" s="36">
        <v>89</v>
      </c>
      <c r="J111" s="100" t="str">
        <f t="shared" si="6"/>
        <v/>
      </c>
      <c r="K111" s="100" t="str">
        <f t="shared" si="7"/>
        <v/>
      </c>
      <c r="L111" s="100" t="str">
        <f t="shared" si="8"/>
        <v/>
      </c>
      <c r="M111" s="100" t="str">
        <f t="shared" si="9"/>
        <v/>
      </c>
      <c r="N111" s="101" t="str">
        <f t="shared" si="10"/>
        <v/>
      </c>
      <c r="O111" s="101" t="b">
        <f t="shared" si="11"/>
        <v>0</v>
      </c>
      <c r="P111" s="17"/>
      <c r="Q111" s="24"/>
      <c r="R111" s="24"/>
      <c r="S111" s="24"/>
      <c r="T111" s="61"/>
      <c r="U111" s="24"/>
      <c r="V111" s="24"/>
      <c r="W111" s="17"/>
      <c r="X111" s="17"/>
      <c r="Y111" s="17"/>
      <c r="Z111" s="17"/>
      <c r="AA111" s="17"/>
      <c r="AB111" s="17"/>
      <c r="AC111" s="17"/>
      <c r="AD111" s="17"/>
      <c r="AE111" s="17"/>
      <c r="AF111" s="17"/>
      <c r="AG111" s="17"/>
      <c r="AH111" s="17"/>
      <c r="AI111" s="17"/>
    </row>
    <row r="112" spans="1:35" ht="15" x14ac:dyDescent="0.25">
      <c r="A112" s="56">
        <v>22595</v>
      </c>
      <c r="B112" s="35" t="s">
        <v>213</v>
      </c>
      <c r="C112" s="35" t="s">
        <v>214</v>
      </c>
      <c r="D112" s="36" t="s">
        <v>12</v>
      </c>
      <c r="E112" s="35" t="s">
        <v>60</v>
      </c>
      <c r="F112" s="59">
        <v>18700</v>
      </c>
      <c r="G112" s="36">
        <v>96</v>
      </c>
      <c r="H112" s="36">
        <v>70</v>
      </c>
      <c r="I112" s="36">
        <v>74</v>
      </c>
      <c r="J112" s="100" t="str">
        <f t="shared" si="6"/>
        <v/>
      </c>
      <c r="K112" s="100" t="str">
        <f t="shared" si="7"/>
        <v/>
      </c>
      <c r="L112" s="100" t="str">
        <f t="shared" si="8"/>
        <v/>
      </c>
      <c r="M112" s="100" t="str">
        <f t="shared" si="9"/>
        <v/>
      </c>
      <c r="N112" s="101" t="str">
        <f t="shared" si="10"/>
        <v/>
      </c>
      <c r="O112" s="101">
        <f t="shared" si="11"/>
        <v>935</v>
      </c>
      <c r="P112" s="17"/>
      <c r="Q112" s="24"/>
      <c r="R112" s="24"/>
      <c r="S112" s="24"/>
      <c r="T112" s="61"/>
      <c r="U112" s="24"/>
      <c r="V112" s="24"/>
      <c r="W112" s="17"/>
      <c r="X112" s="17"/>
      <c r="Y112" s="17"/>
      <c r="Z112" s="17"/>
      <c r="AA112" s="17"/>
      <c r="AB112" s="17"/>
      <c r="AC112" s="17"/>
      <c r="AD112" s="17"/>
      <c r="AE112" s="17"/>
      <c r="AF112" s="17"/>
      <c r="AG112" s="17"/>
      <c r="AH112" s="17"/>
      <c r="AI112" s="17"/>
    </row>
    <row r="113" spans="1:35" ht="15" x14ac:dyDescent="0.25">
      <c r="A113" s="56">
        <v>22689</v>
      </c>
      <c r="B113" s="35" t="s">
        <v>215</v>
      </c>
      <c r="C113" s="35" t="s">
        <v>41</v>
      </c>
      <c r="D113" s="36" t="s">
        <v>12</v>
      </c>
      <c r="E113" s="35" t="s">
        <v>60</v>
      </c>
      <c r="F113" s="59">
        <v>22000</v>
      </c>
      <c r="G113" s="36">
        <v>89</v>
      </c>
      <c r="H113" s="36">
        <v>90</v>
      </c>
      <c r="I113" s="36">
        <v>90</v>
      </c>
      <c r="J113" s="100" t="str">
        <f t="shared" si="6"/>
        <v/>
      </c>
      <c r="K113" s="100">
        <f t="shared" si="7"/>
        <v>6000</v>
      </c>
      <c r="L113" s="100" t="str">
        <f t="shared" si="8"/>
        <v/>
      </c>
      <c r="M113" s="100" t="str">
        <f t="shared" si="9"/>
        <v/>
      </c>
      <c r="N113" s="101">
        <f t="shared" si="10"/>
        <v>3300</v>
      </c>
      <c r="O113" s="101" t="b">
        <f t="shared" si="11"/>
        <v>0</v>
      </c>
      <c r="P113" s="17"/>
      <c r="Q113" s="24"/>
      <c r="R113" s="24"/>
      <c r="S113" s="24"/>
      <c r="T113" s="61"/>
      <c r="U113" s="24"/>
      <c r="V113" s="24"/>
      <c r="W113" s="17"/>
      <c r="X113" s="17"/>
      <c r="Y113" s="17"/>
      <c r="Z113" s="17"/>
      <c r="AA113" s="17"/>
      <c r="AB113" s="17"/>
      <c r="AC113" s="17"/>
      <c r="AD113" s="17"/>
      <c r="AE113" s="17"/>
      <c r="AF113" s="17"/>
      <c r="AG113" s="17"/>
      <c r="AH113" s="17"/>
      <c r="AI113" s="17"/>
    </row>
    <row r="114" spans="1:35" ht="15" x14ac:dyDescent="0.25">
      <c r="A114" s="56">
        <v>22793</v>
      </c>
      <c r="B114" s="35" t="s">
        <v>216</v>
      </c>
      <c r="C114" s="35" t="s">
        <v>33</v>
      </c>
      <c r="D114" s="36" t="s">
        <v>10</v>
      </c>
      <c r="E114" s="35" t="s">
        <v>50</v>
      </c>
      <c r="F114" s="59">
        <v>25700</v>
      </c>
      <c r="G114" s="36">
        <v>93</v>
      </c>
      <c r="H114" s="36">
        <v>100</v>
      </c>
      <c r="I114" s="36">
        <v>85</v>
      </c>
      <c r="J114" s="100" t="str">
        <f t="shared" si="6"/>
        <v/>
      </c>
      <c r="K114" s="100">
        <f t="shared" si="7"/>
        <v>6000</v>
      </c>
      <c r="L114" s="100">
        <f t="shared" si="8"/>
        <v>10000</v>
      </c>
      <c r="M114" s="100">
        <f t="shared" si="9"/>
        <v>3000</v>
      </c>
      <c r="N114" s="101">
        <f t="shared" si="10"/>
        <v>3855</v>
      </c>
      <c r="O114" s="101">
        <f t="shared" si="11"/>
        <v>3855</v>
      </c>
      <c r="P114" s="17"/>
      <c r="Q114" s="24"/>
      <c r="R114" s="24"/>
      <c r="S114" s="24"/>
      <c r="T114" s="61"/>
      <c r="U114" s="24"/>
      <c r="V114" s="24"/>
      <c r="W114" s="17"/>
      <c r="X114" s="17"/>
      <c r="Y114" s="17"/>
      <c r="Z114" s="17"/>
      <c r="AA114" s="17"/>
      <c r="AB114" s="17"/>
      <c r="AC114" s="17"/>
      <c r="AD114" s="17"/>
      <c r="AE114" s="17"/>
      <c r="AF114" s="17"/>
      <c r="AG114" s="17"/>
      <c r="AH114" s="17"/>
      <c r="AI114" s="17"/>
    </row>
    <row r="115" spans="1:35" ht="15" x14ac:dyDescent="0.25">
      <c r="A115" s="56">
        <v>22920</v>
      </c>
      <c r="B115" s="35" t="s">
        <v>15</v>
      </c>
      <c r="C115" s="35" t="s">
        <v>217</v>
      </c>
      <c r="D115" s="36" t="s">
        <v>12</v>
      </c>
      <c r="E115" s="35" t="s">
        <v>50</v>
      </c>
      <c r="F115" s="59">
        <v>39000</v>
      </c>
      <c r="G115" s="36">
        <v>88</v>
      </c>
      <c r="H115" s="36">
        <v>75</v>
      </c>
      <c r="I115" s="36">
        <v>95</v>
      </c>
      <c r="J115" s="100">
        <f t="shared" si="6"/>
        <v>5000</v>
      </c>
      <c r="K115" s="100" t="str">
        <f t="shared" si="7"/>
        <v/>
      </c>
      <c r="L115" s="100" t="str">
        <f t="shared" si="8"/>
        <v/>
      </c>
      <c r="M115" s="100" t="str">
        <f t="shared" si="9"/>
        <v/>
      </c>
      <c r="N115" s="101" t="str">
        <f t="shared" si="10"/>
        <v/>
      </c>
      <c r="O115" s="101">
        <f t="shared" si="11"/>
        <v>1950</v>
      </c>
      <c r="P115" s="17"/>
      <c r="Q115" s="24"/>
      <c r="R115" s="24"/>
      <c r="S115" s="24"/>
      <c r="T115" s="61"/>
      <c r="U115" s="24"/>
      <c r="V115" s="24"/>
      <c r="W115" s="17"/>
      <c r="X115" s="17"/>
      <c r="Y115" s="17"/>
      <c r="Z115" s="17"/>
      <c r="AA115" s="17"/>
      <c r="AB115" s="17"/>
      <c r="AC115" s="17"/>
      <c r="AD115" s="17"/>
      <c r="AE115" s="17"/>
      <c r="AF115" s="17"/>
      <c r="AG115" s="17"/>
      <c r="AH115" s="17"/>
      <c r="AI115" s="17"/>
    </row>
    <row r="116" spans="1:35" ht="15" x14ac:dyDescent="0.25">
      <c r="A116" s="56">
        <v>23123</v>
      </c>
      <c r="B116" s="35" t="s">
        <v>218</v>
      </c>
      <c r="C116" s="35" t="s">
        <v>219</v>
      </c>
      <c r="D116" s="36" t="s">
        <v>12</v>
      </c>
      <c r="E116" s="35" t="s">
        <v>50</v>
      </c>
      <c r="F116" s="59">
        <v>45200</v>
      </c>
      <c r="G116" s="36">
        <v>96</v>
      </c>
      <c r="H116" s="36">
        <v>96</v>
      </c>
      <c r="I116" s="36">
        <v>95</v>
      </c>
      <c r="J116" s="100">
        <f t="shared" si="6"/>
        <v>5000</v>
      </c>
      <c r="K116" s="100">
        <f t="shared" si="7"/>
        <v>6000</v>
      </c>
      <c r="L116" s="100">
        <f t="shared" si="8"/>
        <v>10000</v>
      </c>
      <c r="M116" s="100">
        <f t="shared" si="9"/>
        <v>7000</v>
      </c>
      <c r="N116" s="101">
        <f t="shared" si="10"/>
        <v>11300</v>
      </c>
      <c r="O116" s="101">
        <f t="shared" si="11"/>
        <v>9040</v>
      </c>
      <c r="P116" s="17"/>
      <c r="Q116" s="24"/>
      <c r="R116" s="24"/>
      <c r="S116" s="24"/>
      <c r="T116" s="61"/>
      <c r="U116" s="24"/>
      <c r="V116" s="24"/>
      <c r="W116" s="17"/>
      <c r="X116" s="17"/>
      <c r="Y116" s="17"/>
      <c r="Z116" s="17"/>
      <c r="AA116" s="17"/>
      <c r="AB116" s="17"/>
      <c r="AC116" s="17"/>
      <c r="AD116" s="17"/>
      <c r="AE116" s="17"/>
      <c r="AF116" s="17"/>
      <c r="AG116" s="17"/>
      <c r="AH116" s="17"/>
      <c r="AI116" s="17"/>
    </row>
    <row r="117" spans="1:35" ht="15" x14ac:dyDescent="0.25">
      <c r="A117" s="56">
        <v>23164</v>
      </c>
      <c r="B117" s="35" t="s">
        <v>220</v>
      </c>
      <c r="C117" s="35" t="s">
        <v>221</v>
      </c>
      <c r="D117" s="36" t="s">
        <v>10</v>
      </c>
      <c r="E117" s="35" t="s">
        <v>50</v>
      </c>
      <c r="F117" s="59">
        <v>42400</v>
      </c>
      <c r="G117" s="36">
        <v>82</v>
      </c>
      <c r="H117" s="36">
        <v>78</v>
      </c>
      <c r="I117" s="36">
        <v>89</v>
      </c>
      <c r="J117" s="100" t="str">
        <f t="shared" si="6"/>
        <v/>
      </c>
      <c r="K117" s="100" t="str">
        <f t="shared" si="7"/>
        <v/>
      </c>
      <c r="L117" s="100" t="str">
        <f t="shared" si="8"/>
        <v/>
      </c>
      <c r="M117" s="100" t="str">
        <f t="shared" si="9"/>
        <v/>
      </c>
      <c r="N117" s="101" t="str">
        <f t="shared" si="10"/>
        <v/>
      </c>
      <c r="O117" s="101" t="b">
        <f t="shared" si="11"/>
        <v>0</v>
      </c>
      <c r="P117" s="17"/>
      <c r="Q117" s="24"/>
      <c r="R117" s="24"/>
      <c r="S117" s="24"/>
      <c r="T117" s="61"/>
      <c r="U117" s="24"/>
      <c r="V117" s="24"/>
      <c r="W117" s="17"/>
      <c r="X117" s="17"/>
      <c r="Y117" s="17"/>
      <c r="Z117" s="17"/>
      <c r="AA117" s="17"/>
      <c r="AB117" s="17"/>
      <c r="AC117" s="17"/>
      <c r="AD117" s="17"/>
      <c r="AE117" s="17"/>
      <c r="AF117" s="17"/>
      <c r="AG117" s="17"/>
      <c r="AH117" s="17"/>
      <c r="AI117" s="17"/>
    </row>
    <row r="118" spans="1:35" ht="15" x14ac:dyDescent="0.25">
      <c r="A118" s="56">
        <v>23303</v>
      </c>
      <c r="B118" s="35" t="s">
        <v>36</v>
      </c>
      <c r="C118" s="35" t="s">
        <v>222</v>
      </c>
      <c r="D118" s="36" t="s">
        <v>10</v>
      </c>
      <c r="E118" s="35" t="s">
        <v>50</v>
      </c>
      <c r="F118" s="59">
        <v>40000</v>
      </c>
      <c r="G118" s="36">
        <v>71</v>
      </c>
      <c r="H118" s="36">
        <v>84</v>
      </c>
      <c r="I118" s="36">
        <v>75</v>
      </c>
      <c r="J118" s="100" t="str">
        <f t="shared" si="6"/>
        <v/>
      </c>
      <c r="K118" s="100" t="str">
        <f t="shared" si="7"/>
        <v/>
      </c>
      <c r="L118" s="100" t="str">
        <f t="shared" si="8"/>
        <v/>
      </c>
      <c r="M118" s="100" t="str">
        <f t="shared" si="9"/>
        <v/>
      </c>
      <c r="N118" s="101" t="str">
        <f t="shared" si="10"/>
        <v/>
      </c>
      <c r="O118" s="101" t="b">
        <f t="shared" si="11"/>
        <v>0</v>
      </c>
      <c r="P118" s="17"/>
      <c r="Q118" s="24"/>
      <c r="R118" s="24"/>
      <c r="S118" s="24"/>
      <c r="T118" s="61"/>
      <c r="U118" s="24"/>
      <c r="V118" s="24"/>
      <c r="W118" s="17"/>
      <c r="X118" s="17"/>
      <c r="Y118" s="17"/>
      <c r="Z118" s="17"/>
      <c r="AA118" s="17"/>
      <c r="AB118" s="17"/>
      <c r="AC118" s="17"/>
      <c r="AD118" s="17"/>
      <c r="AE118" s="17"/>
      <c r="AF118" s="17"/>
      <c r="AG118" s="17"/>
      <c r="AH118" s="17"/>
      <c r="AI118" s="17"/>
    </row>
    <row r="119" spans="1:35" ht="15" x14ac:dyDescent="0.25">
      <c r="A119" s="56">
        <v>23411</v>
      </c>
      <c r="B119" s="35" t="s">
        <v>223</v>
      </c>
      <c r="C119" s="35" t="s">
        <v>224</v>
      </c>
      <c r="D119" s="36" t="s">
        <v>12</v>
      </c>
      <c r="E119" s="35" t="s">
        <v>53</v>
      </c>
      <c r="F119" s="59">
        <v>43300</v>
      </c>
      <c r="G119" s="36">
        <v>73</v>
      </c>
      <c r="H119" s="36">
        <v>96</v>
      </c>
      <c r="I119" s="36">
        <v>88</v>
      </c>
      <c r="J119" s="100" t="str">
        <f t="shared" si="6"/>
        <v/>
      </c>
      <c r="K119" s="100" t="str">
        <f t="shared" si="7"/>
        <v/>
      </c>
      <c r="L119" s="100" t="str">
        <f t="shared" si="8"/>
        <v/>
      </c>
      <c r="M119" s="100">
        <f t="shared" si="9"/>
        <v>3000</v>
      </c>
      <c r="N119" s="101" t="str">
        <f t="shared" si="10"/>
        <v/>
      </c>
      <c r="O119" s="101">
        <f t="shared" si="11"/>
        <v>2165</v>
      </c>
      <c r="P119" s="17"/>
      <c r="Q119" s="24"/>
      <c r="R119" s="24"/>
      <c r="S119" s="24"/>
      <c r="T119" s="61"/>
      <c r="U119" s="24"/>
      <c r="V119" s="24"/>
      <c r="W119" s="17"/>
      <c r="X119" s="17"/>
      <c r="Y119" s="17"/>
      <c r="Z119" s="17"/>
      <c r="AA119" s="17"/>
      <c r="AB119" s="17"/>
      <c r="AC119" s="17"/>
      <c r="AD119" s="17"/>
      <c r="AE119" s="17"/>
      <c r="AF119" s="17"/>
      <c r="AG119" s="17"/>
      <c r="AH119" s="17"/>
      <c r="AI119" s="17"/>
    </row>
    <row r="120" spans="1:35" ht="15" x14ac:dyDescent="0.25">
      <c r="A120" s="56">
        <v>23422</v>
      </c>
      <c r="B120" s="35" t="s">
        <v>225</v>
      </c>
      <c r="C120" s="35" t="s">
        <v>226</v>
      </c>
      <c r="D120" s="36" t="s">
        <v>12</v>
      </c>
      <c r="E120" s="35" t="s">
        <v>50</v>
      </c>
      <c r="F120" s="59">
        <v>44200</v>
      </c>
      <c r="G120" s="36">
        <v>79</v>
      </c>
      <c r="H120" s="36">
        <v>79</v>
      </c>
      <c r="I120" s="36">
        <v>85</v>
      </c>
      <c r="J120" s="100" t="str">
        <f t="shared" si="6"/>
        <v/>
      </c>
      <c r="K120" s="100" t="str">
        <f t="shared" si="7"/>
        <v/>
      </c>
      <c r="L120" s="100" t="str">
        <f t="shared" si="8"/>
        <v/>
      </c>
      <c r="M120" s="100" t="str">
        <f t="shared" si="9"/>
        <v/>
      </c>
      <c r="N120" s="101" t="str">
        <f t="shared" si="10"/>
        <v/>
      </c>
      <c r="O120" s="101" t="b">
        <f t="shared" si="11"/>
        <v>0</v>
      </c>
      <c r="P120" s="17"/>
      <c r="Q120" s="24"/>
      <c r="R120" s="24"/>
      <c r="S120" s="24"/>
      <c r="T120" s="61"/>
      <c r="U120" s="24"/>
      <c r="V120" s="24"/>
      <c r="W120" s="17"/>
      <c r="X120" s="17"/>
      <c r="Y120" s="17"/>
      <c r="Z120" s="17"/>
      <c r="AA120" s="17"/>
      <c r="AB120" s="17"/>
      <c r="AC120" s="17"/>
      <c r="AD120" s="17"/>
      <c r="AE120" s="17"/>
      <c r="AF120" s="17"/>
      <c r="AG120" s="17"/>
      <c r="AH120" s="17"/>
      <c r="AI120" s="17"/>
    </row>
    <row r="121" spans="1:35" ht="15" x14ac:dyDescent="0.25">
      <c r="A121" s="56">
        <v>23480</v>
      </c>
      <c r="B121" s="35" t="s">
        <v>24</v>
      </c>
      <c r="C121" s="35" t="s">
        <v>196</v>
      </c>
      <c r="D121" s="36" t="s">
        <v>12</v>
      </c>
      <c r="E121" s="35" t="s">
        <v>50</v>
      </c>
      <c r="F121" s="59">
        <v>27100</v>
      </c>
      <c r="G121" s="36">
        <v>97</v>
      </c>
      <c r="H121" s="36">
        <v>85</v>
      </c>
      <c r="I121" s="36">
        <v>77</v>
      </c>
      <c r="J121" s="100" t="str">
        <f t="shared" si="6"/>
        <v/>
      </c>
      <c r="K121" s="100" t="str">
        <f t="shared" si="7"/>
        <v/>
      </c>
      <c r="L121" s="100" t="str">
        <f t="shared" si="8"/>
        <v/>
      </c>
      <c r="M121" s="100" t="str">
        <f t="shared" si="9"/>
        <v/>
      </c>
      <c r="N121" s="101" t="str">
        <f t="shared" si="10"/>
        <v/>
      </c>
      <c r="O121" s="101">
        <f t="shared" si="11"/>
        <v>1355</v>
      </c>
      <c r="P121" s="17"/>
      <c r="Q121" s="24"/>
      <c r="R121" s="24"/>
      <c r="S121" s="24"/>
      <c r="T121" s="61"/>
      <c r="U121" s="24"/>
      <c r="V121" s="24"/>
      <c r="W121" s="17"/>
      <c r="X121" s="17"/>
      <c r="Y121" s="17"/>
      <c r="Z121" s="17"/>
      <c r="AA121" s="17"/>
      <c r="AB121" s="17"/>
      <c r="AC121" s="17"/>
      <c r="AD121" s="17"/>
      <c r="AE121" s="17"/>
      <c r="AF121" s="17"/>
      <c r="AG121" s="17"/>
      <c r="AH121" s="17"/>
      <c r="AI121" s="17"/>
    </row>
    <row r="122" spans="1:35" ht="15" x14ac:dyDescent="0.25">
      <c r="A122" s="56">
        <v>23484</v>
      </c>
      <c r="B122" s="35" t="s">
        <v>227</v>
      </c>
      <c r="C122" s="35" t="s">
        <v>228</v>
      </c>
      <c r="D122" s="36" t="s">
        <v>12</v>
      </c>
      <c r="E122" s="35" t="s">
        <v>50</v>
      </c>
      <c r="F122" s="59">
        <v>49100</v>
      </c>
      <c r="G122" s="36">
        <v>85</v>
      </c>
      <c r="H122" s="36">
        <v>95</v>
      </c>
      <c r="I122" s="36">
        <v>86</v>
      </c>
      <c r="J122" s="100" t="str">
        <f t="shared" si="6"/>
        <v/>
      </c>
      <c r="K122" s="100" t="str">
        <f t="shared" si="7"/>
        <v/>
      </c>
      <c r="L122" s="100" t="str">
        <f t="shared" si="8"/>
        <v/>
      </c>
      <c r="M122" s="100">
        <f t="shared" si="9"/>
        <v>3000</v>
      </c>
      <c r="N122" s="101">
        <f t="shared" si="10"/>
        <v>7365</v>
      </c>
      <c r="O122" s="101">
        <f t="shared" si="11"/>
        <v>7365</v>
      </c>
      <c r="P122" s="17"/>
      <c r="Q122" s="24"/>
      <c r="R122" s="24"/>
      <c r="S122" s="24"/>
      <c r="T122" s="61"/>
      <c r="U122" s="24"/>
      <c r="V122" s="24"/>
      <c r="W122" s="17"/>
      <c r="X122" s="17"/>
      <c r="Y122" s="17"/>
      <c r="Z122" s="17"/>
      <c r="AA122" s="17"/>
      <c r="AB122" s="17"/>
      <c r="AC122" s="17"/>
      <c r="AD122" s="17"/>
      <c r="AE122" s="17"/>
      <c r="AF122" s="17"/>
      <c r="AG122" s="17"/>
      <c r="AH122" s="17"/>
      <c r="AI122" s="17"/>
    </row>
    <row r="123" spans="1:35" ht="15" x14ac:dyDescent="0.25">
      <c r="A123" s="56">
        <v>23522</v>
      </c>
      <c r="B123" s="35" t="s">
        <v>229</v>
      </c>
      <c r="C123" s="35" t="s">
        <v>0</v>
      </c>
      <c r="D123" s="36" t="s">
        <v>12</v>
      </c>
      <c r="E123" s="35" t="s">
        <v>50</v>
      </c>
      <c r="F123" s="59">
        <v>49000</v>
      </c>
      <c r="G123" s="36">
        <v>73</v>
      </c>
      <c r="H123" s="36">
        <v>71</v>
      </c>
      <c r="I123" s="36">
        <v>70</v>
      </c>
      <c r="J123" s="100" t="str">
        <f t="shared" si="6"/>
        <v/>
      </c>
      <c r="K123" s="100" t="str">
        <f t="shared" si="7"/>
        <v/>
      </c>
      <c r="L123" s="100" t="str">
        <f t="shared" si="8"/>
        <v/>
      </c>
      <c r="M123" s="100" t="str">
        <f t="shared" si="9"/>
        <v/>
      </c>
      <c r="N123" s="101" t="str">
        <f t="shared" si="10"/>
        <v/>
      </c>
      <c r="O123" s="101" t="b">
        <f t="shared" si="11"/>
        <v>0</v>
      </c>
      <c r="P123" s="17"/>
      <c r="Q123" s="24"/>
      <c r="R123" s="24"/>
      <c r="S123" s="24"/>
      <c r="T123" s="61"/>
      <c r="U123" s="24"/>
      <c r="V123" s="24"/>
      <c r="W123" s="17"/>
      <c r="X123" s="17"/>
      <c r="Y123" s="17"/>
      <c r="Z123" s="17"/>
      <c r="AA123" s="17"/>
      <c r="AB123" s="17"/>
      <c r="AC123" s="17"/>
      <c r="AD123" s="17"/>
      <c r="AE123" s="17"/>
      <c r="AF123" s="17"/>
      <c r="AG123" s="17"/>
      <c r="AH123" s="17"/>
      <c r="AI123" s="17"/>
    </row>
    <row r="124" spans="1:35" ht="15" x14ac:dyDescent="0.25">
      <c r="A124" s="56">
        <v>23757</v>
      </c>
      <c r="B124" s="35" t="s">
        <v>230</v>
      </c>
      <c r="C124" s="35" t="s">
        <v>35</v>
      </c>
      <c r="D124" s="36" t="s">
        <v>12</v>
      </c>
      <c r="E124" s="35" t="s">
        <v>53</v>
      </c>
      <c r="F124" s="59">
        <v>45400</v>
      </c>
      <c r="G124" s="36">
        <v>72</v>
      </c>
      <c r="H124" s="36">
        <v>96</v>
      </c>
      <c r="I124" s="36">
        <v>89</v>
      </c>
      <c r="J124" s="100" t="str">
        <f t="shared" si="6"/>
        <v/>
      </c>
      <c r="K124" s="100" t="str">
        <f t="shared" si="7"/>
        <v/>
      </c>
      <c r="L124" s="100" t="str">
        <f t="shared" si="8"/>
        <v/>
      </c>
      <c r="M124" s="100">
        <f t="shared" si="9"/>
        <v>3000</v>
      </c>
      <c r="N124" s="101" t="str">
        <f t="shared" si="10"/>
        <v/>
      </c>
      <c r="O124" s="101">
        <f t="shared" si="11"/>
        <v>2270</v>
      </c>
      <c r="P124" s="17"/>
      <c r="Q124" s="24"/>
      <c r="R124" s="24"/>
      <c r="S124" s="24"/>
      <c r="T124" s="61"/>
      <c r="U124" s="24"/>
      <c r="V124" s="24"/>
      <c r="W124" s="17"/>
      <c r="X124" s="17"/>
      <c r="Y124" s="17"/>
      <c r="Z124" s="17"/>
      <c r="AA124" s="17"/>
      <c r="AB124" s="17"/>
      <c r="AC124" s="17"/>
      <c r="AD124" s="17"/>
      <c r="AE124" s="17"/>
      <c r="AF124" s="17"/>
      <c r="AG124" s="17"/>
      <c r="AH124" s="17"/>
      <c r="AI124" s="17"/>
    </row>
    <row r="125" spans="1:35" ht="15" x14ac:dyDescent="0.25">
      <c r="A125" s="56">
        <v>23837</v>
      </c>
      <c r="B125" s="35" t="s">
        <v>231</v>
      </c>
      <c r="C125" s="35" t="s">
        <v>232</v>
      </c>
      <c r="D125" s="36" t="s">
        <v>12</v>
      </c>
      <c r="E125" s="35" t="s">
        <v>50</v>
      </c>
      <c r="F125" s="59">
        <v>47600</v>
      </c>
      <c r="G125" s="36">
        <v>90</v>
      </c>
      <c r="H125" s="36">
        <v>82</v>
      </c>
      <c r="I125" s="36">
        <v>84</v>
      </c>
      <c r="J125" s="100" t="str">
        <f t="shared" si="6"/>
        <v/>
      </c>
      <c r="K125" s="100" t="str">
        <f t="shared" si="7"/>
        <v/>
      </c>
      <c r="L125" s="100" t="str">
        <f t="shared" si="8"/>
        <v/>
      </c>
      <c r="M125" s="100" t="str">
        <f t="shared" si="9"/>
        <v/>
      </c>
      <c r="N125" s="101">
        <f t="shared" si="10"/>
        <v>7140</v>
      </c>
      <c r="O125" s="101" t="b">
        <f t="shared" si="11"/>
        <v>0</v>
      </c>
      <c r="P125" s="17"/>
      <c r="Q125" s="24"/>
      <c r="R125" s="24"/>
      <c r="S125" s="24"/>
      <c r="T125" s="61"/>
      <c r="U125" s="24"/>
      <c r="V125" s="24"/>
      <c r="W125" s="17"/>
      <c r="X125" s="17"/>
      <c r="Y125" s="17"/>
      <c r="Z125" s="17"/>
      <c r="AA125" s="17"/>
      <c r="AB125" s="17"/>
      <c r="AC125" s="17"/>
      <c r="AD125" s="17"/>
      <c r="AE125" s="17"/>
      <c r="AF125" s="17"/>
      <c r="AG125" s="17"/>
      <c r="AH125" s="17"/>
      <c r="AI125" s="17"/>
    </row>
    <row r="126" spans="1:35" ht="15" x14ac:dyDescent="0.25">
      <c r="A126" s="56">
        <v>24063</v>
      </c>
      <c r="B126" s="35" t="s">
        <v>17</v>
      </c>
      <c r="C126" s="35" t="s">
        <v>165</v>
      </c>
      <c r="D126" s="36" t="s">
        <v>10</v>
      </c>
      <c r="E126" s="35" t="s">
        <v>50</v>
      </c>
      <c r="F126" s="59">
        <v>40200</v>
      </c>
      <c r="G126" s="36">
        <v>100</v>
      </c>
      <c r="H126" s="36">
        <v>70</v>
      </c>
      <c r="I126" s="36">
        <v>100</v>
      </c>
      <c r="J126" s="100">
        <f t="shared" si="6"/>
        <v>5000</v>
      </c>
      <c r="K126" s="100" t="str">
        <f t="shared" si="7"/>
        <v/>
      </c>
      <c r="L126" s="100">
        <f t="shared" si="8"/>
        <v>10000</v>
      </c>
      <c r="M126" s="100" t="str">
        <f t="shared" si="9"/>
        <v/>
      </c>
      <c r="N126" s="101" t="str">
        <f t="shared" si="10"/>
        <v/>
      </c>
      <c r="O126" s="101">
        <f t="shared" si="11"/>
        <v>2010</v>
      </c>
      <c r="P126" s="17"/>
      <c r="Q126" s="24"/>
      <c r="R126" s="24"/>
      <c r="S126" s="24"/>
      <c r="T126" s="61"/>
      <c r="U126" s="24"/>
      <c r="V126" s="24"/>
      <c r="W126" s="17"/>
      <c r="X126" s="17"/>
      <c r="Y126" s="17"/>
      <c r="Z126" s="17"/>
      <c r="AA126" s="17"/>
      <c r="AB126" s="17"/>
      <c r="AC126" s="17"/>
      <c r="AD126" s="17"/>
      <c r="AE126" s="17"/>
      <c r="AF126" s="17"/>
      <c r="AG126" s="17"/>
      <c r="AH126" s="17"/>
      <c r="AI126" s="17"/>
    </row>
    <row r="127" spans="1:35" ht="15" x14ac:dyDescent="0.25">
      <c r="A127" s="56">
        <v>24098</v>
      </c>
      <c r="B127" s="35" t="s">
        <v>233</v>
      </c>
      <c r="C127" s="35" t="s">
        <v>234</v>
      </c>
      <c r="D127" s="36" t="s">
        <v>10</v>
      </c>
      <c r="E127" s="35" t="s">
        <v>50</v>
      </c>
      <c r="F127" s="59">
        <v>42600</v>
      </c>
      <c r="G127" s="36">
        <v>97</v>
      </c>
      <c r="H127" s="36">
        <v>85</v>
      </c>
      <c r="I127" s="36">
        <v>82</v>
      </c>
      <c r="J127" s="100" t="str">
        <f t="shared" si="6"/>
        <v/>
      </c>
      <c r="K127" s="100" t="str">
        <f t="shared" si="7"/>
        <v/>
      </c>
      <c r="L127" s="100" t="str">
        <f t="shared" si="8"/>
        <v/>
      </c>
      <c r="M127" s="100" t="str">
        <f t="shared" si="9"/>
        <v/>
      </c>
      <c r="N127" s="101">
        <f t="shared" si="10"/>
        <v>6390</v>
      </c>
      <c r="O127" s="101">
        <f t="shared" si="11"/>
        <v>6390</v>
      </c>
      <c r="P127" s="17"/>
      <c r="Q127" s="24"/>
      <c r="R127" s="24"/>
      <c r="S127" s="24"/>
      <c r="T127" s="61"/>
      <c r="U127" s="24"/>
      <c r="V127" s="24"/>
      <c r="W127" s="17"/>
      <c r="X127" s="17"/>
      <c r="Y127" s="17"/>
      <c r="Z127" s="17"/>
      <c r="AA127" s="17"/>
      <c r="AB127" s="17"/>
      <c r="AC127" s="17"/>
      <c r="AD127" s="17"/>
      <c r="AE127" s="17"/>
      <c r="AF127" s="17"/>
      <c r="AG127" s="17"/>
      <c r="AH127" s="17"/>
      <c r="AI127" s="17"/>
    </row>
    <row r="128" spans="1:35" ht="15" x14ac:dyDescent="0.25">
      <c r="A128" s="56">
        <v>24334</v>
      </c>
      <c r="B128" s="35" t="s">
        <v>235</v>
      </c>
      <c r="C128" s="35" t="s">
        <v>236</v>
      </c>
      <c r="D128" s="36" t="s">
        <v>10</v>
      </c>
      <c r="E128" s="35" t="s">
        <v>50</v>
      </c>
      <c r="F128" s="59">
        <v>38900</v>
      </c>
      <c r="G128" s="36">
        <v>75</v>
      </c>
      <c r="H128" s="36">
        <v>91</v>
      </c>
      <c r="I128" s="36">
        <v>77</v>
      </c>
      <c r="J128" s="100" t="str">
        <f t="shared" si="6"/>
        <v/>
      </c>
      <c r="K128" s="100" t="str">
        <f t="shared" si="7"/>
        <v/>
      </c>
      <c r="L128" s="100" t="str">
        <f t="shared" si="8"/>
        <v/>
      </c>
      <c r="M128" s="100" t="str">
        <f t="shared" si="9"/>
        <v/>
      </c>
      <c r="N128" s="101" t="str">
        <f t="shared" si="10"/>
        <v/>
      </c>
      <c r="O128" s="101">
        <f t="shared" si="11"/>
        <v>1945</v>
      </c>
      <c r="P128" s="17"/>
      <c r="Q128" s="24"/>
      <c r="R128" s="24"/>
      <c r="S128" s="24"/>
      <c r="T128" s="61"/>
      <c r="U128" s="24"/>
      <c r="V128" s="24"/>
      <c r="W128" s="17"/>
      <c r="X128" s="17"/>
      <c r="Y128" s="17"/>
      <c r="Z128" s="17"/>
      <c r="AA128" s="17"/>
      <c r="AB128" s="17"/>
      <c r="AC128" s="17"/>
      <c r="AD128" s="17"/>
      <c r="AE128" s="17"/>
      <c r="AF128" s="17"/>
      <c r="AG128" s="17"/>
      <c r="AH128" s="17"/>
      <c r="AI128" s="17"/>
    </row>
    <row r="129" spans="1:35" ht="15" x14ac:dyDescent="0.25">
      <c r="A129" s="56">
        <v>24459</v>
      </c>
      <c r="B129" s="35" t="s">
        <v>237</v>
      </c>
      <c r="C129" s="35" t="s">
        <v>238</v>
      </c>
      <c r="D129" s="36" t="s">
        <v>10</v>
      </c>
      <c r="E129" s="35" t="s">
        <v>60</v>
      </c>
      <c r="F129" s="59">
        <v>19200</v>
      </c>
      <c r="G129" s="36">
        <v>99</v>
      </c>
      <c r="H129" s="36">
        <v>78</v>
      </c>
      <c r="I129" s="36">
        <v>79</v>
      </c>
      <c r="J129" s="100" t="str">
        <f t="shared" si="6"/>
        <v/>
      </c>
      <c r="K129" s="100" t="str">
        <f t="shared" si="7"/>
        <v/>
      </c>
      <c r="L129" s="100" t="str">
        <f t="shared" si="8"/>
        <v/>
      </c>
      <c r="M129" s="100" t="str">
        <f t="shared" si="9"/>
        <v/>
      </c>
      <c r="N129" s="101" t="str">
        <f t="shared" si="10"/>
        <v/>
      </c>
      <c r="O129" s="101">
        <f t="shared" si="11"/>
        <v>960</v>
      </c>
      <c r="P129" s="17"/>
      <c r="Q129" s="24"/>
      <c r="R129" s="24"/>
      <c r="S129" s="24"/>
      <c r="T129" s="61"/>
      <c r="U129" s="24"/>
      <c r="V129" s="24"/>
      <c r="W129" s="17"/>
      <c r="X129" s="17"/>
      <c r="Y129" s="17"/>
      <c r="Z129" s="17"/>
      <c r="AA129" s="17"/>
      <c r="AB129" s="17"/>
      <c r="AC129" s="17"/>
      <c r="AD129" s="17"/>
      <c r="AE129" s="17"/>
      <c r="AF129" s="17"/>
      <c r="AG129" s="17"/>
      <c r="AH129" s="17"/>
      <c r="AI129" s="17"/>
    </row>
    <row r="130" spans="1:35" ht="15" x14ac:dyDescent="0.25">
      <c r="A130" s="56">
        <v>24627</v>
      </c>
      <c r="B130" s="35" t="s">
        <v>38</v>
      </c>
      <c r="C130" s="35" t="s">
        <v>142</v>
      </c>
      <c r="D130" s="36" t="s">
        <v>12</v>
      </c>
      <c r="E130" s="35" t="s">
        <v>50</v>
      </c>
      <c r="F130" s="59">
        <v>39600</v>
      </c>
      <c r="G130" s="36">
        <v>75</v>
      </c>
      <c r="H130" s="36">
        <v>98</v>
      </c>
      <c r="I130" s="36">
        <v>99</v>
      </c>
      <c r="J130" s="100">
        <f t="shared" si="6"/>
        <v>5000</v>
      </c>
      <c r="K130" s="100" t="str">
        <f t="shared" si="7"/>
        <v/>
      </c>
      <c r="L130" s="100">
        <f t="shared" si="8"/>
        <v>10000</v>
      </c>
      <c r="M130" s="100">
        <f t="shared" si="9"/>
        <v>7000</v>
      </c>
      <c r="N130" s="101" t="str">
        <f t="shared" si="10"/>
        <v/>
      </c>
      <c r="O130" s="101">
        <f t="shared" si="11"/>
        <v>1980</v>
      </c>
      <c r="P130" s="17"/>
      <c r="Q130" s="24"/>
      <c r="R130" s="24"/>
      <c r="S130" s="24"/>
      <c r="T130" s="61"/>
      <c r="U130" s="24"/>
      <c r="V130" s="24"/>
      <c r="W130" s="17"/>
      <c r="X130" s="17"/>
      <c r="Y130" s="17"/>
      <c r="Z130" s="17"/>
      <c r="AA130" s="17"/>
      <c r="AB130" s="17"/>
      <c r="AC130" s="17"/>
      <c r="AD130" s="17"/>
      <c r="AE130" s="17"/>
      <c r="AF130" s="17"/>
      <c r="AG130" s="17"/>
      <c r="AH130" s="17"/>
      <c r="AI130" s="17"/>
    </row>
    <row r="131" spans="1:35" ht="15" x14ac:dyDescent="0.25">
      <c r="A131" s="56">
        <v>24736</v>
      </c>
      <c r="B131" s="35" t="s">
        <v>44</v>
      </c>
      <c r="C131" s="35" t="s">
        <v>41</v>
      </c>
      <c r="D131" s="36" t="s">
        <v>10</v>
      </c>
      <c r="E131" s="35" t="s">
        <v>50</v>
      </c>
      <c r="F131" s="59">
        <v>32500</v>
      </c>
      <c r="G131" s="36">
        <v>90</v>
      </c>
      <c r="H131" s="36">
        <v>70</v>
      </c>
      <c r="I131" s="36">
        <v>89</v>
      </c>
      <c r="J131" s="100" t="str">
        <f t="shared" si="6"/>
        <v/>
      </c>
      <c r="K131" s="100" t="str">
        <f t="shared" si="7"/>
        <v/>
      </c>
      <c r="L131" s="100" t="str">
        <f t="shared" si="8"/>
        <v/>
      </c>
      <c r="M131" s="100" t="str">
        <f t="shared" si="9"/>
        <v/>
      </c>
      <c r="N131" s="101" t="str">
        <f t="shared" si="10"/>
        <v/>
      </c>
      <c r="O131" s="101" t="b">
        <f t="shared" si="11"/>
        <v>0</v>
      </c>
      <c r="P131" s="17"/>
      <c r="Q131" s="24"/>
      <c r="R131" s="24"/>
      <c r="S131" s="24"/>
      <c r="T131" s="61"/>
      <c r="U131" s="24"/>
      <c r="V131" s="24"/>
      <c r="W131" s="17"/>
      <c r="X131" s="17"/>
      <c r="Y131" s="17"/>
      <c r="Z131" s="17"/>
      <c r="AA131" s="17"/>
      <c r="AB131" s="17"/>
      <c r="AC131" s="17"/>
      <c r="AD131" s="17"/>
      <c r="AE131" s="17"/>
      <c r="AF131" s="17"/>
      <c r="AG131" s="17"/>
      <c r="AH131" s="17"/>
      <c r="AI131" s="17"/>
    </row>
    <row r="132" spans="1:35" ht="15" x14ac:dyDescent="0.25">
      <c r="A132" s="56">
        <v>24774</v>
      </c>
      <c r="B132" s="35" t="s">
        <v>239</v>
      </c>
      <c r="C132" s="35" t="s">
        <v>29</v>
      </c>
      <c r="D132" s="36" t="s">
        <v>12</v>
      </c>
      <c r="E132" s="35" t="s">
        <v>50</v>
      </c>
      <c r="F132" s="59">
        <v>28900</v>
      </c>
      <c r="G132" s="36">
        <v>96</v>
      </c>
      <c r="H132" s="36">
        <v>96</v>
      </c>
      <c r="I132" s="36">
        <v>71</v>
      </c>
      <c r="J132" s="100" t="str">
        <f t="shared" si="6"/>
        <v/>
      </c>
      <c r="K132" s="100">
        <f t="shared" si="7"/>
        <v>6000</v>
      </c>
      <c r="L132" s="100">
        <f t="shared" si="8"/>
        <v>10000</v>
      </c>
      <c r="M132" s="100" t="str">
        <f t="shared" si="9"/>
        <v/>
      </c>
      <c r="N132" s="101" t="str">
        <f t="shared" si="10"/>
        <v/>
      </c>
      <c r="O132" s="101">
        <f t="shared" si="11"/>
        <v>1445</v>
      </c>
      <c r="P132" s="17"/>
      <c r="Q132" s="24"/>
      <c r="R132" s="24"/>
      <c r="S132" s="24"/>
      <c r="T132" s="61"/>
      <c r="U132" s="24"/>
      <c r="V132" s="24"/>
      <c r="W132" s="17"/>
      <c r="X132" s="17"/>
      <c r="Y132" s="17"/>
      <c r="Z132" s="17"/>
      <c r="AA132" s="17"/>
      <c r="AB132" s="17"/>
      <c r="AC132" s="17"/>
      <c r="AD132" s="17"/>
      <c r="AE132" s="17"/>
      <c r="AF132" s="17"/>
      <c r="AG132" s="17"/>
      <c r="AH132" s="17"/>
      <c r="AI132" s="17"/>
    </row>
    <row r="133" spans="1:35" ht="15" x14ac:dyDescent="0.25">
      <c r="A133" s="56">
        <v>24868</v>
      </c>
      <c r="B133" s="35" t="s">
        <v>240</v>
      </c>
      <c r="C133" s="35" t="s">
        <v>241</v>
      </c>
      <c r="D133" s="36" t="s">
        <v>12</v>
      </c>
      <c r="E133" s="35" t="s">
        <v>53</v>
      </c>
      <c r="F133" s="59">
        <v>58000</v>
      </c>
      <c r="G133" s="36">
        <v>78</v>
      </c>
      <c r="H133" s="36">
        <v>86</v>
      </c>
      <c r="I133" s="36">
        <v>93</v>
      </c>
      <c r="J133" s="100">
        <f t="shared" si="6"/>
        <v>5000</v>
      </c>
      <c r="K133" s="100" t="str">
        <f t="shared" si="7"/>
        <v/>
      </c>
      <c r="L133" s="100" t="str">
        <f t="shared" si="8"/>
        <v/>
      </c>
      <c r="M133" s="100" t="str">
        <f t="shared" si="9"/>
        <v/>
      </c>
      <c r="N133" s="101" t="str">
        <f t="shared" si="10"/>
        <v/>
      </c>
      <c r="O133" s="101">
        <f t="shared" si="11"/>
        <v>2900</v>
      </c>
      <c r="P133" s="17"/>
      <c r="Q133" s="24"/>
      <c r="R133" s="24"/>
      <c r="S133" s="24"/>
      <c r="T133" s="61"/>
      <c r="U133" s="24"/>
      <c r="V133" s="24"/>
      <c r="W133" s="17"/>
      <c r="X133" s="17"/>
      <c r="Y133" s="17"/>
      <c r="Z133" s="17"/>
      <c r="AA133" s="17"/>
      <c r="AB133" s="17"/>
      <c r="AC133" s="17"/>
      <c r="AD133" s="17"/>
      <c r="AE133" s="17"/>
      <c r="AF133" s="17"/>
      <c r="AG133" s="17"/>
      <c r="AH133" s="17"/>
      <c r="AI133" s="17"/>
    </row>
    <row r="134" spans="1:35" ht="15" x14ac:dyDescent="0.25">
      <c r="A134" s="56">
        <v>24997</v>
      </c>
      <c r="B134" s="35" t="s">
        <v>242</v>
      </c>
      <c r="C134" s="35" t="s">
        <v>243</v>
      </c>
      <c r="D134" s="36" t="s">
        <v>12</v>
      </c>
      <c r="E134" s="35" t="s">
        <v>50</v>
      </c>
      <c r="F134" s="59">
        <v>45000</v>
      </c>
      <c r="G134" s="36">
        <v>79</v>
      </c>
      <c r="H134" s="36">
        <v>91</v>
      </c>
      <c r="I134" s="36">
        <v>94</v>
      </c>
      <c r="J134" s="100">
        <f t="shared" si="6"/>
        <v>5000</v>
      </c>
      <c r="K134" s="100" t="str">
        <f t="shared" si="7"/>
        <v/>
      </c>
      <c r="L134" s="100">
        <f t="shared" si="8"/>
        <v>10000</v>
      </c>
      <c r="M134" s="100">
        <f t="shared" si="9"/>
        <v>7000</v>
      </c>
      <c r="N134" s="101" t="str">
        <f t="shared" si="10"/>
        <v/>
      </c>
      <c r="O134" s="101">
        <f t="shared" si="11"/>
        <v>2250</v>
      </c>
      <c r="P134" s="17"/>
      <c r="Q134" s="24"/>
      <c r="R134" s="24"/>
      <c r="S134" s="24"/>
      <c r="T134" s="61"/>
      <c r="U134" s="24"/>
      <c r="V134" s="24"/>
      <c r="W134" s="17"/>
      <c r="X134" s="17"/>
      <c r="Y134" s="17"/>
      <c r="Z134" s="17"/>
      <c r="AA134" s="17"/>
      <c r="AB134" s="17"/>
      <c r="AC134" s="17"/>
      <c r="AD134" s="17"/>
      <c r="AE134" s="17"/>
      <c r="AF134" s="17"/>
      <c r="AG134" s="17"/>
      <c r="AH134" s="17"/>
      <c r="AI134" s="17"/>
    </row>
    <row r="135" spans="1:35" ht="15" x14ac:dyDescent="0.25">
      <c r="A135" s="56">
        <v>25190</v>
      </c>
      <c r="B135" s="35" t="s">
        <v>244</v>
      </c>
      <c r="C135" s="35" t="s">
        <v>245</v>
      </c>
      <c r="D135" s="36" t="s">
        <v>10</v>
      </c>
      <c r="E135" s="35" t="s">
        <v>50</v>
      </c>
      <c r="F135" s="59">
        <v>31900</v>
      </c>
      <c r="G135" s="36">
        <v>91</v>
      </c>
      <c r="H135" s="36">
        <v>85</v>
      </c>
      <c r="I135" s="36">
        <v>74</v>
      </c>
      <c r="J135" s="100" t="str">
        <f t="shared" si="6"/>
        <v/>
      </c>
      <c r="K135" s="100" t="str">
        <f t="shared" si="7"/>
        <v/>
      </c>
      <c r="L135" s="100" t="str">
        <f t="shared" si="8"/>
        <v/>
      </c>
      <c r="M135" s="100" t="str">
        <f t="shared" si="9"/>
        <v/>
      </c>
      <c r="N135" s="101" t="str">
        <f t="shared" si="10"/>
        <v/>
      </c>
      <c r="O135" s="101">
        <f t="shared" si="11"/>
        <v>1595</v>
      </c>
      <c r="P135" s="17"/>
      <c r="Q135" s="24"/>
      <c r="R135" s="24"/>
      <c r="S135" s="24"/>
      <c r="T135" s="61"/>
      <c r="U135" s="24"/>
      <c r="V135" s="24"/>
      <c r="W135" s="17"/>
      <c r="X135" s="17"/>
      <c r="Y135" s="17"/>
      <c r="Z135" s="17"/>
      <c r="AA135" s="17"/>
      <c r="AB135" s="17"/>
      <c r="AC135" s="17"/>
      <c r="AD135" s="17"/>
      <c r="AE135" s="17"/>
      <c r="AF135" s="17"/>
      <c r="AG135" s="17"/>
      <c r="AH135" s="17"/>
      <c r="AI135" s="17"/>
    </row>
    <row r="136" spans="1:35" ht="15" x14ac:dyDescent="0.25">
      <c r="A136" s="56">
        <v>25398</v>
      </c>
      <c r="B136" s="35" t="s">
        <v>246</v>
      </c>
      <c r="C136" s="35" t="s">
        <v>247</v>
      </c>
      <c r="D136" s="36" t="s">
        <v>12</v>
      </c>
      <c r="E136" s="35" t="s">
        <v>50</v>
      </c>
      <c r="F136" s="59">
        <v>27200</v>
      </c>
      <c r="G136" s="36">
        <v>98</v>
      </c>
      <c r="H136" s="36">
        <v>76</v>
      </c>
      <c r="I136" s="36">
        <v>70</v>
      </c>
      <c r="J136" s="100" t="str">
        <f t="shared" ref="J136:J162" si="12">IF(I136&gt;90,5000,"")</f>
        <v/>
      </c>
      <c r="K136" s="100" t="str">
        <f t="shared" ref="K136:K162" si="13">IF(AND(G136&gt;85,H136&gt;85),6000,"")</f>
        <v/>
      </c>
      <c r="L136" s="100" t="str">
        <f t="shared" ref="L136:L162" si="14">IF(AND(G136&gt;90,H136&gt;90),10000,IF(AND(G136&gt;90,I136&gt;90),10000,IF(AND(I136&gt;90,H136&gt;90),10000,"")))</f>
        <v/>
      </c>
      <c r="M136" s="100" t="str">
        <f t="shared" ref="M136:M162" si="15">IF(AND(H136&gt;90,I136&gt;90),7000,IF(AND(H136&gt;90,I136&gt;80),3000,""))</f>
        <v/>
      </c>
      <c r="N136" s="101" t="str">
        <f t="shared" ref="N136:N162" si="16">IF(AND(G136&gt;=90,H136&gt;=90,I136&gt;=90),F136*0.25,IF(AND(G136&gt;=80,H136&gt;=80,I136&gt;=80),F136*0.15,""))</f>
        <v/>
      </c>
      <c r="O136" s="101">
        <f t="shared" ref="O136:O162" si="17">IF(AND(G136&gt;90,H136&gt;90,I136&gt;90),F136*0.2,IF(OR(G136&gt;90,H136&gt;90,I136&gt;90),IF(AND(G136&gt;=80,H136&gt;=80,I136&gt;=80),F136*0.15,IF(AND(G136&gt;=80,H136&gt;=80,I136&gt;=80),F136*0.1,IF(OR(G136&gt;80,H136&gt;80,I136&gt;80),F136*0.05,"")))))</f>
        <v>1360</v>
      </c>
      <c r="P136" s="17"/>
      <c r="Q136" s="24"/>
      <c r="R136" s="24"/>
      <c r="S136" s="24"/>
      <c r="T136" s="61"/>
      <c r="U136" s="24"/>
      <c r="V136" s="24"/>
      <c r="W136" s="17"/>
      <c r="X136" s="17"/>
      <c r="Y136" s="17"/>
      <c r="Z136" s="17"/>
      <c r="AA136" s="17"/>
      <c r="AB136" s="17"/>
      <c r="AC136" s="17"/>
      <c r="AD136" s="17"/>
      <c r="AE136" s="17"/>
      <c r="AF136" s="17"/>
      <c r="AG136" s="17"/>
      <c r="AH136" s="17"/>
      <c r="AI136" s="17"/>
    </row>
    <row r="137" spans="1:35" ht="15" x14ac:dyDescent="0.25">
      <c r="A137" s="56">
        <v>25496</v>
      </c>
      <c r="B137" s="35" t="s">
        <v>248</v>
      </c>
      <c r="C137" s="35" t="s">
        <v>111</v>
      </c>
      <c r="D137" s="36" t="s">
        <v>12</v>
      </c>
      <c r="E137" s="35" t="s">
        <v>50</v>
      </c>
      <c r="F137" s="59">
        <v>37200</v>
      </c>
      <c r="G137" s="36">
        <v>82</v>
      </c>
      <c r="H137" s="36">
        <v>80</v>
      </c>
      <c r="I137" s="36">
        <v>78</v>
      </c>
      <c r="J137" s="100" t="str">
        <f t="shared" si="12"/>
        <v/>
      </c>
      <c r="K137" s="100" t="str">
        <f t="shared" si="13"/>
        <v/>
      </c>
      <c r="L137" s="100" t="str">
        <f t="shared" si="14"/>
        <v/>
      </c>
      <c r="M137" s="100" t="str">
        <f t="shared" si="15"/>
        <v/>
      </c>
      <c r="N137" s="101" t="str">
        <f t="shared" si="16"/>
        <v/>
      </c>
      <c r="O137" s="101" t="b">
        <f t="shared" si="17"/>
        <v>0</v>
      </c>
      <c r="P137" s="17"/>
      <c r="Q137" s="24"/>
      <c r="R137" s="24"/>
      <c r="S137" s="24"/>
      <c r="T137" s="61"/>
      <c r="U137" s="24"/>
      <c r="V137" s="24"/>
      <c r="W137" s="17"/>
      <c r="X137" s="17"/>
      <c r="Y137" s="17"/>
      <c r="Z137" s="17"/>
      <c r="AA137" s="17"/>
      <c r="AB137" s="17"/>
      <c r="AC137" s="17"/>
      <c r="AD137" s="17"/>
      <c r="AE137" s="17"/>
      <c r="AF137" s="17"/>
      <c r="AG137" s="17"/>
      <c r="AH137" s="17"/>
      <c r="AI137" s="17"/>
    </row>
    <row r="138" spans="1:35" ht="15" x14ac:dyDescent="0.25">
      <c r="A138" s="56">
        <v>25640</v>
      </c>
      <c r="B138" s="35" t="s">
        <v>249</v>
      </c>
      <c r="C138" s="35" t="s">
        <v>250</v>
      </c>
      <c r="D138" s="36" t="s">
        <v>12</v>
      </c>
      <c r="E138" s="35" t="s">
        <v>50</v>
      </c>
      <c r="F138" s="59">
        <v>45000</v>
      </c>
      <c r="G138" s="36">
        <v>94</v>
      </c>
      <c r="H138" s="36">
        <v>98</v>
      </c>
      <c r="I138" s="36">
        <v>93</v>
      </c>
      <c r="J138" s="100">
        <f t="shared" si="12"/>
        <v>5000</v>
      </c>
      <c r="K138" s="100">
        <f t="shared" si="13"/>
        <v>6000</v>
      </c>
      <c r="L138" s="100">
        <f t="shared" si="14"/>
        <v>10000</v>
      </c>
      <c r="M138" s="100">
        <f t="shared" si="15"/>
        <v>7000</v>
      </c>
      <c r="N138" s="101">
        <f t="shared" si="16"/>
        <v>11250</v>
      </c>
      <c r="O138" s="101">
        <f t="shared" si="17"/>
        <v>9000</v>
      </c>
      <c r="P138" s="17"/>
      <c r="Q138" s="24"/>
      <c r="R138" s="24"/>
      <c r="S138" s="24"/>
      <c r="T138" s="61"/>
      <c r="U138" s="24"/>
      <c r="V138" s="24"/>
      <c r="W138" s="17"/>
      <c r="X138" s="17"/>
      <c r="Y138" s="17"/>
      <c r="Z138" s="17"/>
      <c r="AA138" s="17"/>
      <c r="AB138" s="17"/>
      <c r="AC138" s="17"/>
      <c r="AD138" s="17"/>
      <c r="AE138" s="17"/>
      <c r="AF138" s="17"/>
      <c r="AG138" s="17"/>
      <c r="AH138" s="17"/>
      <c r="AI138" s="17"/>
    </row>
    <row r="139" spans="1:35" ht="15" x14ac:dyDescent="0.25">
      <c r="A139" s="56">
        <v>25711</v>
      </c>
      <c r="B139" s="35" t="s">
        <v>251</v>
      </c>
      <c r="C139" s="35" t="s">
        <v>252</v>
      </c>
      <c r="D139" s="36" t="s">
        <v>10</v>
      </c>
      <c r="E139" s="35" t="s">
        <v>53</v>
      </c>
      <c r="F139" s="59">
        <v>62700</v>
      </c>
      <c r="G139" s="36">
        <v>86</v>
      </c>
      <c r="H139" s="36">
        <v>87</v>
      </c>
      <c r="I139" s="36">
        <v>72</v>
      </c>
      <c r="J139" s="100" t="str">
        <f t="shared" si="12"/>
        <v/>
      </c>
      <c r="K139" s="100">
        <f t="shared" si="13"/>
        <v>6000</v>
      </c>
      <c r="L139" s="100" t="str">
        <f t="shared" si="14"/>
        <v/>
      </c>
      <c r="M139" s="100" t="str">
        <f t="shared" si="15"/>
        <v/>
      </c>
      <c r="N139" s="101" t="str">
        <f t="shared" si="16"/>
        <v/>
      </c>
      <c r="O139" s="101" t="b">
        <f t="shared" si="17"/>
        <v>0</v>
      </c>
      <c r="P139" s="17"/>
      <c r="Q139" s="24"/>
      <c r="R139" s="24"/>
      <c r="S139" s="24"/>
      <c r="T139" s="61"/>
      <c r="U139" s="24"/>
      <c r="V139" s="24"/>
      <c r="W139" s="17"/>
      <c r="X139" s="17"/>
      <c r="Y139" s="17"/>
      <c r="Z139" s="17"/>
      <c r="AA139" s="17"/>
      <c r="AB139" s="17"/>
      <c r="AC139" s="17"/>
      <c r="AD139" s="17"/>
      <c r="AE139" s="17"/>
      <c r="AF139" s="17"/>
      <c r="AG139" s="17"/>
      <c r="AH139" s="17"/>
      <c r="AI139" s="17"/>
    </row>
    <row r="140" spans="1:35" ht="15" x14ac:dyDescent="0.25">
      <c r="A140" s="56">
        <v>25940</v>
      </c>
      <c r="B140" s="35" t="s">
        <v>253</v>
      </c>
      <c r="C140" s="35" t="s">
        <v>254</v>
      </c>
      <c r="D140" s="36" t="s">
        <v>10</v>
      </c>
      <c r="E140" s="35" t="s">
        <v>50</v>
      </c>
      <c r="F140" s="59">
        <v>49000</v>
      </c>
      <c r="G140" s="36">
        <v>84</v>
      </c>
      <c r="H140" s="36">
        <v>71</v>
      </c>
      <c r="I140" s="36">
        <v>80</v>
      </c>
      <c r="J140" s="100" t="str">
        <f t="shared" si="12"/>
        <v/>
      </c>
      <c r="K140" s="100" t="str">
        <f t="shared" si="13"/>
        <v/>
      </c>
      <c r="L140" s="100" t="str">
        <f t="shared" si="14"/>
        <v/>
      </c>
      <c r="M140" s="100" t="str">
        <f t="shared" si="15"/>
        <v/>
      </c>
      <c r="N140" s="101" t="str">
        <f t="shared" si="16"/>
        <v/>
      </c>
      <c r="O140" s="101" t="b">
        <f t="shared" si="17"/>
        <v>0</v>
      </c>
      <c r="P140" s="17"/>
      <c r="Q140" s="24"/>
      <c r="R140" s="24"/>
      <c r="S140" s="24"/>
      <c r="T140" s="61"/>
      <c r="U140" s="24"/>
      <c r="V140" s="24"/>
      <c r="W140" s="17"/>
      <c r="X140" s="17"/>
      <c r="Y140" s="17"/>
      <c r="Z140" s="17"/>
      <c r="AA140" s="17"/>
      <c r="AB140" s="17"/>
      <c r="AC140" s="17"/>
      <c r="AD140" s="17"/>
      <c r="AE140" s="17"/>
      <c r="AF140" s="17"/>
      <c r="AG140" s="17"/>
      <c r="AH140" s="17"/>
      <c r="AI140" s="17"/>
    </row>
    <row r="141" spans="1:35" ht="15" x14ac:dyDescent="0.25">
      <c r="A141" s="56">
        <v>26148</v>
      </c>
      <c r="B141" s="35" t="s">
        <v>156</v>
      </c>
      <c r="C141" s="35" t="s">
        <v>255</v>
      </c>
      <c r="D141" s="36" t="s">
        <v>12</v>
      </c>
      <c r="E141" s="35" t="s">
        <v>50</v>
      </c>
      <c r="F141" s="59">
        <v>25800</v>
      </c>
      <c r="G141" s="36">
        <v>78</v>
      </c>
      <c r="H141" s="36">
        <v>73</v>
      </c>
      <c r="I141" s="36">
        <v>90</v>
      </c>
      <c r="J141" s="100" t="str">
        <f t="shared" si="12"/>
        <v/>
      </c>
      <c r="K141" s="100" t="str">
        <f t="shared" si="13"/>
        <v/>
      </c>
      <c r="L141" s="100" t="str">
        <f t="shared" si="14"/>
        <v/>
      </c>
      <c r="M141" s="100" t="str">
        <f t="shared" si="15"/>
        <v/>
      </c>
      <c r="N141" s="101" t="str">
        <f t="shared" si="16"/>
        <v/>
      </c>
      <c r="O141" s="101" t="b">
        <f t="shared" si="17"/>
        <v>0</v>
      </c>
      <c r="P141" s="17"/>
      <c r="Q141" s="24"/>
      <c r="R141" s="24"/>
      <c r="S141" s="24"/>
      <c r="T141" s="61"/>
      <c r="U141" s="24"/>
      <c r="V141" s="24"/>
      <c r="W141" s="17"/>
      <c r="X141" s="17"/>
      <c r="Y141" s="17"/>
      <c r="Z141" s="17"/>
      <c r="AA141" s="17"/>
      <c r="AB141" s="17"/>
      <c r="AC141" s="17"/>
      <c r="AD141" s="17"/>
      <c r="AE141" s="17"/>
      <c r="AF141" s="17"/>
      <c r="AG141" s="17"/>
      <c r="AH141" s="17"/>
      <c r="AI141" s="17"/>
    </row>
    <row r="142" spans="1:35" ht="15" x14ac:dyDescent="0.25">
      <c r="A142" s="56">
        <v>26341</v>
      </c>
      <c r="B142" s="35" t="s">
        <v>256</v>
      </c>
      <c r="C142" s="35" t="s">
        <v>257</v>
      </c>
      <c r="D142" s="36" t="s">
        <v>12</v>
      </c>
      <c r="E142" s="35" t="s">
        <v>50</v>
      </c>
      <c r="F142" s="59">
        <v>29500</v>
      </c>
      <c r="G142" s="36">
        <v>94</v>
      </c>
      <c r="H142" s="36">
        <v>98</v>
      </c>
      <c r="I142" s="36">
        <v>85</v>
      </c>
      <c r="J142" s="100" t="str">
        <f t="shared" si="12"/>
        <v/>
      </c>
      <c r="K142" s="100">
        <f t="shared" si="13"/>
        <v>6000</v>
      </c>
      <c r="L142" s="100">
        <f t="shared" si="14"/>
        <v>10000</v>
      </c>
      <c r="M142" s="100">
        <f t="shared" si="15"/>
        <v>3000</v>
      </c>
      <c r="N142" s="101">
        <f t="shared" si="16"/>
        <v>4425</v>
      </c>
      <c r="O142" s="101">
        <f t="shared" si="17"/>
        <v>4425</v>
      </c>
      <c r="P142" s="17"/>
      <c r="Q142" s="24"/>
      <c r="R142" s="24"/>
      <c r="S142" s="24"/>
      <c r="T142" s="61"/>
      <c r="U142" s="24"/>
      <c r="V142" s="24"/>
      <c r="W142" s="17"/>
      <c r="X142" s="17"/>
      <c r="Y142" s="17"/>
      <c r="Z142" s="17"/>
      <c r="AA142" s="17"/>
      <c r="AB142" s="17"/>
      <c r="AC142" s="17"/>
      <c r="AD142" s="17"/>
      <c r="AE142" s="17"/>
      <c r="AF142" s="17"/>
      <c r="AG142" s="17"/>
      <c r="AH142" s="17"/>
      <c r="AI142" s="17"/>
    </row>
    <row r="143" spans="1:35" ht="15" x14ac:dyDescent="0.25">
      <c r="A143" s="56">
        <v>26517</v>
      </c>
      <c r="B143" s="35" t="s">
        <v>258</v>
      </c>
      <c r="C143" s="35" t="s">
        <v>259</v>
      </c>
      <c r="D143" s="36" t="s">
        <v>12</v>
      </c>
      <c r="E143" s="35" t="s">
        <v>50</v>
      </c>
      <c r="F143" s="59">
        <v>43900</v>
      </c>
      <c r="G143" s="36">
        <v>75</v>
      </c>
      <c r="H143" s="36">
        <v>76</v>
      </c>
      <c r="I143" s="36">
        <v>70</v>
      </c>
      <c r="J143" s="100" t="str">
        <f t="shared" si="12"/>
        <v/>
      </c>
      <c r="K143" s="100" t="str">
        <f t="shared" si="13"/>
        <v/>
      </c>
      <c r="L143" s="100" t="str">
        <f t="shared" si="14"/>
        <v/>
      </c>
      <c r="M143" s="100" t="str">
        <f t="shared" si="15"/>
        <v/>
      </c>
      <c r="N143" s="101" t="str">
        <f t="shared" si="16"/>
        <v/>
      </c>
      <c r="O143" s="101" t="b">
        <f t="shared" si="17"/>
        <v>0</v>
      </c>
      <c r="P143" s="17"/>
      <c r="Q143" s="24"/>
      <c r="R143" s="24"/>
      <c r="S143" s="24"/>
      <c r="T143" s="61"/>
      <c r="U143" s="24"/>
      <c r="V143" s="24"/>
      <c r="W143" s="17"/>
      <c r="X143" s="17"/>
      <c r="Y143" s="17"/>
      <c r="Z143" s="17"/>
      <c r="AA143" s="17"/>
      <c r="AB143" s="17"/>
      <c r="AC143" s="17"/>
      <c r="AD143" s="17"/>
      <c r="AE143" s="17"/>
      <c r="AF143" s="17"/>
      <c r="AG143" s="17"/>
      <c r="AH143" s="17"/>
      <c r="AI143" s="17"/>
    </row>
    <row r="144" spans="1:35" ht="15" x14ac:dyDescent="0.25">
      <c r="A144" s="56">
        <v>26634</v>
      </c>
      <c r="B144" s="35" t="s">
        <v>163</v>
      </c>
      <c r="C144" s="35" t="s">
        <v>179</v>
      </c>
      <c r="D144" s="36" t="s">
        <v>12</v>
      </c>
      <c r="E144" s="35" t="s">
        <v>50</v>
      </c>
      <c r="F144" s="59">
        <v>44200</v>
      </c>
      <c r="G144" s="36">
        <v>83</v>
      </c>
      <c r="H144" s="36">
        <v>96</v>
      </c>
      <c r="I144" s="36">
        <v>89</v>
      </c>
      <c r="J144" s="100" t="str">
        <f t="shared" si="12"/>
        <v/>
      </c>
      <c r="K144" s="100" t="str">
        <f t="shared" si="13"/>
        <v/>
      </c>
      <c r="L144" s="100" t="str">
        <f t="shared" si="14"/>
        <v/>
      </c>
      <c r="M144" s="100">
        <f t="shared" si="15"/>
        <v>3000</v>
      </c>
      <c r="N144" s="101">
        <f t="shared" si="16"/>
        <v>6630</v>
      </c>
      <c r="O144" s="101">
        <f t="shared" si="17"/>
        <v>6630</v>
      </c>
      <c r="P144" s="17"/>
      <c r="Q144" s="24"/>
      <c r="R144" s="24"/>
      <c r="S144" s="24"/>
      <c r="T144" s="61"/>
      <c r="U144" s="24"/>
      <c r="V144" s="24"/>
      <c r="W144" s="17"/>
      <c r="X144" s="17"/>
      <c r="Y144" s="17"/>
      <c r="Z144" s="17"/>
      <c r="AA144" s="17"/>
      <c r="AB144" s="17"/>
      <c r="AC144" s="17"/>
      <c r="AD144" s="17"/>
      <c r="AE144" s="17"/>
      <c r="AF144" s="17"/>
      <c r="AG144" s="17"/>
      <c r="AH144" s="17"/>
      <c r="AI144" s="17"/>
    </row>
    <row r="145" spans="1:35" ht="15" x14ac:dyDescent="0.25">
      <c r="A145" s="56">
        <v>26679</v>
      </c>
      <c r="B145" s="35" t="s">
        <v>260</v>
      </c>
      <c r="C145" s="35" t="s">
        <v>261</v>
      </c>
      <c r="D145" s="36" t="s">
        <v>12</v>
      </c>
      <c r="E145" s="35" t="s">
        <v>50</v>
      </c>
      <c r="F145" s="59">
        <v>27800</v>
      </c>
      <c r="G145" s="36">
        <v>79</v>
      </c>
      <c r="H145" s="36">
        <v>84</v>
      </c>
      <c r="I145" s="36">
        <v>87</v>
      </c>
      <c r="J145" s="100" t="str">
        <f t="shared" si="12"/>
        <v/>
      </c>
      <c r="K145" s="100" t="str">
        <f t="shared" si="13"/>
        <v/>
      </c>
      <c r="L145" s="100" t="str">
        <f t="shared" si="14"/>
        <v/>
      </c>
      <c r="M145" s="100" t="str">
        <f t="shared" si="15"/>
        <v/>
      </c>
      <c r="N145" s="101" t="str">
        <f t="shared" si="16"/>
        <v/>
      </c>
      <c r="O145" s="101" t="b">
        <f t="shared" si="17"/>
        <v>0</v>
      </c>
      <c r="P145" s="17"/>
      <c r="Q145" s="24"/>
      <c r="R145" s="24"/>
      <c r="S145" s="24"/>
      <c r="T145" s="61"/>
      <c r="U145" s="24"/>
      <c r="V145" s="24"/>
      <c r="W145" s="17"/>
      <c r="X145" s="17"/>
      <c r="Y145" s="17"/>
      <c r="Z145" s="17"/>
      <c r="AA145" s="17"/>
      <c r="AB145" s="17"/>
      <c r="AC145" s="17"/>
      <c r="AD145" s="17"/>
      <c r="AE145" s="17"/>
      <c r="AF145" s="17"/>
      <c r="AG145" s="17"/>
      <c r="AH145" s="17"/>
      <c r="AI145" s="17"/>
    </row>
    <row r="146" spans="1:35" ht="15" x14ac:dyDescent="0.25">
      <c r="A146" s="56">
        <v>26813</v>
      </c>
      <c r="B146" s="35" t="s">
        <v>262</v>
      </c>
      <c r="C146" s="35" t="s">
        <v>263</v>
      </c>
      <c r="D146" s="36" t="s">
        <v>12</v>
      </c>
      <c r="E146" s="35" t="s">
        <v>50</v>
      </c>
      <c r="F146" s="59">
        <v>43900</v>
      </c>
      <c r="G146" s="36">
        <v>93</v>
      </c>
      <c r="H146" s="36">
        <v>91</v>
      </c>
      <c r="I146" s="36">
        <v>83</v>
      </c>
      <c r="J146" s="100" t="str">
        <f t="shared" si="12"/>
        <v/>
      </c>
      <c r="K146" s="100">
        <f t="shared" si="13"/>
        <v>6000</v>
      </c>
      <c r="L146" s="100">
        <f t="shared" si="14"/>
        <v>10000</v>
      </c>
      <c r="M146" s="100">
        <f t="shared" si="15"/>
        <v>3000</v>
      </c>
      <c r="N146" s="101">
        <f t="shared" si="16"/>
        <v>6585</v>
      </c>
      <c r="O146" s="101">
        <f t="shared" si="17"/>
        <v>6585</v>
      </c>
      <c r="P146" s="17"/>
      <c r="Q146" s="24"/>
      <c r="R146" s="24"/>
      <c r="S146" s="24"/>
      <c r="T146" s="61"/>
      <c r="U146" s="24"/>
      <c r="V146" s="24"/>
      <c r="W146" s="17"/>
      <c r="X146" s="17"/>
      <c r="Y146" s="17"/>
      <c r="Z146" s="17"/>
      <c r="AA146" s="17"/>
      <c r="AB146" s="17"/>
      <c r="AC146" s="17"/>
      <c r="AD146" s="17"/>
      <c r="AE146" s="17"/>
      <c r="AF146" s="17"/>
      <c r="AG146" s="17"/>
      <c r="AH146" s="17"/>
      <c r="AI146" s="17"/>
    </row>
    <row r="147" spans="1:35" ht="15" x14ac:dyDescent="0.25">
      <c r="A147" s="56">
        <v>26896</v>
      </c>
      <c r="B147" s="35" t="s">
        <v>264</v>
      </c>
      <c r="C147" s="35" t="s">
        <v>265</v>
      </c>
      <c r="D147" s="36" t="s">
        <v>12</v>
      </c>
      <c r="E147" s="35" t="s">
        <v>50</v>
      </c>
      <c r="F147" s="59">
        <v>25600</v>
      </c>
      <c r="G147" s="36">
        <v>78</v>
      </c>
      <c r="H147" s="36">
        <v>94</v>
      </c>
      <c r="I147" s="36">
        <v>73</v>
      </c>
      <c r="J147" s="100" t="str">
        <f t="shared" si="12"/>
        <v/>
      </c>
      <c r="K147" s="100" t="str">
        <f t="shared" si="13"/>
        <v/>
      </c>
      <c r="L147" s="100" t="str">
        <f t="shared" si="14"/>
        <v/>
      </c>
      <c r="M147" s="100" t="str">
        <f t="shared" si="15"/>
        <v/>
      </c>
      <c r="N147" s="101" t="str">
        <f t="shared" si="16"/>
        <v/>
      </c>
      <c r="O147" s="101">
        <f t="shared" si="17"/>
        <v>1280</v>
      </c>
      <c r="P147" s="17"/>
      <c r="Q147" s="24"/>
      <c r="R147" s="24"/>
      <c r="S147" s="24"/>
      <c r="T147" s="61"/>
      <c r="U147" s="24"/>
      <c r="V147" s="24"/>
      <c r="W147" s="17"/>
      <c r="X147" s="17"/>
      <c r="Y147" s="17"/>
      <c r="Z147" s="17"/>
      <c r="AA147" s="17"/>
      <c r="AB147" s="17"/>
      <c r="AC147" s="17"/>
      <c r="AD147" s="17"/>
      <c r="AE147" s="17"/>
      <c r="AF147" s="17"/>
      <c r="AG147" s="17"/>
      <c r="AH147" s="17"/>
      <c r="AI147" s="17"/>
    </row>
    <row r="148" spans="1:35" ht="15" x14ac:dyDescent="0.25">
      <c r="A148" s="56">
        <v>27135</v>
      </c>
      <c r="B148" s="35" t="s">
        <v>266</v>
      </c>
      <c r="C148" s="35" t="s">
        <v>64</v>
      </c>
      <c r="D148" s="36" t="s">
        <v>10</v>
      </c>
      <c r="E148" s="35" t="s">
        <v>53</v>
      </c>
      <c r="F148" s="59">
        <v>44300</v>
      </c>
      <c r="G148" s="36">
        <v>95</v>
      </c>
      <c r="H148" s="36">
        <v>71</v>
      </c>
      <c r="I148" s="36">
        <v>83</v>
      </c>
      <c r="J148" s="100" t="str">
        <f t="shared" si="12"/>
        <v/>
      </c>
      <c r="K148" s="100" t="str">
        <f t="shared" si="13"/>
        <v/>
      </c>
      <c r="L148" s="100" t="str">
        <f t="shared" si="14"/>
        <v/>
      </c>
      <c r="M148" s="100" t="str">
        <f t="shared" si="15"/>
        <v/>
      </c>
      <c r="N148" s="101" t="str">
        <f t="shared" si="16"/>
        <v/>
      </c>
      <c r="O148" s="101">
        <f t="shared" si="17"/>
        <v>2215</v>
      </c>
      <c r="P148" s="17"/>
      <c r="Q148" s="24"/>
      <c r="R148" s="24"/>
      <c r="S148" s="24"/>
      <c r="T148" s="61"/>
      <c r="U148" s="24"/>
      <c r="V148" s="24"/>
      <c r="W148" s="17"/>
      <c r="X148" s="17"/>
      <c r="Y148" s="17"/>
      <c r="Z148" s="17"/>
      <c r="AA148" s="17"/>
      <c r="AB148" s="17"/>
      <c r="AC148" s="17"/>
      <c r="AD148" s="17"/>
      <c r="AE148" s="17"/>
      <c r="AF148" s="17"/>
      <c r="AG148" s="17"/>
      <c r="AH148" s="17"/>
      <c r="AI148" s="17"/>
    </row>
    <row r="149" spans="1:35" ht="15" x14ac:dyDescent="0.25">
      <c r="A149" s="56">
        <v>27244</v>
      </c>
      <c r="B149" s="35" t="s">
        <v>267</v>
      </c>
      <c r="C149" s="35" t="s">
        <v>268</v>
      </c>
      <c r="D149" s="36" t="s">
        <v>12</v>
      </c>
      <c r="E149" s="35" t="s">
        <v>50</v>
      </c>
      <c r="F149" s="59">
        <v>33000</v>
      </c>
      <c r="G149" s="36">
        <v>84</v>
      </c>
      <c r="H149" s="36">
        <v>97</v>
      </c>
      <c r="I149" s="36">
        <v>70</v>
      </c>
      <c r="J149" s="100" t="str">
        <f t="shared" si="12"/>
        <v/>
      </c>
      <c r="K149" s="100" t="str">
        <f t="shared" si="13"/>
        <v/>
      </c>
      <c r="L149" s="100" t="str">
        <f t="shared" si="14"/>
        <v/>
      </c>
      <c r="M149" s="100" t="str">
        <f t="shared" si="15"/>
        <v/>
      </c>
      <c r="N149" s="101" t="str">
        <f t="shared" si="16"/>
        <v/>
      </c>
      <c r="O149" s="101">
        <f t="shared" si="17"/>
        <v>1650</v>
      </c>
      <c r="P149" s="17"/>
      <c r="Q149" s="24"/>
      <c r="R149" s="24"/>
      <c r="S149" s="24"/>
      <c r="T149" s="61"/>
      <c r="U149" s="24"/>
      <c r="V149" s="24"/>
      <c r="W149" s="17"/>
      <c r="X149" s="17"/>
      <c r="Y149" s="17"/>
      <c r="Z149" s="17"/>
      <c r="AA149" s="17"/>
      <c r="AB149" s="17"/>
      <c r="AC149" s="17"/>
      <c r="AD149" s="17"/>
      <c r="AE149" s="17"/>
      <c r="AF149" s="17"/>
      <c r="AG149" s="17"/>
      <c r="AH149" s="17"/>
      <c r="AI149" s="17"/>
    </row>
    <row r="150" spans="1:35" ht="15" x14ac:dyDescent="0.25">
      <c r="A150" s="56">
        <v>27474</v>
      </c>
      <c r="B150" s="35" t="s">
        <v>269</v>
      </c>
      <c r="C150" s="35" t="s">
        <v>26</v>
      </c>
      <c r="D150" s="36" t="s">
        <v>10</v>
      </c>
      <c r="E150" s="35" t="s">
        <v>50</v>
      </c>
      <c r="F150" s="59">
        <v>49500</v>
      </c>
      <c r="G150" s="36">
        <v>83</v>
      </c>
      <c r="H150" s="36">
        <v>75</v>
      </c>
      <c r="I150" s="36">
        <v>97</v>
      </c>
      <c r="J150" s="100">
        <f t="shared" si="12"/>
        <v>5000</v>
      </c>
      <c r="K150" s="100" t="str">
        <f t="shared" si="13"/>
        <v/>
      </c>
      <c r="L150" s="100" t="str">
        <f t="shared" si="14"/>
        <v/>
      </c>
      <c r="M150" s="100" t="str">
        <f t="shared" si="15"/>
        <v/>
      </c>
      <c r="N150" s="101" t="str">
        <f t="shared" si="16"/>
        <v/>
      </c>
      <c r="O150" s="101">
        <f t="shared" si="17"/>
        <v>2475</v>
      </c>
      <c r="P150" s="17"/>
      <c r="Q150" s="24"/>
      <c r="R150" s="24"/>
      <c r="S150" s="24"/>
      <c r="T150" s="61"/>
      <c r="U150" s="24"/>
      <c r="V150" s="24"/>
      <c r="W150" s="17"/>
      <c r="X150" s="17"/>
      <c r="Y150" s="17"/>
      <c r="Z150" s="17"/>
      <c r="AA150" s="17"/>
      <c r="AB150" s="17"/>
      <c r="AC150" s="17"/>
      <c r="AD150" s="17"/>
      <c r="AE150" s="17"/>
      <c r="AF150" s="17"/>
      <c r="AG150" s="17"/>
      <c r="AH150" s="17"/>
      <c r="AI150" s="17"/>
    </row>
    <row r="151" spans="1:35" ht="15" x14ac:dyDescent="0.25">
      <c r="A151" s="56">
        <v>27623</v>
      </c>
      <c r="B151" s="35" t="s">
        <v>270</v>
      </c>
      <c r="C151" s="35" t="s">
        <v>271</v>
      </c>
      <c r="D151" s="36" t="s">
        <v>12</v>
      </c>
      <c r="E151" s="35" t="s">
        <v>50</v>
      </c>
      <c r="F151" s="59">
        <v>46100</v>
      </c>
      <c r="G151" s="36">
        <v>84</v>
      </c>
      <c r="H151" s="36">
        <v>83</v>
      </c>
      <c r="I151" s="36">
        <v>99</v>
      </c>
      <c r="J151" s="100">
        <f t="shared" si="12"/>
        <v>5000</v>
      </c>
      <c r="K151" s="100" t="str">
        <f t="shared" si="13"/>
        <v/>
      </c>
      <c r="L151" s="100" t="str">
        <f t="shared" si="14"/>
        <v/>
      </c>
      <c r="M151" s="100" t="str">
        <f t="shared" si="15"/>
        <v/>
      </c>
      <c r="N151" s="101">
        <f t="shared" si="16"/>
        <v>6915</v>
      </c>
      <c r="O151" s="101">
        <f t="shared" si="17"/>
        <v>6915</v>
      </c>
      <c r="P151" s="17"/>
      <c r="Q151" s="24"/>
      <c r="R151" s="24"/>
      <c r="S151" s="24"/>
      <c r="T151" s="61"/>
      <c r="U151" s="24"/>
      <c r="V151" s="24"/>
      <c r="W151" s="17"/>
      <c r="X151" s="17"/>
      <c r="Y151" s="17"/>
      <c r="Z151" s="17"/>
      <c r="AA151" s="17"/>
      <c r="AB151" s="17"/>
      <c r="AC151" s="17"/>
      <c r="AD151" s="17"/>
      <c r="AE151" s="17"/>
      <c r="AF151" s="17"/>
      <c r="AG151" s="17"/>
      <c r="AH151" s="17"/>
      <c r="AI151" s="17"/>
    </row>
    <row r="152" spans="1:35" ht="15" x14ac:dyDescent="0.25">
      <c r="A152" s="56">
        <v>27633</v>
      </c>
      <c r="B152" s="35" t="s">
        <v>272</v>
      </c>
      <c r="C152" s="35" t="s">
        <v>104</v>
      </c>
      <c r="D152" s="36" t="s">
        <v>12</v>
      </c>
      <c r="E152" s="35" t="s">
        <v>50</v>
      </c>
      <c r="F152" s="59">
        <v>35900</v>
      </c>
      <c r="G152" s="36">
        <v>82</v>
      </c>
      <c r="H152" s="36">
        <v>97</v>
      </c>
      <c r="I152" s="36">
        <v>78</v>
      </c>
      <c r="J152" s="100" t="str">
        <f t="shared" si="12"/>
        <v/>
      </c>
      <c r="K152" s="100" t="str">
        <f t="shared" si="13"/>
        <v/>
      </c>
      <c r="L152" s="100" t="str">
        <f t="shared" si="14"/>
        <v/>
      </c>
      <c r="M152" s="100" t="str">
        <f t="shared" si="15"/>
        <v/>
      </c>
      <c r="N152" s="101" t="str">
        <f t="shared" si="16"/>
        <v/>
      </c>
      <c r="O152" s="101">
        <f t="shared" si="17"/>
        <v>1795</v>
      </c>
      <c r="P152" s="17"/>
      <c r="Q152" s="24"/>
      <c r="R152" s="24"/>
      <c r="S152" s="24"/>
      <c r="T152" s="61"/>
      <c r="U152" s="24"/>
      <c r="V152" s="24"/>
      <c r="W152" s="17"/>
      <c r="X152" s="17"/>
      <c r="Y152" s="17"/>
      <c r="Z152" s="17"/>
      <c r="AA152" s="17"/>
      <c r="AB152" s="17"/>
      <c r="AC152" s="17"/>
      <c r="AD152" s="17"/>
      <c r="AE152" s="17"/>
      <c r="AF152" s="17"/>
      <c r="AG152" s="17"/>
      <c r="AH152" s="17"/>
      <c r="AI152" s="17"/>
    </row>
    <row r="153" spans="1:35" ht="15" x14ac:dyDescent="0.25">
      <c r="A153" s="56">
        <v>27852</v>
      </c>
      <c r="B153" s="35" t="s">
        <v>273</v>
      </c>
      <c r="C153" s="35" t="s">
        <v>21</v>
      </c>
      <c r="D153" s="36" t="s">
        <v>12</v>
      </c>
      <c r="E153" s="35" t="s">
        <v>50</v>
      </c>
      <c r="F153" s="59">
        <v>42700</v>
      </c>
      <c r="G153" s="36">
        <v>70</v>
      </c>
      <c r="H153" s="36">
        <v>93</v>
      </c>
      <c r="I153" s="36">
        <v>91</v>
      </c>
      <c r="J153" s="100">
        <f t="shared" si="12"/>
        <v>5000</v>
      </c>
      <c r="K153" s="100" t="str">
        <f t="shared" si="13"/>
        <v/>
      </c>
      <c r="L153" s="100">
        <f t="shared" si="14"/>
        <v>10000</v>
      </c>
      <c r="M153" s="100">
        <f t="shared" si="15"/>
        <v>7000</v>
      </c>
      <c r="N153" s="101" t="str">
        <f t="shared" si="16"/>
        <v/>
      </c>
      <c r="O153" s="101">
        <f t="shared" si="17"/>
        <v>2135</v>
      </c>
      <c r="P153" s="17"/>
      <c r="Q153" s="24"/>
      <c r="R153" s="24"/>
      <c r="S153" s="24"/>
      <c r="T153" s="61"/>
      <c r="U153" s="24"/>
      <c r="V153" s="24"/>
      <c r="W153" s="17"/>
      <c r="X153" s="17"/>
      <c r="Y153" s="17"/>
      <c r="Z153" s="17"/>
      <c r="AA153" s="17"/>
      <c r="AB153" s="17"/>
      <c r="AC153" s="17"/>
      <c r="AD153" s="17"/>
      <c r="AE153" s="17"/>
      <c r="AF153" s="17"/>
      <c r="AG153" s="17"/>
      <c r="AH153" s="17"/>
      <c r="AI153" s="17"/>
    </row>
    <row r="154" spans="1:35" ht="15" x14ac:dyDescent="0.25">
      <c r="A154" s="56">
        <v>27956</v>
      </c>
      <c r="B154" s="35" t="s">
        <v>274</v>
      </c>
      <c r="C154" s="35" t="s">
        <v>0</v>
      </c>
      <c r="D154" s="36" t="s">
        <v>12</v>
      </c>
      <c r="E154" s="35" t="s">
        <v>50</v>
      </c>
      <c r="F154" s="59">
        <v>44200</v>
      </c>
      <c r="G154" s="36">
        <v>100</v>
      </c>
      <c r="H154" s="36">
        <v>70</v>
      </c>
      <c r="I154" s="36">
        <v>72</v>
      </c>
      <c r="J154" s="100" t="str">
        <f t="shared" si="12"/>
        <v/>
      </c>
      <c r="K154" s="100" t="str">
        <f t="shared" si="13"/>
        <v/>
      </c>
      <c r="L154" s="100" t="str">
        <f t="shared" si="14"/>
        <v/>
      </c>
      <c r="M154" s="100" t="str">
        <f t="shared" si="15"/>
        <v/>
      </c>
      <c r="N154" s="101" t="str">
        <f t="shared" si="16"/>
        <v/>
      </c>
      <c r="O154" s="101">
        <f t="shared" si="17"/>
        <v>2210</v>
      </c>
      <c r="P154" s="17"/>
      <c r="Q154" s="24"/>
      <c r="R154" s="24"/>
      <c r="S154" s="24"/>
      <c r="T154" s="61"/>
      <c r="U154" s="24"/>
      <c r="V154" s="24"/>
      <c r="W154" s="17"/>
      <c r="X154" s="17"/>
      <c r="Y154" s="17"/>
      <c r="Z154" s="17"/>
      <c r="AA154" s="17"/>
      <c r="AB154" s="17"/>
      <c r="AC154" s="17"/>
      <c r="AD154" s="17"/>
      <c r="AE154" s="17"/>
      <c r="AF154" s="17"/>
      <c r="AG154" s="17"/>
      <c r="AH154" s="17"/>
      <c r="AI154" s="17"/>
    </row>
    <row r="155" spans="1:35" ht="15" x14ac:dyDescent="0.25">
      <c r="A155" s="56">
        <v>27960</v>
      </c>
      <c r="B155" s="35" t="s">
        <v>17</v>
      </c>
      <c r="C155" s="35" t="s">
        <v>275</v>
      </c>
      <c r="D155" s="36" t="s">
        <v>10</v>
      </c>
      <c r="E155" s="35" t="s">
        <v>53</v>
      </c>
      <c r="F155" s="59">
        <v>41400</v>
      </c>
      <c r="G155" s="36">
        <v>77</v>
      </c>
      <c r="H155" s="36">
        <v>76</v>
      </c>
      <c r="I155" s="36">
        <v>81</v>
      </c>
      <c r="J155" s="100" t="str">
        <f t="shared" si="12"/>
        <v/>
      </c>
      <c r="K155" s="100" t="str">
        <f t="shared" si="13"/>
        <v/>
      </c>
      <c r="L155" s="100" t="str">
        <f t="shared" si="14"/>
        <v/>
      </c>
      <c r="M155" s="100" t="str">
        <f t="shared" si="15"/>
        <v/>
      </c>
      <c r="N155" s="101" t="str">
        <f t="shared" si="16"/>
        <v/>
      </c>
      <c r="O155" s="101" t="b">
        <f t="shared" si="17"/>
        <v>0</v>
      </c>
      <c r="P155" s="17"/>
      <c r="Q155" s="24"/>
      <c r="R155" s="24"/>
      <c r="S155" s="24"/>
      <c r="T155" s="61"/>
      <c r="U155" s="24"/>
      <c r="V155" s="24"/>
      <c r="W155" s="17"/>
      <c r="X155" s="17"/>
      <c r="Y155" s="17"/>
      <c r="Z155" s="17"/>
      <c r="AA155" s="17"/>
      <c r="AB155" s="17"/>
      <c r="AC155" s="17"/>
      <c r="AD155" s="17"/>
      <c r="AE155" s="17"/>
      <c r="AF155" s="17"/>
      <c r="AG155" s="17"/>
      <c r="AH155" s="17"/>
      <c r="AI155" s="17"/>
    </row>
    <row r="156" spans="1:35" ht="15" x14ac:dyDescent="0.25">
      <c r="A156" s="56">
        <v>28158</v>
      </c>
      <c r="B156" s="35" t="s">
        <v>276</v>
      </c>
      <c r="C156" s="35" t="s">
        <v>277</v>
      </c>
      <c r="D156" s="36" t="s">
        <v>12</v>
      </c>
      <c r="E156" s="35" t="s">
        <v>60</v>
      </c>
      <c r="F156" s="59">
        <v>21800</v>
      </c>
      <c r="G156" s="36">
        <v>87</v>
      </c>
      <c r="H156" s="36">
        <v>73</v>
      </c>
      <c r="I156" s="36">
        <v>77</v>
      </c>
      <c r="J156" s="100" t="str">
        <f t="shared" si="12"/>
        <v/>
      </c>
      <c r="K156" s="100" t="str">
        <f t="shared" si="13"/>
        <v/>
      </c>
      <c r="L156" s="100" t="str">
        <f t="shared" si="14"/>
        <v/>
      </c>
      <c r="M156" s="100" t="str">
        <f t="shared" si="15"/>
        <v/>
      </c>
      <c r="N156" s="101" t="str">
        <f t="shared" si="16"/>
        <v/>
      </c>
      <c r="O156" s="101" t="b">
        <f t="shared" si="17"/>
        <v>0</v>
      </c>
      <c r="P156" s="17"/>
      <c r="Q156" s="17"/>
      <c r="R156" s="24"/>
      <c r="S156" s="24"/>
      <c r="T156" s="61"/>
      <c r="U156" s="24"/>
      <c r="V156" s="24"/>
      <c r="W156" s="17"/>
      <c r="X156" s="17"/>
      <c r="Y156" s="17"/>
      <c r="Z156" s="17"/>
      <c r="AA156" s="17"/>
      <c r="AB156" s="17"/>
      <c r="AC156" s="17"/>
      <c r="AD156" s="17"/>
      <c r="AE156" s="17"/>
      <c r="AF156" s="17"/>
      <c r="AG156" s="17"/>
      <c r="AH156" s="17"/>
      <c r="AI156" s="17"/>
    </row>
    <row r="157" spans="1:35" ht="15" x14ac:dyDescent="0.25">
      <c r="A157" s="56">
        <v>28386</v>
      </c>
      <c r="B157" s="35" t="s">
        <v>278</v>
      </c>
      <c r="C157" s="35" t="s">
        <v>279</v>
      </c>
      <c r="D157" s="36" t="s">
        <v>10</v>
      </c>
      <c r="E157" s="35" t="s">
        <v>50</v>
      </c>
      <c r="F157" s="59">
        <v>48400</v>
      </c>
      <c r="G157" s="36">
        <v>98</v>
      </c>
      <c r="H157" s="36">
        <v>89</v>
      </c>
      <c r="I157" s="36">
        <v>88</v>
      </c>
      <c r="J157" s="100" t="str">
        <f t="shared" si="12"/>
        <v/>
      </c>
      <c r="K157" s="100">
        <f t="shared" si="13"/>
        <v>6000</v>
      </c>
      <c r="L157" s="100" t="str">
        <f t="shared" si="14"/>
        <v/>
      </c>
      <c r="M157" s="100" t="str">
        <f t="shared" si="15"/>
        <v/>
      </c>
      <c r="N157" s="101">
        <f t="shared" si="16"/>
        <v>7260</v>
      </c>
      <c r="O157" s="101">
        <f t="shared" si="17"/>
        <v>7260</v>
      </c>
      <c r="P157" s="17"/>
      <c r="Q157" s="17"/>
      <c r="R157" s="24"/>
      <c r="S157" s="24"/>
      <c r="T157" s="61"/>
      <c r="U157" s="24"/>
      <c r="V157" s="24"/>
      <c r="W157" s="17"/>
      <c r="X157" s="17"/>
      <c r="Y157" s="17"/>
      <c r="Z157" s="17"/>
      <c r="AA157" s="17"/>
      <c r="AB157" s="17"/>
      <c r="AC157" s="17"/>
      <c r="AD157" s="17"/>
      <c r="AE157" s="17"/>
      <c r="AF157" s="17"/>
      <c r="AG157" s="17"/>
      <c r="AH157" s="17"/>
      <c r="AI157" s="17"/>
    </row>
    <row r="158" spans="1:35" ht="15" x14ac:dyDescent="0.25">
      <c r="A158" s="56">
        <v>28588</v>
      </c>
      <c r="B158" s="35" t="s">
        <v>280</v>
      </c>
      <c r="C158" s="35" t="s">
        <v>52</v>
      </c>
      <c r="D158" s="36" t="s">
        <v>12</v>
      </c>
      <c r="E158" s="35" t="s">
        <v>53</v>
      </c>
      <c r="F158" s="59">
        <v>62000</v>
      </c>
      <c r="G158" s="36">
        <v>81</v>
      </c>
      <c r="H158" s="36">
        <v>99</v>
      </c>
      <c r="I158" s="36">
        <v>87</v>
      </c>
      <c r="J158" s="100" t="str">
        <f t="shared" si="12"/>
        <v/>
      </c>
      <c r="K158" s="100" t="str">
        <f t="shared" si="13"/>
        <v/>
      </c>
      <c r="L158" s="100" t="str">
        <f t="shared" si="14"/>
        <v/>
      </c>
      <c r="M158" s="100">
        <f t="shared" si="15"/>
        <v>3000</v>
      </c>
      <c r="N158" s="101">
        <f t="shared" si="16"/>
        <v>9300</v>
      </c>
      <c r="O158" s="101">
        <f t="shared" si="17"/>
        <v>9300</v>
      </c>
      <c r="P158" s="17"/>
      <c r="Q158" s="17"/>
      <c r="R158" s="24"/>
      <c r="S158" s="24"/>
      <c r="T158" s="61"/>
      <c r="U158" s="24"/>
      <c r="V158" s="24"/>
      <c r="W158" s="17"/>
      <c r="X158" s="17"/>
      <c r="Y158" s="17"/>
      <c r="Z158" s="17"/>
      <c r="AA158" s="17"/>
      <c r="AB158" s="17"/>
      <c r="AC158" s="17"/>
      <c r="AD158" s="17"/>
      <c r="AE158" s="17"/>
      <c r="AF158" s="17"/>
      <c r="AG158" s="17"/>
      <c r="AH158" s="17"/>
      <c r="AI158" s="17"/>
    </row>
    <row r="159" spans="1:35" ht="15" x14ac:dyDescent="0.25">
      <c r="A159" s="56">
        <v>28790</v>
      </c>
      <c r="B159" s="35" t="s">
        <v>281</v>
      </c>
      <c r="C159" s="35" t="s">
        <v>139</v>
      </c>
      <c r="D159" s="36" t="s">
        <v>12</v>
      </c>
      <c r="E159" s="35" t="s">
        <v>50</v>
      </c>
      <c r="F159" s="59">
        <v>36800</v>
      </c>
      <c r="G159" s="36">
        <v>85</v>
      </c>
      <c r="H159" s="36">
        <v>75</v>
      </c>
      <c r="I159" s="36">
        <v>88</v>
      </c>
      <c r="J159" s="100" t="str">
        <f t="shared" si="12"/>
        <v/>
      </c>
      <c r="K159" s="100" t="str">
        <f t="shared" si="13"/>
        <v/>
      </c>
      <c r="L159" s="100" t="str">
        <f t="shared" si="14"/>
        <v/>
      </c>
      <c r="M159" s="100" t="str">
        <f t="shared" si="15"/>
        <v/>
      </c>
      <c r="N159" s="101" t="str">
        <f t="shared" si="16"/>
        <v/>
      </c>
      <c r="O159" s="101" t="b">
        <f t="shared" si="17"/>
        <v>0</v>
      </c>
      <c r="P159" s="17"/>
      <c r="Q159" s="17"/>
      <c r="R159" s="24"/>
      <c r="S159" s="24"/>
      <c r="T159" s="61"/>
      <c r="U159" s="24"/>
      <c r="V159" s="24"/>
      <c r="W159" s="17"/>
      <c r="X159" s="17"/>
      <c r="Y159" s="17"/>
      <c r="Z159" s="17"/>
      <c r="AA159" s="17"/>
      <c r="AB159" s="17"/>
      <c r="AC159" s="17"/>
      <c r="AD159" s="17"/>
      <c r="AE159" s="17"/>
      <c r="AF159" s="17"/>
      <c r="AG159" s="17"/>
      <c r="AH159" s="17"/>
      <c r="AI159" s="17"/>
    </row>
    <row r="160" spans="1:35" ht="15" x14ac:dyDescent="0.25">
      <c r="A160" s="56">
        <v>28811</v>
      </c>
      <c r="B160" s="35" t="s">
        <v>282</v>
      </c>
      <c r="C160" s="35" t="s">
        <v>3</v>
      </c>
      <c r="D160" s="36" t="s">
        <v>10</v>
      </c>
      <c r="E160" s="35" t="s">
        <v>53</v>
      </c>
      <c r="F160" s="59">
        <v>40300</v>
      </c>
      <c r="G160" s="36">
        <v>94</v>
      </c>
      <c r="H160" s="36">
        <v>97</v>
      </c>
      <c r="I160" s="36">
        <v>90</v>
      </c>
      <c r="J160" s="100" t="str">
        <f t="shared" si="12"/>
        <v/>
      </c>
      <c r="K160" s="100">
        <f t="shared" si="13"/>
        <v>6000</v>
      </c>
      <c r="L160" s="100">
        <f t="shared" si="14"/>
        <v>10000</v>
      </c>
      <c r="M160" s="100">
        <f t="shared" si="15"/>
        <v>3000</v>
      </c>
      <c r="N160" s="101">
        <f t="shared" si="16"/>
        <v>10075</v>
      </c>
      <c r="O160" s="101">
        <f t="shared" si="17"/>
        <v>6045</v>
      </c>
      <c r="P160" s="17"/>
      <c r="Q160" s="17"/>
      <c r="R160" s="18"/>
      <c r="S160" s="24"/>
      <c r="T160" s="61"/>
      <c r="U160" s="24"/>
      <c r="V160" s="24"/>
      <c r="W160" s="17"/>
      <c r="X160" s="17"/>
      <c r="Y160" s="17"/>
      <c r="Z160" s="17"/>
      <c r="AA160" s="17"/>
      <c r="AB160" s="17"/>
      <c r="AC160" s="17"/>
      <c r="AD160" s="17"/>
      <c r="AE160" s="17"/>
      <c r="AF160" s="17"/>
      <c r="AG160" s="17"/>
      <c r="AH160" s="17"/>
      <c r="AI160" s="17"/>
    </row>
    <row r="161" spans="1:35" ht="15" x14ac:dyDescent="0.25">
      <c r="A161" s="56">
        <v>28888</v>
      </c>
      <c r="B161" s="35" t="s">
        <v>3</v>
      </c>
      <c r="C161" s="35" t="s">
        <v>283</v>
      </c>
      <c r="D161" s="36" t="s">
        <v>10</v>
      </c>
      <c r="E161" s="35" t="s">
        <v>13</v>
      </c>
      <c r="F161" s="59">
        <v>77100</v>
      </c>
      <c r="G161" s="36">
        <v>90</v>
      </c>
      <c r="H161" s="36">
        <v>90</v>
      </c>
      <c r="I161" s="36">
        <v>97</v>
      </c>
      <c r="J161" s="100">
        <f t="shared" si="12"/>
        <v>5000</v>
      </c>
      <c r="K161" s="100">
        <f t="shared" si="13"/>
        <v>6000</v>
      </c>
      <c r="L161" s="100" t="str">
        <f t="shared" si="14"/>
        <v/>
      </c>
      <c r="M161" s="100" t="str">
        <f t="shared" si="15"/>
        <v/>
      </c>
      <c r="N161" s="101">
        <f t="shared" si="16"/>
        <v>19275</v>
      </c>
      <c r="O161" s="101">
        <f t="shared" si="17"/>
        <v>11565</v>
      </c>
      <c r="P161" s="17"/>
      <c r="Q161" s="17"/>
      <c r="R161" s="18"/>
      <c r="S161" s="24"/>
      <c r="T161" s="61"/>
      <c r="U161" s="24"/>
      <c r="V161" s="24"/>
      <c r="W161" s="17"/>
      <c r="X161" s="17"/>
      <c r="Y161" s="17"/>
      <c r="Z161" s="17"/>
      <c r="AA161" s="17"/>
      <c r="AB161" s="17"/>
      <c r="AC161" s="17"/>
      <c r="AD161" s="17"/>
      <c r="AE161" s="17"/>
      <c r="AF161" s="17"/>
      <c r="AG161" s="17"/>
      <c r="AH161" s="17"/>
      <c r="AI161" s="17"/>
    </row>
    <row r="162" spans="1:35" ht="15.75" thickBot="1" x14ac:dyDescent="0.3">
      <c r="A162" s="57">
        <v>29034</v>
      </c>
      <c r="B162" s="44" t="s">
        <v>284</v>
      </c>
      <c r="C162" s="44" t="s">
        <v>285</v>
      </c>
      <c r="D162" s="45" t="s">
        <v>12</v>
      </c>
      <c r="E162" s="44" t="s">
        <v>13</v>
      </c>
      <c r="F162" s="60">
        <v>70000</v>
      </c>
      <c r="G162" s="45">
        <v>93</v>
      </c>
      <c r="H162" s="45">
        <v>78</v>
      </c>
      <c r="I162" s="45">
        <v>80</v>
      </c>
      <c r="J162" s="100" t="str">
        <f t="shared" si="12"/>
        <v/>
      </c>
      <c r="K162" s="100" t="str">
        <f t="shared" si="13"/>
        <v/>
      </c>
      <c r="L162" s="100" t="str">
        <f t="shared" si="14"/>
        <v/>
      </c>
      <c r="M162" s="100" t="str">
        <f t="shared" si="15"/>
        <v/>
      </c>
      <c r="N162" s="101" t="str">
        <f t="shared" si="16"/>
        <v/>
      </c>
      <c r="O162" s="101">
        <f t="shared" si="17"/>
        <v>3500</v>
      </c>
      <c r="P162" s="17"/>
      <c r="Q162" s="17"/>
      <c r="R162" s="18"/>
      <c r="S162" s="24"/>
      <c r="T162" s="61"/>
      <c r="U162" s="24"/>
      <c r="V162" s="24"/>
      <c r="W162" s="17"/>
      <c r="X162" s="17"/>
      <c r="Y162" s="17"/>
      <c r="Z162" s="17"/>
      <c r="AA162" s="17"/>
      <c r="AB162" s="17"/>
      <c r="AC162" s="17"/>
      <c r="AD162" s="17"/>
      <c r="AE162" s="17"/>
      <c r="AF162" s="17"/>
      <c r="AG162" s="17"/>
      <c r="AH162" s="17"/>
      <c r="AI162" s="17"/>
    </row>
  </sheetData>
  <sheetProtection formatCells="0" formatColumns="0" formatRows="0" insertColumns="0" insertRows="0" deleteColumns="0" deleteRows="0"/>
  <mergeCells count="5">
    <mergeCell ref="A1:O1"/>
    <mergeCell ref="A4:I5"/>
    <mergeCell ref="J4:O5"/>
    <mergeCell ref="R39:S39"/>
    <mergeCell ref="R49:S4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opLeftCell="B82" workbookViewId="0">
      <selection activeCell="L9" sqref="L9:L100"/>
    </sheetView>
  </sheetViews>
  <sheetFormatPr defaultColWidth="8.85546875" defaultRowHeight="12.75" x14ac:dyDescent="0.2"/>
  <cols>
    <col min="1" max="1" width="7.7109375" style="51" customWidth="1"/>
    <col min="2" max="2" width="10.42578125" style="51" customWidth="1"/>
    <col min="3" max="3" width="12.42578125" style="51" customWidth="1"/>
    <col min="4" max="4" width="8.85546875" style="51"/>
    <col min="5" max="5" width="16.5703125" style="51" customWidth="1"/>
    <col min="6" max="6" width="8.85546875" style="51"/>
    <col min="7" max="7" width="12" style="51" customWidth="1"/>
    <col min="8" max="16384" width="8.85546875" style="51"/>
  </cols>
  <sheetData>
    <row r="1" spans="1:12" s="72" customFormat="1" ht="19.899999999999999" customHeight="1" x14ac:dyDescent="0.2">
      <c r="A1" s="70" t="s">
        <v>348</v>
      </c>
    </row>
    <row r="2" spans="1:12" s="72" customFormat="1" ht="19.899999999999999" customHeight="1" x14ac:dyDescent="0.2">
      <c r="A2" s="71" t="s">
        <v>349</v>
      </c>
    </row>
    <row r="3" spans="1:12" s="72" customFormat="1" ht="19.899999999999999" customHeight="1" x14ac:dyDescent="0.2">
      <c r="A3" s="71" t="s">
        <v>350</v>
      </c>
    </row>
    <row r="4" spans="1:12" s="72" customFormat="1" ht="19.899999999999999" customHeight="1" x14ac:dyDescent="0.2">
      <c r="A4" s="71" t="s">
        <v>351</v>
      </c>
    </row>
    <row r="5" spans="1:12" ht="13.5" thickBot="1" x14ac:dyDescent="0.25"/>
    <row r="6" spans="1:12" x14ac:dyDescent="0.2">
      <c r="A6" s="76" t="s">
        <v>332</v>
      </c>
      <c r="B6" s="77"/>
      <c r="C6" s="77"/>
      <c r="D6" s="77"/>
      <c r="E6" s="77"/>
      <c r="F6" s="77"/>
      <c r="G6" s="77"/>
      <c r="H6" s="77"/>
      <c r="I6" s="78"/>
    </row>
    <row r="7" spans="1:12" ht="13.5" thickBot="1" x14ac:dyDescent="0.25">
      <c r="A7" s="79"/>
      <c r="B7" s="80"/>
      <c r="C7" s="80"/>
      <c r="D7" s="80"/>
      <c r="E7" s="80"/>
      <c r="F7" s="80"/>
      <c r="G7" s="80"/>
      <c r="H7" s="80"/>
      <c r="I7" s="81"/>
      <c r="J7" s="67"/>
      <c r="K7" s="67"/>
      <c r="L7" s="67"/>
    </row>
    <row r="8" spans="1:12" ht="30.75" thickBot="1" x14ac:dyDescent="0.3">
      <c r="A8" s="25" t="s">
        <v>342</v>
      </c>
      <c r="B8" s="26" t="s">
        <v>4</v>
      </c>
      <c r="C8" s="26" t="s">
        <v>5</v>
      </c>
      <c r="D8" s="26" t="s">
        <v>8</v>
      </c>
      <c r="E8" s="26" t="s">
        <v>6</v>
      </c>
      <c r="F8" s="26" t="s">
        <v>7</v>
      </c>
      <c r="G8" s="27" t="s">
        <v>299</v>
      </c>
      <c r="H8" s="27" t="s">
        <v>300</v>
      </c>
      <c r="I8" s="27" t="s">
        <v>301</v>
      </c>
      <c r="J8" s="68" t="s">
        <v>345</v>
      </c>
      <c r="K8" s="68" t="s">
        <v>346</v>
      </c>
      <c r="L8" s="68" t="s">
        <v>347</v>
      </c>
    </row>
    <row r="9" spans="1:12" ht="15" x14ac:dyDescent="0.25">
      <c r="A9" s="55">
        <v>10000</v>
      </c>
      <c r="B9" s="32" t="s">
        <v>48</v>
      </c>
      <c r="C9" s="32" t="s">
        <v>49</v>
      </c>
      <c r="D9" s="33" t="s">
        <v>12</v>
      </c>
      <c r="E9" s="32" t="s">
        <v>50</v>
      </c>
      <c r="F9" s="58">
        <v>41800</v>
      </c>
      <c r="G9" s="33">
        <v>82</v>
      </c>
      <c r="H9" s="33">
        <v>100</v>
      </c>
      <c r="I9" s="33">
        <v>84</v>
      </c>
      <c r="J9" s="69" t="b">
        <f>AND(D9="F",AND(F9&gt;=40000,F9&lt;=50000),H9&gt;=82)</f>
        <v>1</v>
      </c>
      <c r="K9" s="69" t="b">
        <f t="shared" ref="K9:K25" si="0">AND(B9&gt;="*L*",F9&gt;50000,H9&gt;80,I9&gt;80)</f>
        <v>0</v>
      </c>
      <c r="L9" s="69" t="b">
        <f>AND(OR(C9&gt;="A*",C9&gt;="M*"),F9&lt;45000,H9&gt;75,G9&gt;75)</f>
        <v>1</v>
      </c>
    </row>
    <row r="10" spans="1:12" ht="15" x14ac:dyDescent="0.25">
      <c r="A10" s="56">
        <v>10166</v>
      </c>
      <c r="B10" s="35" t="s">
        <v>51</v>
      </c>
      <c r="C10" s="35" t="s">
        <v>52</v>
      </c>
      <c r="D10" s="36" t="s">
        <v>10</v>
      </c>
      <c r="E10" s="35" t="s">
        <v>53</v>
      </c>
      <c r="F10" s="59">
        <v>51300</v>
      </c>
      <c r="G10" s="36">
        <v>75</v>
      </c>
      <c r="H10" s="36">
        <v>77</v>
      </c>
      <c r="I10" s="36">
        <v>99</v>
      </c>
      <c r="J10" s="69" t="b">
        <f t="shared" ref="J10:J73" si="1">AND(D10="F",AND(F10&gt;=40000,F10&lt;=50000),H10&gt;=82)</f>
        <v>0</v>
      </c>
      <c r="K10" s="69" t="b">
        <f t="shared" si="0"/>
        <v>0</v>
      </c>
      <c r="L10" s="69" t="b">
        <f t="shared" ref="L10:L73" si="2">AND(OR(C10&gt;="A*",C10&gt;="M*"),F10&lt;45000,H10&gt;75,G10&gt;75)</f>
        <v>0</v>
      </c>
    </row>
    <row r="11" spans="1:12" ht="15" x14ac:dyDescent="0.25">
      <c r="A11" s="56">
        <v>10387</v>
      </c>
      <c r="B11" s="35" t="s">
        <v>54</v>
      </c>
      <c r="C11" s="35" t="s">
        <v>55</v>
      </c>
      <c r="D11" s="36" t="s">
        <v>12</v>
      </c>
      <c r="E11" s="35" t="s">
        <v>50</v>
      </c>
      <c r="F11" s="59">
        <v>40900</v>
      </c>
      <c r="G11" s="36">
        <v>70</v>
      </c>
      <c r="H11" s="36">
        <v>74</v>
      </c>
      <c r="I11" s="36">
        <v>96</v>
      </c>
      <c r="J11" s="69" t="b">
        <f t="shared" si="1"/>
        <v>0</v>
      </c>
      <c r="K11" s="69" t="b">
        <f t="shared" si="0"/>
        <v>0</v>
      </c>
      <c r="L11" s="69" t="b">
        <f t="shared" si="2"/>
        <v>0</v>
      </c>
    </row>
    <row r="12" spans="1:12" ht="15" x14ac:dyDescent="0.25">
      <c r="A12" s="56">
        <v>10398</v>
      </c>
      <c r="B12" s="35" t="s">
        <v>56</v>
      </c>
      <c r="C12" s="35" t="s">
        <v>57</v>
      </c>
      <c r="D12" s="36" t="s">
        <v>10</v>
      </c>
      <c r="E12" s="35" t="s">
        <v>13</v>
      </c>
      <c r="F12" s="59">
        <v>74200</v>
      </c>
      <c r="G12" s="36">
        <v>90</v>
      </c>
      <c r="H12" s="36">
        <v>87</v>
      </c>
      <c r="I12" s="36">
        <v>79</v>
      </c>
      <c r="J12" s="69" t="b">
        <f t="shared" si="1"/>
        <v>0</v>
      </c>
      <c r="K12" s="69" t="b">
        <f t="shared" si="0"/>
        <v>0</v>
      </c>
      <c r="L12" s="69" t="b">
        <f t="shared" si="2"/>
        <v>0</v>
      </c>
    </row>
    <row r="13" spans="1:12" ht="15" x14ac:dyDescent="0.25">
      <c r="A13" s="56">
        <v>10552</v>
      </c>
      <c r="B13" s="35" t="s">
        <v>25</v>
      </c>
      <c r="C13" s="35" t="s">
        <v>58</v>
      </c>
      <c r="D13" s="36" t="s">
        <v>12</v>
      </c>
      <c r="E13" s="35" t="s">
        <v>50</v>
      </c>
      <c r="F13" s="59">
        <v>48500</v>
      </c>
      <c r="G13" s="36">
        <v>92</v>
      </c>
      <c r="H13" s="36">
        <v>89</v>
      </c>
      <c r="I13" s="36">
        <v>95</v>
      </c>
      <c r="J13" s="69" t="b">
        <f t="shared" si="1"/>
        <v>1</v>
      </c>
      <c r="K13" s="69" t="b">
        <f t="shared" si="0"/>
        <v>0</v>
      </c>
      <c r="L13" s="69" t="b">
        <f t="shared" si="2"/>
        <v>0</v>
      </c>
    </row>
    <row r="14" spans="1:12" ht="15" x14ac:dyDescent="0.25">
      <c r="A14" s="56">
        <v>10640</v>
      </c>
      <c r="B14" s="35" t="s">
        <v>59</v>
      </c>
      <c r="C14" s="35" t="s">
        <v>55</v>
      </c>
      <c r="D14" s="36" t="s">
        <v>10</v>
      </c>
      <c r="E14" s="35" t="s">
        <v>53</v>
      </c>
      <c r="F14" s="59">
        <v>48500</v>
      </c>
      <c r="G14" s="36">
        <v>73</v>
      </c>
      <c r="H14" s="36">
        <v>79</v>
      </c>
      <c r="I14" s="36">
        <v>74</v>
      </c>
      <c r="J14" s="69" t="b">
        <f t="shared" si="1"/>
        <v>0</v>
      </c>
      <c r="K14" s="69" t="b">
        <f t="shared" si="0"/>
        <v>0</v>
      </c>
      <c r="L14" s="69" t="b">
        <f t="shared" si="2"/>
        <v>0</v>
      </c>
    </row>
    <row r="15" spans="1:12" ht="15" x14ac:dyDescent="0.25">
      <c r="A15" s="56">
        <v>10710</v>
      </c>
      <c r="B15" s="35" t="s">
        <v>32</v>
      </c>
      <c r="C15" s="35" t="s">
        <v>9</v>
      </c>
      <c r="D15" s="36" t="s">
        <v>10</v>
      </c>
      <c r="E15" s="35" t="s">
        <v>60</v>
      </c>
      <c r="F15" s="59">
        <v>20500</v>
      </c>
      <c r="G15" s="36">
        <v>82</v>
      </c>
      <c r="H15" s="36">
        <v>76</v>
      </c>
      <c r="I15" s="36">
        <v>80</v>
      </c>
      <c r="J15" s="69" t="b">
        <f t="shared" si="1"/>
        <v>0</v>
      </c>
      <c r="K15" s="69" t="b">
        <f t="shared" si="0"/>
        <v>0</v>
      </c>
      <c r="L15" s="69" t="b">
        <f t="shared" si="2"/>
        <v>1</v>
      </c>
    </row>
    <row r="16" spans="1:12" ht="15" x14ac:dyDescent="0.25">
      <c r="A16" s="56">
        <v>10785</v>
      </c>
      <c r="B16" s="35" t="s">
        <v>61</v>
      </c>
      <c r="C16" s="35" t="s">
        <v>34</v>
      </c>
      <c r="D16" s="36" t="s">
        <v>12</v>
      </c>
      <c r="E16" s="35" t="s">
        <v>53</v>
      </c>
      <c r="F16" s="59">
        <v>42600</v>
      </c>
      <c r="G16" s="36">
        <v>95</v>
      </c>
      <c r="H16" s="36">
        <v>97</v>
      </c>
      <c r="I16" s="36">
        <v>77</v>
      </c>
      <c r="J16" s="69" t="b">
        <f t="shared" si="1"/>
        <v>1</v>
      </c>
      <c r="K16" s="69" t="b">
        <f t="shared" si="0"/>
        <v>0</v>
      </c>
      <c r="L16" s="69" t="b">
        <f t="shared" si="2"/>
        <v>1</v>
      </c>
    </row>
    <row r="17" spans="1:12" ht="15" x14ac:dyDescent="0.25">
      <c r="A17" s="56">
        <v>10936</v>
      </c>
      <c r="B17" s="35" t="s">
        <v>62</v>
      </c>
      <c r="C17" s="35" t="s">
        <v>14</v>
      </c>
      <c r="D17" s="36" t="s">
        <v>12</v>
      </c>
      <c r="E17" s="35" t="s">
        <v>50</v>
      </c>
      <c r="F17" s="59">
        <v>32800</v>
      </c>
      <c r="G17" s="36">
        <v>94</v>
      </c>
      <c r="H17" s="36">
        <v>75</v>
      </c>
      <c r="I17" s="36">
        <v>98</v>
      </c>
      <c r="J17" s="69" t="b">
        <f t="shared" si="1"/>
        <v>0</v>
      </c>
      <c r="K17" s="69" t="b">
        <f t="shared" si="0"/>
        <v>0</v>
      </c>
      <c r="L17" s="69" t="b">
        <f t="shared" si="2"/>
        <v>0</v>
      </c>
    </row>
    <row r="18" spans="1:12" ht="15" x14ac:dyDescent="0.25">
      <c r="A18" s="56">
        <v>11048</v>
      </c>
      <c r="B18" s="35" t="s">
        <v>63</v>
      </c>
      <c r="C18" s="35" t="s">
        <v>64</v>
      </c>
      <c r="D18" s="36" t="s">
        <v>10</v>
      </c>
      <c r="E18" s="35" t="s">
        <v>50</v>
      </c>
      <c r="F18" s="59">
        <v>46900</v>
      </c>
      <c r="G18" s="36">
        <v>82</v>
      </c>
      <c r="H18" s="36">
        <v>86</v>
      </c>
      <c r="I18" s="36">
        <v>75</v>
      </c>
      <c r="J18" s="69" t="b">
        <f t="shared" si="1"/>
        <v>0</v>
      </c>
      <c r="K18" s="69" t="b">
        <f t="shared" si="0"/>
        <v>0</v>
      </c>
      <c r="L18" s="69" t="b">
        <f t="shared" si="2"/>
        <v>0</v>
      </c>
    </row>
    <row r="19" spans="1:12" ht="15" x14ac:dyDescent="0.25">
      <c r="A19" s="56">
        <v>11290</v>
      </c>
      <c r="B19" s="35" t="s">
        <v>65</v>
      </c>
      <c r="C19" s="35" t="s">
        <v>37</v>
      </c>
      <c r="D19" s="36" t="s">
        <v>12</v>
      </c>
      <c r="E19" s="35" t="s">
        <v>53</v>
      </c>
      <c r="F19" s="59">
        <v>51900</v>
      </c>
      <c r="G19" s="36">
        <v>96</v>
      </c>
      <c r="H19" s="36">
        <v>81</v>
      </c>
      <c r="I19" s="36">
        <v>70</v>
      </c>
      <c r="J19" s="69" t="b">
        <f t="shared" si="1"/>
        <v>0</v>
      </c>
      <c r="K19" s="69" t="b">
        <f t="shared" si="0"/>
        <v>0</v>
      </c>
      <c r="L19" s="69" t="b">
        <f t="shared" si="2"/>
        <v>0</v>
      </c>
    </row>
    <row r="20" spans="1:12" ht="15" x14ac:dyDescent="0.25">
      <c r="A20" s="56">
        <v>11309</v>
      </c>
      <c r="B20" s="35" t="s">
        <v>66</v>
      </c>
      <c r="C20" s="35" t="s">
        <v>67</v>
      </c>
      <c r="D20" s="36" t="s">
        <v>12</v>
      </c>
      <c r="E20" s="35" t="s">
        <v>50</v>
      </c>
      <c r="F20" s="59">
        <v>40700</v>
      </c>
      <c r="G20" s="36">
        <v>100</v>
      </c>
      <c r="H20" s="36">
        <v>97</v>
      </c>
      <c r="I20" s="36">
        <v>79</v>
      </c>
      <c r="J20" s="69" t="b">
        <f t="shared" si="1"/>
        <v>1</v>
      </c>
      <c r="K20" s="69" t="b">
        <f t="shared" si="0"/>
        <v>0</v>
      </c>
      <c r="L20" s="69" t="b">
        <f t="shared" si="2"/>
        <v>1</v>
      </c>
    </row>
    <row r="21" spans="1:12" ht="15" x14ac:dyDescent="0.25">
      <c r="A21" s="56">
        <v>11390</v>
      </c>
      <c r="B21" s="35" t="s">
        <v>68</v>
      </c>
      <c r="C21" s="35" t="s">
        <v>69</v>
      </c>
      <c r="D21" s="36" t="s">
        <v>12</v>
      </c>
      <c r="E21" s="35" t="s">
        <v>50</v>
      </c>
      <c r="F21" s="59">
        <v>25800</v>
      </c>
      <c r="G21" s="36">
        <v>88</v>
      </c>
      <c r="H21" s="36">
        <v>81</v>
      </c>
      <c r="I21" s="36">
        <v>78</v>
      </c>
      <c r="J21" s="69" t="b">
        <f t="shared" si="1"/>
        <v>0</v>
      </c>
      <c r="K21" s="69" t="b">
        <f t="shared" si="0"/>
        <v>0</v>
      </c>
      <c r="L21" s="69" t="b">
        <f t="shared" si="2"/>
        <v>1</v>
      </c>
    </row>
    <row r="22" spans="1:12" ht="15" x14ac:dyDescent="0.25">
      <c r="A22" s="56">
        <v>11447</v>
      </c>
      <c r="B22" s="35" t="s">
        <v>70</v>
      </c>
      <c r="C22" s="35" t="s">
        <v>71</v>
      </c>
      <c r="D22" s="36" t="s">
        <v>10</v>
      </c>
      <c r="E22" s="35" t="s">
        <v>50</v>
      </c>
      <c r="F22" s="59">
        <v>38400</v>
      </c>
      <c r="G22" s="36">
        <v>74</v>
      </c>
      <c r="H22" s="36">
        <v>94</v>
      </c>
      <c r="I22" s="36">
        <v>94</v>
      </c>
      <c r="J22" s="69" t="b">
        <f t="shared" si="1"/>
        <v>0</v>
      </c>
      <c r="K22" s="69" t="b">
        <f t="shared" si="0"/>
        <v>0</v>
      </c>
      <c r="L22" s="69" t="b">
        <f t="shared" si="2"/>
        <v>0</v>
      </c>
    </row>
    <row r="23" spans="1:12" ht="15" x14ac:dyDescent="0.25">
      <c r="A23" s="56">
        <v>11493</v>
      </c>
      <c r="B23" s="35" t="s">
        <v>72</v>
      </c>
      <c r="C23" s="35" t="s">
        <v>73</v>
      </c>
      <c r="D23" s="36" t="s">
        <v>12</v>
      </c>
      <c r="E23" s="35" t="s">
        <v>60</v>
      </c>
      <c r="F23" s="59">
        <v>19600</v>
      </c>
      <c r="G23" s="36">
        <v>92</v>
      </c>
      <c r="H23" s="36">
        <v>96</v>
      </c>
      <c r="I23" s="36">
        <v>81</v>
      </c>
      <c r="J23" s="69" t="b">
        <f t="shared" si="1"/>
        <v>0</v>
      </c>
      <c r="K23" s="69" t="b">
        <f t="shared" si="0"/>
        <v>0</v>
      </c>
      <c r="L23" s="69" t="b">
        <f t="shared" si="2"/>
        <v>1</v>
      </c>
    </row>
    <row r="24" spans="1:12" ht="15" x14ac:dyDescent="0.25">
      <c r="A24" s="56">
        <v>11674</v>
      </c>
      <c r="B24" s="35" t="s">
        <v>74</v>
      </c>
      <c r="C24" s="35" t="s">
        <v>19</v>
      </c>
      <c r="D24" s="36" t="s">
        <v>10</v>
      </c>
      <c r="E24" s="35" t="s">
        <v>60</v>
      </c>
      <c r="F24" s="59">
        <v>21700</v>
      </c>
      <c r="G24" s="36">
        <v>84</v>
      </c>
      <c r="H24" s="36">
        <v>81</v>
      </c>
      <c r="I24" s="36">
        <v>70</v>
      </c>
      <c r="J24" s="69" t="b">
        <f t="shared" si="1"/>
        <v>0</v>
      </c>
      <c r="K24" s="69" t="b">
        <f t="shared" si="0"/>
        <v>0</v>
      </c>
      <c r="L24" s="69" t="b">
        <f t="shared" si="2"/>
        <v>1</v>
      </c>
    </row>
    <row r="25" spans="1:12" ht="15" x14ac:dyDescent="0.25">
      <c r="A25" s="56">
        <v>11828</v>
      </c>
      <c r="B25" s="35" t="s">
        <v>75</v>
      </c>
      <c r="C25" s="35" t="s">
        <v>76</v>
      </c>
      <c r="D25" s="36" t="s">
        <v>12</v>
      </c>
      <c r="E25" s="35" t="s">
        <v>50</v>
      </c>
      <c r="F25" s="59">
        <v>44900</v>
      </c>
      <c r="G25" s="36">
        <v>84</v>
      </c>
      <c r="H25" s="36">
        <v>88</v>
      </c>
      <c r="I25" s="36">
        <v>74</v>
      </c>
      <c r="J25" s="69" t="b">
        <f t="shared" si="1"/>
        <v>1</v>
      </c>
      <c r="K25" s="69" t="b">
        <f t="shared" si="0"/>
        <v>0</v>
      </c>
      <c r="L25" s="69" t="b">
        <f t="shared" si="2"/>
        <v>1</v>
      </c>
    </row>
    <row r="26" spans="1:12" ht="15" x14ac:dyDescent="0.25">
      <c r="A26" s="56">
        <v>11935</v>
      </c>
      <c r="B26" s="35" t="s">
        <v>77</v>
      </c>
      <c r="C26" s="35" t="s">
        <v>78</v>
      </c>
      <c r="D26" s="36" t="s">
        <v>12</v>
      </c>
      <c r="E26" s="35" t="s">
        <v>13</v>
      </c>
      <c r="F26" s="59">
        <v>70900</v>
      </c>
      <c r="G26" s="36">
        <v>82</v>
      </c>
      <c r="H26" s="36">
        <v>94</v>
      </c>
      <c r="I26" s="36">
        <v>85</v>
      </c>
      <c r="J26" s="69" t="b">
        <f t="shared" si="1"/>
        <v>0</v>
      </c>
      <c r="K26" s="69" t="b">
        <f t="shared" ref="K16:K79" si="3">AND(B26&gt;="*L*",F26&gt;50000,H26&gt;80,I26&gt;80)</f>
        <v>1</v>
      </c>
      <c r="L26" s="69" t="b">
        <f t="shared" si="2"/>
        <v>0</v>
      </c>
    </row>
    <row r="27" spans="1:12" ht="15" x14ac:dyDescent="0.25">
      <c r="A27" s="56">
        <v>12080</v>
      </c>
      <c r="B27" s="35" t="s">
        <v>79</v>
      </c>
      <c r="C27" s="35" t="s">
        <v>80</v>
      </c>
      <c r="D27" s="36" t="s">
        <v>10</v>
      </c>
      <c r="E27" s="35" t="s">
        <v>50</v>
      </c>
      <c r="F27" s="59">
        <v>30300</v>
      </c>
      <c r="G27" s="36">
        <v>73</v>
      </c>
      <c r="H27" s="36">
        <v>89</v>
      </c>
      <c r="I27" s="36">
        <v>99</v>
      </c>
      <c r="J27" s="69" t="b">
        <f t="shared" si="1"/>
        <v>0</v>
      </c>
      <c r="K27" s="69" t="b">
        <f t="shared" si="3"/>
        <v>0</v>
      </c>
      <c r="L27" s="69" t="b">
        <f t="shared" si="2"/>
        <v>0</v>
      </c>
    </row>
    <row r="28" spans="1:12" ht="15" x14ac:dyDescent="0.25">
      <c r="A28" s="56">
        <v>12182</v>
      </c>
      <c r="B28" s="35" t="s">
        <v>81</v>
      </c>
      <c r="C28" s="35" t="s">
        <v>82</v>
      </c>
      <c r="D28" s="36" t="s">
        <v>12</v>
      </c>
      <c r="E28" s="35" t="s">
        <v>50</v>
      </c>
      <c r="F28" s="59">
        <v>44700</v>
      </c>
      <c r="G28" s="36">
        <v>95</v>
      </c>
      <c r="H28" s="36">
        <v>88</v>
      </c>
      <c r="I28" s="36">
        <v>72</v>
      </c>
      <c r="J28" s="69" t="b">
        <f t="shared" si="1"/>
        <v>1</v>
      </c>
      <c r="K28" s="69" t="b">
        <f t="shared" si="3"/>
        <v>0</v>
      </c>
      <c r="L28" s="69" t="b">
        <f t="shared" si="2"/>
        <v>1</v>
      </c>
    </row>
    <row r="29" spans="1:12" ht="15" x14ac:dyDescent="0.25">
      <c r="A29" s="56">
        <v>12276</v>
      </c>
      <c r="B29" s="35" t="s">
        <v>79</v>
      </c>
      <c r="C29" s="35" t="s">
        <v>83</v>
      </c>
      <c r="D29" s="36" t="s">
        <v>10</v>
      </c>
      <c r="E29" s="35" t="s">
        <v>60</v>
      </c>
      <c r="F29" s="59">
        <v>18200</v>
      </c>
      <c r="G29" s="36">
        <v>82</v>
      </c>
      <c r="H29" s="36">
        <v>79</v>
      </c>
      <c r="I29" s="36">
        <v>96</v>
      </c>
      <c r="J29" s="69" t="b">
        <f t="shared" si="1"/>
        <v>0</v>
      </c>
      <c r="K29" s="69" t="b">
        <f t="shared" si="3"/>
        <v>0</v>
      </c>
      <c r="L29" s="69" t="b">
        <f t="shared" si="2"/>
        <v>1</v>
      </c>
    </row>
    <row r="30" spans="1:12" ht="15" x14ac:dyDescent="0.25">
      <c r="A30" s="56">
        <v>12378</v>
      </c>
      <c r="B30" s="35" t="s">
        <v>324</v>
      </c>
      <c r="C30" s="35" t="s">
        <v>325</v>
      </c>
      <c r="D30" s="36" t="s">
        <v>10</v>
      </c>
      <c r="E30" s="35" t="s">
        <v>50</v>
      </c>
      <c r="F30" s="59">
        <v>37800</v>
      </c>
      <c r="G30" s="36">
        <v>70</v>
      </c>
      <c r="H30" s="36">
        <v>73</v>
      </c>
      <c r="I30" s="36">
        <v>85</v>
      </c>
      <c r="J30" s="69" t="b">
        <f t="shared" si="1"/>
        <v>0</v>
      </c>
      <c r="K30" s="69" t="b">
        <f t="shared" si="3"/>
        <v>0</v>
      </c>
      <c r="L30" s="69" t="b">
        <f t="shared" si="2"/>
        <v>0</v>
      </c>
    </row>
    <row r="31" spans="1:12" ht="15" x14ac:dyDescent="0.25">
      <c r="A31" s="56">
        <v>12392</v>
      </c>
      <c r="B31" s="35" t="s">
        <v>84</v>
      </c>
      <c r="C31" s="35" t="s">
        <v>85</v>
      </c>
      <c r="D31" s="36" t="s">
        <v>12</v>
      </c>
      <c r="E31" s="35" t="s">
        <v>50</v>
      </c>
      <c r="F31" s="59">
        <v>29400</v>
      </c>
      <c r="G31" s="36">
        <v>82</v>
      </c>
      <c r="H31" s="36">
        <v>95</v>
      </c>
      <c r="I31" s="36">
        <v>83</v>
      </c>
      <c r="J31" s="69" t="b">
        <f t="shared" si="1"/>
        <v>0</v>
      </c>
      <c r="K31" s="69" t="b">
        <f t="shared" si="3"/>
        <v>0</v>
      </c>
      <c r="L31" s="69" t="b">
        <f t="shared" si="2"/>
        <v>1</v>
      </c>
    </row>
    <row r="32" spans="1:12" ht="15" x14ac:dyDescent="0.25">
      <c r="A32" s="56">
        <v>12524</v>
      </c>
      <c r="B32" s="35" t="s">
        <v>86</v>
      </c>
      <c r="C32" s="35" t="s">
        <v>87</v>
      </c>
      <c r="D32" s="36" t="s">
        <v>12</v>
      </c>
      <c r="E32" s="35" t="s">
        <v>50</v>
      </c>
      <c r="F32" s="59">
        <v>39600</v>
      </c>
      <c r="G32" s="36">
        <v>70</v>
      </c>
      <c r="H32" s="36">
        <v>72</v>
      </c>
      <c r="I32" s="36">
        <v>96</v>
      </c>
      <c r="J32" s="69" t="b">
        <f t="shared" si="1"/>
        <v>0</v>
      </c>
      <c r="K32" s="69" t="b">
        <f t="shared" si="3"/>
        <v>0</v>
      </c>
      <c r="L32" s="69" t="b">
        <f t="shared" si="2"/>
        <v>0</v>
      </c>
    </row>
    <row r="33" spans="1:12" ht="15" x14ac:dyDescent="0.25">
      <c r="A33" s="56">
        <v>12548</v>
      </c>
      <c r="B33" s="35" t="s">
        <v>27</v>
      </c>
      <c r="C33" s="35" t="s">
        <v>88</v>
      </c>
      <c r="D33" s="36" t="s">
        <v>12</v>
      </c>
      <c r="E33" s="35" t="s">
        <v>53</v>
      </c>
      <c r="F33" s="59">
        <v>59100</v>
      </c>
      <c r="G33" s="36">
        <v>86</v>
      </c>
      <c r="H33" s="36">
        <v>75</v>
      </c>
      <c r="I33" s="36">
        <v>86</v>
      </c>
      <c r="J33" s="69" t="b">
        <f t="shared" si="1"/>
        <v>0</v>
      </c>
      <c r="K33" s="69" t="b">
        <f t="shared" si="3"/>
        <v>0</v>
      </c>
      <c r="L33" s="69" t="b">
        <f t="shared" si="2"/>
        <v>0</v>
      </c>
    </row>
    <row r="34" spans="1:12" ht="15" x14ac:dyDescent="0.25">
      <c r="A34" s="56">
        <v>12593</v>
      </c>
      <c r="B34" s="35" t="s">
        <v>89</v>
      </c>
      <c r="C34" s="35" t="s">
        <v>90</v>
      </c>
      <c r="D34" s="36" t="s">
        <v>10</v>
      </c>
      <c r="E34" s="35" t="s">
        <v>50</v>
      </c>
      <c r="F34" s="59">
        <v>32400</v>
      </c>
      <c r="G34" s="36">
        <v>98</v>
      </c>
      <c r="H34" s="36">
        <v>96</v>
      </c>
      <c r="I34" s="36">
        <v>97</v>
      </c>
      <c r="J34" s="69" t="b">
        <f t="shared" si="1"/>
        <v>0</v>
      </c>
      <c r="K34" s="69" t="b">
        <f t="shared" si="3"/>
        <v>0</v>
      </c>
      <c r="L34" s="69" t="b">
        <f t="shared" si="2"/>
        <v>1</v>
      </c>
    </row>
    <row r="35" spans="1:12" ht="15" x14ac:dyDescent="0.25">
      <c r="A35" s="56">
        <v>12797</v>
      </c>
      <c r="B35" s="35" t="s">
        <v>91</v>
      </c>
      <c r="C35" s="35" t="s">
        <v>39</v>
      </c>
      <c r="D35" s="36" t="s">
        <v>12</v>
      </c>
      <c r="E35" s="35" t="s">
        <v>13</v>
      </c>
      <c r="F35" s="59">
        <v>76300</v>
      </c>
      <c r="G35" s="36">
        <v>92</v>
      </c>
      <c r="H35" s="36">
        <v>77</v>
      </c>
      <c r="I35" s="36">
        <v>96</v>
      </c>
      <c r="J35" s="69" t="b">
        <f t="shared" si="1"/>
        <v>0</v>
      </c>
      <c r="K35" s="69" t="b">
        <f t="shared" si="3"/>
        <v>0</v>
      </c>
      <c r="L35" s="69" t="b">
        <f t="shared" si="2"/>
        <v>0</v>
      </c>
    </row>
    <row r="36" spans="1:12" ht="15" x14ac:dyDescent="0.25">
      <c r="A36" s="56">
        <v>12955</v>
      </c>
      <c r="B36" s="35" t="s">
        <v>92</v>
      </c>
      <c r="C36" s="35" t="s">
        <v>93</v>
      </c>
      <c r="D36" s="36" t="s">
        <v>10</v>
      </c>
      <c r="E36" s="35" t="s">
        <v>60</v>
      </c>
      <c r="F36" s="59">
        <v>21300</v>
      </c>
      <c r="G36" s="36">
        <v>88</v>
      </c>
      <c r="H36" s="36">
        <v>98</v>
      </c>
      <c r="I36" s="36">
        <v>72</v>
      </c>
      <c r="J36" s="69" t="b">
        <f t="shared" si="1"/>
        <v>0</v>
      </c>
      <c r="K36" s="69" t="b">
        <f t="shared" si="3"/>
        <v>0</v>
      </c>
      <c r="L36" s="69" t="b">
        <f t="shared" si="2"/>
        <v>1</v>
      </c>
    </row>
    <row r="37" spans="1:12" ht="15" x14ac:dyDescent="0.25">
      <c r="A37" s="56">
        <v>12961</v>
      </c>
      <c r="B37" s="35" t="s">
        <v>94</v>
      </c>
      <c r="C37" s="35" t="s">
        <v>95</v>
      </c>
      <c r="D37" s="36" t="s">
        <v>12</v>
      </c>
      <c r="E37" s="35" t="s">
        <v>50</v>
      </c>
      <c r="F37" s="59">
        <v>32800</v>
      </c>
      <c r="G37" s="36">
        <v>70</v>
      </c>
      <c r="H37" s="36">
        <v>76</v>
      </c>
      <c r="I37" s="36">
        <v>79</v>
      </c>
      <c r="J37" s="69" t="b">
        <f t="shared" si="1"/>
        <v>0</v>
      </c>
      <c r="K37" s="69" t="b">
        <f t="shared" si="3"/>
        <v>0</v>
      </c>
      <c r="L37" s="69" t="b">
        <f t="shared" si="2"/>
        <v>0</v>
      </c>
    </row>
    <row r="38" spans="1:12" ht="15" x14ac:dyDescent="0.25">
      <c r="A38" s="56">
        <v>13153</v>
      </c>
      <c r="B38" s="35" t="s">
        <v>96</v>
      </c>
      <c r="C38" s="35" t="s">
        <v>97</v>
      </c>
      <c r="D38" s="36" t="s">
        <v>12</v>
      </c>
      <c r="E38" s="35" t="s">
        <v>50</v>
      </c>
      <c r="F38" s="59">
        <v>33700</v>
      </c>
      <c r="G38" s="36">
        <v>91</v>
      </c>
      <c r="H38" s="36">
        <v>77</v>
      </c>
      <c r="I38" s="36">
        <v>74</v>
      </c>
      <c r="J38" s="69" t="b">
        <f t="shared" si="1"/>
        <v>0</v>
      </c>
      <c r="K38" s="69" t="b">
        <f t="shared" si="3"/>
        <v>0</v>
      </c>
      <c r="L38" s="69" t="b">
        <f t="shared" si="2"/>
        <v>1</v>
      </c>
    </row>
    <row r="39" spans="1:12" ht="15" x14ac:dyDescent="0.25">
      <c r="A39" s="56">
        <v>13183</v>
      </c>
      <c r="B39" s="35" t="s">
        <v>98</v>
      </c>
      <c r="C39" s="35" t="s">
        <v>99</v>
      </c>
      <c r="D39" s="36" t="s">
        <v>10</v>
      </c>
      <c r="E39" s="35" t="s">
        <v>50</v>
      </c>
      <c r="F39" s="59">
        <v>25200</v>
      </c>
      <c r="G39" s="36">
        <v>97</v>
      </c>
      <c r="H39" s="36">
        <v>100</v>
      </c>
      <c r="I39" s="36">
        <v>97</v>
      </c>
      <c r="J39" s="69" t="b">
        <f t="shared" si="1"/>
        <v>0</v>
      </c>
      <c r="K39" s="69" t="b">
        <f t="shared" si="3"/>
        <v>0</v>
      </c>
      <c r="L39" s="69" t="b">
        <f t="shared" si="2"/>
        <v>1</v>
      </c>
    </row>
    <row r="40" spans="1:12" ht="15" x14ac:dyDescent="0.25">
      <c r="A40" s="56">
        <v>13423</v>
      </c>
      <c r="B40" s="35" t="s">
        <v>100</v>
      </c>
      <c r="C40" s="35" t="s">
        <v>38</v>
      </c>
      <c r="D40" s="36" t="s">
        <v>12</v>
      </c>
      <c r="E40" s="35" t="s">
        <v>53</v>
      </c>
      <c r="F40" s="59">
        <v>61500</v>
      </c>
      <c r="G40" s="36">
        <v>97</v>
      </c>
      <c r="H40" s="36">
        <v>92</v>
      </c>
      <c r="I40" s="36">
        <v>92</v>
      </c>
      <c r="J40" s="69" t="b">
        <f t="shared" si="1"/>
        <v>0</v>
      </c>
      <c r="K40" s="69" t="b">
        <f t="shared" si="3"/>
        <v>1</v>
      </c>
      <c r="L40" s="69" t="b">
        <f t="shared" si="2"/>
        <v>0</v>
      </c>
    </row>
    <row r="41" spans="1:12" ht="15" x14ac:dyDescent="0.25">
      <c r="A41" s="56">
        <v>13638</v>
      </c>
      <c r="B41" s="35" t="s">
        <v>101</v>
      </c>
      <c r="C41" s="35" t="s">
        <v>102</v>
      </c>
      <c r="D41" s="36" t="s">
        <v>12</v>
      </c>
      <c r="E41" s="35" t="s">
        <v>50</v>
      </c>
      <c r="F41" s="59">
        <v>36900</v>
      </c>
      <c r="G41" s="36">
        <v>82</v>
      </c>
      <c r="H41" s="36">
        <v>71</v>
      </c>
      <c r="I41" s="36">
        <v>96</v>
      </c>
      <c r="J41" s="69" t="b">
        <f t="shared" si="1"/>
        <v>0</v>
      </c>
      <c r="K41" s="69" t="b">
        <f t="shared" si="3"/>
        <v>0</v>
      </c>
      <c r="L41" s="69" t="b">
        <f t="shared" si="2"/>
        <v>0</v>
      </c>
    </row>
    <row r="42" spans="1:12" ht="15" x14ac:dyDescent="0.25">
      <c r="A42" s="56">
        <v>13694</v>
      </c>
      <c r="B42" s="35" t="s">
        <v>103</v>
      </c>
      <c r="C42" s="35" t="s">
        <v>104</v>
      </c>
      <c r="D42" s="36" t="s">
        <v>12</v>
      </c>
      <c r="E42" s="35" t="s">
        <v>50</v>
      </c>
      <c r="F42" s="59">
        <v>47800</v>
      </c>
      <c r="G42" s="36">
        <v>98</v>
      </c>
      <c r="H42" s="36">
        <v>92</v>
      </c>
      <c r="I42" s="36">
        <v>82</v>
      </c>
      <c r="J42" s="69" t="b">
        <f t="shared" si="1"/>
        <v>1</v>
      </c>
      <c r="K42" s="69" t="b">
        <f t="shared" si="3"/>
        <v>0</v>
      </c>
      <c r="L42" s="69" t="b">
        <f t="shared" si="2"/>
        <v>0</v>
      </c>
    </row>
    <row r="43" spans="1:12" ht="15" x14ac:dyDescent="0.25">
      <c r="A43" s="56">
        <v>13703</v>
      </c>
      <c r="B43" s="35" t="s">
        <v>105</v>
      </c>
      <c r="C43" s="35" t="s">
        <v>106</v>
      </c>
      <c r="D43" s="36" t="s">
        <v>12</v>
      </c>
      <c r="E43" s="35" t="s">
        <v>50</v>
      </c>
      <c r="F43" s="59">
        <v>45800</v>
      </c>
      <c r="G43" s="36">
        <v>74</v>
      </c>
      <c r="H43" s="36">
        <v>96</v>
      </c>
      <c r="I43" s="36">
        <v>87</v>
      </c>
      <c r="J43" s="69" t="b">
        <f t="shared" si="1"/>
        <v>1</v>
      </c>
      <c r="K43" s="69" t="b">
        <f t="shared" si="3"/>
        <v>0</v>
      </c>
      <c r="L43" s="69" t="b">
        <f t="shared" si="2"/>
        <v>0</v>
      </c>
    </row>
    <row r="44" spans="1:12" ht="15" x14ac:dyDescent="0.25">
      <c r="A44" s="56">
        <v>13823</v>
      </c>
      <c r="B44" s="35" t="s">
        <v>107</v>
      </c>
      <c r="C44" s="35" t="s">
        <v>108</v>
      </c>
      <c r="D44" s="36" t="s">
        <v>12</v>
      </c>
      <c r="E44" s="35" t="s">
        <v>60</v>
      </c>
      <c r="F44" s="59">
        <v>18100</v>
      </c>
      <c r="G44" s="36">
        <v>70</v>
      </c>
      <c r="H44" s="36">
        <v>87</v>
      </c>
      <c r="I44" s="36">
        <v>72</v>
      </c>
      <c r="J44" s="69" t="b">
        <f t="shared" si="1"/>
        <v>0</v>
      </c>
      <c r="K44" s="69" t="b">
        <f t="shared" si="3"/>
        <v>0</v>
      </c>
      <c r="L44" s="69" t="b">
        <f t="shared" si="2"/>
        <v>0</v>
      </c>
    </row>
    <row r="45" spans="1:12" ht="15" x14ac:dyDescent="0.25">
      <c r="A45" s="56">
        <v>13949</v>
      </c>
      <c r="B45" s="35" t="s">
        <v>42</v>
      </c>
      <c r="C45" s="35" t="s">
        <v>109</v>
      </c>
      <c r="D45" s="36" t="s">
        <v>12</v>
      </c>
      <c r="E45" s="35" t="s">
        <v>50</v>
      </c>
      <c r="F45" s="59">
        <v>44700</v>
      </c>
      <c r="G45" s="36">
        <v>70</v>
      </c>
      <c r="H45" s="36">
        <v>70</v>
      </c>
      <c r="I45" s="36">
        <v>72</v>
      </c>
      <c r="J45" s="69" t="b">
        <f t="shared" si="1"/>
        <v>0</v>
      </c>
      <c r="K45" s="69" t="b">
        <f t="shared" si="3"/>
        <v>0</v>
      </c>
      <c r="L45" s="69" t="b">
        <f t="shared" si="2"/>
        <v>0</v>
      </c>
    </row>
    <row r="46" spans="1:12" ht="15" x14ac:dyDescent="0.25">
      <c r="A46" s="56">
        <v>14196</v>
      </c>
      <c r="B46" s="35" t="s">
        <v>110</v>
      </c>
      <c r="C46" s="35" t="s">
        <v>111</v>
      </c>
      <c r="D46" s="36" t="s">
        <v>12</v>
      </c>
      <c r="E46" s="35" t="s">
        <v>50</v>
      </c>
      <c r="F46" s="59">
        <v>43200</v>
      </c>
      <c r="G46" s="36">
        <v>86</v>
      </c>
      <c r="H46" s="36">
        <v>76</v>
      </c>
      <c r="I46" s="36">
        <v>98</v>
      </c>
      <c r="J46" s="69" t="b">
        <f t="shared" si="1"/>
        <v>0</v>
      </c>
      <c r="K46" s="69" t="b">
        <f t="shared" si="3"/>
        <v>0</v>
      </c>
      <c r="L46" s="69" t="b">
        <f t="shared" si="2"/>
        <v>1</v>
      </c>
    </row>
    <row r="47" spans="1:12" ht="15" x14ac:dyDescent="0.25">
      <c r="A47" s="56">
        <v>14426</v>
      </c>
      <c r="B47" s="35" t="s">
        <v>112</v>
      </c>
      <c r="C47" s="35" t="s">
        <v>113</v>
      </c>
      <c r="D47" s="36" t="s">
        <v>12</v>
      </c>
      <c r="E47" s="35" t="s">
        <v>50</v>
      </c>
      <c r="F47" s="59">
        <v>31400</v>
      </c>
      <c r="G47" s="36">
        <v>91</v>
      </c>
      <c r="H47" s="36">
        <v>92</v>
      </c>
      <c r="I47" s="36">
        <v>83</v>
      </c>
      <c r="J47" s="69" t="b">
        <f t="shared" si="1"/>
        <v>0</v>
      </c>
      <c r="K47" s="69" t="b">
        <f t="shared" si="3"/>
        <v>0</v>
      </c>
      <c r="L47" s="69" t="b">
        <f t="shared" si="2"/>
        <v>1</v>
      </c>
    </row>
    <row r="48" spans="1:12" ht="15" x14ac:dyDescent="0.25">
      <c r="A48" s="56">
        <v>14518</v>
      </c>
      <c r="B48" s="35" t="s">
        <v>114</v>
      </c>
      <c r="C48" s="35" t="s">
        <v>115</v>
      </c>
      <c r="D48" s="36" t="s">
        <v>10</v>
      </c>
      <c r="E48" s="35" t="s">
        <v>53</v>
      </c>
      <c r="F48" s="59">
        <v>45700</v>
      </c>
      <c r="G48" s="36">
        <v>95</v>
      </c>
      <c r="H48" s="36">
        <v>83</v>
      </c>
      <c r="I48" s="36">
        <v>87</v>
      </c>
      <c r="J48" s="69" t="b">
        <f t="shared" si="1"/>
        <v>0</v>
      </c>
      <c r="K48" s="69" t="b">
        <f t="shared" si="3"/>
        <v>0</v>
      </c>
      <c r="L48" s="69" t="b">
        <f t="shared" si="2"/>
        <v>0</v>
      </c>
    </row>
    <row r="49" spans="1:12" ht="15" x14ac:dyDescent="0.25">
      <c r="A49" s="56">
        <v>14547</v>
      </c>
      <c r="B49" s="35" t="s">
        <v>116</v>
      </c>
      <c r="C49" s="35" t="s">
        <v>0</v>
      </c>
      <c r="D49" s="36" t="s">
        <v>12</v>
      </c>
      <c r="E49" s="35" t="s">
        <v>53</v>
      </c>
      <c r="F49" s="59">
        <v>53700</v>
      </c>
      <c r="G49" s="36">
        <v>77</v>
      </c>
      <c r="H49" s="36">
        <v>77</v>
      </c>
      <c r="I49" s="36">
        <v>96</v>
      </c>
      <c r="J49" s="69" t="b">
        <f t="shared" si="1"/>
        <v>0</v>
      </c>
      <c r="K49" s="69" t="b">
        <f t="shared" si="3"/>
        <v>0</v>
      </c>
      <c r="L49" s="69" t="b">
        <f t="shared" si="2"/>
        <v>0</v>
      </c>
    </row>
    <row r="50" spans="1:12" ht="15" x14ac:dyDescent="0.25">
      <c r="A50" s="56">
        <v>14548</v>
      </c>
      <c r="B50" s="35" t="s">
        <v>117</v>
      </c>
      <c r="C50" s="35" t="s">
        <v>83</v>
      </c>
      <c r="D50" s="36" t="s">
        <v>12</v>
      </c>
      <c r="E50" s="35" t="s">
        <v>60</v>
      </c>
      <c r="F50" s="59">
        <v>19600</v>
      </c>
      <c r="G50" s="36">
        <v>75</v>
      </c>
      <c r="H50" s="36">
        <v>73</v>
      </c>
      <c r="I50" s="36">
        <v>75</v>
      </c>
      <c r="J50" s="69" t="b">
        <f t="shared" si="1"/>
        <v>0</v>
      </c>
      <c r="K50" s="69" t="b">
        <f t="shared" si="3"/>
        <v>0</v>
      </c>
      <c r="L50" s="69" t="b">
        <f t="shared" si="2"/>
        <v>0</v>
      </c>
    </row>
    <row r="51" spans="1:12" ht="15" x14ac:dyDescent="0.25">
      <c r="A51" s="56">
        <v>14696</v>
      </c>
      <c r="B51" s="35" t="s">
        <v>118</v>
      </c>
      <c r="C51" s="35" t="s">
        <v>78</v>
      </c>
      <c r="D51" s="36" t="s">
        <v>10</v>
      </c>
      <c r="E51" s="35" t="s">
        <v>53</v>
      </c>
      <c r="F51" s="59">
        <v>56200</v>
      </c>
      <c r="G51" s="36">
        <v>89</v>
      </c>
      <c r="H51" s="36">
        <v>71</v>
      </c>
      <c r="I51" s="36">
        <v>99</v>
      </c>
      <c r="J51" s="69" t="b">
        <f t="shared" si="1"/>
        <v>0</v>
      </c>
      <c r="K51" s="69" t="b">
        <f t="shared" si="3"/>
        <v>0</v>
      </c>
      <c r="L51" s="69" t="b">
        <f t="shared" si="2"/>
        <v>0</v>
      </c>
    </row>
    <row r="52" spans="1:12" ht="15" x14ac:dyDescent="0.25">
      <c r="A52" s="56">
        <v>14752</v>
      </c>
      <c r="B52" s="35" t="s">
        <v>119</v>
      </c>
      <c r="C52" s="35" t="s">
        <v>120</v>
      </c>
      <c r="D52" s="36" t="s">
        <v>12</v>
      </c>
      <c r="E52" s="35" t="s">
        <v>60</v>
      </c>
      <c r="F52" s="59">
        <v>18300</v>
      </c>
      <c r="G52" s="36">
        <v>78</v>
      </c>
      <c r="H52" s="36">
        <v>86</v>
      </c>
      <c r="I52" s="36">
        <v>83</v>
      </c>
      <c r="J52" s="69" t="b">
        <f t="shared" si="1"/>
        <v>0</v>
      </c>
      <c r="K52" s="69" t="b">
        <f t="shared" si="3"/>
        <v>0</v>
      </c>
      <c r="L52" s="69" t="b">
        <f t="shared" si="2"/>
        <v>1</v>
      </c>
    </row>
    <row r="53" spans="1:12" ht="15" x14ac:dyDescent="0.25">
      <c r="A53" s="56">
        <v>14997</v>
      </c>
      <c r="B53" s="35" t="s">
        <v>40</v>
      </c>
      <c r="C53" s="35" t="s">
        <v>121</v>
      </c>
      <c r="D53" s="36" t="s">
        <v>10</v>
      </c>
      <c r="E53" s="35" t="s">
        <v>53</v>
      </c>
      <c r="F53" s="59">
        <v>37100</v>
      </c>
      <c r="G53" s="36">
        <v>70</v>
      </c>
      <c r="H53" s="36">
        <v>98</v>
      </c>
      <c r="I53" s="36">
        <v>77</v>
      </c>
      <c r="J53" s="69" t="b">
        <f t="shared" si="1"/>
        <v>0</v>
      </c>
      <c r="K53" s="69" t="b">
        <f t="shared" si="3"/>
        <v>0</v>
      </c>
      <c r="L53" s="69" t="b">
        <f t="shared" si="2"/>
        <v>0</v>
      </c>
    </row>
    <row r="54" spans="1:12" ht="15" x14ac:dyDescent="0.25">
      <c r="A54" s="56">
        <v>15245</v>
      </c>
      <c r="B54" s="35" t="s">
        <v>122</v>
      </c>
      <c r="C54" s="35" t="s">
        <v>123</v>
      </c>
      <c r="D54" s="36" t="s">
        <v>12</v>
      </c>
      <c r="E54" s="35" t="s">
        <v>60</v>
      </c>
      <c r="F54" s="59">
        <v>21800</v>
      </c>
      <c r="G54" s="36">
        <v>91</v>
      </c>
      <c r="H54" s="36">
        <v>96</v>
      </c>
      <c r="I54" s="36">
        <v>100</v>
      </c>
      <c r="J54" s="69" t="b">
        <f t="shared" si="1"/>
        <v>0</v>
      </c>
      <c r="K54" s="69" t="b">
        <f t="shared" si="3"/>
        <v>0</v>
      </c>
      <c r="L54" s="69" t="b">
        <f t="shared" si="2"/>
        <v>1</v>
      </c>
    </row>
    <row r="55" spans="1:12" ht="15" x14ac:dyDescent="0.25">
      <c r="A55" s="56">
        <v>15271</v>
      </c>
      <c r="B55" s="35" t="s">
        <v>124</v>
      </c>
      <c r="C55" s="35" t="s">
        <v>125</v>
      </c>
      <c r="D55" s="36" t="s">
        <v>10</v>
      </c>
      <c r="E55" s="35" t="s">
        <v>50</v>
      </c>
      <c r="F55" s="59">
        <v>45200</v>
      </c>
      <c r="G55" s="36">
        <v>82</v>
      </c>
      <c r="H55" s="36">
        <v>74</v>
      </c>
      <c r="I55" s="36">
        <v>88</v>
      </c>
      <c r="J55" s="69" t="b">
        <f t="shared" si="1"/>
        <v>0</v>
      </c>
      <c r="K55" s="69" t="b">
        <f t="shared" si="3"/>
        <v>0</v>
      </c>
      <c r="L55" s="69" t="b">
        <f t="shared" si="2"/>
        <v>0</v>
      </c>
    </row>
    <row r="56" spans="1:12" ht="15" x14ac:dyDescent="0.25">
      <c r="A56" s="56">
        <v>15374</v>
      </c>
      <c r="B56" s="35" t="s">
        <v>126</v>
      </c>
      <c r="C56" s="35" t="s">
        <v>45</v>
      </c>
      <c r="D56" s="36" t="s">
        <v>10</v>
      </c>
      <c r="E56" s="35" t="s">
        <v>53</v>
      </c>
      <c r="F56" s="59">
        <v>49800</v>
      </c>
      <c r="G56" s="36">
        <v>98</v>
      </c>
      <c r="H56" s="36">
        <v>78</v>
      </c>
      <c r="I56" s="36">
        <v>84</v>
      </c>
      <c r="J56" s="69" t="b">
        <f t="shared" si="1"/>
        <v>0</v>
      </c>
      <c r="K56" s="69" t="b">
        <f t="shared" si="3"/>
        <v>0</v>
      </c>
      <c r="L56" s="69" t="b">
        <f t="shared" si="2"/>
        <v>0</v>
      </c>
    </row>
    <row r="57" spans="1:12" ht="15" x14ac:dyDescent="0.25">
      <c r="A57" s="56">
        <v>15594</v>
      </c>
      <c r="B57" s="35" t="s">
        <v>127</v>
      </c>
      <c r="C57" s="35" t="s">
        <v>128</v>
      </c>
      <c r="D57" s="36" t="s">
        <v>12</v>
      </c>
      <c r="E57" s="35" t="s">
        <v>50</v>
      </c>
      <c r="F57" s="59">
        <v>46200</v>
      </c>
      <c r="G57" s="36">
        <v>90</v>
      </c>
      <c r="H57" s="36">
        <v>88</v>
      </c>
      <c r="I57" s="36">
        <v>88</v>
      </c>
      <c r="J57" s="69" t="b">
        <f t="shared" si="1"/>
        <v>1</v>
      </c>
      <c r="K57" s="69" t="b">
        <f t="shared" si="3"/>
        <v>0</v>
      </c>
      <c r="L57" s="69" t="b">
        <f t="shared" si="2"/>
        <v>0</v>
      </c>
    </row>
    <row r="58" spans="1:12" ht="15" x14ac:dyDescent="0.25">
      <c r="A58" s="56">
        <v>15696</v>
      </c>
      <c r="B58" s="35" t="s">
        <v>16</v>
      </c>
      <c r="C58" s="35" t="s">
        <v>129</v>
      </c>
      <c r="D58" s="36" t="s">
        <v>12</v>
      </c>
      <c r="E58" s="35" t="s">
        <v>50</v>
      </c>
      <c r="F58" s="59">
        <v>45500</v>
      </c>
      <c r="G58" s="36">
        <v>70</v>
      </c>
      <c r="H58" s="36">
        <v>96</v>
      </c>
      <c r="I58" s="36">
        <v>71</v>
      </c>
      <c r="J58" s="69" t="b">
        <f t="shared" si="1"/>
        <v>1</v>
      </c>
      <c r="K58" s="69" t="b">
        <f t="shared" si="3"/>
        <v>0</v>
      </c>
      <c r="L58" s="69" t="b">
        <f t="shared" si="2"/>
        <v>0</v>
      </c>
    </row>
    <row r="59" spans="1:12" ht="15" x14ac:dyDescent="0.25">
      <c r="A59" s="56">
        <v>15881</v>
      </c>
      <c r="B59" s="35" t="s">
        <v>130</v>
      </c>
      <c r="C59" s="35" t="s">
        <v>19</v>
      </c>
      <c r="D59" s="36" t="s">
        <v>10</v>
      </c>
      <c r="E59" s="35" t="s">
        <v>50</v>
      </c>
      <c r="F59" s="59">
        <v>41800</v>
      </c>
      <c r="G59" s="36">
        <v>96</v>
      </c>
      <c r="H59" s="36">
        <v>93</v>
      </c>
      <c r="I59" s="36">
        <v>97</v>
      </c>
      <c r="J59" s="69" t="b">
        <f t="shared" si="1"/>
        <v>0</v>
      </c>
      <c r="K59" s="69" t="b">
        <f t="shared" si="3"/>
        <v>0</v>
      </c>
      <c r="L59" s="69" t="b">
        <f t="shared" si="2"/>
        <v>1</v>
      </c>
    </row>
    <row r="60" spans="1:12" ht="15" x14ac:dyDescent="0.25">
      <c r="A60" s="56">
        <v>15903</v>
      </c>
      <c r="B60" s="35" t="s">
        <v>131</v>
      </c>
      <c r="C60" s="35" t="s">
        <v>132</v>
      </c>
      <c r="D60" s="36" t="s">
        <v>10</v>
      </c>
      <c r="E60" s="35" t="s">
        <v>50</v>
      </c>
      <c r="F60" s="59">
        <v>40400</v>
      </c>
      <c r="G60" s="36">
        <v>90</v>
      </c>
      <c r="H60" s="36">
        <v>95</v>
      </c>
      <c r="I60" s="36">
        <v>100</v>
      </c>
      <c r="J60" s="69" t="b">
        <f t="shared" si="1"/>
        <v>0</v>
      </c>
      <c r="K60" s="69" t="b">
        <f t="shared" si="3"/>
        <v>0</v>
      </c>
      <c r="L60" s="69" t="b">
        <f t="shared" si="2"/>
        <v>1</v>
      </c>
    </row>
    <row r="61" spans="1:12" ht="15" x14ac:dyDescent="0.25">
      <c r="A61" s="56">
        <v>16018</v>
      </c>
      <c r="B61" s="35" t="s">
        <v>133</v>
      </c>
      <c r="C61" s="35" t="s">
        <v>134</v>
      </c>
      <c r="D61" s="36" t="s">
        <v>10</v>
      </c>
      <c r="E61" s="35" t="s">
        <v>53</v>
      </c>
      <c r="F61" s="59">
        <v>45900</v>
      </c>
      <c r="G61" s="36">
        <v>89</v>
      </c>
      <c r="H61" s="36">
        <v>96</v>
      </c>
      <c r="I61" s="36">
        <v>77</v>
      </c>
      <c r="J61" s="69" t="b">
        <f t="shared" si="1"/>
        <v>0</v>
      </c>
      <c r="K61" s="69" t="b">
        <f t="shared" si="3"/>
        <v>0</v>
      </c>
      <c r="L61" s="69" t="b">
        <f t="shared" si="2"/>
        <v>0</v>
      </c>
    </row>
    <row r="62" spans="1:12" ht="15" x14ac:dyDescent="0.25">
      <c r="A62" s="56">
        <v>16213</v>
      </c>
      <c r="B62" s="35" t="s">
        <v>135</v>
      </c>
      <c r="C62" s="35" t="s">
        <v>43</v>
      </c>
      <c r="D62" s="36" t="s">
        <v>12</v>
      </c>
      <c r="E62" s="35" t="s">
        <v>50</v>
      </c>
      <c r="F62" s="59">
        <v>36200</v>
      </c>
      <c r="G62" s="36">
        <v>93</v>
      </c>
      <c r="H62" s="36">
        <v>75</v>
      </c>
      <c r="I62" s="36">
        <v>74</v>
      </c>
      <c r="J62" s="69" t="b">
        <f t="shared" si="1"/>
        <v>0</v>
      </c>
      <c r="K62" s="69" t="b">
        <f t="shared" si="3"/>
        <v>0</v>
      </c>
      <c r="L62" s="69" t="b">
        <f t="shared" si="2"/>
        <v>0</v>
      </c>
    </row>
    <row r="63" spans="1:12" ht="15" x14ac:dyDescent="0.25">
      <c r="A63" s="56">
        <v>16401</v>
      </c>
      <c r="B63" s="35" t="s">
        <v>136</v>
      </c>
      <c r="C63" s="35" t="s">
        <v>137</v>
      </c>
      <c r="D63" s="36" t="s">
        <v>10</v>
      </c>
      <c r="E63" s="35" t="s">
        <v>50</v>
      </c>
      <c r="F63" s="59">
        <v>46700</v>
      </c>
      <c r="G63" s="36">
        <v>87</v>
      </c>
      <c r="H63" s="36">
        <v>97</v>
      </c>
      <c r="I63" s="36">
        <v>97</v>
      </c>
      <c r="J63" s="69" t="b">
        <f t="shared" si="1"/>
        <v>0</v>
      </c>
      <c r="K63" s="69" t="b">
        <f t="shared" si="3"/>
        <v>0</v>
      </c>
      <c r="L63" s="69" t="b">
        <f t="shared" si="2"/>
        <v>0</v>
      </c>
    </row>
    <row r="64" spans="1:12" ht="15" x14ac:dyDescent="0.25">
      <c r="A64" s="56">
        <v>16424</v>
      </c>
      <c r="B64" s="35" t="s">
        <v>138</v>
      </c>
      <c r="C64" s="35" t="s">
        <v>139</v>
      </c>
      <c r="D64" s="36" t="s">
        <v>10</v>
      </c>
      <c r="E64" s="35" t="s">
        <v>13</v>
      </c>
      <c r="F64" s="59">
        <v>84400</v>
      </c>
      <c r="G64" s="36">
        <v>94</v>
      </c>
      <c r="H64" s="36">
        <v>90</v>
      </c>
      <c r="I64" s="36">
        <v>95</v>
      </c>
      <c r="J64" s="69" t="b">
        <f t="shared" si="1"/>
        <v>0</v>
      </c>
      <c r="K64" s="69" t="b">
        <f t="shared" si="3"/>
        <v>1</v>
      </c>
      <c r="L64" s="69" t="b">
        <f t="shared" si="2"/>
        <v>0</v>
      </c>
    </row>
    <row r="65" spans="1:12" ht="15" x14ac:dyDescent="0.25">
      <c r="A65" s="56">
        <v>16654</v>
      </c>
      <c r="B65" s="35" t="s">
        <v>140</v>
      </c>
      <c r="C65" s="35" t="s">
        <v>141</v>
      </c>
      <c r="D65" s="36" t="s">
        <v>12</v>
      </c>
      <c r="E65" s="35" t="s">
        <v>53</v>
      </c>
      <c r="F65" s="59">
        <v>63800</v>
      </c>
      <c r="G65" s="36">
        <v>80</v>
      </c>
      <c r="H65" s="36">
        <v>87</v>
      </c>
      <c r="I65" s="36">
        <v>79</v>
      </c>
      <c r="J65" s="69" t="b">
        <f t="shared" si="1"/>
        <v>0</v>
      </c>
      <c r="K65" s="69" t="b">
        <f t="shared" si="3"/>
        <v>0</v>
      </c>
      <c r="L65" s="69" t="b">
        <f t="shared" si="2"/>
        <v>0</v>
      </c>
    </row>
    <row r="66" spans="1:12" ht="15" x14ac:dyDescent="0.25">
      <c r="A66" s="56">
        <v>16760</v>
      </c>
      <c r="B66" s="35" t="s">
        <v>27</v>
      </c>
      <c r="C66" s="35" t="s">
        <v>142</v>
      </c>
      <c r="D66" s="36" t="s">
        <v>12</v>
      </c>
      <c r="E66" s="35" t="s">
        <v>50</v>
      </c>
      <c r="F66" s="59">
        <v>42900</v>
      </c>
      <c r="G66" s="36">
        <v>85</v>
      </c>
      <c r="H66" s="36">
        <v>94</v>
      </c>
      <c r="I66" s="36">
        <v>84</v>
      </c>
      <c r="J66" s="69" t="b">
        <f t="shared" si="1"/>
        <v>1</v>
      </c>
      <c r="K66" s="69" t="b">
        <f t="shared" si="3"/>
        <v>0</v>
      </c>
      <c r="L66" s="69" t="b">
        <f t="shared" si="2"/>
        <v>1</v>
      </c>
    </row>
    <row r="67" spans="1:12" ht="15" x14ac:dyDescent="0.25">
      <c r="A67" s="56">
        <v>16850</v>
      </c>
      <c r="B67" s="35" t="s">
        <v>143</v>
      </c>
      <c r="C67" s="35" t="s">
        <v>23</v>
      </c>
      <c r="D67" s="36" t="s">
        <v>10</v>
      </c>
      <c r="E67" s="35" t="s">
        <v>53</v>
      </c>
      <c r="F67" s="59">
        <v>35300</v>
      </c>
      <c r="G67" s="36">
        <v>95</v>
      </c>
      <c r="H67" s="36">
        <v>79</v>
      </c>
      <c r="I67" s="36">
        <v>71</v>
      </c>
      <c r="J67" s="69" t="b">
        <f t="shared" si="1"/>
        <v>0</v>
      </c>
      <c r="K67" s="69" t="b">
        <f t="shared" si="3"/>
        <v>0</v>
      </c>
      <c r="L67" s="69" t="b">
        <f t="shared" si="2"/>
        <v>1</v>
      </c>
    </row>
    <row r="68" spans="1:12" ht="15" x14ac:dyDescent="0.25">
      <c r="A68" s="56">
        <v>16890</v>
      </c>
      <c r="B68" s="35" t="s">
        <v>144</v>
      </c>
      <c r="C68" s="35" t="s">
        <v>145</v>
      </c>
      <c r="D68" s="36" t="s">
        <v>10</v>
      </c>
      <c r="E68" s="35" t="s">
        <v>53</v>
      </c>
      <c r="F68" s="59">
        <v>48500</v>
      </c>
      <c r="G68" s="36">
        <v>78</v>
      </c>
      <c r="H68" s="36">
        <v>85</v>
      </c>
      <c r="I68" s="36">
        <v>84</v>
      </c>
      <c r="J68" s="69" t="b">
        <f t="shared" si="1"/>
        <v>0</v>
      </c>
      <c r="K68" s="69" t="b">
        <f t="shared" si="3"/>
        <v>0</v>
      </c>
      <c r="L68" s="69" t="b">
        <f t="shared" si="2"/>
        <v>0</v>
      </c>
    </row>
    <row r="69" spans="1:12" ht="15" x14ac:dyDescent="0.25">
      <c r="A69" s="56">
        <v>17008</v>
      </c>
      <c r="B69" s="35" t="s">
        <v>146</v>
      </c>
      <c r="C69" s="35" t="s">
        <v>147</v>
      </c>
      <c r="D69" s="36" t="s">
        <v>12</v>
      </c>
      <c r="E69" s="35" t="s">
        <v>50</v>
      </c>
      <c r="F69" s="59">
        <v>26300</v>
      </c>
      <c r="G69" s="36">
        <v>72</v>
      </c>
      <c r="H69" s="36">
        <v>92</v>
      </c>
      <c r="I69" s="36">
        <v>87</v>
      </c>
      <c r="J69" s="69" t="b">
        <f t="shared" si="1"/>
        <v>0</v>
      </c>
      <c r="K69" s="69" t="b">
        <f t="shared" si="3"/>
        <v>0</v>
      </c>
      <c r="L69" s="69" t="b">
        <f t="shared" si="2"/>
        <v>0</v>
      </c>
    </row>
    <row r="70" spans="1:12" ht="15" x14ac:dyDescent="0.25">
      <c r="A70" s="56">
        <v>17226</v>
      </c>
      <c r="B70" s="35" t="s">
        <v>11</v>
      </c>
      <c r="C70" s="35" t="s">
        <v>76</v>
      </c>
      <c r="D70" s="36" t="s">
        <v>10</v>
      </c>
      <c r="E70" s="35" t="s">
        <v>50</v>
      </c>
      <c r="F70" s="59">
        <v>45300</v>
      </c>
      <c r="G70" s="36">
        <v>98</v>
      </c>
      <c r="H70" s="36">
        <v>87</v>
      </c>
      <c r="I70" s="36">
        <v>70</v>
      </c>
      <c r="J70" s="69" t="b">
        <f t="shared" si="1"/>
        <v>0</v>
      </c>
      <c r="K70" s="69" t="b">
        <f t="shared" si="3"/>
        <v>0</v>
      </c>
      <c r="L70" s="69" t="b">
        <f t="shared" si="2"/>
        <v>0</v>
      </c>
    </row>
    <row r="71" spans="1:12" ht="15" x14ac:dyDescent="0.25">
      <c r="A71" s="56">
        <v>17466</v>
      </c>
      <c r="B71" s="35" t="s">
        <v>148</v>
      </c>
      <c r="C71" s="35" t="s">
        <v>28</v>
      </c>
      <c r="D71" s="36" t="s">
        <v>12</v>
      </c>
      <c r="E71" s="35" t="s">
        <v>50</v>
      </c>
      <c r="F71" s="59">
        <v>36700</v>
      </c>
      <c r="G71" s="36">
        <v>70</v>
      </c>
      <c r="H71" s="36">
        <v>91</v>
      </c>
      <c r="I71" s="36">
        <v>100</v>
      </c>
      <c r="J71" s="69" t="b">
        <f t="shared" si="1"/>
        <v>0</v>
      </c>
      <c r="K71" s="69" t="b">
        <f t="shared" si="3"/>
        <v>0</v>
      </c>
      <c r="L71" s="69" t="b">
        <f t="shared" si="2"/>
        <v>0</v>
      </c>
    </row>
    <row r="72" spans="1:12" ht="15" x14ac:dyDescent="0.25">
      <c r="A72" s="56">
        <v>17604</v>
      </c>
      <c r="B72" s="35" t="s">
        <v>149</v>
      </c>
      <c r="C72" s="35" t="s">
        <v>150</v>
      </c>
      <c r="D72" s="36" t="s">
        <v>12</v>
      </c>
      <c r="E72" s="35" t="s">
        <v>50</v>
      </c>
      <c r="F72" s="59">
        <v>44800</v>
      </c>
      <c r="G72" s="36">
        <v>74</v>
      </c>
      <c r="H72" s="36">
        <v>73</v>
      </c>
      <c r="I72" s="36">
        <v>89</v>
      </c>
      <c r="J72" s="69" t="b">
        <f t="shared" si="1"/>
        <v>0</v>
      </c>
      <c r="K72" s="69" t="b">
        <f t="shared" si="3"/>
        <v>0</v>
      </c>
      <c r="L72" s="69" t="b">
        <f t="shared" si="2"/>
        <v>0</v>
      </c>
    </row>
    <row r="73" spans="1:12" ht="15" x14ac:dyDescent="0.25">
      <c r="A73" s="56">
        <v>17673</v>
      </c>
      <c r="B73" s="35" t="s">
        <v>151</v>
      </c>
      <c r="C73" s="35" t="s">
        <v>20</v>
      </c>
      <c r="D73" s="36" t="s">
        <v>10</v>
      </c>
      <c r="E73" s="35" t="s">
        <v>50</v>
      </c>
      <c r="F73" s="59">
        <v>41600</v>
      </c>
      <c r="G73" s="36">
        <v>74</v>
      </c>
      <c r="H73" s="36">
        <v>98</v>
      </c>
      <c r="I73" s="36">
        <v>93</v>
      </c>
      <c r="J73" s="69" t="b">
        <f t="shared" si="1"/>
        <v>0</v>
      </c>
      <c r="K73" s="69" t="b">
        <f t="shared" si="3"/>
        <v>0</v>
      </c>
      <c r="L73" s="69" t="b">
        <f t="shared" si="2"/>
        <v>0</v>
      </c>
    </row>
    <row r="74" spans="1:12" ht="15" x14ac:dyDescent="0.25">
      <c r="A74" s="56">
        <v>17699</v>
      </c>
      <c r="B74" s="35" t="s">
        <v>152</v>
      </c>
      <c r="C74" s="35" t="s">
        <v>153</v>
      </c>
      <c r="D74" s="36" t="s">
        <v>10</v>
      </c>
      <c r="E74" s="35" t="s">
        <v>50</v>
      </c>
      <c r="F74" s="59">
        <v>25100</v>
      </c>
      <c r="G74" s="36">
        <v>90</v>
      </c>
      <c r="H74" s="36">
        <v>89</v>
      </c>
      <c r="I74" s="36">
        <v>84</v>
      </c>
      <c r="J74" s="69" t="b">
        <f t="shared" ref="J74:J100" si="4">AND(D74="F",AND(F74&gt;=40000,F74&lt;=50000),H74&gt;=82)</f>
        <v>0</v>
      </c>
      <c r="K74" s="69" t="b">
        <f t="shared" si="3"/>
        <v>0</v>
      </c>
      <c r="L74" s="69" t="b">
        <f t="shared" ref="L74:L100" si="5">AND(OR(C74&gt;="A*",C74&gt;="M*"),F74&lt;45000,H74&gt;75,G74&gt;75)</f>
        <v>1</v>
      </c>
    </row>
    <row r="75" spans="1:12" ht="15" x14ac:dyDescent="0.25">
      <c r="A75" s="56">
        <v>17762</v>
      </c>
      <c r="B75" s="35" t="s">
        <v>154</v>
      </c>
      <c r="C75" s="35" t="s">
        <v>155</v>
      </c>
      <c r="D75" s="36" t="s">
        <v>12</v>
      </c>
      <c r="E75" s="35" t="s">
        <v>50</v>
      </c>
      <c r="F75" s="59">
        <v>47500</v>
      </c>
      <c r="G75" s="36">
        <v>89</v>
      </c>
      <c r="H75" s="36">
        <v>95</v>
      </c>
      <c r="I75" s="36">
        <v>77</v>
      </c>
      <c r="J75" s="69" t="b">
        <f t="shared" si="4"/>
        <v>1</v>
      </c>
      <c r="K75" s="69" t="b">
        <f t="shared" si="3"/>
        <v>0</v>
      </c>
      <c r="L75" s="69" t="b">
        <f t="shared" si="5"/>
        <v>0</v>
      </c>
    </row>
    <row r="76" spans="1:12" ht="15" x14ac:dyDescent="0.25">
      <c r="A76" s="56">
        <v>17845</v>
      </c>
      <c r="B76" s="35" t="s">
        <v>156</v>
      </c>
      <c r="C76" s="35" t="s">
        <v>47</v>
      </c>
      <c r="D76" s="36" t="s">
        <v>12</v>
      </c>
      <c r="E76" s="35" t="s">
        <v>50</v>
      </c>
      <c r="F76" s="59">
        <v>42200</v>
      </c>
      <c r="G76" s="36">
        <v>83</v>
      </c>
      <c r="H76" s="36">
        <v>84</v>
      </c>
      <c r="I76" s="36">
        <v>88</v>
      </c>
      <c r="J76" s="69" t="b">
        <f t="shared" si="4"/>
        <v>1</v>
      </c>
      <c r="K76" s="69" t="b">
        <f t="shared" si="3"/>
        <v>0</v>
      </c>
      <c r="L76" s="69" t="b">
        <f t="shared" si="5"/>
        <v>1</v>
      </c>
    </row>
    <row r="77" spans="1:12" ht="15" x14ac:dyDescent="0.25">
      <c r="A77" s="56">
        <v>18016</v>
      </c>
      <c r="B77" s="35" t="s">
        <v>77</v>
      </c>
      <c r="C77" s="35" t="s">
        <v>30</v>
      </c>
      <c r="D77" s="36" t="s">
        <v>10</v>
      </c>
      <c r="E77" s="35" t="s">
        <v>50</v>
      </c>
      <c r="F77" s="59">
        <v>33700</v>
      </c>
      <c r="G77" s="36">
        <v>99</v>
      </c>
      <c r="H77" s="36">
        <v>83</v>
      </c>
      <c r="I77" s="36">
        <v>74</v>
      </c>
      <c r="J77" s="69" t="b">
        <f t="shared" si="4"/>
        <v>0</v>
      </c>
      <c r="K77" s="69" t="b">
        <f t="shared" si="3"/>
        <v>0</v>
      </c>
      <c r="L77" s="69" t="b">
        <f t="shared" si="5"/>
        <v>1</v>
      </c>
    </row>
    <row r="78" spans="1:12" ht="15" x14ac:dyDescent="0.25">
      <c r="A78" s="56">
        <v>18133</v>
      </c>
      <c r="B78" s="35" t="s">
        <v>157</v>
      </c>
      <c r="C78" s="35" t="s">
        <v>158</v>
      </c>
      <c r="D78" s="36" t="s">
        <v>12</v>
      </c>
      <c r="E78" s="35" t="s">
        <v>53</v>
      </c>
      <c r="F78" s="59">
        <v>51000</v>
      </c>
      <c r="G78" s="36">
        <v>92</v>
      </c>
      <c r="H78" s="36">
        <v>95</v>
      </c>
      <c r="I78" s="36">
        <v>76</v>
      </c>
      <c r="J78" s="69" t="b">
        <f t="shared" si="4"/>
        <v>0</v>
      </c>
      <c r="K78" s="69" t="b">
        <f t="shared" si="3"/>
        <v>0</v>
      </c>
      <c r="L78" s="69" t="b">
        <f t="shared" si="5"/>
        <v>0</v>
      </c>
    </row>
    <row r="79" spans="1:12" ht="15" x14ac:dyDescent="0.25">
      <c r="A79" s="56">
        <v>18154</v>
      </c>
      <c r="B79" s="35" t="s">
        <v>159</v>
      </c>
      <c r="C79" s="35" t="s">
        <v>160</v>
      </c>
      <c r="D79" s="36" t="s">
        <v>12</v>
      </c>
      <c r="E79" s="35" t="s">
        <v>50</v>
      </c>
      <c r="F79" s="59">
        <v>32500</v>
      </c>
      <c r="G79" s="36">
        <v>85</v>
      </c>
      <c r="H79" s="36">
        <v>92</v>
      </c>
      <c r="I79" s="36">
        <v>92</v>
      </c>
      <c r="J79" s="69" t="b">
        <f t="shared" si="4"/>
        <v>0</v>
      </c>
      <c r="K79" s="69" t="b">
        <f t="shared" si="3"/>
        <v>0</v>
      </c>
      <c r="L79" s="69" t="b">
        <f t="shared" si="5"/>
        <v>1</v>
      </c>
    </row>
    <row r="80" spans="1:12" ht="15" x14ac:dyDescent="0.25">
      <c r="A80" s="56">
        <v>18223</v>
      </c>
      <c r="B80" s="35" t="s">
        <v>161</v>
      </c>
      <c r="C80" s="35" t="s">
        <v>76</v>
      </c>
      <c r="D80" s="36" t="s">
        <v>12</v>
      </c>
      <c r="E80" s="35" t="s">
        <v>50</v>
      </c>
      <c r="F80" s="59">
        <v>49300</v>
      </c>
      <c r="G80" s="36">
        <v>84</v>
      </c>
      <c r="H80" s="36">
        <v>97</v>
      </c>
      <c r="I80" s="36">
        <v>71</v>
      </c>
      <c r="J80" s="69" t="b">
        <f t="shared" si="4"/>
        <v>1</v>
      </c>
      <c r="K80" s="69" t="b">
        <f t="shared" ref="K80:K100" si="6">AND(B80&gt;="*L*",F80&gt;50000,H80&gt;80,I80&gt;80)</f>
        <v>0</v>
      </c>
      <c r="L80" s="69" t="b">
        <f t="shared" si="5"/>
        <v>0</v>
      </c>
    </row>
    <row r="81" spans="1:12" ht="15" x14ac:dyDescent="0.25">
      <c r="A81" s="56">
        <v>18351</v>
      </c>
      <c r="B81" s="35" t="s">
        <v>162</v>
      </c>
      <c r="C81" s="35" t="s">
        <v>64</v>
      </c>
      <c r="D81" s="36" t="s">
        <v>10</v>
      </c>
      <c r="E81" s="35" t="s">
        <v>60</v>
      </c>
      <c r="F81" s="59">
        <v>19500</v>
      </c>
      <c r="G81" s="36">
        <v>83</v>
      </c>
      <c r="H81" s="36">
        <v>100</v>
      </c>
      <c r="I81" s="36">
        <v>72</v>
      </c>
      <c r="J81" s="69" t="b">
        <f t="shared" si="4"/>
        <v>0</v>
      </c>
      <c r="K81" s="69" t="b">
        <f t="shared" si="6"/>
        <v>0</v>
      </c>
      <c r="L81" s="69" t="b">
        <f t="shared" si="5"/>
        <v>1</v>
      </c>
    </row>
    <row r="82" spans="1:12" ht="15" x14ac:dyDescent="0.25">
      <c r="A82" s="56">
        <v>18414</v>
      </c>
      <c r="B82" s="35" t="s">
        <v>163</v>
      </c>
      <c r="C82" s="35" t="s">
        <v>35</v>
      </c>
      <c r="D82" s="36" t="s">
        <v>12</v>
      </c>
      <c r="E82" s="35" t="s">
        <v>53</v>
      </c>
      <c r="F82" s="59">
        <v>39300</v>
      </c>
      <c r="G82" s="36">
        <v>86</v>
      </c>
      <c r="H82" s="36">
        <v>92</v>
      </c>
      <c r="I82" s="36">
        <v>98</v>
      </c>
      <c r="J82" s="69" t="b">
        <f t="shared" si="4"/>
        <v>0</v>
      </c>
      <c r="K82" s="69" t="b">
        <f t="shared" si="6"/>
        <v>0</v>
      </c>
      <c r="L82" s="69" t="b">
        <f t="shared" si="5"/>
        <v>1</v>
      </c>
    </row>
    <row r="83" spans="1:12" ht="15" x14ac:dyDescent="0.25">
      <c r="A83" s="56">
        <v>18489</v>
      </c>
      <c r="B83" s="35" t="s">
        <v>164</v>
      </c>
      <c r="C83" s="35" t="s">
        <v>165</v>
      </c>
      <c r="D83" s="36" t="s">
        <v>10</v>
      </c>
      <c r="E83" s="35" t="s">
        <v>60</v>
      </c>
      <c r="F83" s="59">
        <v>20500</v>
      </c>
      <c r="G83" s="36">
        <v>76</v>
      </c>
      <c r="H83" s="36">
        <v>82</v>
      </c>
      <c r="I83" s="36">
        <v>99</v>
      </c>
      <c r="J83" s="69" t="b">
        <f t="shared" si="4"/>
        <v>0</v>
      </c>
      <c r="K83" s="69" t="b">
        <f t="shared" si="6"/>
        <v>0</v>
      </c>
      <c r="L83" s="69" t="b">
        <f t="shared" si="5"/>
        <v>1</v>
      </c>
    </row>
    <row r="84" spans="1:12" ht="15" x14ac:dyDescent="0.25">
      <c r="A84" s="56">
        <v>18501</v>
      </c>
      <c r="B84" s="35" t="s">
        <v>166</v>
      </c>
      <c r="C84" s="35" t="s">
        <v>167</v>
      </c>
      <c r="D84" s="36" t="s">
        <v>12</v>
      </c>
      <c r="E84" s="35" t="s">
        <v>53</v>
      </c>
      <c r="F84" s="59">
        <v>54200</v>
      </c>
      <c r="G84" s="36">
        <v>92</v>
      </c>
      <c r="H84" s="36">
        <v>75</v>
      </c>
      <c r="I84" s="36">
        <v>87</v>
      </c>
      <c r="J84" s="69" t="b">
        <f t="shared" si="4"/>
        <v>0</v>
      </c>
      <c r="K84" s="69" t="b">
        <f t="shared" si="6"/>
        <v>0</v>
      </c>
      <c r="L84" s="69" t="b">
        <f t="shared" si="5"/>
        <v>0</v>
      </c>
    </row>
    <row r="85" spans="1:12" ht="15" x14ac:dyDescent="0.25">
      <c r="A85" s="56">
        <v>18680</v>
      </c>
      <c r="B85" s="35" t="s">
        <v>168</v>
      </c>
      <c r="C85" s="35" t="s">
        <v>169</v>
      </c>
      <c r="D85" s="36" t="s">
        <v>10</v>
      </c>
      <c r="E85" s="35" t="s">
        <v>53</v>
      </c>
      <c r="F85" s="59">
        <v>41000</v>
      </c>
      <c r="G85" s="36">
        <v>99</v>
      </c>
      <c r="H85" s="36">
        <v>84</v>
      </c>
      <c r="I85" s="36">
        <v>80</v>
      </c>
      <c r="J85" s="69" t="b">
        <f t="shared" si="4"/>
        <v>0</v>
      </c>
      <c r="K85" s="69" t="b">
        <f t="shared" si="6"/>
        <v>0</v>
      </c>
      <c r="L85" s="69" t="b">
        <f t="shared" si="5"/>
        <v>1</v>
      </c>
    </row>
    <row r="86" spans="1:12" ht="15" x14ac:dyDescent="0.25">
      <c r="A86" s="56">
        <v>18845</v>
      </c>
      <c r="B86" s="35" t="s">
        <v>170</v>
      </c>
      <c r="C86" s="35" t="s">
        <v>171</v>
      </c>
      <c r="D86" s="36" t="s">
        <v>12</v>
      </c>
      <c r="E86" s="35" t="s">
        <v>50</v>
      </c>
      <c r="F86" s="59">
        <v>48200</v>
      </c>
      <c r="G86" s="36">
        <v>91</v>
      </c>
      <c r="H86" s="36">
        <v>92</v>
      </c>
      <c r="I86" s="36">
        <v>87</v>
      </c>
      <c r="J86" s="69" t="b">
        <f t="shared" si="4"/>
        <v>1</v>
      </c>
      <c r="K86" s="69" t="b">
        <f t="shared" si="6"/>
        <v>0</v>
      </c>
      <c r="L86" s="69" t="b">
        <f t="shared" si="5"/>
        <v>0</v>
      </c>
    </row>
    <row r="87" spans="1:12" ht="15" x14ac:dyDescent="0.25">
      <c r="A87" s="56">
        <v>19080</v>
      </c>
      <c r="B87" s="35" t="s">
        <v>172</v>
      </c>
      <c r="C87" s="35" t="s">
        <v>173</v>
      </c>
      <c r="D87" s="36" t="s">
        <v>12</v>
      </c>
      <c r="E87" s="35" t="s">
        <v>50</v>
      </c>
      <c r="F87" s="59">
        <v>47300</v>
      </c>
      <c r="G87" s="36">
        <v>95</v>
      </c>
      <c r="H87" s="36">
        <v>70</v>
      </c>
      <c r="I87" s="36">
        <v>96</v>
      </c>
      <c r="J87" s="69" t="b">
        <f t="shared" si="4"/>
        <v>0</v>
      </c>
      <c r="K87" s="69" t="b">
        <f t="shared" si="6"/>
        <v>0</v>
      </c>
      <c r="L87" s="69" t="b">
        <f t="shared" si="5"/>
        <v>0</v>
      </c>
    </row>
    <row r="88" spans="1:12" ht="15" x14ac:dyDescent="0.25">
      <c r="A88" s="56">
        <v>19203</v>
      </c>
      <c r="B88" s="35" t="s">
        <v>174</v>
      </c>
      <c r="C88" s="35" t="s">
        <v>175</v>
      </c>
      <c r="D88" s="36" t="s">
        <v>10</v>
      </c>
      <c r="E88" s="35" t="s">
        <v>50</v>
      </c>
      <c r="F88" s="59">
        <v>27800</v>
      </c>
      <c r="G88" s="36">
        <v>98</v>
      </c>
      <c r="H88" s="36">
        <v>92</v>
      </c>
      <c r="I88" s="36">
        <v>77</v>
      </c>
      <c r="J88" s="69" t="b">
        <f t="shared" si="4"/>
        <v>0</v>
      </c>
      <c r="K88" s="69" t="b">
        <f t="shared" si="6"/>
        <v>0</v>
      </c>
      <c r="L88" s="69" t="b">
        <f t="shared" si="5"/>
        <v>1</v>
      </c>
    </row>
    <row r="89" spans="1:12" ht="15" x14ac:dyDescent="0.25">
      <c r="A89" s="56">
        <v>19340</v>
      </c>
      <c r="B89" s="35" t="s">
        <v>176</v>
      </c>
      <c r="C89" s="35" t="s">
        <v>177</v>
      </c>
      <c r="D89" s="36" t="s">
        <v>12</v>
      </c>
      <c r="E89" s="35" t="s">
        <v>60</v>
      </c>
      <c r="F89" s="59">
        <v>20500</v>
      </c>
      <c r="G89" s="36">
        <v>97</v>
      </c>
      <c r="H89" s="36">
        <v>96</v>
      </c>
      <c r="I89" s="36">
        <v>95</v>
      </c>
      <c r="J89" s="69" t="b">
        <f t="shared" si="4"/>
        <v>0</v>
      </c>
      <c r="K89" s="69" t="b">
        <f t="shared" si="6"/>
        <v>0</v>
      </c>
      <c r="L89" s="69" t="b">
        <f t="shared" si="5"/>
        <v>1</v>
      </c>
    </row>
    <row r="90" spans="1:12" ht="15" x14ac:dyDescent="0.25">
      <c r="A90" s="56">
        <v>19469</v>
      </c>
      <c r="B90" s="35" t="s">
        <v>17</v>
      </c>
      <c r="C90" s="35" t="s">
        <v>1</v>
      </c>
      <c r="D90" s="36" t="s">
        <v>10</v>
      </c>
      <c r="E90" s="35" t="s">
        <v>53</v>
      </c>
      <c r="F90" s="59">
        <v>60200</v>
      </c>
      <c r="G90" s="36">
        <v>90</v>
      </c>
      <c r="H90" s="36">
        <v>81</v>
      </c>
      <c r="I90" s="36">
        <v>96</v>
      </c>
      <c r="J90" s="69" t="b">
        <f t="shared" si="4"/>
        <v>0</v>
      </c>
      <c r="K90" s="69" t="b">
        <f t="shared" si="6"/>
        <v>1</v>
      </c>
      <c r="L90" s="69" t="b">
        <f t="shared" si="5"/>
        <v>0</v>
      </c>
    </row>
    <row r="91" spans="1:12" ht="15" x14ac:dyDescent="0.25">
      <c r="A91" s="56">
        <v>19559</v>
      </c>
      <c r="B91" s="35" t="s">
        <v>178</v>
      </c>
      <c r="C91" s="35" t="s">
        <v>179</v>
      </c>
      <c r="D91" s="36" t="s">
        <v>12</v>
      </c>
      <c r="E91" s="35" t="s">
        <v>50</v>
      </c>
      <c r="F91" s="59">
        <v>47900</v>
      </c>
      <c r="G91" s="36">
        <v>97</v>
      </c>
      <c r="H91" s="36">
        <v>72</v>
      </c>
      <c r="I91" s="36">
        <v>91</v>
      </c>
      <c r="J91" s="69" t="b">
        <f t="shared" si="4"/>
        <v>0</v>
      </c>
      <c r="K91" s="69" t="b">
        <f t="shared" si="6"/>
        <v>0</v>
      </c>
      <c r="L91" s="69" t="b">
        <f t="shared" si="5"/>
        <v>0</v>
      </c>
    </row>
    <row r="92" spans="1:12" ht="15" x14ac:dyDescent="0.25">
      <c r="A92" s="56">
        <v>19757</v>
      </c>
      <c r="B92" s="35" t="s">
        <v>180</v>
      </c>
      <c r="C92" s="35" t="s">
        <v>181</v>
      </c>
      <c r="D92" s="36" t="s">
        <v>12</v>
      </c>
      <c r="E92" s="35" t="s">
        <v>50</v>
      </c>
      <c r="F92" s="59">
        <v>32000</v>
      </c>
      <c r="G92" s="36">
        <v>91</v>
      </c>
      <c r="H92" s="36">
        <v>84</v>
      </c>
      <c r="I92" s="36">
        <v>92</v>
      </c>
      <c r="J92" s="69" t="b">
        <f t="shared" si="4"/>
        <v>0</v>
      </c>
      <c r="K92" s="69" t="b">
        <f t="shared" si="6"/>
        <v>0</v>
      </c>
      <c r="L92" s="69" t="b">
        <f t="shared" si="5"/>
        <v>1</v>
      </c>
    </row>
    <row r="93" spans="1:12" ht="15" x14ac:dyDescent="0.25">
      <c r="A93" s="56">
        <v>19916</v>
      </c>
      <c r="B93" s="35" t="s">
        <v>182</v>
      </c>
      <c r="C93" s="35" t="s">
        <v>183</v>
      </c>
      <c r="D93" s="36" t="s">
        <v>12</v>
      </c>
      <c r="E93" s="35" t="s">
        <v>53</v>
      </c>
      <c r="F93" s="59">
        <v>57800</v>
      </c>
      <c r="G93" s="36">
        <v>93</v>
      </c>
      <c r="H93" s="36">
        <v>84</v>
      </c>
      <c r="I93" s="36">
        <v>88</v>
      </c>
      <c r="J93" s="69" t="b">
        <f t="shared" si="4"/>
        <v>0</v>
      </c>
      <c r="K93" s="69" t="b">
        <f t="shared" si="6"/>
        <v>1</v>
      </c>
      <c r="L93" s="69" t="b">
        <f t="shared" si="5"/>
        <v>0</v>
      </c>
    </row>
    <row r="94" spans="1:12" ht="15" x14ac:dyDescent="0.25">
      <c r="A94" s="56">
        <v>19968</v>
      </c>
      <c r="B94" s="35" t="s">
        <v>184</v>
      </c>
      <c r="C94" s="35" t="s">
        <v>47</v>
      </c>
      <c r="D94" s="36" t="s">
        <v>12</v>
      </c>
      <c r="E94" s="35" t="s">
        <v>50</v>
      </c>
      <c r="F94" s="59">
        <v>38400</v>
      </c>
      <c r="G94" s="36">
        <v>80</v>
      </c>
      <c r="H94" s="36">
        <v>88</v>
      </c>
      <c r="I94" s="36">
        <v>92</v>
      </c>
      <c r="J94" s="69" t="b">
        <f t="shared" si="4"/>
        <v>0</v>
      </c>
      <c r="K94" s="69" t="b">
        <f t="shared" si="6"/>
        <v>0</v>
      </c>
      <c r="L94" s="69" t="b">
        <f t="shared" si="5"/>
        <v>1</v>
      </c>
    </row>
    <row r="95" spans="1:12" ht="15" x14ac:dyDescent="0.25">
      <c r="A95" s="56">
        <v>20014</v>
      </c>
      <c r="B95" s="35" t="s">
        <v>185</v>
      </c>
      <c r="C95" s="35" t="s">
        <v>22</v>
      </c>
      <c r="D95" s="36" t="s">
        <v>12</v>
      </c>
      <c r="E95" s="35" t="s">
        <v>50</v>
      </c>
      <c r="F95" s="59">
        <v>41800</v>
      </c>
      <c r="G95" s="36">
        <v>89</v>
      </c>
      <c r="H95" s="36">
        <v>95</v>
      </c>
      <c r="I95" s="36">
        <v>74</v>
      </c>
      <c r="J95" s="69" t="b">
        <f t="shared" si="4"/>
        <v>1</v>
      </c>
      <c r="K95" s="69" t="b">
        <f t="shared" si="6"/>
        <v>0</v>
      </c>
      <c r="L95" s="69" t="b">
        <f t="shared" si="5"/>
        <v>1</v>
      </c>
    </row>
    <row r="96" spans="1:12" ht="15" x14ac:dyDescent="0.25">
      <c r="A96" s="56">
        <v>20151</v>
      </c>
      <c r="B96" s="35" t="s">
        <v>186</v>
      </c>
      <c r="C96" s="35" t="s">
        <v>187</v>
      </c>
      <c r="D96" s="36" t="s">
        <v>12</v>
      </c>
      <c r="E96" s="35" t="s">
        <v>50</v>
      </c>
      <c r="F96" s="59">
        <v>27200</v>
      </c>
      <c r="G96" s="36">
        <v>82</v>
      </c>
      <c r="H96" s="36">
        <v>84</v>
      </c>
      <c r="I96" s="36">
        <v>98</v>
      </c>
      <c r="J96" s="69" t="b">
        <f t="shared" si="4"/>
        <v>0</v>
      </c>
      <c r="K96" s="69" t="b">
        <f t="shared" si="6"/>
        <v>0</v>
      </c>
      <c r="L96" s="69" t="b">
        <f t="shared" si="5"/>
        <v>1</v>
      </c>
    </row>
    <row r="97" spans="1:12" ht="15" x14ac:dyDescent="0.25">
      <c r="A97" s="56">
        <v>20228</v>
      </c>
      <c r="B97" s="35" t="s">
        <v>166</v>
      </c>
      <c r="C97" s="35" t="s">
        <v>18</v>
      </c>
      <c r="D97" s="36" t="s">
        <v>12</v>
      </c>
      <c r="E97" s="35" t="s">
        <v>50</v>
      </c>
      <c r="F97" s="59">
        <v>44300</v>
      </c>
      <c r="G97" s="36">
        <v>95</v>
      </c>
      <c r="H97" s="36">
        <v>84</v>
      </c>
      <c r="I97" s="36">
        <v>80</v>
      </c>
      <c r="J97" s="69" t="b">
        <f t="shared" si="4"/>
        <v>1</v>
      </c>
      <c r="K97" s="69" t="b">
        <f t="shared" si="6"/>
        <v>0</v>
      </c>
      <c r="L97" s="69" t="b">
        <f t="shared" si="5"/>
        <v>1</v>
      </c>
    </row>
    <row r="98" spans="1:12" ht="15" x14ac:dyDescent="0.25">
      <c r="A98" s="56">
        <v>20246</v>
      </c>
      <c r="B98" s="35" t="s">
        <v>133</v>
      </c>
      <c r="C98" s="35" t="s">
        <v>188</v>
      </c>
      <c r="D98" s="36" t="s">
        <v>12</v>
      </c>
      <c r="E98" s="35" t="s">
        <v>50</v>
      </c>
      <c r="F98" s="59">
        <v>37000</v>
      </c>
      <c r="G98" s="36">
        <v>88</v>
      </c>
      <c r="H98" s="36">
        <v>91</v>
      </c>
      <c r="I98" s="36">
        <v>82</v>
      </c>
      <c r="J98" s="69" t="b">
        <f t="shared" si="4"/>
        <v>0</v>
      </c>
      <c r="K98" s="69" t="b">
        <f t="shared" si="6"/>
        <v>0</v>
      </c>
      <c r="L98" s="69" t="b">
        <f t="shared" si="5"/>
        <v>1</v>
      </c>
    </row>
    <row r="99" spans="1:12" ht="15" x14ac:dyDescent="0.25">
      <c r="A99" s="56">
        <v>20477</v>
      </c>
      <c r="B99" s="35" t="s">
        <v>189</v>
      </c>
      <c r="C99" s="35" t="s">
        <v>190</v>
      </c>
      <c r="D99" s="36" t="s">
        <v>12</v>
      </c>
      <c r="E99" s="35" t="s">
        <v>53</v>
      </c>
      <c r="F99" s="59">
        <v>43800</v>
      </c>
      <c r="G99" s="36">
        <v>76</v>
      </c>
      <c r="H99" s="36">
        <v>85</v>
      </c>
      <c r="I99" s="36">
        <v>97</v>
      </c>
      <c r="J99" s="69" t="b">
        <f t="shared" si="4"/>
        <v>1</v>
      </c>
      <c r="K99" s="69" t="b">
        <f t="shared" si="6"/>
        <v>0</v>
      </c>
      <c r="L99" s="69" t="b">
        <f t="shared" si="5"/>
        <v>1</v>
      </c>
    </row>
    <row r="100" spans="1:12" ht="15" x14ac:dyDescent="0.25">
      <c r="A100" s="56">
        <v>20607</v>
      </c>
      <c r="B100" s="35" t="s">
        <v>191</v>
      </c>
      <c r="C100" s="35" t="s">
        <v>192</v>
      </c>
      <c r="D100" s="36" t="s">
        <v>12</v>
      </c>
      <c r="E100" s="35" t="s">
        <v>50</v>
      </c>
      <c r="F100" s="59">
        <v>40600</v>
      </c>
      <c r="G100" s="36">
        <v>75</v>
      </c>
      <c r="H100" s="36">
        <v>78</v>
      </c>
      <c r="I100" s="36">
        <v>91</v>
      </c>
      <c r="J100" s="69" t="b">
        <f t="shared" si="4"/>
        <v>0</v>
      </c>
      <c r="K100" s="69" t="b">
        <f t="shared" si="6"/>
        <v>0</v>
      </c>
      <c r="L100" s="69" t="b">
        <f t="shared" si="5"/>
        <v>0</v>
      </c>
    </row>
  </sheetData>
  <mergeCells count="1">
    <mergeCell ref="A6:I7"/>
  </mergeCells>
  <conditionalFormatting sqref="J9:L100">
    <cfRule type="cellIs" dxfId="0" priority="1" operator="equal">
      <formula>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B8" sqref="B8:C8"/>
    </sheetView>
  </sheetViews>
  <sheetFormatPr defaultRowHeight="12.75" x14ac:dyDescent="0.2"/>
  <cols>
    <col min="1" max="1" width="20" customWidth="1"/>
    <col min="2" max="2" width="16.42578125" style="4" customWidth="1"/>
    <col min="3" max="3" width="17" style="4" customWidth="1"/>
    <col min="4" max="4" width="9.28515625" style="2" customWidth="1"/>
  </cols>
  <sheetData>
    <row r="1" spans="1:4" s="1" customFormat="1" ht="15" customHeight="1" x14ac:dyDescent="0.2">
      <c r="B1" s="92" t="s">
        <v>336</v>
      </c>
      <c r="C1" s="93"/>
      <c r="D1" s="6"/>
    </row>
    <row r="2" spans="1:4" s="1" customFormat="1" ht="15" customHeight="1" thickBot="1" x14ac:dyDescent="0.25">
      <c r="B2" s="94" t="s">
        <v>339</v>
      </c>
      <c r="C2" s="95"/>
      <c r="D2" s="6"/>
    </row>
    <row r="3" spans="1:4" ht="15" customHeight="1" thickBot="1" x14ac:dyDescent="0.25"/>
    <row r="4" spans="1:4" ht="15" customHeight="1" thickBot="1" x14ac:dyDescent="0.25">
      <c r="B4" s="90" t="s">
        <v>340</v>
      </c>
      <c r="C4" s="91"/>
    </row>
    <row r="5" spans="1:4" ht="15" customHeight="1" thickBot="1" x14ac:dyDescent="0.25">
      <c r="B5" s="7" t="s">
        <v>4</v>
      </c>
      <c r="C5" s="8" t="s">
        <v>5</v>
      </c>
      <c r="D5" s="5"/>
    </row>
    <row r="6" spans="1:4" x14ac:dyDescent="0.2">
      <c r="A6" s="3"/>
      <c r="B6" s="9" t="s">
        <v>352</v>
      </c>
      <c r="C6" s="10" t="s">
        <v>353</v>
      </c>
      <c r="D6" s="5"/>
    </row>
    <row r="7" spans="1:4" x14ac:dyDescent="0.2">
      <c r="A7" s="3"/>
      <c r="B7" s="11"/>
      <c r="C7" s="12"/>
      <c r="D7" s="5"/>
    </row>
    <row r="8" spans="1:4" x14ac:dyDescent="0.2">
      <c r="A8" s="3" t="s">
        <v>341</v>
      </c>
      <c r="B8" s="98" t="s">
        <v>354</v>
      </c>
      <c r="C8" s="99"/>
      <c r="D8" s="5"/>
    </row>
    <row r="10" spans="1:4" ht="13.5" thickBot="1" x14ac:dyDescent="0.25">
      <c r="B10"/>
      <c r="C10"/>
      <c r="D10"/>
    </row>
    <row r="11" spans="1:4" ht="47.25" customHeight="1" thickBot="1" x14ac:dyDescent="0.25">
      <c r="B11" s="96" t="s">
        <v>343</v>
      </c>
      <c r="C11" s="97"/>
    </row>
  </sheetData>
  <mergeCells count="5">
    <mergeCell ref="B4:C4"/>
    <mergeCell ref="B1:C1"/>
    <mergeCell ref="B2:C2"/>
    <mergeCell ref="B11:C11"/>
    <mergeCell ref="B8:C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Part 1</vt:lpstr>
      <vt:lpstr>Part 2</vt:lpstr>
      <vt:lpstr>Part 3</vt:lpstr>
      <vt:lpstr>Student</vt:lpstr>
      <vt:lpstr>Helen</vt:lpstr>
      <vt:lpstr>Rocky</vt:lpstr>
      <vt:lpstr>Sam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1901-01-01T04:00:00Z</dcterms:created>
  <dcterms:modified xsi:type="dcterms:W3CDTF">2017-01-26T08:01:39Z</dcterms:modified>
</cp:coreProperties>
</file>