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B761702C4DD67C/Documentos/"/>
    </mc:Choice>
  </mc:AlternateContent>
  <xr:revisionPtr revIDLastSave="0" documentId="8_{16847364-E16A-42C9-9A38-56A26114D161}" xr6:coauthVersionLast="47" xr6:coauthVersionMax="47" xr10:uidLastSave="{00000000-0000-0000-0000-000000000000}"/>
  <bookViews>
    <workbookView xWindow="-120" yWindow="-120" windowWidth="29040" windowHeight="15840" xr2:uid="{B52BEFD7-CC49-4E19-863B-AE902F56AF75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5" i="1"/>
  <c r="C36" i="1"/>
  <c r="D36" i="1" s="1"/>
  <c r="C37" i="1"/>
  <c r="D37" i="1" s="1"/>
  <c r="C38" i="1"/>
  <c r="C39" i="1"/>
  <c r="I3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1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9" i="1" l="1"/>
  <c r="D35" i="1"/>
  <c r="D38" i="1"/>
  <c r="D34" i="1"/>
  <c r="D40" i="1" s="1"/>
</calcChain>
</file>

<file path=xl/sharedStrings.xml><?xml version="1.0" encoding="utf-8"?>
<sst xmlns="http://schemas.openxmlformats.org/spreadsheetml/2006/main" count="71" uniqueCount="34">
  <si>
    <t>Quanto investir por mês?</t>
  </si>
  <si>
    <t>Dividendo Mensais</t>
  </si>
  <si>
    <t>Patrimônio Acumulado</t>
  </si>
  <si>
    <t>Taxa de Rendimento Mensal</t>
  </si>
  <si>
    <t>Por Quantos Anos?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</si>
  <si>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</si>
  <si>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</si>
  <si>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</si>
  <si>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</si>
  <si>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</si>
  <si>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</si>
  <si>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</si>
  <si>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</si>
  <si>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</si>
  <si>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Salário</t>
  </si>
  <si>
    <t>Rendimento Carteira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</si>
  <si>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</si>
  <si>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</si>
  <si>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</si>
  <si>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</si>
  <si>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</si>
  <si>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</si>
  <si>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</si>
  <si>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</si>
  <si>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</t>
  </si>
  <si>
    <t>F0Fs</t>
  </si>
  <si>
    <t>DESENVOLVIMENTO</t>
  </si>
  <si>
    <t>HOTELARIAS</t>
  </si>
  <si>
    <t>%</t>
  </si>
  <si>
    <t>CHAVE</t>
  </si>
  <si>
    <t>Agressivo</t>
  </si>
  <si>
    <t>Moderado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</si>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</sst>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;[Red]\-&quot;R$&quot;#,##0.00"/>
    <numFmt numFmtId="165" formatCode="&quot;R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4969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0" fontId="4" fillId="0" borderId="10" xfId="0" applyNumberFormat="1" applyFont="1" applyBorder="1" applyAlignment="1">
      <alignment horizontal="center" vertical="center"/>
    </xf>
    <xf numFmtId="8" fontId="4" fillId="4" borderId="10" xfId="0" applyNumberFormat="1" applyFont="1" applyFill="1" applyBorder="1" applyAlignment="1">
      <alignment horizontal="center" vertical="center"/>
    </xf>
    <xf numFmtId="8" fontId="4" fillId="4" borderId="13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/>
    </xf>
    <xf numFmtId="0" fontId="8" fillId="6" borderId="9" xfId="0" applyFont="1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12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12" xfId="0" applyFont="1" applyFill="1" applyBorder="1" applyAlignment="1">
      <alignment horizontal="left" vertical="center"/>
    </xf>
    <xf numFmtId="0" fontId="8" fillId="4" borderId="15" xfId="0" applyFont="1" applyFill="1" applyBorder="1"/>
    <xf numFmtId="0" fontId="8" fillId="4" borderId="8" xfId="0" applyFont="1" applyFill="1" applyBorder="1"/>
    <xf numFmtId="0" fontId="8" fillId="4" borderId="11" xfId="0" applyFont="1" applyFill="1" applyBorder="1"/>
    <xf numFmtId="8" fontId="0" fillId="4" borderId="14" xfId="0" applyNumberFormat="1" applyFill="1" applyBorder="1" applyAlignment="1">
      <alignment horizontal="center" vertical="center"/>
    </xf>
    <xf numFmtId="8" fontId="0" fillId="4" borderId="16" xfId="0" applyNumberFormat="1" applyFill="1" applyBorder="1" applyAlignment="1">
      <alignment horizontal="center" vertical="center"/>
    </xf>
    <xf numFmtId="8" fontId="0" fillId="4" borderId="9" xfId="0" applyNumberFormat="1" applyFill="1" applyBorder="1" applyAlignment="1">
      <alignment horizontal="center" vertical="center"/>
    </xf>
    <xf numFmtId="8" fontId="0" fillId="4" borderId="10" xfId="0" applyNumberFormat="1" applyFill="1" applyBorder="1" applyAlignment="1">
      <alignment horizontal="center" vertical="center"/>
    </xf>
    <xf numFmtId="8" fontId="0" fillId="4" borderId="12" xfId="0" applyNumberFormat="1" applyFill="1" applyBorder="1" applyAlignment="1">
      <alignment horizontal="center" vertical="center"/>
    </xf>
    <xf numFmtId="8" fontId="0" fillId="4" borderId="13" xfId="0" applyNumberForma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2"/>
    <xf numFmtId="9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3" fillId="8" borderId="0" xfId="0" applyFont="1" applyFill="1"/>
    <xf numFmtId="0" fontId="3" fillId="8" borderId="0" xfId="0" applyFont="1" applyFill="1" applyAlignment="1">
      <alignment horizontal="center" vertical="center"/>
    </xf>
    <xf numFmtId="0" fontId="2" fillId="2" borderId="17" xfId="2" applyBorder="1" applyAlignment="1">
      <alignment horizontal="center" vertical="center"/>
    </xf>
    <xf numFmtId="0" fontId="2" fillId="2" borderId="18" xfId="2" applyBorder="1" applyAlignment="1">
      <alignment horizontal="center"/>
    </xf>
    <xf numFmtId="0" fontId="2" fillId="2" borderId="19" xfId="2" applyBorder="1" applyAlignment="1">
      <alignment horizontal="center"/>
    </xf>
    <xf numFmtId="0" fontId="4" fillId="6" borderId="20" xfId="0" applyFont="1" applyFill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165" fontId="0" fillId="6" borderId="22" xfId="0" applyNumberForma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0" borderId="24" xfId="1" applyFont="1" applyBorder="1" applyAlignment="1">
      <alignment horizontal="center" vertical="center"/>
    </xf>
    <xf numFmtId="165" fontId="0" fillId="6" borderId="25" xfId="0" applyNumberFormat="1" applyFill="1" applyBorder="1" applyAlignment="1">
      <alignment horizontal="center" vertical="center"/>
    </xf>
    <xf numFmtId="0" fontId="0" fillId="7" borderId="20" xfId="0" applyFill="1" applyBorder="1"/>
    <xf numFmtId="0" fontId="0" fillId="7" borderId="21" xfId="0" applyFill="1" applyBorder="1"/>
    <xf numFmtId="165" fontId="0" fillId="7" borderId="22" xfId="0" applyNumberFormat="1" applyFill="1" applyBorder="1" applyAlignment="1">
      <alignment horizontal="center" vertic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496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F0Fs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Planilha1!$C$34:$C$39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F-44E5-8D6D-229F3E4C45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123825</xdr:colOff>
      <xdr:row>0</xdr:row>
      <xdr:rowOff>66676</xdr:rowOff>
    </xdr:from>
    <xdr:to>
      <xdr:col>4</xdr:col>
      <xdr:colOff>205404</xdr:colOff>
      <xdr:row>9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9223C7-CEE6-492A-0EEF-68F574DBA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66676"/>
          <a:ext cx="6025179" cy="1647824"/>
        </a:xfrm>
        <a:prstGeom prst="rect">
          <a:avLst/>
        </a:prstGeom>
      </xdr:spPr>
    </xdr:pic>
    <xdr:clientData/>
  </xdr:twoCellAnchor>
  <xdr:twoCellAnchor>
    <xdr:from>
      <xdr:col>0</xdr:col>
      <xdr:colOff>295275</xdr:colOff>
      <xdr:row>40</xdr:row>
      <xdr:rowOff>119062</xdr:rowOff>
    </xdr:from>
    <xdr:to>
      <xdr:col>4</xdr:col>
      <xdr:colOff>219075</xdr:colOff>
      <xdr:row>60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69E871-4171-F671-6837-A081B6EC9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180E-5117-4EFE-9866-E8FD42318F0D}">
  <dimension ref="A10:D40"/>
  <sheetViews>
    <sheetView showGridLines="0" tabSelected="1" zoomScale="80" zoomScaleNormal="80" workbookViewId="0">
      <selection activeCell="C30" sqref="C30:D30"/>
    </sheetView>
  </sheetViews>
  <sheetFormatPr defaultRowHeight="15" x14ac:dyDescent="0.25"/>
  <cols>
    <col min="1" max="1" width="4.85546875" customWidth="1"/>
    <col min="2" max="2" width="33.5703125" customWidth="1"/>
    <col min="3" max="3" width="31.5703125" customWidth="1"/>
    <col min="4" max="4" width="19.140625" style="42" customWidth="1"/>
    <col min="5" max="5" width="24.42578125" bestFit="1" customWidth="1"/>
    <col min="6" max="6" width="16.85546875" customWidth="1"/>
  </cols>
  <sheetData>
    <row r="10" spans="2:4" ht="15.75" thickBot="1" x14ac:dyDescent="0.3"/>
    <row r="11" spans="2:4" ht="26.25" x14ac:dyDescent="0.25">
      <c r="B11" s="4" t="s">
        <v>13</v>
      </c>
      <c r="C11" s="5"/>
      <c r="D11" s="6"/>
    </row>
    <row r="12" spans="2:4" ht="18" customHeight="1" x14ac:dyDescent="0.25">
      <c r="B12" s="16" t="s">
        <v>14</v>
      </c>
      <c r="C12" s="17"/>
      <c r="D12" s="39">
        <v>5000</v>
      </c>
    </row>
    <row r="13" spans="2:4" ht="18" customHeight="1" x14ac:dyDescent="0.25">
      <c r="B13" s="18" t="s">
        <v>15</v>
      </c>
      <c r="C13" s="19"/>
      <c r="D13" s="40">
        <v>8.8999999999999999E-3</v>
      </c>
    </row>
    <row r="14" spans="2:4" ht="18" customHeight="1" thickBot="1" x14ac:dyDescent="0.3">
      <c r="B14" s="20" t="s">
        <v>33</v>
      </c>
      <c r="C14" s="21"/>
      <c r="D14" s="41">
        <f>D12*30%</f>
        <v>1500</v>
      </c>
    </row>
    <row r="15" spans="2:4" ht="15.75" thickBot="1" x14ac:dyDescent="0.3"/>
    <row r="16" spans="2:4" ht="35.25" customHeight="1" x14ac:dyDescent="0.25">
      <c r="B16" s="3" t="s">
        <v>5</v>
      </c>
      <c r="C16" s="7"/>
      <c r="D16" s="8"/>
    </row>
    <row r="17" spans="1:4" ht="18" customHeight="1" x14ac:dyDescent="0.25">
      <c r="B17" s="22" t="s">
        <v>0</v>
      </c>
      <c r="C17" s="23"/>
      <c r="D17" s="11">
        <v>500</v>
      </c>
    </row>
    <row r="18" spans="1:4" ht="18" customHeight="1" x14ac:dyDescent="0.25">
      <c r="B18" s="24" t="s">
        <v>4</v>
      </c>
      <c r="C18" s="25"/>
      <c r="D18" s="12">
        <v>5</v>
      </c>
    </row>
    <row r="19" spans="1:4" ht="18" customHeight="1" x14ac:dyDescent="0.25">
      <c r="B19" s="24" t="s">
        <v>3</v>
      </c>
      <c r="C19" s="25"/>
      <c r="D19" s="13">
        <v>1.0789999999999999E-2</v>
      </c>
    </row>
    <row r="20" spans="1:4" ht="18" customHeight="1" x14ac:dyDescent="0.25">
      <c r="B20" s="26" t="s">
        <v>2</v>
      </c>
      <c r="C20" s="27"/>
      <c r="D20" s="14">
        <f>FV(taxa_mensal,qtd_anos*12,aporte*-1)</f>
        <v>41888.456999243819</v>
      </c>
    </row>
    <row r="21" spans="1:4" ht="18" customHeight="1" thickBot="1" x14ac:dyDescent="0.3">
      <c r="B21" s="28" t="s">
        <v>1</v>
      </c>
      <c r="C21" s="29"/>
      <c r="D21" s="15">
        <f>patrimonio*rendimento_carteira</f>
        <v>372.80726729327</v>
      </c>
    </row>
    <row r="22" spans="1:4" ht="15.75" thickBot="1" x14ac:dyDescent="0.3"/>
    <row r="23" spans="1:4" ht="26.25" x14ac:dyDescent="0.25">
      <c r="B23" s="2" t="s">
        <v>11</v>
      </c>
      <c r="C23" s="9"/>
      <c r="D23" s="10" t="s">
        <v>12</v>
      </c>
    </row>
    <row r="24" spans="1:4" ht="18" customHeight="1" x14ac:dyDescent="0.25">
      <c r="A24" s="1">
        <v>2</v>
      </c>
      <c r="B24" s="30" t="s">
        <v>6</v>
      </c>
      <c r="C24" s="33">
        <f>FV($D$19,$A24*12,$D$17*-1)</f>
        <v>13613.813648822608</v>
      </c>
      <c r="D24" s="34">
        <f>C24*rendimento_carteira</f>
        <v>121.16294147452122</v>
      </c>
    </row>
    <row r="25" spans="1:4" ht="18" customHeight="1" x14ac:dyDescent="0.25">
      <c r="A25" s="1">
        <v>5</v>
      </c>
      <c r="B25" s="31" t="s">
        <v>7</v>
      </c>
      <c r="C25" s="35">
        <f>FV($D$19,$A25*12,$D$17*-1)</f>
        <v>41888.456999243819</v>
      </c>
      <c r="D25" s="36">
        <f>C25*rendimento_carteira</f>
        <v>372.80726729327</v>
      </c>
    </row>
    <row r="26" spans="1:4" ht="18" customHeight="1" x14ac:dyDescent="0.25">
      <c r="A26" s="1">
        <v>10</v>
      </c>
      <c r="B26" s="31" t="s">
        <v>8</v>
      </c>
      <c r="C26" s="35">
        <f>FV($D$19,$A26*12,$D$17*-1)</f>
        <v>121642.1062650861</v>
      </c>
      <c r="D26" s="36">
        <f>C26*rendimento_carteira</f>
        <v>1082.6147457592663</v>
      </c>
    </row>
    <row r="27" spans="1:4" ht="18" customHeight="1" x14ac:dyDescent="0.25">
      <c r="A27" s="1">
        <v>20</v>
      </c>
      <c r="B27" s="31" t="s">
        <v>9</v>
      </c>
      <c r="C27" s="35">
        <f>FV($D$19,$A27*12,$D$17*-1)</f>
        <v>562599.20004854025</v>
      </c>
      <c r="D27" s="36">
        <f>C27*rendimento_carteira</f>
        <v>5007.1328804320083</v>
      </c>
    </row>
    <row r="28" spans="1:4" ht="18" customHeight="1" thickBot="1" x14ac:dyDescent="0.3">
      <c r="A28" s="1">
        <v>30</v>
      </c>
      <c r="B28" s="32" t="s">
        <v>10</v>
      </c>
      <c r="C28" s="37">
        <f>FV($D$19,$A28*12,$D$17*-1)</f>
        <v>2161084.8275023573</v>
      </c>
      <c r="D28" s="38">
        <f>C28*rendimento_carteira</f>
        <v>19233.65496477098</v>
      </c>
    </row>
    <row r="29" spans="1:4" ht="15.75" thickBot="1" x14ac:dyDescent="0.3"/>
    <row r="30" spans="1:4" x14ac:dyDescent="0.25">
      <c r="B30" s="50" t="s">
        <v>16</v>
      </c>
      <c r="C30" s="51" t="s">
        <v>17</v>
      </c>
      <c r="D30" s="52"/>
    </row>
    <row r="31" spans="1:4" ht="15.75" thickBot="1" x14ac:dyDescent="0.3">
      <c r="B31" s="53" t="s">
        <v>18</v>
      </c>
      <c r="C31" s="54">
        <f>aporte</f>
        <v>500</v>
      </c>
      <c r="D31" s="55"/>
    </row>
    <row r="32" spans="1:4" ht="15.75" thickBot="1" x14ac:dyDescent="0.3"/>
    <row r="33" spans="2:4" x14ac:dyDescent="0.25">
      <c r="B33" s="56" t="s">
        <v>19</v>
      </c>
      <c r="C33" s="57" t="s">
        <v>20</v>
      </c>
      <c r="D33" s="58" t="s">
        <v>21</v>
      </c>
    </row>
    <row r="34" spans="2:4" x14ac:dyDescent="0.25">
      <c r="B34" s="59" t="s">
        <v>22</v>
      </c>
      <c r="C34" s="60">
        <f>VLOOKUP($C$30&amp;"-"&amp;B34,Planilha2!$A:$D,4,FALSE)</f>
        <v>0.3</v>
      </c>
      <c r="D34" s="61">
        <f>C34*C31</f>
        <v>150</v>
      </c>
    </row>
    <row r="35" spans="2:4" x14ac:dyDescent="0.25">
      <c r="B35" s="59" t="s">
        <v>23</v>
      </c>
      <c r="C35" s="60">
        <f>VLOOKUP($C$30&amp;"-"&amp;B35,Planilha2!$A:$D,4,FALSE)</f>
        <v>0.5</v>
      </c>
      <c r="D35" s="61">
        <f>C35*$C$31</f>
        <v>250</v>
      </c>
    </row>
    <row r="36" spans="2:4" x14ac:dyDescent="0.25">
      <c r="B36" s="59" t="s">
        <v>24</v>
      </c>
      <c r="C36" s="60">
        <f>VLOOKUP($C$30&amp;"-"&amp;B36,Planilha2!$A:$D,4,FALSE)</f>
        <v>0.1</v>
      </c>
      <c r="D36" s="61">
        <f>C36*$C$31</f>
        <v>50</v>
      </c>
    </row>
    <row r="37" spans="2:4" x14ac:dyDescent="0.25">
      <c r="B37" s="59" t="s">
        <v>25</v>
      </c>
      <c r="C37" s="60">
        <f>VLOOKUP($C$30&amp;"-"&amp;B37,Planilha2!$A:$D,4,FALSE)</f>
        <v>0.1</v>
      </c>
      <c r="D37" s="61">
        <f>C37*$C$31</f>
        <v>50</v>
      </c>
    </row>
    <row r="38" spans="2:4" x14ac:dyDescent="0.25">
      <c r="B38" s="59" t="s">
        <v>26</v>
      </c>
      <c r="C38" s="60">
        <f>VLOOKUP($C$30&amp;"-"&amp;B38,Planilha2!$A:$D,4,FALSE)</f>
        <v>0</v>
      </c>
      <c r="D38" s="61">
        <f>C38*$C$31</f>
        <v>0</v>
      </c>
    </row>
    <row r="39" spans="2:4" x14ac:dyDescent="0.25">
      <c r="B39" s="59" t="s">
        <v>27</v>
      </c>
      <c r="C39" s="60">
        <f>VLOOKUP($C$30&amp;"-"&amp;B39,Planilha2!$A:$D,4,FALSE)</f>
        <v>0</v>
      </c>
      <c r="D39" s="61">
        <f>C39*C31</f>
        <v>0</v>
      </c>
    </row>
    <row r="40" spans="2:4" ht="15.75" thickBot="1" x14ac:dyDescent="0.3">
      <c r="B40" s="62"/>
      <c r="C40" s="63"/>
      <c r="D40" s="64">
        <f>SUM(D34:D39)</f>
        <v>500</v>
      </c>
    </row>
  </sheetData>
  <mergeCells count="12">
    <mergeCell ref="C30:D30"/>
    <mergeCell ref="C31:D31"/>
    <mergeCell ref="B21:C21"/>
    <mergeCell ref="B20:C20"/>
    <mergeCell ref="B19:C19"/>
    <mergeCell ref="B18:C18"/>
    <mergeCell ref="B17:C17"/>
    <mergeCell ref="B14:C14"/>
    <mergeCell ref="B16:D16"/>
    <mergeCell ref="B13:C13"/>
    <mergeCell ref="B12:C12"/>
    <mergeCell ref="B11:D11"/>
  </mergeCells>
  <dataValidations count="1">
    <dataValidation type="list" allowBlank="1" showInputMessage="1" showErrorMessage="1" sqref="C30" xr:uid="{B3A6EC1C-A0EC-472F-9F95-5A98D08D07D4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5C2D0-072C-4A0F-AA7C-6D60944C3E61}">
  <dimension ref="A2:I20"/>
  <sheetViews>
    <sheetView workbookViewId="0">
      <selection activeCell="A2" sqref="A2:D2"/>
    </sheetView>
  </sheetViews>
  <sheetFormatPr defaultRowHeight="15" x14ac:dyDescent="0.25"/>
  <cols>
    <col min="1" max="1" width="31.28515625" bestFit="1" customWidth="1"/>
    <col min="2" max="2" width="13.28515625" customWidth="1"/>
    <col min="3" max="3" width="20.7109375" customWidth="1"/>
    <col min="8" max="8" width="17" bestFit="1" customWidth="1"/>
  </cols>
  <sheetData>
    <row r="2" spans="1:9" x14ac:dyDescent="0.25">
      <c r="A2" s="48" t="s">
        <v>29</v>
      </c>
      <c r="B2" s="48" t="s">
        <v>16</v>
      </c>
      <c r="C2" s="49" t="s">
        <v>19</v>
      </c>
      <c r="D2" s="49" t="s">
        <v>28</v>
      </c>
      <c r="I2" t="s">
        <v>28</v>
      </c>
    </row>
    <row r="3" spans="1:9" x14ac:dyDescent="0.25">
      <c r="A3" t="str">
        <f>B3&amp;"-"&amp;C3</f>
        <v>Conservador-PAPEL</v>
      </c>
      <c r="B3" t="s">
        <v>17</v>
      </c>
      <c r="C3" s="42" t="s">
        <v>22</v>
      </c>
      <c r="D3" s="44">
        <v>0.3</v>
      </c>
      <c r="H3" s="43" t="s">
        <v>32</v>
      </c>
      <c r="I3" s="43">
        <f>VLOOKUP(H3,$A:$D,4,FALSE)</f>
        <v>0.35</v>
      </c>
    </row>
    <row r="4" spans="1:9" x14ac:dyDescent="0.25">
      <c r="A4" t="str">
        <f t="shared" ref="A4:A20" si="0">B4&amp;"-"&amp;C4</f>
        <v>Conservador-TIJOLO</v>
      </c>
      <c r="B4" t="s">
        <v>17</v>
      </c>
      <c r="C4" s="42" t="s">
        <v>23</v>
      </c>
      <c r="D4" s="44">
        <v>0.5</v>
      </c>
    </row>
    <row r="5" spans="1:9" x14ac:dyDescent="0.25">
      <c r="A5" t="str">
        <f t="shared" si="0"/>
        <v>Conservador-HÍBRIDO</v>
      </c>
      <c r="B5" t="s">
        <v>17</v>
      </c>
      <c r="C5" s="42" t="s">
        <v>24</v>
      </c>
      <c r="D5" s="44">
        <v>0.1</v>
      </c>
    </row>
    <row r="6" spans="1:9" x14ac:dyDescent="0.25">
      <c r="A6" t="str">
        <f t="shared" si="0"/>
        <v>Conservador-F0Fs</v>
      </c>
      <c r="B6" t="s">
        <v>17</v>
      </c>
      <c r="C6" s="42" t="s">
        <v>25</v>
      </c>
      <c r="D6" s="44">
        <v>0.1</v>
      </c>
    </row>
    <row r="7" spans="1:9" x14ac:dyDescent="0.25">
      <c r="A7" t="str">
        <f t="shared" si="0"/>
        <v>Conservador-DESENVOLVIMENTO</v>
      </c>
      <c r="B7" t="s">
        <v>17</v>
      </c>
      <c r="C7" s="42" t="s">
        <v>26</v>
      </c>
      <c r="D7" s="44">
        <v>0</v>
      </c>
    </row>
    <row r="8" spans="1:9" ht="15.75" thickBot="1" x14ac:dyDescent="0.3">
      <c r="A8" s="45" t="str">
        <f t="shared" si="0"/>
        <v>Conservador-HOTELARIAS</v>
      </c>
      <c r="B8" s="45" t="s">
        <v>17</v>
      </c>
      <c r="C8" s="46" t="s">
        <v>27</v>
      </c>
      <c r="D8" s="47">
        <v>0</v>
      </c>
    </row>
    <row r="9" spans="1:9" x14ac:dyDescent="0.25">
      <c r="A9" t="str">
        <f t="shared" si="0"/>
        <v>Moderado-PAPEL</v>
      </c>
      <c r="B9" t="s">
        <v>31</v>
      </c>
      <c r="C9" s="42" t="s">
        <v>22</v>
      </c>
      <c r="D9" s="44">
        <v>0.32</v>
      </c>
    </row>
    <row r="10" spans="1:9" x14ac:dyDescent="0.25">
      <c r="A10" t="str">
        <f t="shared" si="0"/>
        <v>Moderado-TIJOLO</v>
      </c>
      <c r="B10" t="s">
        <v>31</v>
      </c>
      <c r="C10" s="42" t="s">
        <v>23</v>
      </c>
      <c r="D10" s="44">
        <v>0.35</v>
      </c>
    </row>
    <row r="11" spans="1:9" x14ac:dyDescent="0.25">
      <c r="A11" t="str">
        <f t="shared" si="0"/>
        <v>Moderado-HÍBRIDO</v>
      </c>
      <c r="B11" t="s">
        <v>31</v>
      </c>
      <c r="C11" s="42" t="s">
        <v>24</v>
      </c>
      <c r="D11" s="44">
        <v>0.08</v>
      </c>
    </row>
    <row r="12" spans="1:9" x14ac:dyDescent="0.25">
      <c r="A12" t="str">
        <f t="shared" si="0"/>
        <v>Moderado-F0Fs</v>
      </c>
      <c r="B12" t="s">
        <v>31</v>
      </c>
      <c r="C12" s="42" t="s">
        <v>25</v>
      </c>
      <c r="D12" s="44">
        <v>0.05</v>
      </c>
    </row>
    <row r="13" spans="1:9" x14ac:dyDescent="0.25">
      <c r="A13" t="str">
        <f t="shared" si="0"/>
        <v>Moderado-DESENVOLVIMENTO</v>
      </c>
      <c r="B13" t="s">
        <v>31</v>
      </c>
      <c r="C13" s="42" t="s">
        <v>26</v>
      </c>
      <c r="D13" s="44">
        <v>0.1</v>
      </c>
    </row>
    <row r="14" spans="1:9" ht="15.75" thickBot="1" x14ac:dyDescent="0.3">
      <c r="A14" s="45" t="str">
        <f t="shared" si="0"/>
        <v>Moderado-HOTELARIAS</v>
      </c>
      <c r="B14" s="45" t="s">
        <v>31</v>
      </c>
      <c r="C14" s="46" t="s">
        <v>27</v>
      </c>
      <c r="D14" s="47">
        <v>0.1</v>
      </c>
    </row>
    <row r="15" spans="1:9" x14ac:dyDescent="0.25">
      <c r="A15" t="str">
        <f t="shared" si="0"/>
        <v>Agressivo-PAPEL</v>
      </c>
      <c r="B15" t="s">
        <v>30</v>
      </c>
      <c r="C15" s="42" t="s">
        <v>22</v>
      </c>
      <c r="D15" s="44">
        <v>0.5</v>
      </c>
    </row>
    <row r="16" spans="1:9" x14ac:dyDescent="0.25">
      <c r="A16" t="str">
        <f t="shared" si="0"/>
        <v>Agressivo-TIJOLO</v>
      </c>
      <c r="B16" t="s">
        <v>30</v>
      </c>
      <c r="C16" s="42" t="s">
        <v>23</v>
      </c>
      <c r="D16" s="44">
        <v>0.1</v>
      </c>
    </row>
    <row r="17" spans="1:4" x14ac:dyDescent="0.25">
      <c r="A17" t="str">
        <f t="shared" si="0"/>
        <v>Agressivo-HÍBRIDO</v>
      </c>
      <c r="B17" t="s">
        <v>30</v>
      </c>
      <c r="C17" s="42" t="s">
        <v>24</v>
      </c>
      <c r="D17" s="44">
        <v>0.05</v>
      </c>
    </row>
    <row r="18" spans="1:4" x14ac:dyDescent="0.25">
      <c r="A18" t="str">
        <f t="shared" si="0"/>
        <v>Agressivo-F0Fs</v>
      </c>
      <c r="B18" t="s">
        <v>30</v>
      </c>
      <c r="C18" s="42" t="s">
        <v>25</v>
      </c>
      <c r="D18" s="44">
        <v>0.05</v>
      </c>
    </row>
    <row r="19" spans="1:4" x14ac:dyDescent="0.25">
      <c r="A19" t="str">
        <f t="shared" si="0"/>
        <v>Agressivo-DESENVOLVIMENTO</v>
      </c>
      <c r="B19" t="s">
        <v>30</v>
      </c>
      <c r="C19" s="42" t="s">
        <v>26</v>
      </c>
      <c r="D19" s="44">
        <v>0.2</v>
      </c>
    </row>
    <row r="20" spans="1:4" x14ac:dyDescent="0.25">
      <c r="A20" t="str">
        <f t="shared" si="0"/>
        <v>Agressivo-HOTELARIAS</v>
      </c>
      <c r="B20" t="s">
        <v>30</v>
      </c>
      <c r="C20" s="42" t="s">
        <v>27</v>
      </c>
      <c r="D20" s="4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Planilha1</vt:lpstr>
      <vt:lpstr>Planilha2</vt:lpstr>
      <vt:lpstr>aporte</vt:lpstr>
      <vt:lpstr>patrimonio</vt:lpstr>
      <vt:lpstr>qtd_anos</vt:lpstr>
      <vt:lpstr>rendimento_carteira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magnasantos34@outlook.com</dc:creator>
  <cp:lastModifiedBy>magnasantos34@outlook.com</cp:lastModifiedBy>
  <dcterms:created xsi:type="dcterms:W3CDTF">2025-06-18T15:48:05Z</dcterms:created>
  <dcterms:modified xsi:type="dcterms:W3CDTF">2025-06-19T00:32:17Z</dcterms:modified>
</cp:coreProperties>
</file>