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04"/>
  <workbookPr/>
  <xr:revisionPtr revIDLastSave="3426" documentId="11_7D4755BF84DCCE13E97046798E31F45B5A712953" xr6:coauthVersionLast="47" xr6:coauthVersionMax="47" xr10:uidLastSave="{DDEABA84-4A6D-4447-8914-73B329B007A0}"/>
  <bookViews>
    <workbookView xWindow="240" yWindow="105" windowWidth="14805" windowHeight="8010" firstSheet="2" activeTab="2" xr2:uid="{00000000-000D-0000-FFFF-FFFF00000000}"/>
  </bookViews>
  <sheets>
    <sheet name="16-04-2024-graphes" sheetId="4" r:id="rId1"/>
    <sheet name="18-04-2024-in" sheetId="8" r:id="rId2"/>
    <sheet name="18-04-2024-graphes" sheetId="10" r:id="rId3"/>
    <sheet name="19-04-2024-in-GL" sheetId="11" r:id="rId4"/>
    <sheet name="19-04-2024-GL" sheetId="12" r:id="rId5"/>
    <sheet name="19-04-2024-graphes-GL" sheetId="13" r:id="rId6"/>
    <sheet name="19-04-2024-in-VHH-5min" sheetId="14" r:id="rId7"/>
    <sheet name="19-04-2024-in-VHH-2lignes" sheetId="15" r:id="rId8"/>
    <sheet name="19-04-2024-VHH-5min" sheetId="16" r:id="rId9"/>
    <sheet name="19-04-2024-graphes-VHH-5min" sheetId="19" r:id="rId10"/>
    <sheet name="19-04-2024-2-lignes" sheetId="17" r:id="rId11"/>
    <sheet name="19-04-2024-graphes-VHH-2lignes" sheetId="18" r:id="rId12"/>
    <sheet name="16-04-2024-in" sheetId="7" r:id="rId13"/>
    <sheet name="15-04-2024-in" sheetId="5" r:id="rId14"/>
    <sheet name="15-04-2024-bis-in" sheetId="6" r:id="rId15"/>
  </sheets>
  <definedNames>
    <definedName name="_xlnm._FilterDatabase" localSheetId="2" hidden="1">'18-04-2024-graphes'!$AF$32:$AM$32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0" i="10" l="1"/>
  <c r="L41" i="10" s="1"/>
  <c r="L42" i="10" s="1"/>
  <c r="L43" i="10" s="1"/>
  <c r="L44" i="10" s="1"/>
  <c r="L45" i="10" s="1"/>
  <c r="L46" i="10" s="1"/>
  <c r="L47" i="10" s="1"/>
  <c r="V40" i="10"/>
  <c r="V41" i="10" s="1"/>
  <c r="V42" i="10" s="1"/>
  <c r="V43" i="10" s="1"/>
  <c r="V44" i="10" s="1"/>
  <c r="V45" i="10" s="1"/>
  <c r="V46" i="10" s="1"/>
  <c r="V47" i="10" s="1"/>
  <c r="AI9" i="10"/>
  <c r="AH9" i="10"/>
  <c r="AE2" i="10"/>
  <c r="AM34" i="10"/>
  <c r="AL34" i="10"/>
  <c r="AK34" i="10"/>
  <c r="AJ34" i="10"/>
  <c r="AI34" i="10"/>
  <c r="AH34" i="10"/>
  <c r="AG34" i="10"/>
  <c r="AF34" i="10"/>
  <c r="AM33" i="10"/>
  <c r="AL33" i="10"/>
  <c r="AK33" i="10"/>
  <c r="AJ33" i="10"/>
  <c r="AI33" i="10"/>
  <c r="AH33" i="10"/>
  <c r="AF33" i="10"/>
  <c r="AG33" i="10"/>
  <c r="A2" i="18"/>
  <c r="A3" i="19"/>
  <c r="A17" i="19"/>
  <c r="A2" i="19"/>
  <c r="A45" i="13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Q45" i="13"/>
  <c r="Q46" i="13" s="1"/>
  <c r="Q47" i="13" s="1"/>
  <c r="Q48" i="13" s="1"/>
  <c r="Q49" i="13" s="1"/>
  <c r="Q50" i="13" s="1"/>
  <c r="Q51" i="13" s="1"/>
  <c r="Q52" i="13" s="1"/>
  <c r="Q53" i="13" s="1"/>
  <c r="Q54" i="13" s="1"/>
  <c r="Q55" i="13" s="1"/>
  <c r="Q56" i="13" s="1"/>
  <c r="I45" i="13"/>
  <c r="I46" i="13" s="1"/>
  <c r="I47" i="13" s="1"/>
  <c r="I48" i="13" s="1"/>
  <c r="I49" i="13" s="1"/>
  <c r="I50" i="13" s="1"/>
  <c r="I51" i="13" s="1"/>
  <c r="Q17" i="19"/>
  <c r="Q18" i="19" s="1"/>
  <c r="Q19" i="19" s="1"/>
  <c r="Q20" i="19" s="1"/>
  <c r="Q21" i="19" s="1"/>
  <c r="Q22" i="19" s="1"/>
  <c r="Q23" i="19" s="1"/>
  <c r="Q24" i="19" s="1"/>
  <c r="Q25" i="19" s="1"/>
  <c r="Q26" i="19" s="1"/>
  <c r="Q27" i="19" s="1"/>
  <c r="Q28" i="19" s="1"/>
  <c r="Q2" i="19"/>
  <c r="Q3" i="19" s="1"/>
  <c r="Q4" i="19" s="1"/>
  <c r="Q5" i="19" s="1"/>
  <c r="Q6" i="19" s="1"/>
  <c r="Q7" i="19" s="1"/>
  <c r="Q8" i="19" s="1"/>
  <c r="Q9" i="19" s="1"/>
  <c r="Q10" i="19" s="1"/>
  <c r="Q11" i="19" s="1"/>
  <c r="Q12" i="19" s="1"/>
  <c r="Q13" i="19" s="1"/>
  <c r="Q2" i="13"/>
  <c r="Q3" i="13" s="1"/>
  <c r="Q4" i="13" s="1"/>
  <c r="Q5" i="13" s="1"/>
  <c r="Q6" i="13" s="1"/>
  <c r="Q7" i="13" s="1"/>
  <c r="Q8" i="13" s="1"/>
  <c r="Q9" i="13" s="1"/>
  <c r="Q10" i="13" s="1"/>
  <c r="Q11" i="13" s="1"/>
  <c r="Q12" i="13" s="1"/>
  <c r="Q13" i="13" s="1"/>
  <c r="I2" i="13"/>
  <c r="I3" i="13" s="1"/>
  <c r="I4" i="13" s="1"/>
  <c r="I5" i="13" s="1"/>
  <c r="I6" i="13" s="1"/>
  <c r="I7" i="13" s="1"/>
  <c r="I8" i="13" s="1"/>
  <c r="I9" i="13" s="1"/>
  <c r="I10" i="13" s="1"/>
  <c r="I11" i="13" s="1"/>
  <c r="I12" i="13" s="1"/>
  <c r="I13" i="13" s="1"/>
  <c r="A18" i="19"/>
  <c r="A19" i="19" s="1"/>
  <c r="A20" i="19" s="1"/>
  <c r="A21" i="19" s="1"/>
  <c r="A22" i="19" s="1"/>
  <c r="A23" i="19" s="1"/>
  <c r="A24" i="19" s="1"/>
  <c r="A25" i="19" s="1"/>
  <c r="A26" i="19" s="1"/>
  <c r="A27" i="19" s="1"/>
  <c r="A28" i="19" s="1"/>
  <c r="A4" i="19"/>
  <c r="A5" i="19" s="1"/>
  <c r="A6" i="19" s="1"/>
  <c r="A7" i="19" s="1"/>
  <c r="A8" i="19" s="1"/>
  <c r="A9" i="19" s="1"/>
  <c r="A10" i="19" s="1"/>
  <c r="A11" i="19" s="1"/>
  <c r="A12" i="19" s="1"/>
  <c r="A13" i="19" s="1"/>
  <c r="A3" i="18"/>
  <c r="B2" i="13"/>
  <c r="B3" i="13" s="1"/>
  <c r="B4" i="13" s="1"/>
  <c r="B5" i="13" s="1"/>
  <c r="B6" i="13" s="1"/>
  <c r="B7" i="13" s="1"/>
  <c r="B8" i="13" s="1"/>
  <c r="B9" i="13" s="1"/>
  <c r="B10" i="13" s="1"/>
  <c r="B11" i="13" s="1"/>
  <c r="B12" i="13" s="1"/>
  <c r="B13" i="13" s="1"/>
  <c r="AF2" i="10"/>
  <c r="AF3" i="10" s="1"/>
  <c r="AF4" i="10" s="1"/>
  <c r="AF5" i="10" s="1"/>
  <c r="T2" i="4"/>
  <c r="K2" i="4"/>
  <c r="V2" i="10"/>
  <c r="L2" i="10"/>
  <c r="V3" i="10"/>
  <c r="V4" i="10" s="1"/>
  <c r="V5" i="10" s="1"/>
  <c r="V6" i="10" s="1"/>
  <c r="V7" i="10" s="1"/>
  <c r="V8" i="10" s="1"/>
  <c r="V9" i="10" s="1"/>
  <c r="L3" i="10"/>
  <c r="L4" i="10" s="1"/>
  <c r="L5" i="10" s="1"/>
  <c r="L6" i="10" s="1"/>
  <c r="L7" i="10" s="1"/>
  <c r="L8" i="10" s="1"/>
  <c r="L9" i="10" s="1"/>
  <c r="T3" i="4"/>
  <c r="T4" i="4" s="1"/>
  <c r="T5" i="4" s="1"/>
  <c r="T6" i="4" s="1"/>
  <c r="T7" i="4" s="1"/>
  <c r="T8" i="4" s="1"/>
  <c r="T9" i="4" s="1"/>
  <c r="K3" i="4"/>
  <c r="K4" i="4" s="1"/>
  <c r="K5" i="4" s="1"/>
  <c r="K6" i="4" s="1"/>
  <c r="K7" i="4" s="1"/>
  <c r="K8" i="4" s="1"/>
  <c r="K9" i="4" s="1"/>
  <c r="AI2" i="10" l="1"/>
  <c r="AF6" i="10"/>
  <c r="AF7" i="10" s="1"/>
  <c r="AF8" i="10"/>
  <c r="AF9" i="10" s="1"/>
  <c r="AH2" i="10"/>
  <c r="A4" i="18"/>
  <c r="A5" i="18" s="1"/>
  <c r="A6" i="18" s="1"/>
  <c r="A7" i="18" s="1"/>
  <c r="A8" i="18" s="1"/>
  <c r="I52" i="13"/>
  <c r="AE3" i="10"/>
  <c r="AI3" i="10" s="1"/>
  <c r="AH3" i="10" l="1"/>
  <c r="A9" i="18"/>
  <c r="A10" i="18" s="1"/>
  <c r="A11" i="18" s="1"/>
  <c r="A12" i="18" s="1"/>
  <c r="I53" i="13"/>
  <c r="AE4" i="10"/>
  <c r="AI4" i="10" s="1"/>
  <c r="AH4" i="10" l="1"/>
  <c r="A13" i="18"/>
  <c r="I54" i="13"/>
  <c r="AE5" i="10"/>
  <c r="AI5" i="10" s="1"/>
  <c r="AH5" i="10" l="1"/>
  <c r="I55" i="13"/>
  <c r="AE6" i="10"/>
  <c r="AI6" i="10" s="1"/>
  <c r="AH6" i="10" l="1"/>
  <c r="I56" i="13"/>
  <c r="AE7" i="10"/>
  <c r="AI7" i="10" s="1"/>
  <c r="AH7" i="10" l="1"/>
  <c r="AE8" i="10"/>
  <c r="AI8" i="10" s="1"/>
  <c r="AH8" i="10" l="1"/>
  <c r="AE9" i="10"/>
  <c r="P2" i="13" l="1"/>
  <c r="R45" i="13"/>
  <c r="R46" i="13"/>
  <c r="R47" i="13"/>
  <c r="R48" i="13"/>
  <c r="R49" i="13"/>
  <c r="R50" i="13"/>
  <c r="R51" i="13"/>
  <c r="R52" i="13"/>
  <c r="R53" i="13"/>
  <c r="R54" i="13"/>
  <c r="R55" i="13"/>
  <c r="R56" i="13"/>
  <c r="P3" i="13"/>
  <c r="P4" i="13"/>
  <c r="P5" i="13"/>
  <c r="H5" i="13"/>
  <c r="H4" i="13"/>
  <c r="H2" i="13"/>
  <c r="K2" i="13"/>
  <c r="H3" i="13"/>
  <c r="J45" i="13"/>
  <c r="J46" i="13"/>
  <c r="J47" i="13"/>
  <c r="J48" i="13"/>
  <c r="J49" i="13"/>
  <c r="J50" i="13"/>
  <c r="J51" i="13"/>
  <c r="J52" i="13"/>
  <c r="J53" i="13"/>
  <c r="J54" i="13"/>
  <c r="J55" i="13"/>
  <c r="J56" i="13"/>
  <c r="A5" i="13"/>
  <c r="A4" i="13"/>
  <c r="A3" i="13"/>
  <c r="B45" i="13"/>
  <c r="B47" i="13"/>
  <c r="B46" i="13"/>
  <c r="B48" i="13"/>
  <c r="B49" i="13"/>
  <c r="B50" i="13"/>
  <c r="B51" i="13"/>
  <c r="B52" i="13"/>
  <c r="B53" i="13"/>
  <c r="B54" i="13"/>
  <c r="B55" i="13"/>
  <c r="B56" i="13"/>
  <c r="A2" i="13"/>
  <c r="H22" i="19"/>
  <c r="H21" i="19"/>
  <c r="V17" i="19"/>
  <c r="V19" i="19"/>
  <c r="V18" i="19"/>
  <c r="V20" i="19"/>
  <c r="V21" i="19"/>
  <c r="V22" i="19"/>
  <c r="V23" i="19"/>
  <c r="V24" i="19"/>
  <c r="H20" i="19"/>
  <c r="U17" i="19"/>
  <c r="U18" i="19"/>
  <c r="U19" i="19"/>
  <c r="U20" i="19"/>
  <c r="U21" i="19"/>
  <c r="U22" i="19"/>
  <c r="U23" i="19"/>
  <c r="U24" i="19"/>
  <c r="U25" i="19"/>
  <c r="U26" i="19"/>
  <c r="U27" i="19"/>
  <c r="U28" i="19"/>
  <c r="H19" i="19"/>
  <c r="T17" i="19"/>
  <c r="T18" i="19"/>
  <c r="T19" i="19"/>
  <c r="T20" i="19"/>
  <c r="T21" i="19"/>
  <c r="T22" i="19"/>
  <c r="T23" i="19"/>
  <c r="T24" i="19"/>
  <c r="T25" i="19"/>
  <c r="T26" i="19"/>
  <c r="T27" i="19"/>
  <c r="T28" i="19"/>
  <c r="H18" i="19"/>
  <c r="S17" i="19"/>
  <c r="S18" i="19"/>
  <c r="S19" i="19"/>
  <c r="S20" i="19"/>
  <c r="S21" i="19"/>
  <c r="S22" i="19"/>
  <c r="S23" i="19"/>
  <c r="S24" i="19"/>
  <c r="S25" i="19"/>
  <c r="S26" i="19"/>
  <c r="S27" i="19"/>
  <c r="S28" i="19"/>
  <c r="H17" i="19"/>
  <c r="R17" i="19"/>
  <c r="R18" i="19"/>
  <c r="R19" i="19"/>
  <c r="R20" i="19"/>
  <c r="R21" i="19"/>
  <c r="R22" i="19"/>
  <c r="R23" i="19"/>
  <c r="R24" i="19"/>
  <c r="R25" i="19"/>
  <c r="R26" i="19"/>
  <c r="R27" i="19"/>
  <c r="R28" i="19"/>
  <c r="H6" i="19"/>
  <c r="H5" i="19"/>
  <c r="H4" i="19"/>
  <c r="H3" i="19"/>
  <c r="H2" i="19"/>
  <c r="R2" i="19"/>
  <c r="R3" i="19"/>
  <c r="R4" i="19"/>
  <c r="R5" i="19"/>
  <c r="R6" i="19"/>
  <c r="R7" i="19"/>
  <c r="R8" i="19"/>
  <c r="R9" i="19"/>
  <c r="R10" i="19"/>
  <c r="R11" i="19"/>
  <c r="R12" i="19"/>
  <c r="R13" i="19"/>
  <c r="H7" i="19"/>
  <c r="C55" i="13" l="1"/>
  <c r="C54" i="13"/>
  <c r="C53" i="13"/>
  <c r="C52" i="13"/>
  <c r="C51" i="13"/>
  <c r="C50" i="13"/>
  <c r="C49" i="13"/>
  <c r="C48" i="13"/>
  <c r="C47" i="13"/>
  <c r="C46" i="13"/>
  <c r="C45" i="13"/>
  <c r="C56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E56" i="13"/>
  <c r="E55" i="13"/>
  <c r="E54" i="13"/>
  <c r="E53" i="13"/>
  <c r="E52" i="13"/>
  <c r="E51" i="13"/>
  <c r="E50" i="13"/>
  <c r="E49" i="13"/>
  <c r="E48" i="13"/>
  <c r="E47" i="13"/>
  <c r="E46" i="13"/>
  <c r="E45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L50" i="13"/>
  <c r="L49" i="13"/>
  <c r="L48" i="13"/>
  <c r="L47" i="13"/>
  <c r="L46" i="13"/>
  <c r="L45" i="13"/>
  <c r="L51" i="13"/>
  <c r="L52" i="13"/>
  <c r="L53" i="13"/>
  <c r="L54" i="13"/>
  <c r="L55" i="13"/>
  <c r="L56" i="13"/>
  <c r="M56" i="13"/>
  <c r="M55" i="13"/>
  <c r="M54" i="13"/>
  <c r="M53" i="13"/>
  <c r="M52" i="13"/>
  <c r="M51" i="13"/>
  <c r="M50" i="13"/>
  <c r="M49" i="13"/>
  <c r="M48" i="13"/>
  <c r="M47" i="13"/>
  <c r="M46" i="13"/>
  <c r="M45" i="13"/>
  <c r="U56" i="13"/>
  <c r="U55" i="13"/>
  <c r="U54" i="13"/>
  <c r="U53" i="13"/>
  <c r="U52" i="13"/>
  <c r="U51" i="13"/>
  <c r="U50" i="13"/>
  <c r="U49" i="13"/>
  <c r="U48" i="13"/>
  <c r="U47" i="13"/>
  <c r="U46" i="13"/>
  <c r="U45" i="13"/>
  <c r="T56" i="13"/>
  <c r="T55" i="13"/>
  <c r="T54" i="13"/>
  <c r="T53" i="13"/>
  <c r="T52" i="13"/>
  <c r="T51" i="13"/>
  <c r="T50" i="13"/>
  <c r="T49" i="13"/>
  <c r="T48" i="13"/>
  <c r="T47" i="13"/>
  <c r="T46" i="13"/>
  <c r="T45" i="13"/>
  <c r="S56" i="13"/>
  <c r="S55" i="13"/>
  <c r="S54" i="13"/>
  <c r="S53" i="13"/>
  <c r="S52" i="13"/>
  <c r="S51" i="13"/>
  <c r="S50" i="13"/>
  <c r="S49" i="13"/>
  <c r="S48" i="13"/>
  <c r="S47" i="13"/>
  <c r="S46" i="13"/>
  <c r="S45" i="13"/>
  <c r="W13" i="19"/>
  <c r="W12" i="19"/>
  <c r="W11" i="19"/>
  <c r="W10" i="19"/>
  <c r="W9" i="19"/>
  <c r="W8" i="19"/>
  <c r="W7" i="19"/>
  <c r="W6" i="19"/>
  <c r="W5" i="19"/>
  <c r="W4" i="19"/>
  <c r="W3" i="19"/>
  <c r="W2" i="19"/>
  <c r="S13" i="19"/>
  <c r="S12" i="19"/>
  <c r="S11" i="19"/>
  <c r="S10" i="19"/>
  <c r="S9" i="19"/>
  <c r="S8" i="19"/>
  <c r="S7" i="19"/>
  <c r="S6" i="19"/>
  <c r="S5" i="19"/>
  <c r="S4" i="19"/>
  <c r="S3" i="19"/>
  <c r="S2" i="19"/>
  <c r="T13" i="19"/>
  <c r="T12" i="19"/>
  <c r="T11" i="19"/>
  <c r="T10" i="19"/>
  <c r="T9" i="19"/>
  <c r="T8" i="19"/>
  <c r="T7" i="19"/>
  <c r="T6" i="19"/>
  <c r="T5" i="19"/>
  <c r="T4" i="19"/>
  <c r="T3" i="19"/>
  <c r="T2" i="19"/>
  <c r="U13" i="19"/>
  <c r="U12" i="19"/>
  <c r="U11" i="19"/>
  <c r="U10" i="19"/>
  <c r="U9" i="19"/>
  <c r="U8" i="19"/>
  <c r="U7" i="19"/>
  <c r="U6" i="19"/>
  <c r="U5" i="19"/>
  <c r="U4" i="19"/>
  <c r="U3" i="19"/>
  <c r="U2" i="19"/>
  <c r="V13" i="19"/>
  <c r="V12" i="19"/>
  <c r="V11" i="19"/>
  <c r="V10" i="19"/>
  <c r="V9" i="19"/>
  <c r="V8" i="19"/>
  <c r="V7" i="19"/>
  <c r="V6" i="19"/>
  <c r="V5" i="19"/>
  <c r="V4" i="19"/>
  <c r="V3" i="19"/>
  <c r="V2" i="19"/>
  <c r="V28" i="19"/>
  <c r="V27" i="19"/>
  <c r="V26" i="19"/>
  <c r="V25" i="19"/>
  <c r="W28" i="19"/>
  <c r="W27" i="19"/>
  <c r="W26" i="19"/>
  <c r="W25" i="19"/>
  <c r="W24" i="19"/>
  <c r="W23" i="19"/>
  <c r="W22" i="19"/>
  <c r="W21" i="19"/>
  <c r="W20" i="19"/>
  <c r="W19" i="19"/>
  <c r="W18" i="19"/>
  <c r="W17" i="19"/>
  <c r="H7" i="18"/>
  <c r="F40" i="18"/>
  <c r="F41" i="18"/>
  <c r="F42" i="18"/>
  <c r="F43" i="18"/>
  <c r="F44" i="18"/>
  <c r="F45" i="18"/>
  <c r="F46" i="18"/>
  <c r="F47" i="18"/>
  <c r="F48" i="18"/>
  <c r="F49" i="18"/>
  <c r="F50" i="18"/>
  <c r="F51" i="18"/>
  <c r="H6" i="18"/>
  <c r="E40" i="18"/>
  <c r="E41" i="18"/>
  <c r="E42" i="18"/>
  <c r="E43" i="18"/>
  <c r="E44" i="18"/>
  <c r="E45" i="18"/>
  <c r="E46" i="18"/>
  <c r="E47" i="18"/>
  <c r="E48" i="18"/>
  <c r="E49" i="18"/>
  <c r="E50" i="18"/>
  <c r="E51" i="18"/>
  <c r="H5" i="18"/>
  <c r="D40" i="18"/>
  <c r="D41" i="18"/>
  <c r="D42" i="18"/>
  <c r="D43" i="18"/>
  <c r="D44" i="18"/>
  <c r="D45" i="18"/>
  <c r="D46" i="18"/>
  <c r="D47" i="18"/>
  <c r="D48" i="18"/>
  <c r="D49" i="18"/>
  <c r="D50" i="18"/>
  <c r="D51" i="18"/>
  <c r="H4" i="18"/>
  <c r="C40" i="18"/>
  <c r="C41" i="18"/>
  <c r="C42" i="18"/>
  <c r="C43" i="18"/>
  <c r="C44" i="18"/>
  <c r="C45" i="18"/>
  <c r="C46" i="18"/>
  <c r="C47" i="18"/>
  <c r="C48" i="18"/>
  <c r="C49" i="18"/>
  <c r="C50" i="18"/>
  <c r="C51" i="18"/>
  <c r="H3" i="18"/>
  <c r="B40" i="18"/>
  <c r="B41" i="18"/>
  <c r="B42" i="18"/>
  <c r="B43" i="18"/>
  <c r="B44" i="18"/>
  <c r="B45" i="18"/>
  <c r="B46" i="18"/>
  <c r="B47" i="18"/>
  <c r="B48" i="18"/>
  <c r="B49" i="18"/>
  <c r="H2" i="18"/>
  <c r="A40" i="18"/>
  <c r="A42" i="18"/>
  <c r="A43" i="18"/>
  <c r="A44" i="18"/>
  <c r="A45" i="18"/>
  <c r="A47" i="18"/>
  <c r="A48" i="18"/>
  <c r="A49" i="18"/>
  <c r="A51" i="18"/>
  <c r="B50" i="18"/>
  <c r="B51" i="18"/>
  <c r="A41" i="18"/>
  <c r="A46" i="18"/>
  <c r="A50" i="18"/>
</calcChain>
</file>

<file path=xl/sharedStrings.xml><?xml version="1.0" encoding="utf-8"?>
<sst xmlns="http://schemas.openxmlformats.org/spreadsheetml/2006/main" count="535" uniqueCount="210">
  <si>
    <t>Time points (min)</t>
  </si>
  <si>
    <t>Luminescence line 1</t>
  </si>
  <si>
    <t>Luminescence line 2</t>
  </si>
  <si>
    <t>Luminescence line 3</t>
  </si>
  <si>
    <t>Luminescence line 4</t>
  </si>
  <si>
    <t>Luminescence line 5</t>
  </si>
  <si>
    <t>Luminescence line 6</t>
  </si>
  <si>
    <t>Luminescence line 7</t>
  </si>
  <si>
    <t>Luminescence line 8</t>
  </si>
  <si>
    <t>Concentration de GL (ug/mL)</t>
  </si>
  <si>
    <t>Luminescence col 1</t>
  </si>
  <si>
    <t>Luminescence col 2</t>
  </si>
  <si>
    <t>Luminescence col 3</t>
  </si>
  <si>
    <t>Luminescence col 4</t>
  </si>
  <si>
    <t>Luminescence col 5</t>
  </si>
  <si>
    <t>Luminescence col 6</t>
  </si>
  <si>
    <t>Luminescence col 7</t>
  </si>
  <si>
    <t>Luminescence col 8</t>
  </si>
  <si>
    <t>Luminescence col 9</t>
  </si>
  <si>
    <t>Luminescence col 10</t>
  </si>
  <si>
    <t>Luminescence col 11</t>
  </si>
  <si>
    <t>Luminescence col 12</t>
  </si>
  <si>
    <t>----- General Data -----</t>
  </si>
  <si>
    <t>Measurement,Type: Nonequidistance Kinetic, Time: 2024-04-18 / 10:05:35, State: Valid Measurement</t>
  </si>
  <si>
    <t xml:space="preserve"> ,3 measurements included, measurement No.3 at 02:34 selected, 0.077 sec. average interval time</t>
  </si>
  <si>
    <t>Template,Template loaded during measurement time : c:\programdata\...\20200522lulisa96_3reads.par</t>
  </si>
  <si>
    <t xml:space="preserve"> Modified template file</t>
  </si>
  <si>
    <t>Files,Data file : 20240418_Kon.dat - 2024-04-18 / 10:09:33 - Operator was Unknown User - Created with Version 5.24</t>
  </si>
  <si>
    <t xml:space="preserve"> ,Template file : 20200522LuLISA96_3reads.par - 2021-02-25 / 22:28:52 - Created by Unknown User - Created with Version 5.24</t>
  </si>
  <si>
    <t>Reader,BertholdTech Mithras2, Driver Version: 1.00, (1.0.0.3), S/N: 2-1060, Embedded Version: 1.08</t>
  </si>
  <si>
    <t xml:space="preserve"> ,Plate Type: Berthold 96 - No:23300/23302</t>
  </si>
  <si>
    <t xml:space="preserve"> ,Name .....................  Lumin. Repeated</t>
  </si>
  <si>
    <t xml:space="preserve"> ,Total Time [s] ...........  120.0               Counting Time [s] ........  0.50</t>
  </si>
  <si>
    <t xml:space="preserve"> ,Cycle Time [s] ...........  60.0                Measurement Mode .........  by Well</t>
  </si>
  <si>
    <t xml:space="preserve"> ,Repeats ..................  3</t>
  </si>
  <si>
    <t xml:space="preserve"> ,Monochromator ............  No</t>
  </si>
  <si>
    <t xml:space="preserve"> ,</t>
  </si>
  <si>
    <t xml:space="preserve"> ,Aperture .................  Default</t>
  </si>
  <si>
    <t xml:space="preserve"> ,HiSens ...................  No</t>
  </si>
  <si>
    <t xml:space="preserve"> ,Emission Optic ...........  255</t>
  </si>
  <si>
    <t xml:space="preserve"> ,Emission Filter ..........  NOm</t>
  </si>
  <si>
    <t xml:space="preserve"> ,Counter Position .........  Top</t>
  </si>
  <si>
    <t>Calculation,Calculation Status : Valid Assay, Calculation Time : 2024-04-18 / 10:09:33</t>
  </si>
  <si>
    <t>Program,MikroWin, Version 5.24</t>
  </si>
  <si>
    <t xml:space="preserve"> License No. : 115679</t>
  </si>
  <si>
    <t xml:space="preserve"> ,Assembly Code A : 001F 0200 0000 0000 0000 FFFF</t>
  </si>
  <si>
    <t xml:space="preserve"> ,Assembly Code B : 0057 FF3F FFFF FFCF FFC0 FFFF</t>
  </si>
  <si>
    <t>System,Operating System Name : Windows 10, System User : berthold</t>
  </si>
  <si>
    <t>Printer,Printer Name : Hewlett-Packard HP LaserJet P2055dn</t>
  </si>
  <si>
    <t>----- Kinetics Statistics -----</t>
  </si>
  <si>
    <t>Description,Settings</t>
  </si>
  <si>
    <t>Kinetic time setup:,Entire measurement time = 00:02:00, Interval time = 00:01:00</t>
  </si>
  <si>
    <t>Readings to calculate,Kinetics Minimum = 1, Kinetics Maximum = 1, Maximal Slope = 2</t>
  </si>
  <si>
    <t>Onsettime,KMIN(MEA) + 0.5</t>
  </si>
  <si>
    <t>Default [ RLU ], Time :       00</t>
  </si>
  <si>
    <t>Default [ RLU ], Time :       77</t>
  </si>
  <si>
    <t>Default [ RLU ], Time :      154</t>
  </si>
  <si>
    <t>Luminescence ligne 1</t>
  </si>
  <si>
    <t>Luminescence ligne 2</t>
  </si>
  <si>
    <t>Luminescence ligne 3</t>
  </si>
  <si>
    <t>Luminescence ligne 4</t>
  </si>
  <si>
    <t>Luminescence ligne 5</t>
  </si>
  <si>
    <t>Luminescence ligne 6</t>
  </si>
  <si>
    <t>Luminescence ligne 7</t>
  </si>
  <si>
    <t>Luminescence ligne 8</t>
  </si>
  <si>
    <t>Concentration en VHH-JAZ (ug/mL)</t>
  </si>
  <si>
    <t>Minutes</t>
  </si>
  <si>
    <t>Kon exp</t>
  </si>
  <si>
    <t>Kon lin</t>
  </si>
  <si>
    <t>Régression exp coeff a</t>
  </si>
  <si>
    <t>Régression exp coeff b</t>
  </si>
  <si>
    <t>Régression linéaire coeff directeur</t>
  </si>
  <si>
    <t>Coefficients R2 (%)</t>
  </si>
  <si>
    <t>Coeff R2 exponentielle (%)</t>
  </si>
  <si>
    <t>Measurement,Type: Nonequidistance Kinetic, Time: 2024-04-19 / 10:17:40, State: Valid Measurement</t>
  </si>
  <si>
    <t xml:space="preserve"> ,3 measurements included, measurement No.3 at 04:56 selected, 0.148 sec. average interval time</t>
  </si>
  <si>
    <t>Template,Template loaded during measurement time : c:\programdata\...\20211205fluotopgfpv2.par</t>
  </si>
  <si>
    <t>Files,Data file : 20240419_GL1045.dat - 2024-04-19 / 10:23:46 - Operator was Unknown User - Created with Version 5.24</t>
  </si>
  <si>
    <t xml:space="preserve"> ,Template file : 20211205FluoTopGFPv2.par - 2021-12-05 / 19:37:15 - Created by Unknown User - Created with Version 5.24</t>
  </si>
  <si>
    <t xml:space="preserve"> ,Name .....................  Fluor. Repeated</t>
  </si>
  <si>
    <t xml:space="preserve"> ,Total Time [s] ...........  300.00              Counting Time [s] ........  1.00</t>
  </si>
  <si>
    <t xml:space="preserve"> ,Cycle Time [s] ...........  150.0               Measurement Mode .........  by Well</t>
  </si>
  <si>
    <t xml:space="preserve"> ,Halogen Lamp                                    Lamp Energy [%] ..........  40</t>
  </si>
  <si>
    <t xml:space="preserve"> ,Excitation Optic .........  Default</t>
  </si>
  <si>
    <t xml:space="preserve"> ,Emission Optic ...........  1</t>
  </si>
  <si>
    <t xml:space="preserve"> ,Excitation Filter ........  492a10              Emission Filter ..........  535m25</t>
  </si>
  <si>
    <t>Calculation,Calculation Status : Valid Assay, Calculation Time : 2024-04-19 / 10:23:46</t>
  </si>
  <si>
    <t>Kinetic time setup:,Entire measurement time = 00:05:00, Interval time = 00:02:30</t>
  </si>
  <si>
    <t>Default [ RLU ], Time :      146</t>
  </si>
  <si>
    <t>Default [ RLU ], Time :      296</t>
  </si>
  <si>
    <t>Coefficients directeurs à t0</t>
  </si>
  <si>
    <t>Luminescence ligne A</t>
  </si>
  <si>
    <t>Luminescence ligne B</t>
  </si>
  <si>
    <t>Luminescence ligne C</t>
  </si>
  <si>
    <t>Luminescence ligne D</t>
  </si>
  <si>
    <t>Coefficients directeurs à t 2,5min</t>
  </si>
  <si>
    <t>Coefficients directeurs à t 5 min</t>
  </si>
  <si>
    <t>Régression linéaire luminescence ligne A</t>
  </si>
  <si>
    <t>Régression linéaire luminescence ligne B</t>
  </si>
  <si>
    <t>Régression linéaire luminescence ligne C</t>
  </si>
  <si>
    <t>Régression linéaire luminescence ligne D</t>
  </si>
  <si>
    <t>Régression  linéaire luminescence ligne A</t>
  </si>
  <si>
    <t>Régression  linéaire luminescence ligne B</t>
  </si>
  <si>
    <t>Régression  linéaire luminescence ligne C</t>
  </si>
  <si>
    <t>Régression  linéaire luminescence ligne D</t>
  </si>
  <si>
    <t>Measurement,Type: Nonequidistance Kinetic, Time: 2024-04-19 / 11:38:38, State: Valid Measurement</t>
  </si>
  <si>
    <t xml:space="preserve"> ,34 measurements included, measurement No.34 at 05:18 selected, 0.010 sec. average interval time</t>
  </si>
  <si>
    <t>Template,Template loaded during measurement time : c:\programdata\...\20230911cinetique30s.par</t>
  </si>
  <si>
    <t xml:space="preserve"> Modified template adjustments</t>
  </si>
  <si>
    <t>Files,Data file : 20240419_VHH-JAZ888_cinetique.dat - 2024-04-19 / 11:44:12 - Operator was Unknown User - Created with Version 5.24</t>
  </si>
  <si>
    <t xml:space="preserve"> ,Template file : 20230911cinetique30s.par - 2023-09-11 / 09:22:12 - Created by Unknown User - Created with Version 5.24 - Modified!</t>
  </si>
  <si>
    <t xml:space="preserve"> ,Total Time [s] ...........  300.0               Counting Time [s] ........  0.50</t>
  </si>
  <si>
    <t xml:space="preserve"> ,Cycle Time [s] ...........  9.1                 Measurement Mode .........  by Well</t>
  </si>
  <si>
    <t xml:space="preserve"> ,Repeats ..................  34</t>
  </si>
  <si>
    <t>Calculation,Calculation Status : Valid Assay, Calculation Time : 2024-04-19 / 11:44:12</t>
  </si>
  <si>
    <t>Kinetic time setup:,Entire measurement time = 00:05:00, Interval time = 00:00:09</t>
  </si>
  <si>
    <t>Default [ RLU ]</t>
  </si>
  <si>
    <t xml:space="preserve"> Time :       00</t>
  </si>
  <si>
    <t xml:space="preserve"> Time :       09</t>
  </si>
  <si>
    <t xml:space="preserve"> Time :       19</t>
  </si>
  <si>
    <t xml:space="preserve"> Time :       28</t>
  </si>
  <si>
    <t xml:space="preserve"> Time :       38</t>
  </si>
  <si>
    <t xml:space="preserve"> Time :       48</t>
  </si>
  <si>
    <t xml:space="preserve"> Time :       57</t>
  </si>
  <si>
    <t xml:space="preserve"> Time :       67</t>
  </si>
  <si>
    <t xml:space="preserve"> Time :       77</t>
  </si>
  <si>
    <t xml:space="preserve"> Time :       86</t>
  </si>
  <si>
    <t xml:space="preserve"> Time :       96</t>
  </si>
  <si>
    <t xml:space="preserve"> Time :      106</t>
  </si>
  <si>
    <t xml:space="preserve"> Time :      115</t>
  </si>
  <si>
    <t xml:space="preserve"> Time :      125</t>
  </si>
  <si>
    <t xml:space="preserve"> Time :      135</t>
  </si>
  <si>
    <t xml:space="preserve"> Time :      144</t>
  </si>
  <si>
    <t xml:space="preserve"> Time :      154</t>
  </si>
  <si>
    <t xml:space="preserve"> Time :      164</t>
  </si>
  <si>
    <t xml:space="preserve"> Time :      173</t>
  </si>
  <si>
    <t xml:space="preserve"> Time :      183</t>
  </si>
  <si>
    <t xml:space="preserve"> Time :      193</t>
  </si>
  <si>
    <t xml:space="preserve"> Time :      202</t>
  </si>
  <si>
    <t xml:space="preserve"> Time :      212</t>
  </si>
  <si>
    <t xml:space="preserve"> Time :      222</t>
  </si>
  <si>
    <t xml:space="preserve"> Time :      231</t>
  </si>
  <si>
    <t xml:space="preserve"> Time :      241</t>
  </si>
  <si>
    <t xml:space="preserve"> Time :      251</t>
  </si>
  <si>
    <t xml:space="preserve"> Time :      260</t>
  </si>
  <si>
    <t xml:space="preserve"> Time :      270</t>
  </si>
  <si>
    <t xml:space="preserve"> Time :      280</t>
  </si>
  <si>
    <t xml:space="preserve"> Time :      289</t>
  </si>
  <si>
    <t xml:space="preserve"> Time :      299</t>
  </si>
  <si>
    <t xml:space="preserve"> Time :      309</t>
  </si>
  <si>
    <t xml:space="preserve"> Time :      318</t>
  </si>
  <si>
    <t>Measurement,Type: Nonequidistance Kinetic, Time: 2024-04-19 / 11:26:58, State: Valid Measurement</t>
  </si>
  <si>
    <t xml:space="preserve"> ,3 measurements included, measurement No.3 at 38.550 sec. selected, 0.019 sec. average interval time</t>
  </si>
  <si>
    <t>Files,Data file : 20240419_VHH-JAZ888.dat - 2024-04-19 / 11:28:02 - Operator was Unknown User - Created with Version 5.24</t>
  </si>
  <si>
    <t xml:space="preserve"> ,Template file : 20200522LuLISA96_3reads.par - 2021-02-25 / 22:28:52 - Created by Unknown User - Created with Version 5.24 - Modified!</t>
  </si>
  <si>
    <t xml:space="preserve"> ,Total Time [s] ...........  30.0                Counting Time [s] ........  0.50</t>
  </si>
  <si>
    <t xml:space="preserve"> ,Cycle Time [s] ...........  15.0                Measurement Mode .........  by Well</t>
  </si>
  <si>
    <t>Calculation,Calculation Status : Valid Assay, Calculation Time : 2024-04-19 / 11:28:02</t>
  </si>
  <si>
    <t>Kinetic time setup:,Entire measurement time = 00:00:30, Interval time = 00:00:15</t>
  </si>
  <si>
    <t>Temps 0s</t>
  </si>
  <si>
    <t>Temps 10s</t>
  </si>
  <si>
    <t>Temps 20s</t>
  </si>
  <si>
    <t>Temps 30s</t>
  </si>
  <si>
    <t>Temps 40s</t>
  </si>
  <si>
    <t>Temps 50s</t>
  </si>
  <si>
    <t>Coefficient directeur</t>
  </si>
  <si>
    <t>Concentration en VHH-JAZ (ng/mL)</t>
  </si>
  <si>
    <t>Régression linéaire temps 0s</t>
  </si>
  <si>
    <t>Régression linéaire temps 10s</t>
  </si>
  <si>
    <t>Régression linéaire temps 20s</t>
  </si>
  <si>
    <t>Régression linéaire temps 30s</t>
  </si>
  <si>
    <t>Régression linéaire temps 40s</t>
  </si>
  <si>
    <t>Régression linéaire temps 50s</t>
  </si>
  <si>
    <t>Temps 60s</t>
  </si>
  <si>
    <t>Temps 70s</t>
  </si>
  <si>
    <t>Temps 80s</t>
  </si>
  <si>
    <t>Temps 90s</t>
  </si>
  <si>
    <t>Temps 100s</t>
  </si>
  <si>
    <t>Temps 110s</t>
  </si>
  <si>
    <t xml:space="preserve">Coefficient directeur </t>
  </si>
  <si>
    <t>Régression linéaire temps 60s</t>
  </si>
  <si>
    <t>Régression linéaire temps 70s</t>
  </si>
  <si>
    <t>Régression linéaire temps 80s</t>
  </si>
  <si>
    <t>Régression linéaire temps 90s</t>
  </si>
  <si>
    <t>Régression linéaire temps 100s</t>
  </si>
  <si>
    <t>Régression linéaire temps 110s</t>
  </si>
  <si>
    <t>Luminescence ligne G</t>
  </si>
  <si>
    <t xml:space="preserve">Luminescence ligne H </t>
  </si>
  <si>
    <t>Luminescence ligne H</t>
  </si>
  <si>
    <t>Valeurs régression ligne G1</t>
  </si>
  <si>
    <t>Valeurs régression ligne H1</t>
  </si>
  <si>
    <t>Valeurs régression ligne G2</t>
  </si>
  <si>
    <t>Valeurs régression ligne H2</t>
  </si>
  <si>
    <t>Valeurs régression ligne G3</t>
  </si>
  <si>
    <t>Valeurs régression ligne H3</t>
  </si>
  <si>
    <t>Measurement,Type: Nonequidistance Kinetic, Time: 2024-04-16 / 10:39:24, State: Valid Measurement</t>
  </si>
  <si>
    <t>Files,Data file : 20240416_Kon.dat - 2024-04-16 / 10:43:22 - Operator was Unknown User - Created with Version 5.24</t>
  </si>
  <si>
    <t>Calculation,Calculation Status : Valid Assay, Calculation Time : 2024-04-16 / 10:43:22</t>
  </si>
  <si>
    <t>Measurement,Type: Nonequidistance Kinetic, Time: 2024-04-15 / 12:22:34, State: Valid Measurement</t>
  </si>
  <si>
    <t xml:space="preserve"> ,3 measurements included, measurement No.3 at 01:59 selected, 0.060 sec. average interval time</t>
  </si>
  <si>
    <t>Files,Data file : 20240415_Kon.dat - 2024-04-15 / 12:25:39 - Operator was Unknown User - Created with Version 5.24</t>
  </si>
  <si>
    <t>Calculation,Calculation Status : Valid Assay, Calculation Time : 2024-04-15 / 12:25:39</t>
  </si>
  <si>
    <t>Default [ RLU ], Time :       59</t>
  </si>
  <si>
    <t>Default [ RLU ], Time :      119</t>
  </si>
  <si>
    <t>Measurement,Type: Nonequidistance Kinetic, Time: 2024-04-15 / 16:43:18, State: Valid Measurement</t>
  </si>
  <si>
    <t xml:space="preserve"> ,3 measurements included, measurement No.3 at 02:03 selected, 0.062 sec. average interval time</t>
  </si>
  <si>
    <t>Files,Data file : 20240415_Kon_bis.dat - 2024-04-15 / 16:46:29 - Operator was Unknown User - Created with Version 5.24</t>
  </si>
  <si>
    <t>Calculation,Calculation Status : Valid Assay, Calculation Time : 2024-04-15 / 16:46:29</t>
  </si>
  <si>
    <t>Default [ RLU ], Time :       61</t>
  </si>
  <si>
    <t>Default [ RLU ], Time :     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</si>
</sst>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E+00"/>
  </numFmts>
  <fonts count="2">
    <font>
      <sz val="11"/>
      <color theme="1"/>
      <name val="Aptos Narrow"/>
      <family val="2"/>
      <scheme val="minor"/>
    </font>
    <font>
      <sz val="11"/>
      <color rgb="FF000000"/>
      <name val="Aptos Narrow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11" fontId="0" fillId="0" borderId="0" xfId="0" applyNumberFormat="1"/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Kinetic binding test Kon luminescence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'16-04-2024-graphes'!$B$1</c:f>
              <c:strCache>
                <c:ptCount val="1"/>
                <c:pt idx="0">
                  <c:v>Luminescence line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'16-04-2024-graphes'!$A$2:$A$13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'16-04-2024-graphes'!$B$2:$B$13</c:f>
              <c:numCache>
                <c:formatCode>General</c:formatCode>
                <c:ptCount val="12"/>
                <c:pt idx="0">
                  <c:v>5147447</c:v>
                </c:pt>
                <c:pt idx="1">
                  <c:v>5552458</c:v>
                </c:pt>
                <c:pt idx="2">
                  <c:v>6643683</c:v>
                </c:pt>
                <c:pt idx="3">
                  <c:v>6034822</c:v>
                </c:pt>
                <c:pt idx="4">
                  <c:v>7340571</c:v>
                </c:pt>
                <c:pt idx="5">
                  <c:v>9654194</c:v>
                </c:pt>
                <c:pt idx="6">
                  <c:v>8320089</c:v>
                </c:pt>
                <c:pt idx="7">
                  <c:v>6782352</c:v>
                </c:pt>
                <c:pt idx="8">
                  <c:v>10465375</c:v>
                </c:pt>
                <c:pt idx="9">
                  <c:v>8262256</c:v>
                </c:pt>
                <c:pt idx="10">
                  <c:v>8121717</c:v>
                </c:pt>
                <c:pt idx="11">
                  <c:v>7678268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86-4DB2-8FAC-16F4EEBA84BC}"/>
            </c:ext>
          </c:extLst>
        </c:ser>
        <c:ser>
          <c:idx val="1"/>
          <c:order val="1"/>
          <c:tx>
            <c:strRef>
              <c:f>'16-04-2024-graphes'!$C$1</c:f>
              <c:strCache>
                <c:ptCount val="1"/>
                <c:pt idx="0">
                  <c:v>Luminescence line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'16-04-2024-graphes'!$A$2:$A$13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'16-04-2024-graphes'!$C$2:$C$13</c:f>
              <c:numCache>
                <c:formatCode>General</c:formatCode>
                <c:ptCount val="12"/>
                <c:pt idx="0">
                  <c:v>3740292</c:v>
                </c:pt>
                <c:pt idx="1">
                  <c:v>5295821</c:v>
                </c:pt>
                <c:pt idx="2">
                  <c:v>6946479</c:v>
                </c:pt>
                <c:pt idx="3">
                  <c:v>7249822</c:v>
                </c:pt>
                <c:pt idx="4">
                  <c:v>7780477</c:v>
                </c:pt>
                <c:pt idx="5">
                  <c:v>8591877</c:v>
                </c:pt>
                <c:pt idx="6">
                  <c:v>9624034</c:v>
                </c:pt>
                <c:pt idx="7">
                  <c:v>9667191</c:v>
                </c:pt>
                <c:pt idx="8">
                  <c:v>10002761</c:v>
                </c:pt>
                <c:pt idx="9">
                  <c:v>11609632</c:v>
                </c:pt>
                <c:pt idx="10">
                  <c:v>13355742</c:v>
                </c:pt>
                <c:pt idx="11">
                  <c:v>11825895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86-4DB2-8FAC-16F4EEBA84BC}"/>
            </c:ext>
          </c:extLst>
        </c:ser>
        <c:ser>
          <c:idx val="2"/>
          <c:order val="2"/>
          <c:tx>
            <c:strRef>
              <c:f>'16-04-2024-graphes'!$D$1</c:f>
              <c:strCache>
                <c:ptCount val="1"/>
                <c:pt idx="0">
                  <c:v>Luminescence line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'16-04-2024-graphes'!$A$2:$A$13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'16-04-2024-graphes'!$D$2:$D$13</c:f>
              <c:numCache>
                <c:formatCode>General</c:formatCode>
                <c:ptCount val="12"/>
                <c:pt idx="0">
                  <c:v>2310495</c:v>
                </c:pt>
                <c:pt idx="1">
                  <c:v>3720362</c:v>
                </c:pt>
                <c:pt idx="2">
                  <c:v>4946598</c:v>
                </c:pt>
                <c:pt idx="3">
                  <c:v>5945259</c:v>
                </c:pt>
                <c:pt idx="4">
                  <c:v>6508990</c:v>
                </c:pt>
                <c:pt idx="5">
                  <c:v>7177368</c:v>
                </c:pt>
                <c:pt idx="6">
                  <c:v>8090813</c:v>
                </c:pt>
                <c:pt idx="7">
                  <c:v>9871949</c:v>
                </c:pt>
                <c:pt idx="8">
                  <c:v>9964814</c:v>
                </c:pt>
                <c:pt idx="9">
                  <c:v>10925600</c:v>
                </c:pt>
                <c:pt idx="10">
                  <c:v>11661057</c:v>
                </c:pt>
                <c:pt idx="11">
                  <c:v>12594307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086-4DB2-8FAC-16F4EEBA84BC}"/>
            </c:ext>
          </c:extLst>
        </c:ser>
        <c:ser>
          <c:idx val="3"/>
          <c:order val="3"/>
          <c:tx>
            <c:strRef>
              <c:f>'16-04-2024-graphes'!$E$1</c:f>
              <c:strCache>
                <c:ptCount val="1"/>
                <c:pt idx="0">
                  <c:v>Luminescence line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'16-04-2024-graphes'!$A$2:$A$13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'16-04-2024-graphes'!$E$2:$E$13</c:f>
              <c:numCache>
                <c:formatCode>General</c:formatCode>
                <c:ptCount val="12"/>
                <c:pt idx="0">
                  <c:v>990700</c:v>
                </c:pt>
                <c:pt idx="1">
                  <c:v>1785592</c:v>
                </c:pt>
                <c:pt idx="2">
                  <c:v>2495985</c:v>
                </c:pt>
                <c:pt idx="3">
                  <c:v>2836427</c:v>
                </c:pt>
                <c:pt idx="4">
                  <c:v>3297947</c:v>
                </c:pt>
                <c:pt idx="5">
                  <c:v>3758030</c:v>
                </c:pt>
                <c:pt idx="6">
                  <c:v>3884342</c:v>
                </c:pt>
                <c:pt idx="7">
                  <c:v>4816645</c:v>
                </c:pt>
                <c:pt idx="8">
                  <c:v>5261391</c:v>
                </c:pt>
                <c:pt idx="9">
                  <c:v>5277439</c:v>
                </c:pt>
                <c:pt idx="10">
                  <c:v>5604807</c:v>
                </c:pt>
                <c:pt idx="11">
                  <c:v>6243790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086-4DB2-8FAC-16F4EEBA84BC}"/>
            </c:ext>
          </c:extLst>
        </c:ser>
        <c:ser>
          <c:idx val="4"/>
          <c:order val="4"/>
          <c:tx>
            <c:strRef>
              <c:f>'16-04-2024-graphes'!$F$1</c:f>
              <c:strCache>
                <c:ptCount val="1"/>
                <c:pt idx="0">
                  <c:v>Luminescence line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'16-04-2024-graphes'!$A$2:$A$13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'16-04-2024-graphes'!$F$2:$F$13</c:f>
              <c:numCache>
                <c:formatCode>General</c:formatCode>
                <c:ptCount val="12"/>
                <c:pt idx="0">
                  <c:v>330818</c:v>
                </c:pt>
                <c:pt idx="1">
                  <c:v>655792</c:v>
                </c:pt>
                <c:pt idx="2">
                  <c:v>879337</c:v>
                </c:pt>
                <c:pt idx="3">
                  <c:v>1027230</c:v>
                </c:pt>
                <c:pt idx="4">
                  <c:v>1213759</c:v>
                </c:pt>
                <c:pt idx="5">
                  <c:v>1342870</c:v>
                </c:pt>
                <c:pt idx="6">
                  <c:v>1384633</c:v>
                </c:pt>
                <c:pt idx="7">
                  <c:v>1691661</c:v>
                </c:pt>
                <c:pt idx="8">
                  <c:v>1912019</c:v>
                </c:pt>
                <c:pt idx="9">
                  <c:v>1761463</c:v>
                </c:pt>
                <c:pt idx="10">
                  <c:v>1923681</c:v>
                </c:pt>
                <c:pt idx="11">
                  <c:v>2104720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086-4DB2-8FAC-16F4EEBA84BC}"/>
            </c:ext>
          </c:extLst>
        </c:ser>
        <c:ser>
          <c:idx val="5"/>
          <c:order val="5"/>
          <c:tx>
            <c:strRef>
              <c:f>'16-04-2024-graphes'!$G$1</c:f>
              <c:strCache>
                <c:ptCount val="1"/>
                <c:pt idx="0">
                  <c:v>Luminescence line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'16-04-2024-graphes'!$A$2:$A$13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'16-04-2024-graphes'!$G$2:$G$13</c:f>
              <c:numCache>
                <c:formatCode>General</c:formatCode>
                <c:ptCount val="12"/>
                <c:pt idx="0">
                  <c:v>137515</c:v>
                </c:pt>
                <c:pt idx="1">
                  <c:v>244695</c:v>
                </c:pt>
                <c:pt idx="2">
                  <c:v>317275</c:v>
                </c:pt>
                <c:pt idx="3">
                  <c:v>325115</c:v>
                </c:pt>
                <c:pt idx="4">
                  <c:v>448272</c:v>
                </c:pt>
                <c:pt idx="5">
                  <c:v>509419</c:v>
                </c:pt>
                <c:pt idx="6">
                  <c:v>580347</c:v>
                </c:pt>
                <c:pt idx="7">
                  <c:v>657940</c:v>
                </c:pt>
                <c:pt idx="8">
                  <c:v>721334</c:v>
                </c:pt>
                <c:pt idx="9">
                  <c:v>689233</c:v>
                </c:pt>
                <c:pt idx="10">
                  <c:v>716118</c:v>
                </c:pt>
                <c:pt idx="11">
                  <c:v>689889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086-4DB2-8FAC-16F4EEBA84BC}"/>
            </c:ext>
          </c:extLst>
        </c:ser>
        <c:ser>
          <c:idx val="6"/>
          <c:order val="6"/>
          <c:tx>
            <c:strRef>
              <c:f>'16-04-2024-graphes'!$H$1</c:f>
              <c:strCache>
                <c:ptCount val="1"/>
                <c:pt idx="0">
                  <c:v>Luminescence line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'16-04-2024-graphes'!$A$2:$A$13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'16-04-2024-graphes'!$H$2:$H$13</c:f>
              <c:numCache>
                <c:formatCode>General</c:formatCode>
                <c:ptCount val="12"/>
                <c:pt idx="0">
                  <c:v>64263</c:v>
                </c:pt>
                <c:pt idx="1">
                  <c:v>121790</c:v>
                </c:pt>
                <c:pt idx="2">
                  <c:v>150359</c:v>
                </c:pt>
                <c:pt idx="3">
                  <c:v>206289</c:v>
                </c:pt>
                <c:pt idx="4">
                  <c:v>214660</c:v>
                </c:pt>
                <c:pt idx="5">
                  <c:v>303638</c:v>
                </c:pt>
                <c:pt idx="6">
                  <c:v>308264</c:v>
                </c:pt>
                <c:pt idx="7">
                  <c:v>325864</c:v>
                </c:pt>
                <c:pt idx="8">
                  <c:v>384025</c:v>
                </c:pt>
                <c:pt idx="9">
                  <c:v>369530</c:v>
                </c:pt>
                <c:pt idx="10">
                  <c:v>372270</c:v>
                </c:pt>
                <c:pt idx="11">
                  <c:v>464539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086-4DB2-8FAC-16F4EEBA84BC}"/>
            </c:ext>
          </c:extLst>
        </c:ser>
        <c:ser>
          <c:idx val="7"/>
          <c:order val="7"/>
          <c:tx>
            <c:strRef>
              <c:f>'16-04-2024-graphes'!$I$1</c:f>
              <c:strCache>
                <c:ptCount val="1"/>
                <c:pt idx="0">
                  <c:v>Luminescence line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'16-04-2024-graphes'!$A$2:$A$13</c:f>
              <c:numCache>
                <c:formatCode>General</c:formatCode>
                <c:ptCount val="1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</c:numCache>
            </c:numRef>
          </c:xVal>
          <c:yVal>
            <c:numRef>
              <c:f>'16-04-2024-graphes'!$I$2:$I$13</c:f>
              <c:numCache>
                <c:formatCode>General</c:formatCode>
                <c:ptCount val="12"/>
                <c:pt idx="0">
                  <c:v>629</c:v>
                </c:pt>
                <c:pt idx="1">
                  <c:v>913</c:v>
                </c:pt>
                <c:pt idx="2">
                  <c:v>935</c:v>
                </c:pt>
                <c:pt idx="3">
                  <c:v>984</c:v>
                </c:pt>
                <c:pt idx="4">
                  <c:v>1258</c:v>
                </c:pt>
                <c:pt idx="5">
                  <c:v>1318</c:v>
                </c:pt>
                <c:pt idx="6">
                  <c:v>1279</c:v>
                </c:pt>
                <c:pt idx="7">
                  <c:v>1400</c:v>
                </c:pt>
                <c:pt idx="8">
                  <c:v>1608</c:v>
                </c:pt>
                <c:pt idx="9">
                  <c:v>1826</c:v>
                </c:pt>
                <c:pt idx="10">
                  <c:v>2001</c:v>
                </c:pt>
                <c:pt idx="11">
                  <c:v>1865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086-4DB2-8FAC-16F4EEBA84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241479"/>
        <c:axId val="2091954184"/>
      </c:scatterChart>
      <c:valAx>
        <c:axId val="1995241479"/>
        <c:scaling>
          <c:orientation val="minMax"/>
          <c:max val="1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1954184"/>
        <c:crosses val="autoZero"/>
        <c:crossBetween val="midCat"/>
        <c:minorUnit val="0.1"/>
      </c:valAx>
      <c:valAx>
        <c:axId val="2091954184"/>
        <c:scaling>
          <c:orientation val="minMax"/>
          <c:max val="14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Luminescence (RLU)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241479"/>
        <c:crosses val="autoZero"/>
        <c:crossBetween val="midCat"/>
        <c:majorUnit val="2000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Bioluminescence en fonction de la concentration de VHH (6 premières colonnes)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'18-04-2024-graphes'!$M$39</c:f>
              <c:strCache>
                <c:ptCount val="1"/>
                <c:pt idx="0">
                  <c:v>Luminescence col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'18-04-2024-graphes'!$L$40:$L$47</c:f>
              <c:numCache>
                <c:formatCode>0.0000E+00</c:formatCode>
                <c:ptCount val="8"/>
                <c:pt idx="0">
                  <c:v>1E-4</c:v>
                </c:pt>
                <c:pt idx="1">
                  <c:v>3.3333333333333335E-5</c:v>
                </c:pt>
                <c:pt idx="2">
                  <c:v>1.1111111111111112E-5</c:v>
                </c:pt>
                <c:pt idx="3">
                  <c:v>3.7037037037037037E-6</c:v>
                </c:pt>
                <c:pt idx="4">
                  <c:v>1.2345679012345679E-6</c:v>
                </c:pt>
                <c:pt idx="5">
                  <c:v>4.1152263374485599E-7</c:v>
                </c:pt>
                <c:pt idx="6">
                  <c:v>1.3717421124828532E-7</c:v>
                </c:pt>
                <c:pt idx="7">
                  <c:v>4.5724737082761776E-8</c:v>
                </c:pt>
              </c:numCache>
            </c:numRef>
          </c:xVal>
          <c:yVal>
            <c:numRef>
              <c:f>'18-04-2024-graphes'!$M$40:$M$47</c:f>
              <c:numCache>
                <c:formatCode>General</c:formatCode>
                <c:ptCount val="8"/>
                <c:pt idx="0">
                  <c:v>4634305</c:v>
                </c:pt>
                <c:pt idx="1">
                  <c:v>8313008</c:v>
                </c:pt>
                <c:pt idx="2">
                  <c:v>8376763</c:v>
                </c:pt>
                <c:pt idx="3">
                  <c:v>3869436</c:v>
                </c:pt>
                <c:pt idx="4">
                  <c:v>1567531</c:v>
                </c:pt>
                <c:pt idx="5">
                  <c:v>428451</c:v>
                </c:pt>
                <c:pt idx="6">
                  <c:v>335176</c:v>
                </c:pt>
                <c:pt idx="7">
                  <c:v>2876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ABF-440F-9C4B-12FB30455CCB}"/>
            </c:ext>
          </c:extLst>
        </c:ser>
        <c:ser>
          <c:idx val="1"/>
          <c:order val="1"/>
          <c:tx>
            <c:strRef>
              <c:f>'18-04-2024-graphes'!$N$39</c:f>
              <c:strCache>
                <c:ptCount val="1"/>
                <c:pt idx="0">
                  <c:v>Luminescence col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'18-04-2024-graphes'!$L$40:$L$47</c:f>
              <c:numCache>
                <c:formatCode>0.0000E+00</c:formatCode>
                <c:ptCount val="8"/>
                <c:pt idx="0">
                  <c:v>1E-4</c:v>
                </c:pt>
                <c:pt idx="1">
                  <c:v>3.3333333333333335E-5</c:v>
                </c:pt>
                <c:pt idx="2">
                  <c:v>1.1111111111111112E-5</c:v>
                </c:pt>
                <c:pt idx="3">
                  <c:v>3.7037037037037037E-6</c:v>
                </c:pt>
                <c:pt idx="4">
                  <c:v>1.2345679012345679E-6</c:v>
                </c:pt>
                <c:pt idx="5">
                  <c:v>4.1152263374485599E-7</c:v>
                </c:pt>
                <c:pt idx="6">
                  <c:v>1.3717421124828532E-7</c:v>
                </c:pt>
                <c:pt idx="7">
                  <c:v>4.5724737082761776E-8</c:v>
                </c:pt>
              </c:numCache>
            </c:numRef>
          </c:xVal>
          <c:yVal>
            <c:numRef>
              <c:f>'18-04-2024-graphes'!$N$40:$N$47</c:f>
              <c:numCache>
                <c:formatCode>General</c:formatCode>
                <c:ptCount val="8"/>
                <c:pt idx="0">
                  <c:v>4555826</c:v>
                </c:pt>
                <c:pt idx="1">
                  <c:v>7269019</c:v>
                </c:pt>
                <c:pt idx="2">
                  <c:v>7198364</c:v>
                </c:pt>
                <c:pt idx="3">
                  <c:v>3610531</c:v>
                </c:pt>
                <c:pt idx="4">
                  <c:v>1432569</c:v>
                </c:pt>
                <c:pt idx="5">
                  <c:v>572747</c:v>
                </c:pt>
                <c:pt idx="6">
                  <c:v>334334</c:v>
                </c:pt>
                <c:pt idx="7">
                  <c:v>1941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ABF-440F-9C4B-12FB30455CCB}"/>
            </c:ext>
          </c:extLst>
        </c:ser>
        <c:ser>
          <c:idx val="2"/>
          <c:order val="2"/>
          <c:tx>
            <c:strRef>
              <c:f>'18-04-2024-graphes'!$O$39</c:f>
              <c:strCache>
                <c:ptCount val="1"/>
                <c:pt idx="0">
                  <c:v>Luminescence col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'18-04-2024-graphes'!$L$40:$L$47</c:f>
              <c:numCache>
                <c:formatCode>0.0000E+00</c:formatCode>
                <c:ptCount val="8"/>
                <c:pt idx="0">
                  <c:v>1E-4</c:v>
                </c:pt>
                <c:pt idx="1">
                  <c:v>3.3333333333333335E-5</c:v>
                </c:pt>
                <c:pt idx="2">
                  <c:v>1.1111111111111112E-5</c:v>
                </c:pt>
                <c:pt idx="3">
                  <c:v>3.7037037037037037E-6</c:v>
                </c:pt>
                <c:pt idx="4">
                  <c:v>1.2345679012345679E-6</c:v>
                </c:pt>
                <c:pt idx="5">
                  <c:v>4.1152263374485599E-7</c:v>
                </c:pt>
                <c:pt idx="6">
                  <c:v>1.3717421124828532E-7</c:v>
                </c:pt>
                <c:pt idx="7">
                  <c:v>4.5724737082761776E-8</c:v>
                </c:pt>
              </c:numCache>
            </c:numRef>
          </c:xVal>
          <c:yVal>
            <c:numRef>
              <c:f>'18-04-2024-graphes'!$O$40:$O$47</c:f>
              <c:numCache>
                <c:formatCode>General</c:formatCode>
                <c:ptCount val="8"/>
                <c:pt idx="0">
                  <c:v>5875818</c:v>
                </c:pt>
                <c:pt idx="1">
                  <c:v>7509564</c:v>
                </c:pt>
                <c:pt idx="2">
                  <c:v>6865846</c:v>
                </c:pt>
                <c:pt idx="3">
                  <c:v>3365174</c:v>
                </c:pt>
                <c:pt idx="4">
                  <c:v>1293042</c:v>
                </c:pt>
                <c:pt idx="5">
                  <c:v>560482</c:v>
                </c:pt>
                <c:pt idx="6">
                  <c:v>342137</c:v>
                </c:pt>
                <c:pt idx="7">
                  <c:v>1361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ABF-440F-9C4B-12FB30455CCB}"/>
            </c:ext>
          </c:extLst>
        </c:ser>
        <c:ser>
          <c:idx val="3"/>
          <c:order val="3"/>
          <c:tx>
            <c:strRef>
              <c:f>'18-04-2024-graphes'!$P$39</c:f>
              <c:strCache>
                <c:ptCount val="1"/>
                <c:pt idx="0">
                  <c:v>Luminescence col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'18-04-2024-graphes'!$L$40:$L$47</c:f>
              <c:numCache>
                <c:formatCode>0.0000E+00</c:formatCode>
                <c:ptCount val="8"/>
                <c:pt idx="0">
                  <c:v>1E-4</c:v>
                </c:pt>
                <c:pt idx="1">
                  <c:v>3.3333333333333335E-5</c:v>
                </c:pt>
                <c:pt idx="2">
                  <c:v>1.1111111111111112E-5</c:v>
                </c:pt>
                <c:pt idx="3">
                  <c:v>3.7037037037037037E-6</c:v>
                </c:pt>
                <c:pt idx="4">
                  <c:v>1.2345679012345679E-6</c:v>
                </c:pt>
                <c:pt idx="5">
                  <c:v>4.1152263374485599E-7</c:v>
                </c:pt>
                <c:pt idx="6">
                  <c:v>1.3717421124828532E-7</c:v>
                </c:pt>
                <c:pt idx="7">
                  <c:v>4.5724737082761776E-8</c:v>
                </c:pt>
              </c:numCache>
            </c:numRef>
          </c:xVal>
          <c:yVal>
            <c:numRef>
              <c:f>'18-04-2024-graphes'!$P$40:$P$47</c:f>
              <c:numCache>
                <c:formatCode>General</c:formatCode>
                <c:ptCount val="8"/>
                <c:pt idx="0">
                  <c:v>6248996</c:v>
                </c:pt>
                <c:pt idx="1">
                  <c:v>7365329</c:v>
                </c:pt>
                <c:pt idx="2">
                  <c:v>7095788</c:v>
                </c:pt>
                <c:pt idx="3">
                  <c:v>3256824</c:v>
                </c:pt>
                <c:pt idx="4">
                  <c:v>1252531</c:v>
                </c:pt>
                <c:pt idx="5">
                  <c:v>489631</c:v>
                </c:pt>
                <c:pt idx="6">
                  <c:v>263247</c:v>
                </c:pt>
                <c:pt idx="7">
                  <c:v>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ABF-440F-9C4B-12FB30455CCB}"/>
            </c:ext>
          </c:extLst>
        </c:ser>
        <c:ser>
          <c:idx val="4"/>
          <c:order val="4"/>
          <c:tx>
            <c:strRef>
              <c:f>'18-04-2024-graphes'!$Q$39</c:f>
              <c:strCache>
                <c:ptCount val="1"/>
                <c:pt idx="0">
                  <c:v>Luminescence col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'18-04-2024-graphes'!$L$40:$L$47</c:f>
              <c:numCache>
                <c:formatCode>0.0000E+00</c:formatCode>
                <c:ptCount val="8"/>
                <c:pt idx="0">
                  <c:v>1E-4</c:v>
                </c:pt>
                <c:pt idx="1">
                  <c:v>3.3333333333333335E-5</c:v>
                </c:pt>
                <c:pt idx="2">
                  <c:v>1.1111111111111112E-5</c:v>
                </c:pt>
                <c:pt idx="3">
                  <c:v>3.7037037037037037E-6</c:v>
                </c:pt>
                <c:pt idx="4">
                  <c:v>1.2345679012345679E-6</c:v>
                </c:pt>
                <c:pt idx="5">
                  <c:v>4.1152263374485599E-7</c:v>
                </c:pt>
                <c:pt idx="6">
                  <c:v>1.3717421124828532E-7</c:v>
                </c:pt>
                <c:pt idx="7">
                  <c:v>4.5724737082761776E-8</c:v>
                </c:pt>
              </c:numCache>
            </c:numRef>
          </c:xVal>
          <c:yVal>
            <c:numRef>
              <c:f>'18-04-2024-graphes'!$Q$40:$Q$47</c:f>
              <c:numCache>
                <c:formatCode>General</c:formatCode>
                <c:ptCount val="8"/>
                <c:pt idx="0">
                  <c:v>6227901</c:v>
                </c:pt>
                <c:pt idx="1">
                  <c:v>7220400</c:v>
                </c:pt>
                <c:pt idx="2">
                  <c:v>6831934</c:v>
                </c:pt>
                <c:pt idx="3">
                  <c:v>3036603</c:v>
                </c:pt>
                <c:pt idx="4">
                  <c:v>1258026</c:v>
                </c:pt>
                <c:pt idx="5">
                  <c:v>506969</c:v>
                </c:pt>
                <c:pt idx="6">
                  <c:v>302353</c:v>
                </c:pt>
                <c:pt idx="7">
                  <c:v>1460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ABF-440F-9C4B-12FB30455CCB}"/>
            </c:ext>
          </c:extLst>
        </c:ser>
        <c:ser>
          <c:idx val="5"/>
          <c:order val="5"/>
          <c:tx>
            <c:strRef>
              <c:f>'18-04-2024-graphes'!$R$39</c:f>
              <c:strCache>
                <c:ptCount val="1"/>
                <c:pt idx="0">
                  <c:v>Luminescence col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'18-04-2024-graphes'!$L$40:$L$47</c:f>
              <c:numCache>
                <c:formatCode>0.0000E+00</c:formatCode>
                <c:ptCount val="8"/>
                <c:pt idx="0">
                  <c:v>1E-4</c:v>
                </c:pt>
                <c:pt idx="1">
                  <c:v>3.3333333333333335E-5</c:v>
                </c:pt>
                <c:pt idx="2">
                  <c:v>1.1111111111111112E-5</c:v>
                </c:pt>
                <c:pt idx="3">
                  <c:v>3.7037037037037037E-6</c:v>
                </c:pt>
                <c:pt idx="4">
                  <c:v>1.2345679012345679E-6</c:v>
                </c:pt>
                <c:pt idx="5">
                  <c:v>4.1152263374485599E-7</c:v>
                </c:pt>
                <c:pt idx="6">
                  <c:v>1.3717421124828532E-7</c:v>
                </c:pt>
                <c:pt idx="7">
                  <c:v>4.5724737082761776E-8</c:v>
                </c:pt>
              </c:numCache>
            </c:numRef>
          </c:xVal>
          <c:yVal>
            <c:numRef>
              <c:f>'18-04-2024-graphes'!$R$40:$R$47</c:f>
              <c:numCache>
                <c:formatCode>General</c:formatCode>
                <c:ptCount val="8"/>
                <c:pt idx="0">
                  <c:v>7202350</c:v>
                </c:pt>
                <c:pt idx="1">
                  <c:v>6867891</c:v>
                </c:pt>
                <c:pt idx="2">
                  <c:v>5960482</c:v>
                </c:pt>
                <c:pt idx="3">
                  <c:v>1342640</c:v>
                </c:pt>
                <c:pt idx="4">
                  <c:v>1145143</c:v>
                </c:pt>
                <c:pt idx="5">
                  <c:v>474004</c:v>
                </c:pt>
                <c:pt idx="6">
                  <c:v>264560</c:v>
                </c:pt>
                <c:pt idx="7">
                  <c:v>1569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ABF-440F-9C4B-12FB30455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536200"/>
        <c:axId val="783312392"/>
      </c:scatterChart>
      <c:valAx>
        <c:axId val="782536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VHH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3312392"/>
        <c:crosses val="autoZero"/>
        <c:crossBetween val="midCat"/>
      </c:valAx>
      <c:valAx>
        <c:axId val="78331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Bioluminescence (RLU/s)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362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Bioluminescence en fonction de la concentration de VHH (6 dernières colonnes)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'18-04-2024-graphes'!$W$39</c:f>
              <c:strCache>
                <c:ptCount val="1"/>
                <c:pt idx="0">
                  <c:v>Luminescence col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'18-04-2024-graphes'!$V$40:$V$47</c:f>
              <c:numCache>
                <c:formatCode>0.0000E+00</c:formatCode>
                <c:ptCount val="8"/>
                <c:pt idx="0">
                  <c:v>1E-4</c:v>
                </c:pt>
                <c:pt idx="1">
                  <c:v>3.3333333333333335E-5</c:v>
                </c:pt>
                <c:pt idx="2">
                  <c:v>1.1111111111111112E-5</c:v>
                </c:pt>
                <c:pt idx="3">
                  <c:v>3.7037037037037037E-6</c:v>
                </c:pt>
                <c:pt idx="4">
                  <c:v>1.2345679012345679E-6</c:v>
                </c:pt>
                <c:pt idx="5">
                  <c:v>4.1152263374485599E-7</c:v>
                </c:pt>
                <c:pt idx="6">
                  <c:v>1.3717421124828532E-7</c:v>
                </c:pt>
                <c:pt idx="7">
                  <c:v>4.5724737082761776E-8</c:v>
                </c:pt>
              </c:numCache>
            </c:numRef>
          </c:xVal>
          <c:yVal>
            <c:numRef>
              <c:f>'18-04-2024-graphes'!$W$40:$W$47</c:f>
              <c:numCache>
                <c:formatCode>General</c:formatCode>
                <c:ptCount val="8"/>
                <c:pt idx="0">
                  <c:v>6159417</c:v>
                </c:pt>
                <c:pt idx="1">
                  <c:v>7660672</c:v>
                </c:pt>
                <c:pt idx="2">
                  <c:v>5630183</c:v>
                </c:pt>
                <c:pt idx="3">
                  <c:v>2623718</c:v>
                </c:pt>
                <c:pt idx="4">
                  <c:v>1040954</c:v>
                </c:pt>
                <c:pt idx="5">
                  <c:v>450793</c:v>
                </c:pt>
                <c:pt idx="6">
                  <c:v>289115</c:v>
                </c:pt>
                <c:pt idx="7">
                  <c:v>1252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4B-492B-89E9-DD5EB0FC8FAE}"/>
            </c:ext>
          </c:extLst>
        </c:ser>
        <c:ser>
          <c:idx val="1"/>
          <c:order val="1"/>
          <c:tx>
            <c:strRef>
              <c:f>'18-04-2024-graphes'!$X$39</c:f>
              <c:strCache>
                <c:ptCount val="1"/>
                <c:pt idx="0">
                  <c:v>Luminescence col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'18-04-2024-graphes'!$V$40:$V$47</c:f>
              <c:numCache>
                <c:formatCode>0.0000E+00</c:formatCode>
                <c:ptCount val="8"/>
                <c:pt idx="0">
                  <c:v>1E-4</c:v>
                </c:pt>
                <c:pt idx="1">
                  <c:v>3.3333333333333335E-5</c:v>
                </c:pt>
                <c:pt idx="2">
                  <c:v>1.1111111111111112E-5</c:v>
                </c:pt>
                <c:pt idx="3">
                  <c:v>3.7037037037037037E-6</c:v>
                </c:pt>
                <c:pt idx="4">
                  <c:v>1.2345679012345679E-6</c:v>
                </c:pt>
                <c:pt idx="5">
                  <c:v>4.1152263374485599E-7</c:v>
                </c:pt>
                <c:pt idx="6">
                  <c:v>1.3717421124828532E-7</c:v>
                </c:pt>
                <c:pt idx="7">
                  <c:v>4.5724737082761776E-8</c:v>
                </c:pt>
              </c:numCache>
            </c:numRef>
          </c:xVal>
          <c:yVal>
            <c:numRef>
              <c:f>'18-04-2024-graphes'!$X$40:$X$47</c:f>
              <c:numCache>
                <c:formatCode>General</c:formatCode>
                <c:ptCount val="8"/>
                <c:pt idx="0">
                  <c:v>6354967</c:v>
                </c:pt>
                <c:pt idx="1">
                  <c:v>7042559</c:v>
                </c:pt>
                <c:pt idx="2">
                  <c:v>4871586</c:v>
                </c:pt>
                <c:pt idx="3">
                  <c:v>2346889</c:v>
                </c:pt>
                <c:pt idx="4">
                  <c:v>908579</c:v>
                </c:pt>
                <c:pt idx="5">
                  <c:v>407794</c:v>
                </c:pt>
                <c:pt idx="6">
                  <c:v>241677</c:v>
                </c:pt>
                <c:pt idx="7">
                  <c:v>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A4B-492B-89E9-DD5EB0FC8FAE}"/>
            </c:ext>
          </c:extLst>
        </c:ser>
        <c:ser>
          <c:idx val="2"/>
          <c:order val="2"/>
          <c:tx>
            <c:strRef>
              <c:f>'18-04-2024-graphes'!$Y$39</c:f>
              <c:strCache>
                <c:ptCount val="1"/>
                <c:pt idx="0">
                  <c:v>Luminescence col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'18-04-2024-graphes'!$V$40:$V$47</c:f>
              <c:numCache>
                <c:formatCode>0.0000E+00</c:formatCode>
                <c:ptCount val="8"/>
                <c:pt idx="0">
                  <c:v>1E-4</c:v>
                </c:pt>
                <c:pt idx="1">
                  <c:v>3.3333333333333335E-5</c:v>
                </c:pt>
                <c:pt idx="2">
                  <c:v>1.1111111111111112E-5</c:v>
                </c:pt>
                <c:pt idx="3">
                  <c:v>3.7037037037037037E-6</c:v>
                </c:pt>
                <c:pt idx="4">
                  <c:v>1.2345679012345679E-6</c:v>
                </c:pt>
                <c:pt idx="5">
                  <c:v>4.1152263374485599E-7</c:v>
                </c:pt>
                <c:pt idx="6">
                  <c:v>1.3717421124828532E-7</c:v>
                </c:pt>
                <c:pt idx="7">
                  <c:v>4.5724737082761776E-8</c:v>
                </c:pt>
              </c:numCache>
            </c:numRef>
          </c:xVal>
          <c:yVal>
            <c:numRef>
              <c:f>'18-04-2024-graphes'!$Y$40:$Y$47</c:f>
              <c:numCache>
                <c:formatCode>General</c:formatCode>
                <c:ptCount val="8"/>
                <c:pt idx="0">
                  <c:v>6561584</c:v>
                </c:pt>
                <c:pt idx="1">
                  <c:v>6520576</c:v>
                </c:pt>
                <c:pt idx="2">
                  <c:v>4409775</c:v>
                </c:pt>
                <c:pt idx="3">
                  <c:v>1975680</c:v>
                </c:pt>
                <c:pt idx="4">
                  <c:v>732877</c:v>
                </c:pt>
                <c:pt idx="5">
                  <c:v>311490</c:v>
                </c:pt>
                <c:pt idx="6">
                  <c:v>217471</c:v>
                </c:pt>
                <c:pt idx="7">
                  <c:v>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A4B-492B-89E9-DD5EB0FC8FAE}"/>
            </c:ext>
          </c:extLst>
        </c:ser>
        <c:ser>
          <c:idx val="3"/>
          <c:order val="3"/>
          <c:tx>
            <c:strRef>
              <c:f>'18-04-2024-graphes'!$Z$39</c:f>
              <c:strCache>
                <c:ptCount val="1"/>
                <c:pt idx="0">
                  <c:v>Luminescence col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'18-04-2024-graphes'!$V$40:$V$47</c:f>
              <c:numCache>
                <c:formatCode>0.0000E+00</c:formatCode>
                <c:ptCount val="8"/>
                <c:pt idx="0">
                  <c:v>1E-4</c:v>
                </c:pt>
                <c:pt idx="1">
                  <c:v>3.3333333333333335E-5</c:v>
                </c:pt>
                <c:pt idx="2">
                  <c:v>1.1111111111111112E-5</c:v>
                </c:pt>
                <c:pt idx="3">
                  <c:v>3.7037037037037037E-6</c:v>
                </c:pt>
                <c:pt idx="4">
                  <c:v>1.2345679012345679E-6</c:v>
                </c:pt>
                <c:pt idx="5">
                  <c:v>4.1152263374485599E-7</c:v>
                </c:pt>
                <c:pt idx="6">
                  <c:v>1.3717421124828532E-7</c:v>
                </c:pt>
                <c:pt idx="7">
                  <c:v>4.5724737082761776E-8</c:v>
                </c:pt>
              </c:numCache>
            </c:numRef>
          </c:xVal>
          <c:yVal>
            <c:numRef>
              <c:f>'18-04-2024-graphes'!$Z$40:$Z$47</c:f>
              <c:numCache>
                <c:formatCode>General</c:formatCode>
                <c:ptCount val="8"/>
                <c:pt idx="0">
                  <c:v>5078815</c:v>
                </c:pt>
                <c:pt idx="1">
                  <c:v>5134297</c:v>
                </c:pt>
                <c:pt idx="2">
                  <c:v>3426052</c:v>
                </c:pt>
                <c:pt idx="3">
                  <c:v>1797403</c:v>
                </c:pt>
                <c:pt idx="4">
                  <c:v>695209</c:v>
                </c:pt>
                <c:pt idx="5">
                  <c:v>289132</c:v>
                </c:pt>
                <c:pt idx="6">
                  <c:v>155143</c:v>
                </c:pt>
                <c:pt idx="7">
                  <c:v>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A4B-492B-89E9-DD5EB0FC8FAE}"/>
            </c:ext>
          </c:extLst>
        </c:ser>
        <c:ser>
          <c:idx val="4"/>
          <c:order val="4"/>
          <c:tx>
            <c:strRef>
              <c:f>'18-04-2024-graphes'!$AA$39</c:f>
              <c:strCache>
                <c:ptCount val="1"/>
                <c:pt idx="0">
                  <c:v>Luminescence col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'18-04-2024-graphes'!$V$40:$V$47</c:f>
              <c:numCache>
                <c:formatCode>0.0000E+00</c:formatCode>
                <c:ptCount val="8"/>
                <c:pt idx="0">
                  <c:v>1E-4</c:v>
                </c:pt>
                <c:pt idx="1">
                  <c:v>3.3333333333333335E-5</c:v>
                </c:pt>
                <c:pt idx="2">
                  <c:v>1.1111111111111112E-5</c:v>
                </c:pt>
                <c:pt idx="3">
                  <c:v>3.7037037037037037E-6</c:v>
                </c:pt>
                <c:pt idx="4">
                  <c:v>1.2345679012345679E-6</c:v>
                </c:pt>
                <c:pt idx="5">
                  <c:v>4.1152263374485599E-7</c:v>
                </c:pt>
                <c:pt idx="6">
                  <c:v>1.3717421124828532E-7</c:v>
                </c:pt>
                <c:pt idx="7">
                  <c:v>4.5724737082761776E-8</c:v>
                </c:pt>
              </c:numCache>
            </c:numRef>
          </c:xVal>
          <c:yVal>
            <c:numRef>
              <c:f>'18-04-2024-graphes'!$AA$40:$AA$47</c:f>
              <c:numCache>
                <c:formatCode>General</c:formatCode>
                <c:ptCount val="8"/>
                <c:pt idx="0">
                  <c:v>4808701</c:v>
                </c:pt>
                <c:pt idx="1">
                  <c:v>4362523</c:v>
                </c:pt>
                <c:pt idx="2">
                  <c:v>2877222</c:v>
                </c:pt>
                <c:pt idx="3">
                  <c:v>1165445</c:v>
                </c:pt>
                <c:pt idx="4">
                  <c:v>395666</c:v>
                </c:pt>
                <c:pt idx="5">
                  <c:v>167309</c:v>
                </c:pt>
                <c:pt idx="6">
                  <c:v>94259</c:v>
                </c:pt>
                <c:pt idx="7">
                  <c:v>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A4B-492B-89E9-DD5EB0FC8FAE}"/>
            </c:ext>
          </c:extLst>
        </c:ser>
        <c:ser>
          <c:idx val="5"/>
          <c:order val="5"/>
          <c:tx>
            <c:strRef>
              <c:f>'18-04-2024-graphes'!$AB$39</c:f>
              <c:strCache>
                <c:ptCount val="1"/>
                <c:pt idx="0">
                  <c:v>Luminescence col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'18-04-2024-graphes'!$V$40:$V$47</c:f>
              <c:numCache>
                <c:formatCode>0.0000E+00</c:formatCode>
                <c:ptCount val="8"/>
                <c:pt idx="0">
                  <c:v>1E-4</c:v>
                </c:pt>
                <c:pt idx="1">
                  <c:v>3.3333333333333335E-5</c:v>
                </c:pt>
                <c:pt idx="2">
                  <c:v>1.1111111111111112E-5</c:v>
                </c:pt>
                <c:pt idx="3">
                  <c:v>3.7037037037037037E-6</c:v>
                </c:pt>
                <c:pt idx="4">
                  <c:v>1.2345679012345679E-6</c:v>
                </c:pt>
                <c:pt idx="5">
                  <c:v>4.1152263374485599E-7</c:v>
                </c:pt>
                <c:pt idx="6">
                  <c:v>1.3717421124828532E-7</c:v>
                </c:pt>
                <c:pt idx="7">
                  <c:v>4.5724737082761776E-8</c:v>
                </c:pt>
              </c:numCache>
            </c:numRef>
          </c:xVal>
          <c:yVal>
            <c:numRef>
              <c:f>'18-04-2024-graphes'!$AB$40:$AB$47</c:f>
              <c:numCache>
                <c:formatCode>General</c:formatCode>
                <c:ptCount val="8"/>
                <c:pt idx="0">
                  <c:v>4004054</c:v>
                </c:pt>
                <c:pt idx="1">
                  <c:v>3026274</c:v>
                </c:pt>
                <c:pt idx="2">
                  <c:v>1671370</c:v>
                </c:pt>
                <c:pt idx="3">
                  <c:v>674874</c:v>
                </c:pt>
                <c:pt idx="4">
                  <c:v>239752</c:v>
                </c:pt>
                <c:pt idx="5">
                  <c:v>105414</c:v>
                </c:pt>
                <c:pt idx="6">
                  <c:v>55176</c:v>
                </c:pt>
                <c:pt idx="7">
                  <c:v>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A4B-492B-89E9-DD5EB0FC8F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903047"/>
        <c:axId val="146905095"/>
      </c:scatterChart>
      <c:valAx>
        <c:axId val="1469030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de VHH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5095"/>
        <c:crosses val="autoZero"/>
        <c:crossBetween val="midCat"/>
      </c:valAx>
      <c:valAx>
        <c:axId val="146905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Bioluminescence (RLU/s)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69030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Fluorescence de le GL en fonction de sa concentration à 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8051131698886716E-4"/>
                  <c:y val="-1.885174949157845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'19-04-2024-graphes-GL'!$Q$4:$Q$13</c:f>
              <c:numCache>
                <c:formatCode>0.00E+00</c:formatCode>
                <c:ptCount val="10"/>
                <c:pt idx="0">
                  <c:v>3.3333333333333333E-2</c:v>
                </c:pt>
                <c:pt idx="1">
                  <c:v>1.1111111111111112E-2</c:v>
                </c:pt>
                <c:pt idx="2">
                  <c:v>3.7037037037037038E-3</c:v>
                </c:pt>
                <c:pt idx="3">
                  <c:v>1.2345679012345679E-3</c:v>
                </c:pt>
                <c:pt idx="4">
                  <c:v>4.1152263374485596E-4</c:v>
                </c:pt>
                <c:pt idx="5">
                  <c:v>1.3717421124828533E-4</c:v>
                </c:pt>
                <c:pt idx="6">
                  <c:v>4.5724737082761774E-5</c:v>
                </c:pt>
                <c:pt idx="7">
                  <c:v>1.5241579027587257E-5</c:v>
                </c:pt>
                <c:pt idx="8">
                  <c:v>5.0805263425290855E-6</c:v>
                </c:pt>
                <c:pt idx="9">
                  <c:v>1.6935087808430284E-6</c:v>
                </c:pt>
              </c:numCache>
            </c:numRef>
          </c:xVal>
          <c:yVal>
            <c:numRef>
              <c:f>'19-04-2024-graphes-GL'!$R$4:$R$13</c:f>
              <c:numCache>
                <c:formatCode>General</c:formatCode>
                <c:ptCount val="10"/>
                <c:pt idx="0">
                  <c:v>4408802</c:v>
                </c:pt>
                <c:pt idx="1">
                  <c:v>2599862</c:v>
                </c:pt>
                <c:pt idx="2">
                  <c:v>2232033</c:v>
                </c:pt>
                <c:pt idx="3">
                  <c:v>2082439</c:v>
                </c:pt>
                <c:pt idx="4">
                  <c:v>2050627</c:v>
                </c:pt>
                <c:pt idx="5">
                  <c:v>1981744</c:v>
                </c:pt>
                <c:pt idx="6">
                  <c:v>1958998</c:v>
                </c:pt>
                <c:pt idx="7">
                  <c:v>1893510</c:v>
                </c:pt>
                <c:pt idx="8">
                  <c:v>1899760</c:v>
                </c:pt>
                <c:pt idx="9">
                  <c:v>1871847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B2B-430F-9368-7B26BE18C15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8051131698886716E-4"/>
                  <c:y val="3.285950183379395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'19-04-2024-graphes-GL'!$Q$4:$Q$13</c:f>
              <c:numCache>
                <c:formatCode>0.00E+00</c:formatCode>
                <c:ptCount val="10"/>
                <c:pt idx="0">
                  <c:v>3.3333333333333333E-2</c:v>
                </c:pt>
                <c:pt idx="1">
                  <c:v>1.1111111111111112E-2</c:v>
                </c:pt>
                <c:pt idx="2">
                  <c:v>3.7037037037037038E-3</c:v>
                </c:pt>
                <c:pt idx="3">
                  <c:v>1.2345679012345679E-3</c:v>
                </c:pt>
                <c:pt idx="4">
                  <c:v>4.1152263374485596E-4</c:v>
                </c:pt>
                <c:pt idx="5">
                  <c:v>1.3717421124828533E-4</c:v>
                </c:pt>
                <c:pt idx="6">
                  <c:v>4.5724737082761774E-5</c:v>
                </c:pt>
                <c:pt idx="7">
                  <c:v>1.5241579027587257E-5</c:v>
                </c:pt>
                <c:pt idx="8">
                  <c:v>5.0805263425290855E-6</c:v>
                </c:pt>
                <c:pt idx="9">
                  <c:v>1.6935087808430284E-6</c:v>
                </c:pt>
              </c:numCache>
            </c:numRef>
          </c:xVal>
          <c:yVal>
            <c:numRef>
              <c:f>'19-04-2024-graphes-GL'!$S$4:$S$13</c:f>
              <c:numCache>
                <c:formatCode>General</c:formatCode>
                <c:ptCount val="10"/>
                <c:pt idx="0">
                  <c:v>3907842</c:v>
                </c:pt>
                <c:pt idx="1">
                  <c:v>2520153</c:v>
                </c:pt>
                <c:pt idx="2">
                  <c:v>2134602</c:v>
                </c:pt>
                <c:pt idx="3">
                  <c:v>2073346</c:v>
                </c:pt>
                <c:pt idx="4">
                  <c:v>2022835</c:v>
                </c:pt>
                <c:pt idx="5">
                  <c:v>2026766</c:v>
                </c:pt>
                <c:pt idx="6">
                  <c:v>1980049</c:v>
                </c:pt>
                <c:pt idx="7">
                  <c:v>1854519</c:v>
                </c:pt>
                <c:pt idx="8">
                  <c:v>1862010</c:v>
                </c:pt>
                <c:pt idx="9">
                  <c:v>1852349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B2B-430F-9368-7B26BE18C156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5573394701432343E-3"/>
                  <c:y val="-1.367888616571935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'19-04-2024-graphes-GL'!$Q$4:$Q$13</c:f>
              <c:numCache>
                <c:formatCode>0.00E+00</c:formatCode>
                <c:ptCount val="10"/>
                <c:pt idx="0">
                  <c:v>3.3333333333333333E-2</c:v>
                </c:pt>
                <c:pt idx="1">
                  <c:v>1.1111111111111112E-2</c:v>
                </c:pt>
                <c:pt idx="2">
                  <c:v>3.7037037037037038E-3</c:v>
                </c:pt>
                <c:pt idx="3">
                  <c:v>1.2345679012345679E-3</c:v>
                </c:pt>
                <c:pt idx="4">
                  <c:v>4.1152263374485596E-4</c:v>
                </c:pt>
                <c:pt idx="5">
                  <c:v>1.3717421124828533E-4</c:v>
                </c:pt>
                <c:pt idx="6">
                  <c:v>4.5724737082761774E-5</c:v>
                </c:pt>
                <c:pt idx="7">
                  <c:v>1.5241579027587257E-5</c:v>
                </c:pt>
                <c:pt idx="8">
                  <c:v>5.0805263425290855E-6</c:v>
                </c:pt>
                <c:pt idx="9">
                  <c:v>1.6935087808430284E-6</c:v>
                </c:pt>
              </c:numCache>
            </c:numRef>
          </c:xVal>
          <c:yVal>
            <c:numRef>
              <c:f>'19-04-2024-graphes-GL'!$T$4:$T$13</c:f>
              <c:numCache>
                <c:formatCode>General</c:formatCode>
                <c:ptCount val="10"/>
                <c:pt idx="0">
                  <c:v>6976454</c:v>
                </c:pt>
                <c:pt idx="1">
                  <c:v>3429076</c:v>
                </c:pt>
                <c:pt idx="2">
                  <c:v>2383310</c:v>
                </c:pt>
                <c:pt idx="3">
                  <c:v>2089000</c:v>
                </c:pt>
                <c:pt idx="4">
                  <c:v>2010412</c:v>
                </c:pt>
                <c:pt idx="5">
                  <c:v>1996934</c:v>
                </c:pt>
                <c:pt idx="6">
                  <c:v>1875368</c:v>
                </c:pt>
                <c:pt idx="7">
                  <c:v>1855285</c:v>
                </c:pt>
                <c:pt idx="8">
                  <c:v>1849954</c:v>
                </c:pt>
                <c:pt idx="9">
                  <c:v>1845793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B2B-430F-9368-7B26BE18C156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8051131698886716E-4"/>
                  <c:y val="7.26472104894173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'19-04-2024-graphes-GL'!$Q$4:$Q$13</c:f>
              <c:numCache>
                <c:formatCode>0.00E+00</c:formatCode>
                <c:ptCount val="10"/>
                <c:pt idx="0">
                  <c:v>3.3333333333333333E-2</c:v>
                </c:pt>
                <c:pt idx="1">
                  <c:v>1.1111111111111112E-2</c:v>
                </c:pt>
                <c:pt idx="2">
                  <c:v>3.7037037037037038E-3</c:v>
                </c:pt>
                <c:pt idx="3">
                  <c:v>1.2345679012345679E-3</c:v>
                </c:pt>
                <c:pt idx="4">
                  <c:v>4.1152263374485596E-4</c:v>
                </c:pt>
                <c:pt idx="5">
                  <c:v>1.3717421124828533E-4</c:v>
                </c:pt>
                <c:pt idx="6">
                  <c:v>4.5724737082761774E-5</c:v>
                </c:pt>
                <c:pt idx="7">
                  <c:v>1.5241579027587257E-5</c:v>
                </c:pt>
                <c:pt idx="8">
                  <c:v>5.0805263425290855E-6</c:v>
                </c:pt>
                <c:pt idx="9">
                  <c:v>1.6935087808430284E-6</c:v>
                </c:pt>
              </c:numCache>
            </c:numRef>
          </c:xVal>
          <c:yVal>
            <c:numRef>
              <c:f>'19-04-2024-graphes-GL'!$U$4:$U$13</c:f>
              <c:numCache>
                <c:formatCode>General</c:formatCode>
                <c:ptCount val="10"/>
                <c:pt idx="0">
                  <c:v>6671044</c:v>
                </c:pt>
                <c:pt idx="1">
                  <c:v>3337912</c:v>
                </c:pt>
                <c:pt idx="2">
                  <c:v>2337906</c:v>
                </c:pt>
                <c:pt idx="3">
                  <c:v>2067075</c:v>
                </c:pt>
                <c:pt idx="4">
                  <c:v>2023201</c:v>
                </c:pt>
                <c:pt idx="5">
                  <c:v>1923856</c:v>
                </c:pt>
                <c:pt idx="6">
                  <c:v>1868577</c:v>
                </c:pt>
                <c:pt idx="7">
                  <c:v>1849626</c:v>
                </c:pt>
                <c:pt idx="8">
                  <c:v>1842835</c:v>
                </c:pt>
                <c:pt idx="9">
                  <c:v>1829274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B2B-430F-9368-7B26BE18C1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522632"/>
        <c:axId val="474542088"/>
      </c:scatterChart>
      <c:valAx>
        <c:axId val="474522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de GL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42088"/>
        <c:crosses val="autoZero"/>
        <c:crossBetween val="midCat"/>
      </c:valAx>
      <c:valAx>
        <c:axId val="474542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(RLU/s)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5226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Fluorescence de la GL en fonction de sa concentration à 2.5min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819601470386467E-4"/>
                  <c:y val="-1.83113474452057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'19-04-2024-graphes-GL'!$I$4:$I$13</c:f>
              <c:numCache>
                <c:formatCode>0.00E+00</c:formatCode>
                <c:ptCount val="10"/>
                <c:pt idx="0">
                  <c:v>3.3333333333333333E-2</c:v>
                </c:pt>
                <c:pt idx="1">
                  <c:v>1.1111111111111112E-2</c:v>
                </c:pt>
                <c:pt idx="2">
                  <c:v>3.7037037037037038E-3</c:v>
                </c:pt>
                <c:pt idx="3">
                  <c:v>1.2345679012345679E-3</c:v>
                </c:pt>
                <c:pt idx="4">
                  <c:v>4.1152263374485596E-4</c:v>
                </c:pt>
                <c:pt idx="5">
                  <c:v>1.3717421124828533E-4</c:v>
                </c:pt>
                <c:pt idx="6">
                  <c:v>4.5724737082761774E-5</c:v>
                </c:pt>
                <c:pt idx="7">
                  <c:v>1.5241579027587257E-5</c:v>
                </c:pt>
                <c:pt idx="8">
                  <c:v>5.0805263425290855E-6</c:v>
                </c:pt>
                <c:pt idx="9">
                  <c:v>1.6935087808430284E-6</c:v>
                </c:pt>
              </c:numCache>
            </c:numRef>
          </c:xVal>
          <c:yVal>
            <c:numRef>
              <c:f>'19-04-2024-graphes-GL'!$J$4:$J$13</c:f>
              <c:numCache>
                <c:formatCode>General</c:formatCode>
                <c:ptCount val="10"/>
                <c:pt idx="0">
                  <c:v>4414543</c:v>
                </c:pt>
                <c:pt idx="1">
                  <c:v>2596467</c:v>
                </c:pt>
                <c:pt idx="2">
                  <c:v>2232240</c:v>
                </c:pt>
                <c:pt idx="3">
                  <c:v>2081291</c:v>
                </c:pt>
                <c:pt idx="4">
                  <c:v>2057194</c:v>
                </c:pt>
                <c:pt idx="5">
                  <c:v>1984221</c:v>
                </c:pt>
                <c:pt idx="6">
                  <c:v>1959556</c:v>
                </c:pt>
                <c:pt idx="7">
                  <c:v>1895134</c:v>
                </c:pt>
                <c:pt idx="8">
                  <c:v>1902067</c:v>
                </c:pt>
                <c:pt idx="9">
                  <c:v>1872486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F7F-4A17-AC08-0FF6D91145BA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819601470386467E-4"/>
                  <c:y val="3.35444433082228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'19-04-2024-graphes-GL'!$I$4:$I$13</c:f>
              <c:numCache>
                <c:formatCode>0.00E+00</c:formatCode>
                <c:ptCount val="10"/>
                <c:pt idx="0">
                  <c:v>3.3333333333333333E-2</c:v>
                </c:pt>
                <c:pt idx="1">
                  <c:v>1.1111111111111112E-2</c:v>
                </c:pt>
                <c:pt idx="2">
                  <c:v>3.7037037037037038E-3</c:v>
                </c:pt>
                <c:pt idx="3">
                  <c:v>1.2345679012345679E-3</c:v>
                </c:pt>
                <c:pt idx="4">
                  <c:v>4.1152263374485596E-4</c:v>
                </c:pt>
                <c:pt idx="5">
                  <c:v>1.3717421124828533E-4</c:v>
                </c:pt>
                <c:pt idx="6">
                  <c:v>4.5724737082761774E-5</c:v>
                </c:pt>
                <c:pt idx="7">
                  <c:v>1.5241579027587257E-5</c:v>
                </c:pt>
                <c:pt idx="8">
                  <c:v>5.0805263425290855E-6</c:v>
                </c:pt>
                <c:pt idx="9">
                  <c:v>1.6935087808430284E-6</c:v>
                </c:pt>
              </c:numCache>
            </c:numRef>
          </c:xVal>
          <c:yVal>
            <c:numRef>
              <c:f>'19-04-2024-graphes-GL'!$K$4:$K$13</c:f>
              <c:numCache>
                <c:formatCode>General</c:formatCode>
                <c:ptCount val="10"/>
                <c:pt idx="0">
                  <c:v>3906153</c:v>
                </c:pt>
                <c:pt idx="1">
                  <c:v>2519573</c:v>
                </c:pt>
                <c:pt idx="2">
                  <c:v>2133962</c:v>
                </c:pt>
                <c:pt idx="3">
                  <c:v>2075544</c:v>
                </c:pt>
                <c:pt idx="4">
                  <c:v>2027947</c:v>
                </c:pt>
                <c:pt idx="5">
                  <c:v>2028062</c:v>
                </c:pt>
                <c:pt idx="6">
                  <c:v>1980268</c:v>
                </c:pt>
                <c:pt idx="7">
                  <c:v>1853781</c:v>
                </c:pt>
                <c:pt idx="8">
                  <c:v>1867954</c:v>
                </c:pt>
                <c:pt idx="9">
                  <c:v>1852934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7F-4A17-AC08-0FF6D91145BA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819601470386467E-4"/>
                  <c:y val="-1.628591880560384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'19-04-2024-graphes-GL'!$I$4:$I$13</c:f>
              <c:numCache>
                <c:formatCode>0.00E+00</c:formatCode>
                <c:ptCount val="10"/>
                <c:pt idx="0">
                  <c:v>3.3333333333333333E-2</c:v>
                </c:pt>
                <c:pt idx="1">
                  <c:v>1.1111111111111112E-2</c:v>
                </c:pt>
                <c:pt idx="2">
                  <c:v>3.7037037037037038E-3</c:v>
                </c:pt>
                <c:pt idx="3">
                  <c:v>1.2345679012345679E-3</c:v>
                </c:pt>
                <c:pt idx="4">
                  <c:v>4.1152263374485596E-4</c:v>
                </c:pt>
                <c:pt idx="5">
                  <c:v>1.3717421124828533E-4</c:v>
                </c:pt>
                <c:pt idx="6">
                  <c:v>4.5724737082761774E-5</c:v>
                </c:pt>
                <c:pt idx="7">
                  <c:v>1.5241579027587257E-5</c:v>
                </c:pt>
                <c:pt idx="8">
                  <c:v>5.0805263425290855E-6</c:v>
                </c:pt>
                <c:pt idx="9">
                  <c:v>1.6935087808430284E-6</c:v>
                </c:pt>
              </c:numCache>
            </c:numRef>
          </c:xVal>
          <c:yVal>
            <c:numRef>
              <c:f>'19-04-2024-graphes-GL'!$L$4:$L$13</c:f>
              <c:numCache>
                <c:formatCode>General</c:formatCode>
                <c:ptCount val="10"/>
                <c:pt idx="0">
                  <c:v>7157219</c:v>
                </c:pt>
                <c:pt idx="1">
                  <c:v>3480725</c:v>
                </c:pt>
                <c:pt idx="2">
                  <c:v>2403153</c:v>
                </c:pt>
                <c:pt idx="3">
                  <c:v>2094266</c:v>
                </c:pt>
                <c:pt idx="4">
                  <c:v>2013550</c:v>
                </c:pt>
                <c:pt idx="5">
                  <c:v>1996830</c:v>
                </c:pt>
                <c:pt idx="6">
                  <c:v>1877517</c:v>
                </c:pt>
                <c:pt idx="7">
                  <c:v>1854689</c:v>
                </c:pt>
                <c:pt idx="8">
                  <c:v>1850883</c:v>
                </c:pt>
                <c:pt idx="9">
                  <c:v>1847214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F7F-4A17-AC08-0FF6D91145BA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3819601470386467E-4"/>
                  <c:y val="6.002886002886002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'19-04-2024-graphes-GL'!$I$4:$I$13</c:f>
              <c:numCache>
                <c:formatCode>0.00E+00</c:formatCode>
                <c:ptCount val="10"/>
                <c:pt idx="0">
                  <c:v>3.3333333333333333E-2</c:v>
                </c:pt>
                <c:pt idx="1">
                  <c:v>1.1111111111111112E-2</c:v>
                </c:pt>
                <c:pt idx="2">
                  <c:v>3.7037037037037038E-3</c:v>
                </c:pt>
                <c:pt idx="3">
                  <c:v>1.2345679012345679E-3</c:v>
                </c:pt>
                <c:pt idx="4">
                  <c:v>4.1152263374485596E-4</c:v>
                </c:pt>
                <c:pt idx="5">
                  <c:v>1.3717421124828533E-4</c:v>
                </c:pt>
                <c:pt idx="6">
                  <c:v>4.5724737082761774E-5</c:v>
                </c:pt>
                <c:pt idx="7">
                  <c:v>1.5241579027587257E-5</c:v>
                </c:pt>
                <c:pt idx="8">
                  <c:v>5.0805263425290855E-6</c:v>
                </c:pt>
                <c:pt idx="9">
                  <c:v>1.6935087808430284E-6</c:v>
                </c:pt>
              </c:numCache>
            </c:numRef>
          </c:xVal>
          <c:yVal>
            <c:numRef>
              <c:f>'19-04-2024-graphes-GL'!$M$4:$M$13</c:f>
              <c:numCache>
                <c:formatCode>General</c:formatCode>
                <c:ptCount val="10"/>
                <c:pt idx="0">
                  <c:v>6865217</c:v>
                </c:pt>
                <c:pt idx="1">
                  <c:v>3386198</c:v>
                </c:pt>
                <c:pt idx="2">
                  <c:v>2355222</c:v>
                </c:pt>
                <c:pt idx="3">
                  <c:v>2073745</c:v>
                </c:pt>
                <c:pt idx="4">
                  <c:v>2025957</c:v>
                </c:pt>
                <c:pt idx="5">
                  <c:v>1925683</c:v>
                </c:pt>
                <c:pt idx="6">
                  <c:v>1869370</c:v>
                </c:pt>
                <c:pt idx="7">
                  <c:v>1848543</c:v>
                </c:pt>
                <c:pt idx="8">
                  <c:v>1843234</c:v>
                </c:pt>
                <c:pt idx="9">
                  <c:v>1830510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F7F-4A17-AC08-0FF6D91145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7325832"/>
        <c:axId val="1597328392"/>
      </c:scatterChart>
      <c:valAx>
        <c:axId val="1597325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de GL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28392"/>
        <c:crosses val="autoZero"/>
        <c:crossBetween val="midCat"/>
      </c:valAx>
      <c:valAx>
        <c:axId val="159732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(RLU/s)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325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Fluorescence de la GL en fonction de sa concentration au temps 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120615604867574E-5"/>
                  <c:y val="-1.683241080013508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'19-04-2024-graphes-GL'!$B$4:$B$13</c:f>
              <c:numCache>
                <c:formatCode>0.00E+00</c:formatCode>
                <c:ptCount val="10"/>
                <c:pt idx="0">
                  <c:v>3.3333333333333333E-2</c:v>
                </c:pt>
                <c:pt idx="1">
                  <c:v>1.1111111111111112E-2</c:v>
                </c:pt>
                <c:pt idx="2">
                  <c:v>3.7037037037037038E-3</c:v>
                </c:pt>
                <c:pt idx="3">
                  <c:v>1.2345679012345679E-3</c:v>
                </c:pt>
                <c:pt idx="4">
                  <c:v>4.1152263374485596E-4</c:v>
                </c:pt>
                <c:pt idx="5">
                  <c:v>1.3717421124828533E-4</c:v>
                </c:pt>
                <c:pt idx="6">
                  <c:v>4.5724737082761774E-5</c:v>
                </c:pt>
                <c:pt idx="7">
                  <c:v>1.5241579027587257E-5</c:v>
                </c:pt>
                <c:pt idx="8">
                  <c:v>5.0805263425290855E-6</c:v>
                </c:pt>
                <c:pt idx="9">
                  <c:v>1.6935087808430284E-6</c:v>
                </c:pt>
              </c:numCache>
            </c:numRef>
          </c:xVal>
          <c:yVal>
            <c:numRef>
              <c:f>'19-04-2024-graphes-GL'!$C$4:$C$13</c:f>
              <c:numCache>
                <c:formatCode>General</c:formatCode>
                <c:ptCount val="10"/>
                <c:pt idx="0">
                  <c:v>4405778</c:v>
                </c:pt>
                <c:pt idx="1">
                  <c:v>2588992</c:v>
                </c:pt>
                <c:pt idx="2">
                  <c:v>2232798</c:v>
                </c:pt>
                <c:pt idx="3">
                  <c:v>2088000</c:v>
                </c:pt>
                <c:pt idx="4">
                  <c:v>2059321</c:v>
                </c:pt>
                <c:pt idx="5">
                  <c:v>1990345</c:v>
                </c:pt>
                <c:pt idx="6">
                  <c:v>1963159</c:v>
                </c:pt>
                <c:pt idx="7">
                  <c:v>1897770</c:v>
                </c:pt>
                <c:pt idx="8">
                  <c:v>1905610</c:v>
                </c:pt>
                <c:pt idx="9">
                  <c:v>1875773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398-4684-B121-9998545240B3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120615604867574E-5"/>
                  <c:y val="-8.699566019594085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'19-04-2024-graphes-GL'!$B$4:$B$13</c:f>
              <c:numCache>
                <c:formatCode>0.00E+00</c:formatCode>
                <c:ptCount val="10"/>
                <c:pt idx="0">
                  <c:v>3.3333333333333333E-2</c:v>
                </c:pt>
                <c:pt idx="1">
                  <c:v>1.1111111111111112E-2</c:v>
                </c:pt>
                <c:pt idx="2">
                  <c:v>3.7037037037037038E-3</c:v>
                </c:pt>
                <c:pt idx="3">
                  <c:v>1.2345679012345679E-3</c:v>
                </c:pt>
                <c:pt idx="4">
                  <c:v>4.1152263374485596E-4</c:v>
                </c:pt>
                <c:pt idx="5">
                  <c:v>1.3717421124828533E-4</c:v>
                </c:pt>
                <c:pt idx="6">
                  <c:v>4.5724737082761774E-5</c:v>
                </c:pt>
                <c:pt idx="7">
                  <c:v>1.5241579027587257E-5</c:v>
                </c:pt>
                <c:pt idx="8">
                  <c:v>5.0805263425290855E-6</c:v>
                </c:pt>
                <c:pt idx="9">
                  <c:v>1.6935087808430284E-6</c:v>
                </c:pt>
              </c:numCache>
            </c:numRef>
          </c:xVal>
          <c:yVal>
            <c:numRef>
              <c:f>'19-04-2024-graphes-GL'!$D$4:$D$13</c:f>
              <c:numCache>
                <c:formatCode>General</c:formatCode>
                <c:ptCount val="10"/>
                <c:pt idx="0">
                  <c:v>3897885</c:v>
                </c:pt>
                <c:pt idx="1">
                  <c:v>2512602</c:v>
                </c:pt>
                <c:pt idx="2">
                  <c:v>2131228</c:v>
                </c:pt>
                <c:pt idx="3">
                  <c:v>2071760</c:v>
                </c:pt>
                <c:pt idx="4">
                  <c:v>2025519</c:v>
                </c:pt>
                <c:pt idx="5">
                  <c:v>2028237</c:v>
                </c:pt>
                <c:pt idx="6">
                  <c:v>1975615</c:v>
                </c:pt>
                <c:pt idx="7">
                  <c:v>1853715</c:v>
                </c:pt>
                <c:pt idx="8">
                  <c:v>1862163</c:v>
                </c:pt>
                <c:pt idx="9">
                  <c:v>1855099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398-4684-B121-9998545240B3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1.7940303626819375E-2"/>
                  <c:y val="-5.875107195758946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'19-04-2024-graphes-GL'!$B$4:$B$13</c:f>
              <c:numCache>
                <c:formatCode>0.00E+00</c:formatCode>
                <c:ptCount val="10"/>
                <c:pt idx="0">
                  <c:v>3.3333333333333333E-2</c:v>
                </c:pt>
                <c:pt idx="1">
                  <c:v>1.1111111111111112E-2</c:v>
                </c:pt>
                <c:pt idx="2">
                  <c:v>3.7037037037037038E-3</c:v>
                </c:pt>
                <c:pt idx="3">
                  <c:v>1.2345679012345679E-3</c:v>
                </c:pt>
                <c:pt idx="4">
                  <c:v>4.1152263374485596E-4</c:v>
                </c:pt>
                <c:pt idx="5">
                  <c:v>1.3717421124828533E-4</c:v>
                </c:pt>
                <c:pt idx="6">
                  <c:v>4.5724737082761774E-5</c:v>
                </c:pt>
                <c:pt idx="7">
                  <c:v>1.5241579027587257E-5</c:v>
                </c:pt>
                <c:pt idx="8">
                  <c:v>5.0805263425290855E-6</c:v>
                </c:pt>
                <c:pt idx="9">
                  <c:v>1.6935087808430284E-6</c:v>
                </c:pt>
              </c:numCache>
            </c:numRef>
          </c:xVal>
          <c:yVal>
            <c:numRef>
              <c:f>'19-04-2024-graphes-GL'!$E$4:$E$13</c:f>
              <c:numCache>
                <c:formatCode>General</c:formatCode>
                <c:ptCount val="10"/>
                <c:pt idx="0">
                  <c:v>7377014</c:v>
                </c:pt>
                <c:pt idx="1">
                  <c:v>3539865</c:v>
                </c:pt>
                <c:pt idx="2">
                  <c:v>2424089</c:v>
                </c:pt>
                <c:pt idx="3">
                  <c:v>2103501</c:v>
                </c:pt>
                <c:pt idx="4">
                  <c:v>2016421</c:v>
                </c:pt>
                <c:pt idx="5">
                  <c:v>2004102</c:v>
                </c:pt>
                <c:pt idx="6">
                  <c:v>1880480</c:v>
                </c:pt>
                <c:pt idx="7">
                  <c:v>1857275</c:v>
                </c:pt>
                <c:pt idx="8">
                  <c:v>1848095</c:v>
                </c:pt>
                <c:pt idx="9">
                  <c:v>1840565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398-4684-B121-9998545240B3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2120615604867574E-5"/>
                  <c:y val="6.49825108495101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'19-04-2024-graphes-GL'!$B$4:$B$13</c:f>
              <c:numCache>
                <c:formatCode>0.00E+00</c:formatCode>
                <c:ptCount val="10"/>
                <c:pt idx="0">
                  <c:v>3.3333333333333333E-2</c:v>
                </c:pt>
                <c:pt idx="1">
                  <c:v>1.1111111111111112E-2</c:v>
                </c:pt>
                <c:pt idx="2">
                  <c:v>3.7037037037037038E-3</c:v>
                </c:pt>
                <c:pt idx="3">
                  <c:v>1.2345679012345679E-3</c:v>
                </c:pt>
                <c:pt idx="4">
                  <c:v>4.1152263374485596E-4</c:v>
                </c:pt>
                <c:pt idx="5">
                  <c:v>1.3717421124828533E-4</c:v>
                </c:pt>
                <c:pt idx="6">
                  <c:v>4.5724737082761774E-5</c:v>
                </c:pt>
                <c:pt idx="7">
                  <c:v>1.5241579027587257E-5</c:v>
                </c:pt>
                <c:pt idx="8">
                  <c:v>5.0805263425290855E-6</c:v>
                </c:pt>
                <c:pt idx="9">
                  <c:v>1.6935087808430284E-6</c:v>
                </c:pt>
              </c:numCache>
            </c:numRef>
          </c:xVal>
          <c:yVal>
            <c:numRef>
              <c:f>'19-04-2024-graphes-GL'!$F$4:$F$13</c:f>
              <c:numCache>
                <c:formatCode>General</c:formatCode>
                <c:ptCount val="10"/>
                <c:pt idx="0">
                  <c:v>7071872</c:v>
                </c:pt>
                <c:pt idx="1">
                  <c:v>3446261</c:v>
                </c:pt>
                <c:pt idx="2">
                  <c:v>2365321</c:v>
                </c:pt>
                <c:pt idx="3">
                  <c:v>2076271</c:v>
                </c:pt>
                <c:pt idx="4">
                  <c:v>2029855</c:v>
                </c:pt>
                <c:pt idx="5">
                  <c:v>1928214</c:v>
                </c:pt>
                <c:pt idx="6">
                  <c:v>1870370</c:v>
                </c:pt>
                <c:pt idx="7">
                  <c:v>1849762</c:v>
                </c:pt>
                <c:pt idx="8">
                  <c:v>1838324</c:v>
                </c:pt>
                <c:pt idx="9">
                  <c:v>1826579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398-4684-B121-9998545240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25586951"/>
        <c:axId val="1925588999"/>
      </c:scatterChart>
      <c:valAx>
        <c:axId val="1925586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de GL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88999"/>
        <c:crosses val="autoZero"/>
        <c:crossBetween val="midCat"/>
      </c:valAx>
      <c:valAx>
        <c:axId val="1925588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Fluorescence (RLU/s)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5586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Bio-luminescence du VHH en fonction de sa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'19-04-2024-graphes-VHH-5min'!$B$1</c:f>
              <c:strCache>
                <c:ptCount val="1"/>
                <c:pt idx="0">
                  <c:v>Temps 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'19-04-2024-graphes-VHH-5min'!$A$2:$A$13</c:f>
              <c:numCache>
                <c:formatCode>0.0000E+00</c:formatCode>
                <c:ptCount val="12"/>
                <c:pt idx="0">
                  <c:v>1.0000000000000002E-12</c:v>
                </c:pt>
                <c:pt idx="1">
                  <c:v>3.3333333333333339E-13</c:v>
                </c:pt>
                <c:pt idx="2">
                  <c:v>1.1111111111111114E-13</c:v>
                </c:pt>
                <c:pt idx="3">
                  <c:v>3.7037037037037047E-14</c:v>
                </c:pt>
                <c:pt idx="4">
                  <c:v>1.2345679012345682E-14</c:v>
                </c:pt>
                <c:pt idx="5">
                  <c:v>4.1152263374485606E-15</c:v>
                </c:pt>
                <c:pt idx="6">
                  <c:v>1.3717421124828536E-15</c:v>
                </c:pt>
                <c:pt idx="7">
                  <c:v>4.572473708276179E-16</c:v>
                </c:pt>
                <c:pt idx="8">
                  <c:v>1.5241579027587263E-16</c:v>
                </c:pt>
                <c:pt idx="9">
                  <c:v>5.0805263425290876E-17</c:v>
                </c:pt>
                <c:pt idx="10">
                  <c:v>1.6935087808430292E-17</c:v>
                </c:pt>
                <c:pt idx="11">
                  <c:v>5.6450292694767643E-18</c:v>
                </c:pt>
              </c:numCache>
            </c:numRef>
          </c:xVal>
          <c:yVal>
            <c:numRef>
              <c:f>'19-04-2024-graphes-VHH-5min'!$B$2:$B$13</c:f>
              <c:numCache>
                <c:formatCode>General</c:formatCode>
                <c:ptCount val="12"/>
                <c:pt idx="0">
                  <c:v>10734828</c:v>
                </c:pt>
                <c:pt idx="1">
                  <c:v>3167147</c:v>
                </c:pt>
                <c:pt idx="2">
                  <c:v>885138</c:v>
                </c:pt>
                <c:pt idx="3">
                  <c:v>260530</c:v>
                </c:pt>
                <c:pt idx="4">
                  <c:v>64744</c:v>
                </c:pt>
                <c:pt idx="5">
                  <c:v>21964</c:v>
                </c:pt>
                <c:pt idx="6">
                  <c:v>7168</c:v>
                </c:pt>
                <c:pt idx="7">
                  <c:v>2204</c:v>
                </c:pt>
                <c:pt idx="8">
                  <c:v>787</c:v>
                </c:pt>
                <c:pt idx="9">
                  <c:v>317</c:v>
                </c:pt>
                <c:pt idx="10">
                  <c:v>126</c:v>
                </c:pt>
                <c:pt idx="11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D5D-8773-2B06D37CE2FA}"/>
            </c:ext>
          </c:extLst>
        </c:ser>
        <c:ser>
          <c:idx val="1"/>
          <c:order val="1"/>
          <c:tx>
            <c:strRef>
              <c:f>'19-04-2024-graphes-VHH-5min'!$C$1</c:f>
              <c:strCache>
                <c:ptCount val="1"/>
                <c:pt idx="0">
                  <c:v>Temps 10s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424257153041055E-2"/>
                  <c:y val="1.637303698241733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'19-04-2024-graphes-VHH-5min'!$A$2:$A$13</c:f>
              <c:numCache>
                <c:formatCode>0.0000E+00</c:formatCode>
                <c:ptCount val="12"/>
                <c:pt idx="0">
                  <c:v>1.0000000000000002E-12</c:v>
                </c:pt>
                <c:pt idx="1">
                  <c:v>3.3333333333333339E-13</c:v>
                </c:pt>
                <c:pt idx="2">
                  <c:v>1.1111111111111114E-13</c:v>
                </c:pt>
                <c:pt idx="3">
                  <c:v>3.7037037037037047E-14</c:v>
                </c:pt>
                <c:pt idx="4">
                  <c:v>1.2345679012345682E-14</c:v>
                </c:pt>
                <c:pt idx="5">
                  <c:v>4.1152263374485606E-15</c:v>
                </c:pt>
                <c:pt idx="6">
                  <c:v>1.3717421124828536E-15</c:v>
                </c:pt>
                <c:pt idx="7">
                  <c:v>4.572473708276179E-16</c:v>
                </c:pt>
                <c:pt idx="8">
                  <c:v>1.5241579027587263E-16</c:v>
                </c:pt>
                <c:pt idx="9">
                  <c:v>5.0805263425290876E-17</c:v>
                </c:pt>
                <c:pt idx="10">
                  <c:v>1.6935087808430292E-17</c:v>
                </c:pt>
                <c:pt idx="11">
                  <c:v>5.6450292694767643E-18</c:v>
                </c:pt>
              </c:numCache>
            </c:numRef>
          </c:xVal>
          <c:yVal>
            <c:numRef>
              <c:f>'19-04-2024-graphes-VHH-5min'!$C$2:$C$13</c:f>
              <c:numCache>
                <c:formatCode>General</c:formatCode>
                <c:ptCount val="12"/>
                <c:pt idx="0">
                  <c:v>10343131</c:v>
                </c:pt>
                <c:pt idx="1">
                  <c:v>3045920</c:v>
                </c:pt>
                <c:pt idx="2">
                  <c:v>854087</c:v>
                </c:pt>
                <c:pt idx="3">
                  <c:v>251830</c:v>
                </c:pt>
                <c:pt idx="4">
                  <c:v>62464</c:v>
                </c:pt>
                <c:pt idx="5">
                  <c:v>20832</c:v>
                </c:pt>
                <c:pt idx="6">
                  <c:v>6698</c:v>
                </c:pt>
                <c:pt idx="7">
                  <c:v>2187</c:v>
                </c:pt>
                <c:pt idx="8">
                  <c:v>673</c:v>
                </c:pt>
                <c:pt idx="9">
                  <c:v>279</c:v>
                </c:pt>
                <c:pt idx="10">
                  <c:v>120</c:v>
                </c:pt>
                <c:pt idx="11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D5D-8773-2B06D37CE2FA}"/>
            </c:ext>
          </c:extLst>
        </c:ser>
        <c:ser>
          <c:idx val="2"/>
          <c:order val="2"/>
          <c:tx>
            <c:strRef>
              <c:f>'19-04-2024-graphes-VHH-5min'!$D$1</c:f>
              <c:strCache>
                <c:ptCount val="1"/>
                <c:pt idx="0">
                  <c:v>Temps 20s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3049155892550472E-2"/>
                  <c:y val="7.48268506570458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'19-04-2024-graphes-VHH-5min'!$A$2:$A$13</c:f>
              <c:numCache>
                <c:formatCode>0.0000E+00</c:formatCode>
                <c:ptCount val="12"/>
                <c:pt idx="0">
                  <c:v>1.0000000000000002E-12</c:v>
                </c:pt>
                <c:pt idx="1">
                  <c:v>3.3333333333333339E-13</c:v>
                </c:pt>
                <c:pt idx="2">
                  <c:v>1.1111111111111114E-13</c:v>
                </c:pt>
                <c:pt idx="3">
                  <c:v>3.7037037037037047E-14</c:v>
                </c:pt>
                <c:pt idx="4">
                  <c:v>1.2345679012345682E-14</c:v>
                </c:pt>
                <c:pt idx="5">
                  <c:v>4.1152263374485606E-15</c:v>
                </c:pt>
                <c:pt idx="6">
                  <c:v>1.3717421124828536E-15</c:v>
                </c:pt>
                <c:pt idx="7">
                  <c:v>4.572473708276179E-16</c:v>
                </c:pt>
                <c:pt idx="8">
                  <c:v>1.5241579027587263E-16</c:v>
                </c:pt>
                <c:pt idx="9">
                  <c:v>5.0805263425290876E-17</c:v>
                </c:pt>
                <c:pt idx="10">
                  <c:v>1.6935087808430292E-17</c:v>
                </c:pt>
                <c:pt idx="11">
                  <c:v>5.6450292694767643E-18</c:v>
                </c:pt>
              </c:numCache>
            </c:numRef>
          </c:xVal>
          <c:yVal>
            <c:numRef>
              <c:f>'19-04-2024-graphes-VHH-5min'!$D$2:$D$13</c:f>
              <c:numCache>
                <c:formatCode>General</c:formatCode>
                <c:ptCount val="12"/>
                <c:pt idx="0">
                  <c:v>9997096</c:v>
                </c:pt>
                <c:pt idx="1">
                  <c:v>2947111</c:v>
                </c:pt>
                <c:pt idx="2">
                  <c:v>825233</c:v>
                </c:pt>
                <c:pt idx="3">
                  <c:v>245187</c:v>
                </c:pt>
                <c:pt idx="4">
                  <c:v>60671</c:v>
                </c:pt>
                <c:pt idx="5">
                  <c:v>20132</c:v>
                </c:pt>
                <c:pt idx="6">
                  <c:v>6539</c:v>
                </c:pt>
                <c:pt idx="7">
                  <c:v>2094</c:v>
                </c:pt>
                <c:pt idx="8">
                  <c:v>694</c:v>
                </c:pt>
                <c:pt idx="9">
                  <c:v>268</c:v>
                </c:pt>
                <c:pt idx="10">
                  <c:v>115</c:v>
                </c:pt>
                <c:pt idx="11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B83D-4D5D-8773-2B06D37CE2FA}"/>
            </c:ext>
          </c:extLst>
        </c:ser>
        <c:ser>
          <c:idx val="3"/>
          <c:order val="3"/>
          <c:tx>
            <c:strRef>
              <c:f>'19-04-2024-graphes-VHH-5min'!$E$1</c:f>
              <c:strCache>
                <c:ptCount val="1"/>
                <c:pt idx="0">
                  <c:v>Temps 30s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5394834904896143E-2"/>
                  <c:y val="1.772066117153416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'19-04-2024-graphes-VHH-5min'!$A$2:$A$13</c:f>
              <c:numCache>
                <c:formatCode>0.0000E+00</c:formatCode>
                <c:ptCount val="12"/>
                <c:pt idx="0">
                  <c:v>1.0000000000000002E-12</c:v>
                </c:pt>
                <c:pt idx="1">
                  <c:v>3.3333333333333339E-13</c:v>
                </c:pt>
                <c:pt idx="2">
                  <c:v>1.1111111111111114E-13</c:v>
                </c:pt>
                <c:pt idx="3">
                  <c:v>3.7037037037037047E-14</c:v>
                </c:pt>
                <c:pt idx="4">
                  <c:v>1.2345679012345682E-14</c:v>
                </c:pt>
                <c:pt idx="5">
                  <c:v>4.1152263374485606E-15</c:v>
                </c:pt>
                <c:pt idx="6">
                  <c:v>1.3717421124828536E-15</c:v>
                </c:pt>
                <c:pt idx="7">
                  <c:v>4.572473708276179E-16</c:v>
                </c:pt>
                <c:pt idx="8">
                  <c:v>1.5241579027587263E-16</c:v>
                </c:pt>
                <c:pt idx="9">
                  <c:v>5.0805263425290876E-17</c:v>
                </c:pt>
                <c:pt idx="10">
                  <c:v>1.6935087808430292E-17</c:v>
                </c:pt>
                <c:pt idx="11">
                  <c:v>5.6450292694767643E-18</c:v>
                </c:pt>
              </c:numCache>
            </c:numRef>
          </c:xVal>
          <c:yVal>
            <c:numRef>
              <c:f>'19-04-2024-graphes-VHH-5min'!$E$2:$E$13</c:f>
              <c:numCache>
                <c:formatCode>General</c:formatCode>
                <c:ptCount val="12"/>
                <c:pt idx="0">
                  <c:v>9725407</c:v>
                </c:pt>
                <c:pt idx="1">
                  <c:v>2864739</c:v>
                </c:pt>
                <c:pt idx="2">
                  <c:v>798206</c:v>
                </c:pt>
                <c:pt idx="3">
                  <c:v>237385</c:v>
                </c:pt>
                <c:pt idx="4">
                  <c:v>58998</c:v>
                </c:pt>
                <c:pt idx="5">
                  <c:v>19504</c:v>
                </c:pt>
                <c:pt idx="6">
                  <c:v>6354</c:v>
                </c:pt>
                <c:pt idx="7">
                  <c:v>2072</c:v>
                </c:pt>
                <c:pt idx="8">
                  <c:v>667</c:v>
                </c:pt>
                <c:pt idx="9">
                  <c:v>252</c:v>
                </c:pt>
                <c:pt idx="10">
                  <c:v>120</c:v>
                </c:pt>
                <c:pt idx="11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B83D-4D5D-8773-2B06D37CE2FA}"/>
            </c:ext>
          </c:extLst>
        </c:ser>
        <c:ser>
          <c:idx val="4"/>
          <c:order val="4"/>
          <c:tx>
            <c:strRef>
              <c:f>'19-04-2024-graphes-VHH-5min'!$F$1</c:f>
              <c:strCache>
                <c:ptCount val="1"/>
                <c:pt idx="0">
                  <c:v>Temps 40s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1457935042070365E-2"/>
                  <c:y val="3.086368384553937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'19-04-2024-graphes-VHH-5min'!$A$2:$A$13</c:f>
              <c:numCache>
                <c:formatCode>0.0000E+00</c:formatCode>
                <c:ptCount val="12"/>
                <c:pt idx="0">
                  <c:v>1.0000000000000002E-12</c:v>
                </c:pt>
                <c:pt idx="1">
                  <c:v>3.3333333333333339E-13</c:v>
                </c:pt>
                <c:pt idx="2">
                  <c:v>1.1111111111111114E-13</c:v>
                </c:pt>
                <c:pt idx="3">
                  <c:v>3.7037037037037047E-14</c:v>
                </c:pt>
                <c:pt idx="4">
                  <c:v>1.2345679012345682E-14</c:v>
                </c:pt>
                <c:pt idx="5">
                  <c:v>4.1152263374485606E-15</c:v>
                </c:pt>
                <c:pt idx="6">
                  <c:v>1.3717421124828536E-15</c:v>
                </c:pt>
                <c:pt idx="7">
                  <c:v>4.572473708276179E-16</c:v>
                </c:pt>
                <c:pt idx="8">
                  <c:v>1.5241579027587263E-16</c:v>
                </c:pt>
                <c:pt idx="9">
                  <c:v>5.0805263425290876E-17</c:v>
                </c:pt>
                <c:pt idx="10">
                  <c:v>1.6935087808430292E-17</c:v>
                </c:pt>
                <c:pt idx="11">
                  <c:v>5.6450292694767643E-18</c:v>
                </c:pt>
              </c:numCache>
            </c:numRef>
          </c:xVal>
          <c:yVal>
            <c:numRef>
              <c:f>'19-04-2024-graphes-VHH-5min'!$F$2:$F$13</c:f>
              <c:numCache>
                <c:formatCode>General</c:formatCode>
                <c:ptCount val="12"/>
                <c:pt idx="0">
                  <c:v>9462881</c:v>
                </c:pt>
                <c:pt idx="1">
                  <c:v>2790656</c:v>
                </c:pt>
                <c:pt idx="2">
                  <c:v>777685</c:v>
                </c:pt>
                <c:pt idx="3">
                  <c:v>231928</c:v>
                </c:pt>
                <c:pt idx="4">
                  <c:v>56985</c:v>
                </c:pt>
                <c:pt idx="5">
                  <c:v>19110</c:v>
                </c:pt>
                <c:pt idx="6">
                  <c:v>6283</c:v>
                </c:pt>
                <c:pt idx="7">
                  <c:v>1919</c:v>
                </c:pt>
                <c:pt idx="8">
                  <c:v>640</c:v>
                </c:pt>
                <c:pt idx="9">
                  <c:v>235</c:v>
                </c:pt>
                <c:pt idx="10">
                  <c:v>109</c:v>
                </c:pt>
                <c:pt idx="11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B83D-4D5D-8773-2B06D37CE2FA}"/>
            </c:ext>
          </c:extLst>
        </c:ser>
        <c:ser>
          <c:idx val="5"/>
          <c:order val="5"/>
          <c:tx>
            <c:strRef>
              <c:f>'19-04-2024-graphes-VHH-5min'!$G$1</c:f>
              <c:strCache>
                <c:ptCount val="1"/>
                <c:pt idx="0">
                  <c:v>Temps 50s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89277729172743"/>
                  <c:y val="4.551058208025000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'19-04-2024-graphes-VHH-5min'!$A$2:$A$13</c:f>
              <c:numCache>
                <c:formatCode>0.0000E+00</c:formatCode>
                <c:ptCount val="12"/>
                <c:pt idx="0">
                  <c:v>1.0000000000000002E-12</c:v>
                </c:pt>
                <c:pt idx="1">
                  <c:v>3.3333333333333339E-13</c:v>
                </c:pt>
                <c:pt idx="2">
                  <c:v>1.1111111111111114E-13</c:v>
                </c:pt>
                <c:pt idx="3">
                  <c:v>3.7037037037037047E-14</c:v>
                </c:pt>
                <c:pt idx="4">
                  <c:v>1.2345679012345682E-14</c:v>
                </c:pt>
                <c:pt idx="5">
                  <c:v>4.1152263374485606E-15</c:v>
                </c:pt>
                <c:pt idx="6">
                  <c:v>1.3717421124828536E-15</c:v>
                </c:pt>
                <c:pt idx="7">
                  <c:v>4.572473708276179E-16</c:v>
                </c:pt>
                <c:pt idx="8">
                  <c:v>1.5241579027587263E-16</c:v>
                </c:pt>
                <c:pt idx="9">
                  <c:v>5.0805263425290876E-17</c:v>
                </c:pt>
                <c:pt idx="10">
                  <c:v>1.6935087808430292E-17</c:v>
                </c:pt>
                <c:pt idx="11">
                  <c:v>5.6450292694767643E-18</c:v>
                </c:pt>
              </c:numCache>
            </c:numRef>
          </c:xVal>
          <c:yVal>
            <c:numRef>
              <c:f>'19-04-2024-graphes-VHH-5min'!$G$2:$G$13</c:f>
              <c:numCache>
                <c:formatCode>General</c:formatCode>
                <c:ptCount val="12"/>
                <c:pt idx="0">
                  <c:v>9227181</c:v>
                </c:pt>
                <c:pt idx="1">
                  <c:v>2717896</c:v>
                </c:pt>
                <c:pt idx="2">
                  <c:v>757454</c:v>
                </c:pt>
                <c:pt idx="3">
                  <c:v>226099</c:v>
                </c:pt>
                <c:pt idx="4">
                  <c:v>55826</c:v>
                </c:pt>
                <c:pt idx="5">
                  <c:v>18716</c:v>
                </c:pt>
                <c:pt idx="6">
                  <c:v>6036</c:v>
                </c:pt>
                <c:pt idx="7">
                  <c:v>1919</c:v>
                </c:pt>
                <c:pt idx="8">
                  <c:v>601</c:v>
                </c:pt>
                <c:pt idx="9">
                  <c:v>257</c:v>
                </c:pt>
                <c:pt idx="10">
                  <c:v>98</c:v>
                </c:pt>
                <c:pt idx="11">
                  <c:v>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B83D-4D5D-8773-2B06D37CE2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294600"/>
        <c:axId val="1085296648"/>
      </c:scatterChart>
      <c:valAx>
        <c:axId val="1085294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VHH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96648"/>
        <c:crosses val="autoZero"/>
        <c:crossBetween val="midCat"/>
      </c:valAx>
      <c:valAx>
        <c:axId val="1085296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Bioluminescence (RLU/s)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29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Bio-luminescence du VHH en fonction de sa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'19-04-2024-graphes-VHH-5min'!$B$16</c:f>
              <c:strCache>
                <c:ptCount val="1"/>
                <c:pt idx="0">
                  <c:v>Temps 60s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'19-04-2024-graphes-VHH-5min'!$A$17:$A$28</c:f>
              <c:numCache>
                <c:formatCode>0.0000E+00</c:formatCode>
                <c:ptCount val="12"/>
                <c:pt idx="0">
                  <c:v>1.0000000000000002E-12</c:v>
                </c:pt>
                <c:pt idx="1">
                  <c:v>3.3333333333333339E-13</c:v>
                </c:pt>
                <c:pt idx="2">
                  <c:v>1.1111111111111114E-13</c:v>
                </c:pt>
                <c:pt idx="3">
                  <c:v>3.7037037037037047E-14</c:v>
                </c:pt>
                <c:pt idx="4">
                  <c:v>1.2345679012345682E-14</c:v>
                </c:pt>
                <c:pt idx="5">
                  <c:v>4.1152263374485606E-15</c:v>
                </c:pt>
                <c:pt idx="6">
                  <c:v>1.3717421124828536E-15</c:v>
                </c:pt>
                <c:pt idx="7">
                  <c:v>4.572473708276179E-16</c:v>
                </c:pt>
                <c:pt idx="8">
                  <c:v>1.5241579027587263E-16</c:v>
                </c:pt>
                <c:pt idx="9">
                  <c:v>5.0805263425290876E-17</c:v>
                </c:pt>
                <c:pt idx="10">
                  <c:v>1.6935087808430292E-17</c:v>
                </c:pt>
                <c:pt idx="11">
                  <c:v>5.6450292694767643E-18</c:v>
                </c:pt>
              </c:numCache>
            </c:numRef>
          </c:xVal>
          <c:yVal>
            <c:numRef>
              <c:f>'19-04-2024-graphes-VHH-5min'!$B$17:$B$28</c:f>
              <c:numCache>
                <c:formatCode>General</c:formatCode>
                <c:ptCount val="12"/>
                <c:pt idx="0">
                  <c:v>9001820</c:v>
                </c:pt>
                <c:pt idx="1">
                  <c:v>2652971</c:v>
                </c:pt>
                <c:pt idx="2">
                  <c:v>739651</c:v>
                </c:pt>
                <c:pt idx="3">
                  <c:v>221993</c:v>
                </c:pt>
                <c:pt idx="4">
                  <c:v>54820</c:v>
                </c:pt>
                <c:pt idx="5">
                  <c:v>18098</c:v>
                </c:pt>
                <c:pt idx="6">
                  <c:v>5905</c:v>
                </c:pt>
                <c:pt idx="7">
                  <c:v>1908</c:v>
                </c:pt>
                <c:pt idx="8">
                  <c:v>552</c:v>
                </c:pt>
                <c:pt idx="9">
                  <c:v>246</c:v>
                </c:pt>
                <c:pt idx="10">
                  <c:v>93</c:v>
                </c:pt>
                <c:pt idx="11">
                  <c:v>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749-4676-9B8F-3DCC9588DDB1}"/>
            </c:ext>
          </c:extLst>
        </c:ser>
        <c:ser>
          <c:idx val="1"/>
          <c:order val="1"/>
          <c:tx>
            <c:strRef>
              <c:f>'19-04-2024-graphes-VHH-5min'!$C$16</c:f>
              <c:strCache>
                <c:ptCount val="1"/>
                <c:pt idx="0">
                  <c:v>Temps 70s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707981681873887E-2"/>
                  <c:y val="1.109806728704366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'19-04-2024-graphes-VHH-5min'!$A$17:$A$28</c:f>
              <c:numCache>
                <c:formatCode>0.0000E+00</c:formatCode>
                <c:ptCount val="12"/>
                <c:pt idx="0">
                  <c:v>1.0000000000000002E-12</c:v>
                </c:pt>
                <c:pt idx="1">
                  <c:v>3.3333333333333339E-13</c:v>
                </c:pt>
                <c:pt idx="2">
                  <c:v>1.1111111111111114E-13</c:v>
                </c:pt>
                <c:pt idx="3">
                  <c:v>3.7037037037037047E-14</c:v>
                </c:pt>
                <c:pt idx="4">
                  <c:v>1.2345679012345682E-14</c:v>
                </c:pt>
                <c:pt idx="5">
                  <c:v>4.1152263374485606E-15</c:v>
                </c:pt>
                <c:pt idx="6">
                  <c:v>1.3717421124828536E-15</c:v>
                </c:pt>
                <c:pt idx="7">
                  <c:v>4.572473708276179E-16</c:v>
                </c:pt>
                <c:pt idx="8">
                  <c:v>1.5241579027587263E-16</c:v>
                </c:pt>
                <c:pt idx="9">
                  <c:v>5.0805263425290876E-17</c:v>
                </c:pt>
                <c:pt idx="10">
                  <c:v>1.6935087808430292E-17</c:v>
                </c:pt>
                <c:pt idx="11">
                  <c:v>5.6450292694767643E-18</c:v>
                </c:pt>
              </c:numCache>
            </c:numRef>
          </c:xVal>
          <c:yVal>
            <c:numRef>
              <c:f>'19-04-2024-graphes-VHH-5min'!$C$17:$C$28</c:f>
              <c:numCache>
                <c:formatCode>General</c:formatCode>
                <c:ptCount val="12"/>
                <c:pt idx="0">
                  <c:v>8789303</c:v>
                </c:pt>
                <c:pt idx="1">
                  <c:v>2592388</c:v>
                </c:pt>
                <c:pt idx="2">
                  <c:v>723040</c:v>
                </c:pt>
                <c:pt idx="3">
                  <c:v>216514</c:v>
                </c:pt>
                <c:pt idx="4">
                  <c:v>53557</c:v>
                </c:pt>
                <c:pt idx="5">
                  <c:v>17880</c:v>
                </c:pt>
                <c:pt idx="6">
                  <c:v>5714</c:v>
                </c:pt>
                <c:pt idx="7">
                  <c:v>1821</c:v>
                </c:pt>
                <c:pt idx="8">
                  <c:v>574</c:v>
                </c:pt>
                <c:pt idx="9">
                  <c:v>224</c:v>
                </c:pt>
                <c:pt idx="10">
                  <c:v>104</c:v>
                </c:pt>
                <c:pt idx="11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749-4676-9B8F-3DCC9588DDB1}"/>
            </c:ext>
          </c:extLst>
        </c:ser>
        <c:ser>
          <c:idx val="2"/>
          <c:order val="2"/>
          <c:tx>
            <c:strRef>
              <c:f>'19-04-2024-graphes-VHH-5min'!$D$16</c:f>
              <c:strCache>
                <c:ptCount val="1"/>
                <c:pt idx="0">
                  <c:v>Temps 80s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9764126837642456E-2"/>
                  <c:y val="2.199986985097937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'19-04-2024-graphes-VHH-5min'!$A$17:$A$28</c:f>
              <c:numCache>
                <c:formatCode>0.0000E+00</c:formatCode>
                <c:ptCount val="12"/>
                <c:pt idx="0">
                  <c:v>1.0000000000000002E-12</c:v>
                </c:pt>
                <c:pt idx="1">
                  <c:v>3.3333333333333339E-13</c:v>
                </c:pt>
                <c:pt idx="2">
                  <c:v>1.1111111111111114E-13</c:v>
                </c:pt>
                <c:pt idx="3">
                  <c:v>3.7037037037037047E-14</c:v>
                </c:pt>
                <c:pt idx="4">
                  <c:v>1.2345679012345682E-14</c:v>
                </c:pt>
                <c:pt idx="5">
                  <c:v>4.1152263374485606E-15</c:v>
                </c:pt>
                <c:pt idx="6">
                  <c:v>1.3717421124828536E-15</c:v>
                </c:pt>
                <c:pt idx="7">
                  <c:v>4.572473708276179E-16</c:v>
                </c:pt>
                <c:pt idx="8">
                  <c:v>1.5241579027587263E-16</c:v>
                </c:pt>
                <c:pt idx="9">
                  <c:v>5.0805263425290876E-17</c:v>
                </c:pt>
                <c:pt idx="10">
                  <c:v>1.6935087808430292E-17</c:v>
                </c:pt>
                <c:pt idx="11">
                  <c:v>5.6450292694767643E-18</c:v>
                </c:pt>
              </c:numCache>
            </c:numRef>
          </c:xVal>
          <c:yVal>
            <c:numRef>
              <c:f>'19-04-2024-graphes-VHH-5min'!$D$17:$D$28</c:f>
              <c:numCache>
                <c:formatCode>General</c:formatCode>
                <c:ptCount val="12"/>
                <c:pt idx="0">
                  <c:v>8587946</c:v>
                </c:pt>
                <c:pt idx="1">
                  <c:v>2533084</c:v>
                </c:pt>
                <c:pt idx="2">
                  <c:v>708075</c:v>
                </c:pt>
                <c:pt idx="3">
                  <c:v>212440</c:v>
                </c:pt>
                <c:pt idx="4">
                  <c:v>52278</c:v>
                </c:pt>
                <c:pt idx="5">
                  <c:v>17399</c:v>
                </c:pt>
                <c:pt idx="6">
                  <c:v>5654</c:v>
                </c:pt>
                <c:pt idx="7">
                  <c:v>1772</c:v>
                </c:pt>
                <c:pt idx="8">
                  <c:v>580</c:v>
                </c:pt>
                <c:pt idx="9">
                  <c:v>257</c:v>
                </c:pt>
                <c:pt idx="10">
                  <c:v>98</c:v>
                </c:pt>
                <c:pt idx="1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749-4676-9B8F-3DCC9588DDB1}"/>
            </c:ext>
          </c:extLst>
        </c:ser>
        <c:ser>
          <c:idx val="3"/>
          <c:order val="3"/>
          <c:tx>
            <c:strRef>
              <c:f>'19-04-2024-graphes-VHH-5min'!$E$16</c:f>
              <c:strCache>
                <c:ptCount val="1"/>
                <c:pt idx="0">
                  <c:v>Temps 90s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2366521292588901E-2"/>
                  <c:y val="3.070180690223639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'19-04-2024-graphes-VHH-5min'!$A$17:$A$28</c:f>
              <c:numCache>
                <c:formatCode>0.0000E+00</c:formatCode>
                <c:ptCount val="12"/>
                <c:pt idx="0">
                  <c:v>1.0000000000000002E-12</c:v>
                </c:pt>
                <c:pt idx="1">
                  <c:v>3.3333333333333339E-13</c:v>
                </c:pt>
                <c:pt idx="2">
                  <c:v>1.1111111111111114E-13</c:v>
                </c:pt>
                <c:pt idx="3">
                  <c:v>3.7037037037037047E-14</c:v>
                </c:pt>
                <c:pt idx="4">
                  <c:v>1.2345679012345682E-14</c:v>
                </c:pt>
                <c:pt idx="5">
                  <c:v>4.1152263374485606E-15</c:v>
                </c:pt>
                <c:pt idx="6">
                  <c:v>1.3717421124828536E-15</c:v>
                </c:pt>
                <c:pt idx="7">
                  <c:v>4.572473708276179E-16</c:v>
                </c:pt>
                <c:pt idx="8">
                  <c:v>1.5241579027587263E-16</c:v>
                </c:pt>
                <c:pt idx="9">
                  <c:v>5.0805263425290876E-17</c:v>
                </c:pt>
                <c:pt idx="10">
                  <c:v>1.6935087808430292E-17</c:v>
                </c:pt>
                <c:pt idx="11">
                  <c:v>5.6450292694767643E-18</c:v>
                </c:pt>
              </c:numCache>
            </c:numRef>
          </c:xVal>
          <c:yVal>
            <c:numRef>
              <c:f>'19-04-2024-graphes-VHH-5min'!$E$17:$E$28</c:f>
              <c:numCache>
                <c:formatCode>General</c:formatCode>
                <c:ptCount val="12"/>
                <c:pt idx="0">
                  <c:v>8386129</c:v>
                </c:pt>
                <c:pt idx="1">
                  <c:v>2475443</c:v>
                </c:pt>
                <c:pt idx="2">
                  <c:v>693306</c:v>
                </c:pt>
                <c:pt idx="3">
                  <c:v>208159</c:v>
                </c:pt>
                <c:pt idx="4">
                  <c:v>51206</c:v>
                </c:pt>
                <c:pt idx="5">
                  <c:v>17142</c:v>
                </c:pt>
                <c:pt idx="6">
                  <c:v>5572</c:v>
                </c:pt>
                <c:pt idx="7">
                  <c:v>1810</c:v>
                </c:pt>
                <c:pt idx="8">
                  <c:v>563</c:v>
                </c:pt>
                <c:pt idx="9">
                  <c:v>224</c:v>
                </c:pt>
                <c:pt idx="10">
                  <c:v>87</c:v>
                </c:pt>
                <c:pt idx="11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749-4676-9B8F-3DCC9588DDB1}"/>
            </c:ext>
          </c:extLst>
        </c:ser>
        <c:ser>
          <c:idx val="4"/>
          <c:order val="4"/>
          <c:tx>
            <c:strRef>
              <c:f>'19-04-2024-graphes-VHH-5min'!$F$16</c:f>
              <c:strCache>
                <c:ptCount val="1"/>
                <c:pt idx="0">
                  <c:v>Temps 100s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8.6481203082128907E-2"/>
                  <c:y val="4.04876249972885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'19-04-2024-graphes-VHH-5min'!$A$17:$A$28</c:f>
              <c:numCache>
                <c:formatCode>0.0000E+00</c:formatCode>
                <c:ptCount val="12"/>
                <c:pt idx="0">
                  <c:v>1.0000000000000002E-12</c:v>
                </c:pt>
                <c:pt idx="1">
                  <c:v>3.3333333333333339E-13</c:v>
                </c:pt>
                <c:pt idx="2">
                  <c:v>1.1111111111111114E-13</c:v>
                </c:pt>
                <c:pt idx="3">
                  <c:v>3.7037037037037047E-14</c:v>
                </c:pt>
                <c:pt idx="4">
                  <c:v>1.2345679012345682E-14</c:v>
                </c:pt>
                <c:pt idx="5">
                  <c:v>4.1152263374485606E-15</c:v>
                </c:pt>
                <c:pt idx="6">
                  <c:v>1.3717421124828536E-15</c:v>
                </c:pt>
                <c:pt idx="7">
                  <c:v>4.572473708276179E-16</c:v>
                </c:pt>
                <c:pt idx="8">
                  <c:v>1.5241579027587263E-16</c:v>
                </c:pt>
                <c:pt idx="9">
                  <c:v>5.0805263425290876E-17</c:v>
                </c:pt>
                <c:pt idx="10">
                  <c:v>1.6935087808430292E-17</c:v>
                </c:pt>
                <c:pt idx="11">
                  <c:v>5.6450292694767643E-18</c:v>
                </c:pt>
              </c:numCache>
            </c:numRef>
          </c:xVal>
          <c:yVal>
            <c:numRef>
              <c:f>'19-04-2024-graphes-VHH-5min'!$F$17:$F$28</c:f>
              <c:numCache>
                <c:formatCode>General</c:formatCode>
                <c:ptCount val="12"/>
                <c:pt idx="0">
                  <c:v>8198518</c:v>
                </c:pt>
                <c:pt idx="1">
                  <c:v>2421820</c:v>
                </c:pt>
                <c:pt idx="2">
                  <c:v>677750</c:v>
                </c:pt>
                <c:pt idx="3">
                  <c:v>203741</c:v>
                </c:pt>
                <c:pt idx="4">
                  <c:v>50216</c:v>
                </c:pt>
                <c:pt idx="5">
                  <c:v>16775</c:v>
                </c:pt>
                <c:pt idx="6">
                  <c:v>5342</c:v>
                </c:pt>
                <c:pt idx="7">
                  <c:v>1722</c:v>
                </c:pt>
                <c:pt idx="8">
                  <c:v>525</c:v>
                </c:pt>
                <c:pt idx="9">
                  <c:v>208</c:v>
                </c:pt>
                <c:pt idx="10">
                  <c:v>93</c:v>
                </c:pt>
                <c:pt idx="11">
                  <c:v>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749-4676-9B8F-3DCC9588DDB1}"/>
            </c:ext>
          </c:extLst>
        </c:ser>
        <c:ser>
          <c:idx val="5"/>
          <c:order val="5"/>
          <c:tx>
            <c:strRef>
              <c:f>'19-04-2024-graphes-VHH-5min'!$G$16</c:f>
              <c:strCache>
                <c:ptCount val="1"/>
                <c:pt idx="0">
                  <c:v>Temps 110s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412455531905393"/>
                  <c:y val="5.53145484913559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'19-04-2024-graphes-VHH-5min'!$A$17:$A$28</c:f>
              <c:numCache>
                <c:formatCode>0.0000E+00</c:formatCode>
                <c:ptCount val="12"/>
                <c:pt idx="0">
                  <c:v>1.0000000000000002E-12</c:v>
                </c:pt>
                <c:pt idx="1">
                  <c:v>3.3333333333333339E-13</c:v>
                </c:pt>
                <c:pt idx="2">
                  <c:v>1.1111111111111114E-13</c:v>
                </c:pt>
                <c:pt idx="3">
                  <c:v>3.7037037037037047E-14</c:v>
                </c:pt>
                <c:pt idx="4">
                  <c:v>1.2345679012345682E-14</c:v>
                </c:pt>
                <c:pt idx="5">
                  <c:v>4.1152263374485606E-15</c:v>
                </c:pt>
                <c:pt idx="6">
                  <c:v>1.3717421124828536E-15</c:v>
                </c:pt>
                <c:pt idx="7">
                  <c:v>4.572473708276179E-16</c:v>
                </c:pt>
                <c:pt idx="8">
                  <c:v>1.5241579027587263E-16</c:v>
                </c:pt>
                <c:pt idx="9">
                  <c:v>5.0805263425290876E-17</c:v>
                </c:pt>
                <c:pt idx="10">
                  <c:v>1.6935087808430292E-17</c:v>
                </c:pt>
                <c:pt idx="11">
                  <c:v>5.6450292694767643E-18</c:v>
                </c:pt>
              </c:numCache>
            </c:numRef>
          </c:xVal>
          <c:yVal>
            <c:numRef>
              <c:f>'19-04-2024-graphes-VHH-5min'!$G$17:$G$28</c:f>
              <c:numCache>
                <c:formatCode>General</c:formatCode>
                <c:ptCount val="12"/>
                <c:pt idx="0">
                  <c:v>8018480</c:v>
                </c:pt>
                <c:pt idx="1">
                  <c:v>2372369</c:v>
                </c:pt>
                <c:pt idx="2">
                  <c:v>664108</c:v>
                </c:pt>
                <c:pt idx="3">
                  <c:v>200039</c:v>
                </c:pt>
                <c:pt idx="4">
                  <c:v>49478</c:v>
                </c:pt>
                <c:pt idx="5">
                  <c:v>16223</c:v>
                </c:pt>
                <c:pt idx="6">
                  <c:v>5391</c:v>
                </c:pt>
                <c:pt idx="7">
                  <c:v>1700</c:v>
                </c:pt>
                <c:pt idx="8">
                  <c:v>525</c:v>
                </c:pt>
                <c:pt idx="9">
                  <c:v>202</c:v>
                </c:pt>
                <c:pt idx="10">
                  <c:v>87</c:v>
                </c:pt>
                <c:pt idx="11">
                  <c:v>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749-4676-9B8F-3DCC9588D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489991"/>
        <c:axId val="208492039"/>
      </c:scatterChart>
      <c:valAx>
        <c:axId val="208489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du VHH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92039"/>
        <c:crosses val="autoZero"/>
        <c:crossBetween val="midCat"/>
      </c:valAx>
      <c:valAx>
        <c:axId val="208492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Bioluminescence (RLU/s)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489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Régression linéaire de la bioluminescence du VHH en fonction de sa concentration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'19-04-2024-graphes-VHH-5min'!$R$16</c:f>
              <c:strCache>
                <c:ptCount val="1"/>
                <c:pt idx="0">
                  <c:v>Régression linéaire temps 60s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'19-04-2024-graphes-VHH-5min'!$Q$17:$Q$29</c:f>
              <c:numCache>
                <c:formatCode>0.0000E+00</c:formatCode>
                <c:ptCount val="13"/>
                <c:pt idx="0">
                  <c:v>1.0000000000000001E-9</c:v>
                </c:pt>
                <c:pt idx="1">
                  <c:v>3.3333333333333337E-10</c:v>
                </c:pt>
                <c:pt idx="2">
                  <c:v>1.1111111111111112E-10</c:v>
                </c:pt>
                <c:pt idx="3">
                  <c:v>3.7037037037037042E-11</c:v>
                </c:pt>
                <c:pt idx="4">
                  <c:v>1.234567901234568E-11</c:v>
                </c:pt>
                <c:pt idx="5">
                  <c:v>4.11522633744856E-12</c:v>
                </c:pt>
                <c:pt idx="6">
                  <c:v>1.3717421124828533E-12</c:v>
                </c:pt>
                <c:pt idx="7">
                  <c:v>4.5724737082761778E-13</c:v>
                </c:pt>
                <c:pt idx="8">
                  <c:v>1.5241579027587259E-13</c:v>
                </c:pt>
                <c:pt idx="9">
                  <c:v>5.0805263425290863E-14</c:v>
                </c:pt>
                <c:pt idx="10">
                  <c:v>1.6935087808430288E-14</c:v>
                </c:pt>
                <c:pt idx="11">
                  <c:v>5.6450292694767622E-15</c:v>
                </c:pt>
              </c:numCache>
            </c:numRef>
          </c:xVal>
          <c:yVal>
            <c:numRef>
              <c:f>'19-04-2024-graphes-VHH-5min'!$R$17:$R$29</c:f>
              <c:numCache>
                <c:formatCode>0.0000E+00</c:formatCode>
                <c:ptCount val="13"/>
                <c:pt idx="0">
                  <c:v>8949380.4899898842</c:v>
                </c:pt>
                <c:pt idx="1">
                  <c:v>2983126.8299966278</c:v>
                </c:pt>
                <c:pt idx="2">
                  <c:v>994375.609998876</c:v>
                </c:pt>
                <c:pt idx="3">
                  <c:v>331458.536666292</c:v>
                </c:pt>
                <c:pt idx="4">
                  <c:v>110486.178888764</c:v>
                </c:pt>
                <c:pt idx="5">
                  <c:v>36828.726296254667</c:v>
                </c:pt>
                <c:pt idx="6">
                  <c:v>12276.242098751556</c:v>
                </c:pt>
                <c:pt idx="7">
                  <c:v>4092.0806995838525</c:v>
                </c:pt>
                <c:pt idx="8">
                  <c:v>1364.0268998612842</c:v>
                </c:pt>
                <c:pt idx="9">
                  <c:v>454.67563328709468</c:v>
                </c:pt>
                <c:pt idx="10">
                  <c:v>151.55854442903157</c:v>
                </c:pt>
                <c:pt idx="11">
                  <c:v>50.51951480967719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44B-471F-AAFC-A362A5F872B0}"/>
            </c:ext>
          </c:extLst>
        </c:ser>
        <c:ser>
          <c:idx val="1"/>
          <c:order val="1"/>
          <c:tx>
            <c:strRef>
              <c:f>'19-04-2024-graphes-VHH-5min'!$S$16</c:f>
              <c:strCache>
                <c:ptCount val="1"/>
                <c:pt idx="0">
                  <c:v>Régression linéaire temps 70s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'19-04-2024-graphes-VHH-5min'!$Q$17:$Q$29</c:f>
              <c:numCache>
                <c:formatCode>0.0000E+00</c:formatCode>
                <c:ptCount val="13"/>
                <c:pt idx="0">
                  <c:v>1.0000000000000001E-9</c:v>
                </c:pt>
                <c:pt idx="1">
                  <c:v>3.3333333333333337E-10</c:v>
                </c:pt>
                <c:pt idx="2">
                  <c:v>1.1111111111111112E-10</c:v>
                </c:pt>
                <c:pt idx="3">
                  <c:v>3.7037037037037042E-11</c:v>
                </c:pt>
                <c:pt idx="4">
                  <c:v>1.234567901234568E-11</c:v>
                </c:pt>
                <c:pt idx="5">
                  <c:v>4.11522633744856E-12</c:v>
                </c:pt>
                <c:pt idx="6">
                  <c:v>1.3717421124828533E-12</c:v>
                </c:pt>
                <c:pt idx="7">
                  <c:v>4.5724737082761778E-13</c:v>
                </c:pt>
                <c:pt idx="8">
                  <c:v>1.5241579027587259E-13</c:v>
                </c:pt>
                <c:pt idx="9">
                  <c:v>5.0805263425290863E-14</c:v>
                </c:pt>
                <c:pt idx="10">
                  <c:v>1.6935087808430288E-14</c:v>
                </c:pt>
                <c:pt idx="11">
                  <c:v>5.6450292694767622E-15</c:v>
                </c:pt>
              </c:numCache>
            </c:numRef>
          </c:xVal>
          <c:yVal>
            <c:numRef>
              <c:f>'19-04-2024-graphes-VHH-5min'!$S$17:$S$29</c:f>
              <c:numCache>
                <c:formatCode>0.0000E+00</c:formatCode>
                <c:ptCount val="13"/>
                <c:pt idx="0">
                  <c:v>8738542.3449179679</c:v>
                </c:pt>
                <c:pt idx="1">
                  <c:v>2912847.4483059891</c:v>
                </c:pt>
                <c:pt idx="2">
                  <c:v>970949.14943532972</c:v>
                </c:pt>
                <c:pt idx="3">
                  <c:v>323649.7164784433</c:v>
                </c:pt>
                <c:pt idx="4">
                  <c:v>107883.23882614775</c:v>
                </c:pt>
                <c:pt idx="5">
                  <c:v>35961.079608715918</c:v>
                </c:pt>
                <c:pt idx="6">
                  <c:v>11987.02653623864</c:v>
                </c:pt>
                <c:pt idx="7">
                  <c:v>3995.6755120795469</c:v>
                </c:pt>
                <c:pt idx="8">
                  <c:v>1331.891837359849</c:v>
                </c:pt>
                <c:pt idx="9">
                  <c:v>443.96394578661631</c:v>
                </c:pt>
                <c:pt idx="10">
                  <c:v>147.9879819288721</c:v>
                </c:pt>
                <c:pt idx="11">
                  <c:v>49.329327309624034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44B-471F-AAFC-A362A5F872B0}"/>
            </c:ext>
          </c:extLst>
        </c:ser>
        <c:ser>
          <c:idx val="2"/>
          <c:order val="2"/>
          <c:tx>
            <c:strRef>
              <c:f>'19-04-2024-graphes-VHH-5min'!$T$16</c:f>
              <c:strCache>
                <c:ptCount val="1"/>
                <c:pt idx="0">
                  <c:v>Régression linéaire temps 80s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'19-04-2024-graphes-VHH-5min'!$Q$17:$Q$29</c:f>
              <c:numCache>
                <c:formatCode>0.0000E+00</c:formatCode>
                <c:ptCount val="13"/>
                <c:pt idx="0">
                  <c:v>1.0000000000000001E-9</c:v>
                </c:pt>
                <c:pt idx="1">
                  <c:v>3.3333333333333337E-10</c:v>
                </c:pt>
                <c:pt idx="2">
                  <c:v>1.1111111111111112E-10</c:v>
                </c:pt>
                <c:pt idx="3">
                  <c:v>3.7037037037037042E-11</c:v>
                </c:pt>
                <c:pt idx="4">
                  <c:v>1.234567901234568E-11</c:v>
                </c:pt>
                <c:pt idx="5">
                  <c:v>4.11522633744856E-12</c:v>
                </c:pt>
                <c:pt idx="6">
                  <c:v>1.3717421124828533E-12</c:v>
                </c:pt>
                <c:pt idx="7">
                  <c:v>4.5724737082761778E-13</c:v>
                </c:pt>
                <c:pt idx="8">
                  <c:v>1.5241579027587259E-13</c:v>
                </c:pt>
                <c:pt idx="9">
                  <c:v>5.0805263425290863E-14</c:v>
                </c:pt>
                <c:pt idx="10">
                  <c:v>1.6935087808430288E-14</c:v>
                </c:pt>
                <c:pt idx="11">
                  <c:v>5.6450292694767622E-15</c:v>
                </c:pt>
              </c:numCache>
            </c:numRef>
          </c:xVal>
          <c:yVal>
            <c:numRef>
              <c:f>'19-04-2024-graphes-VHH-5min'!$T$17:$T$29</c:f>
              <c:numCache>
                <c:formatCode>0.0000E+00</c:formatCode>
                <c:ptCount val="13"/>
                <c:pt idx="0">
                  <c:v>8538259.4507372361</c:v>
                </c:pt>
                <c:pt idx="1">
                  <c:v>2846086.4835790787</c:v>
                </c:pt>
                <c:pt idx="2">
                  <c:v>948695.49452635949</c:v>
                </c:pt>
                <c:pt idx="3">
                  <c:v>316231.83150878653</c:v>
                </c:pt>
                <c:pt idx="4">
                  <c:v>105410.61050292884</c:v>
                </c:pt>
                <c:pt idx="5">
                  <c:v>35136.870167642948</c:v>
                </c:pt>
                <c:pt idx="6">
                  <c:v>11712.290055880983</c:v>
                </c:pt>
                <c:pt idx="7">
                  <c:v>3904.0966852936613</c:v>
                </c:pt>
                <c:pt idx="8">
                  <c:v>1301.3655617645536</c:v>
                </c:pt>
                <c:pt idx="9">
                  <c:v>433.78852058818455</c:v>
                </c:pt>
                <c:pt idx="10">
                  <c:v>144.59617352939486</c:v>
                </c:pt>
                <c:pt idx="11">
                  <c:v>48.198724509798289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44B-471F-AAFC-A362A5F872B0}"/>
            </c:ext>
          </c:extLst>
        </c:ser>
        <c:ser>
          <c:idx val="3"/>
          <c:order val="3"/>
          <c:tx>
            <c:strRef>
              <c:f>'19-04-2024-graphes-VHH-5min'!$U$16</c:f>
              <c:strCache>
                <c:ptCount val="1"/>
                <c:pt idx="0">
                  <c:v>Régression linéaire temps 90s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'19-04-2024-graphes-VHH-5min'!$Q$17:$Q$29</c:f>
              <c:numCache>
                <c:formatCode>0.0000E+00</c:formatCode>
                <c:ptCount val="13"/>
                <c:pt idx="0">
                  <c:v>1.0000000000000001E-9</c:v>
                </c:pt>
                <c:pt idx="1">
                  <c:v>3.3333333333333337E-10</c:v>
                </c:pt>
                <c:pt idx="2">
                  <c:v>1.1111111111111112E-10</c:v>
                </c:pt>
                <c:pt idx="3">
                  <c:v>3.7037037037037042E-11</c:v>
                </c:pt>
                <c:pt idx="4">
                  <c:v>1.234567901234568E-11</c:v>
                </c:pt>
                <c:pt idx="5">
                  <c:v>4.11522633744856E-12</c:v>
                </c:pt>
                <c:pt idx="6">
                  <c:v>1.3717421124828533E-12</c:v>
                </c:pt>
                <c:pt idx="7">
                  <c:v>4.5724737082761778E-13</c:v>
                </c:pt>
                <c:pt idx="8">
                  <c:v>1.5241579027587259E-13</c:v>
                </c:pt>
                <c:pt idx="9">
                  <c:v>5.0805263425290863E-14</c:v>
                </c:pt>
                <c:pt idx="10">
                  <c:v>1.6935087808430288E-14</c:v>
                </c:pt>
                <c:pt idx="11">
                  <c:v>5.6450292694767622E-15</c:v>
                </c:pt>
              </c:numCache>
            </c:numRef>
          </c:xVal>
          <c:yVal>
            <c:numRef>
              <c:f>'19-04-2024-graphes-VHH-5min'!$U$17:$U$29</c:f>
              <c:numCache>
                <c:formatCode>0.0000E+00</c:formatCode>
                <c:ptCount val="13"/>
                <c:pt idx="0">
                  <c:v>8337885.0097175334</c:v>
                </c:pt>
                <c:pt idx="1">
                  <c:v>2779295.0032391776</c:v>
                </c:pt>
                <c:pt idx="2">
                  <c:v>926431.66774639266</c:v>
                </c:pt>
                <c:pt idx="3">
                  <c:v>308810.55591546424</c:v>
                </c:pt>
                <c:pt idx="4">
                  <c:v>102936.85197182141</c:v>
                </c:pt>
                <c:pt idx="5">
                  <c:v>34312.283990607131</c:v>
                </c:pt>
                <c:pt idx="6">
                  <c:v>11437.427996869044</c:v>
                </c:pt>
                <c:pt idx="7">
                  <c:v>3812.4759989563486</c:v>
                </c:pt>
                <c:pt idx="8">
                  <c:v>1270.8253329854497</c:v>
                </c:pt>
                <c:pt idx="9">
                  <c:v>423.60844432848319</c:v>
                </c:pt>
                <c:pt idx="10">
                  <c:v>141.20281477616106</c:v>
                </c:pt>
                <c:pt idx="11">
                  <c:v>47.067604925387023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44B-471F-AAFC-A362A5F872B0}"/>
            </c:ext>
          </c:extLst>
        </c:ser>
        <c:ser>
          <c:idx val="4"/>
          <c:order val="4"/>
          <c:tx>
            <c:strRef>
              <c:f>'19-04-2024-graphes-VHH-5min'!$V$16</c:f>
              <c:strCache>
                <c:ptCount val="1"/>
                <c:pt idx="0">
                  <c:v>Régression linéaire temps 100s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'19-04-2024-graphes-VHH-5min'!$Q$17:$Q$29</c:f>
              <c:numCache>
                <c:formatCode>0.0000E+00</c:formatCode>
                <c:ptCount val="13"/>
                <c:pt idx="0">
                  <c:v>1.0000000000000001E-9</c:v>
                </c:pt>
                <c:pt idx="1">
                  <c:v>3.3333333333333337E-10</c:v>
                </c:pt>
                <c:pt idx="2">
                  <c:v>1.1111111111111112E-10</c:v>
                </c:pt>
                <c:pt idx="3">
                  <c:v>3.7037037037037042E-11</c:v>
                </c:pt>
                <c:pt idx="4">
                  <c:v>1.234567901234568E-11</c:v>
                </c:pt>
                <c:pt idx="5">
                  <c:v>4.11522633744856E-12</c:v>
                </c:pt>
                <c:pt idx="6">
                  <c:v>1.3717421124828533E-12</c:v>
                </c:pt>
                <c:pt idx="7">
                  <c:v>4.5724737082761778E-13</c:v>
                </c:pt>
                <c:pt idx="8">
                  <c:v>1.5241579027587259E-13</c:v>
                </c:pt>
                <c:pt idx="9">
                  <c:v>5.0805263425290863E-14</c:v>
                </c:pt>
                <c:pt idx="10">
                  <c:v>1.6935087808430288E-14</c:v>
                </c:pt>
                <c:pt idx="11">
                  <c:v>5.6450292694767622E-15</c:v>
                </c:pt>
              </c:numCache>
            </c:numRef>
          </c:xVal>
          <c:yVal>
            <c:numRef>
              <c:f>'19-04-2024-graphes-VHH-5min'!$V$17:$V$29</c:f>
              <c:numCache>
                <c:formatCode>0.0000E+00</c:formatCode>
                <c:ptCount val="13"/>
                <c:pt idx="0">
                  <c:v>8151724.9482304957</c:v>
                </c:pt>
                <c:pt idx="1">
                  <c:v>2717241.6494101654</c:v>
                </c:pt>
                <c:pt idx="2">
                  <c:v>905747.21647005517</c:v>
                </c:pt>
                <c:pt idx="3">
                  <c:v>301915.73882335174</c:v>
                </c:pt>
                <c:pt idx="4">
                  <c:v>100638.5796077839</c:v>
                </c:pt>
                <c:pt idx="5">
                  <c:v>33546.193202594637</c:v>
                </c:pt>
                <c:pt idx="6">
                  <c:v>11182.064400864878</c:v>
                </c:pt>
                <c:pt idx="7">
                  <c:v>3727.3548002882931</c:v>
                </c:pt>
                <c:pt idx="8">
                  <c:v>1242.4516000960978</c:v>
                </c:pt>
                <c:pt idx="9">
                  <c:v>414.1505333653659</c:v>
                </c:pt>
                <c:pt idx="10">
                  <c:v>138.0501777884553</c:v>
                </c:pt>
                <c:pt idx="11">
                  <c:v>46.016725929485098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44B-471F-AAFC-A362A5F872B0}"/>
            </c:ext>
          </c:extLst>
        </c:ser>
        <c:ser>
          <c:idx val="5"/>
          <c:order val="5"/>
          <c:tx>
            <c:strRef>
              <c:f>'19-04-2024-graphes-VHH-5min'!$W$16</c:f>
              <c:strCache>
                <c:ptCount val="1"/>
                <c:pt idx="0">
                  <c:v>Régression linéaire temps 110s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'19-04-2024-graphes-VHH-5min'!$Q$17:$Q$29</c:f>
              <c:numCache>
                <c:formatCode>0.0000E+00</c:formatCode>
                <c:ptCount val="13"/>
                <c:pt idx="0">
                  <c:v>1.0000000000000001E-9</c:v>
                </c:pt>
                <c:pt idx="1">
                  <c:v>3.3333333333333337E-10</c:v>
                </c:pt>
                <c:pt idx="2">
                  <c:v>1.1111111111111112E-10</c:v>
                </c:pt>
                <c:pt idx="3">
                  <c:v>3.7037037037037042E-11</c:v>
                </c:pt>
                <c:pt idx="4">
                  <c:v>1.234567901234568E-11</c:v>
                </c:pt>
                <c:pt idx="5">
                  <c:v>4.11522633744856E-12</c:v>
                </c:pt>
                <c:pt idx="6">
                  <c:v>1.3717421124828533E-12</c:v>
                </c:pt>
                <c:pt idx="7">
                  <c:v>4.5724737082761778E-13</c:v>
                </c:pt>
                <c:pt idx="8">
                  <c:v>1.5241579027587259E-13</c:v>
                </c:pt>
                <c:pt idx="9">
                  <c:v>5.0805263425290863E-14</c:v>
                </c:pt>
                <c:pt idx="10">
                  <c:v>1.6935087808430288E-14</c:v>
                </c:pt>
                <c:pt idx="11">
                  <c:v>5.6450292694767622E-15</c:v>
                </c:pt>
              </c:numCache>
            </c:numRef>
          </c:xVal>
          <c:yVal>
            <c:numRef>
              <c:f>'19-04-2024-graphes-VHH-5min'!$W$17:$W$29</c:f>
              <c:numCache>
                <c:formatCode>0.0000E+00</c:formatCode>
                <c:ptCount val="13"/>
                <c:pt idx="0">
                  <c:v>7973407.0132771088</c:v>
                </c:pt>
                <c:pt idx="1">
                  <c:v>2657802.3377590361</c:v>
                </c:pt>
                <c:pt idx="2">
                  <c:v>885934.11258634541</c:v>
                </c:pt>
                <c:pt idx="3">
                  <c:v>295311.37086211517</c:v>
                </c:pt>
                <c:pt idx="4">
                  <c:v>98437.123620705053</c:v>
                </c:pt>
                <c:pt idx="5">
                  <c:v>32812.374540235018</c:v>
                </c:pt>
                <c:pt idx="6">
                  <c:v>10937.45818007834</c:v>
                </c:pt>
                <c:pt idx="7">
                  <c:v>3645.8193933594466</c:v>
                </c:pt>
                <c:pt idx="8">
                  <c:v>1215.2731311198156</c:v>
                </c:pt>
                <c:pt idx="9">
                  <c:v>405.09104370660515</c:v>
                </c:pt>
                <c:pt idx="10">
                  <c:v>135.03034790220173</c:v>
                </c:pt>
                <c:pt idx="11">
                  <c:v>45.01011596740058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44B-471F-AAFC-A362A5F872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866376"/>
        <c:axId val="695868424"/>
      </c:scatterChart>
      <c:valAx>
        <c:axId val="69586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du VHH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68424"/>
        <c:crosses val="autoZero"/>
        <c:crossBetween val="midCat"/>
      </c:valAx>
      <c:valAx>
        <c:axId val="695868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Bioluminescence (RLU/s)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58663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Régression linéaire de la bioluminescence du VHH en fonction de sa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'19-04-2024-graphes-VHH-5min'!$R$1</c:f>
              <c:strCache>
                <c:ptCount val="1"/>
                <c:pt idx="0">
                  <c:v>Régression linéaire temps 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'19-04-2024-graphes-VHH-5min'!$Q$2:$Q$13</c:f>
              <c:numCache>
                <c:formatCode>0.0000E+00</c:formatCode>
                <c:ptCount val="12"/>
                <c:pt idx="0">
                  <c:v>1.0000000000000001E-9</c:v>
                </c:pt>
                <c:pt idx="1">
                  <c:v>3.3333333333333337E-10</c:v>
                </c:pt>
                <c:pt idx="2">
                  <c:v>1.1111111111111112E-10</c:v>
                </c:pt>
                <c:pt idx="3">
                  <c:v>3.7037037037037042E-11</c:v>
                </c:pt>
                <c:pt idx="4">
                  <c:v>1.234567901234568E-11</c:v>
                </c:pt>
                <c:pt idx="5">
                  <c:v>4.11522633744856E-12</c:v>
                </c:pt>
                <c:pt idx="6">
                  <c:v>1.3717421124828533E-12</c:v>
                </c:pt>
                <c:pt idx="7">
                  <c:v>4.5724737082761778E-13</c:v>
                </c:pt>
                <c:pt idx="8">
                  <c:v>1.5241579027587259E-13</c:v>
                </c:pt>
                <c:pt idx="9">
                  <c:v>5.0805263425290863E-14</c:v>
                </c:pt>
                <c:pt idx="10">
                  <c:v>1.6935087808430288E-14</c:v>
                </c:pt>
                <c:pt idx="11">
                  <c:v>5.6450292694767622E-15</c:v>
                </c:pt>
              </c:numCache>
            </c:numRef>
          </c:xVal>
          <c:yVal>
            <c:numRef>
              <c:f>'19-04-2024-graphes-VHH-5min'!$R$2:$R$13</c:f>
              <c:numCache>
                <c:formatCode>0.0000E+00</c:formatCode>
                <c:ptCount val="12"/>
                <c:pt idx="0">
                  <c:v>10673398.317756172</c:v>
                </c:pt>
                <c:pt idx="1">
                  <c:v>3557799.4392520576</c:v>
                </c:pt>
                <c:pt idx="2">
                  <c:v>1185933.1464173526</c:v>
                </c:pt>
                <c:pt idx="3">
                  <c:v>395311.0488057842</c:v>
                </c:pt>
                <c:pt idx="4">
                  <c:v>131770.34960192806</c:v>
                </c:pt>
                <c:pt idx="5">
                  <c:v>43923.449867309355</c:v>
                </c:pt>
                <c:pt idx="6">
                  <c:v>14641.149955769784</c:v>
                </c:pt>
                <c:pt idx="7">
                  <c:v>4880.3833185899284</c:v>
                </c:pt>
                <c:pt idx="8">
                  <c:v>1626.7944395299762</c:v>
                </c:pt>
                <c:pt idx="9">
                  <c:v>542.26481317665878</c:v>
                </c:pt>
                <c:pt idx="10">
                  <c:v>180.75493772555291</c:v>
                </c:pt>
                <c:pt idx="11">
                  <c:v>60.251645908517638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A5F-496F-8398-2FC678DB68FA}"/>
            </c:ext>
          </c:extLst>
        </c:ser>
        <c:ser>
          <c:idx val="1"/>
          <c:order val="1"/>
          <c:tx>
            <c:strRef>
              <c:f>'19-04-2024-graphes-VHH-5min'!$S$1</c:f>
              <c:strCache>
                <c:ptCount val="1"/>
                <c:pt idx="0">
                  <c:v>Régression linéaire temps 10s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'19-04-2024-graphes-VHH-5min'!$Q$2:$Q$13</c:f>
              <c:numCache>
                <c:formatCode>0.0000E+00</c:formatCode>
                <c:ptCount val="12"/>
                <c:pt idx="0">
                  <c:v>1.0000000000000001E-9</c:v>
                </c:pt>
                <c:pt idx="1">
                  <c:v>3.3333333333333337E-10</c:v>
                </c:pt>
                <c:pt idx="2">
                  <c:v>1.1111111111111112E-10</c:v>
                </c:pt>
                <c:pt idx="3">
                  <c:v>3.7037037037037042E-11</c:v>
                </c:pt>
                <c:pt idx="4">
                  <c:v>1.234567901234568E-11</c:v>
                </c:pt>
                <c:pt idx="5">
                  <c:v>4.11522633744856E-12</c:v>
                </c:pt>
                <c:pt idx="6">
                  <c:v>1.3717421124828533E-12</c:v>
                </c:pt>
                <c:pt idx="7">
                  <c:v>4.5724737082761778E-13</c:v>
                </c:pt>
                <c:pt idx="8">
                  <c:v>1.5241579027587259E-13</c:v>
                </c:pt>
                <c:pt idx="9">
                  <c:v>5.0805263425290863E-14</c:v>
                </c:pt>
                <c:pt idx="10">
                  <c:v>1.6935087808430288E-14</c:v>
                </c:pt>
                <c:pt idx="11">
                  <c:v>5.6450292694767622E-15</c:v>
                </c:pt>
              </c:numCache>
            </c:numRef>
          </c:xVal>
          <c:yVal>
            <c:numRef>
              <c:f>'19-04-2024-graphes-VHH-5min'!$S$2:$S$13</c:f>
              <c:numCache>
                <c:formatCode>0.0000E+00</c:formatCode>
                <c:ptCount val="12"/>
                <c:pt idx="0">
                  <c:v>10282659.072795151</c:v>
                </c:pt>
                <c:pt idx="1">
                  <c:v>3427553.02426505</c:v>
                </c:pt>
                <c:pt idx="2">
                  <c:v>1142517.6747550168</c:v>
                </c:pt>
                <c:pt idx="3">
                  <c:v>380839.22491833894</c:v>
                </c:pt>
                <c:pt idx="4">
                  <c:v>126946.40830611298</c:v>
                </c:pt>
                <c:pt idx="5">
                  <c:v>42315.469435370993</c:v>
                </c:pt>
                <c:pt idx="6">
                  <c:v>14105.156478456998</c:v>
                </c:pt>
                <c:pt idx="7">
                  <c:v>4701.7188261523324</c:v>
                </c:pt>
                <c:pt idx="8">
                  <c:v>1567.2396087174443</c:v>
                </c:pt>
                <c:pt idx="9">
                  <c:v>522.41320290581473</c:v>
                </c:pt>
                <c:pt idx="10">
                  <c:v>174.13773430193825</c:v>
                </c:pt>
                <c:pt idx="11">
                  <c:v>58.04591143397942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A5F-496F-8398-2FC678DB68FA}"/>
            </c:ext>
          </c:extLst>
        </c:ser>
        <c:ser>
          <c:idx val="2"/>
          <c:order val="2"/>
          <c:tx>
            <c:strRef>
              <c:f>'19-04-2024-graphes-VHH-5min'!$T$1</c:f>
              <c:strCache>
                <c:ptCount val="1"/>
                <c:pt idx="0">
                  <c:v>Régression linéaire temps 20s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'19-04-2024-graphes-VHH-5min'!$Q$2:$Q$13</c:f>
              <c:numCache>
                <c:formatCode>0.0000E+00</c:formatCode>
                <c:ptCount val="12"/>
                <c:pt idx="0">
                  <c:v>1.0000000000000001E-9</c:v>
                </c:pt>
                <c:pt idx="1">
                  <c:v>3.3333333333333337E-10</c:v>
                </c:pt>
                <c:pt idx="2">
                  <c:v>1.1111111111111112E-10</c:v>
                </c:pt>
                <c:pt idx="3">
                  <c:v>3.7037037037037042E-11</c:v>
                </c:pt>
                <c:pt idx="4">
                  <c:v>1.234567901234568E-11</c:v>
                </c:pt>
                <c:pt idx="5">
                  <c:v>4.11522633744856E-12</c:v>
                </c:pt>
                <c:pt idx="6">
                  <c:v>1.3717421124828533E-12</c:v>
                </c:pt>
                <c:pt idx="7">
                  <c:v>4.5724737082761778E-13</c:v>
                </c:pt>
                <c:pt idx="8">
                  <c:v>1.5241579027587259E-13</c:v>
                </c:pt>
                <c:pt idx="9">
                  <c:v>5.0805263425290863E-14</c:v>
                </c:pt>
                <c:pt idx="10">
                  <c:v>1.6935087808430288E-14</c:v>
                </c:pt>
                <c:pt idx="11">
                  <c:v>5.6450292694767622E-15</c:v>
                </c:pt>
              </c:numCache>
            </c:numRef>
          </c:xVal>
          <c:yVal>
            <c:numRef>
              <c:f>'19-04-2024-graphes-VHH-5min'!$T$2:$T$13</c:f>
              <c:numCache>
                <c:formatCode>0.0000E+00</c:formatCode>
                <c:ptCount val="12"/>
                <c:pt idx="0">
                  <c:v>9939122.5223708898</c:v>
                </c:pt>
                <c:pt idx="1">
                  <c:v>3313040.8407902964</c:v>
                </c:pt>
                <c:pt idx="2">
                  <c:v>1104346.9469300988</c:v>
                </c:pt>
                <c:pt idx="3">
                  <c:v>368115.64897669962</c:v>
                </c:pt>
                <c:pt idx="4">
                  <c:v>122705.21632556654</c:v>
                </c:pt>
                <c:pt idx="5">
                  <c:v>40901.738775188845</c:v>
                </c:pt>
                <c:pt idx="6">
                  <c:v>13633.91292506295</c:v>
                </c:pt>
                <c:pt idx="7">
                  <c:v>4544.6376416876501</c:v>
                </c:pt>
                <c:pt idx="8">
                  <c:v>1514.8792138958834</c:v>
                </c:pt>
                <c:pt idx="9">
                  <c:v>504.95973796529444</c:v>
                </c:pt>
                <c:pt idx="10">
                  <c:v>168.31991265509816</c:v>
                </c:pt>
                <c:pt idx="11">
                  <c:v>56.106637551699386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A5F-496F-8398-2FC678DB68FA}"/>
            </c:ext>
          </c:extLst>
        </c:ser>
        <c:ser>
          <c:idx val="3"/>
          <c:order val="3"/>
          <c:tx>
            <c:strRef>
              <c:f>'19-04-2024-graphes-VHH-5min'!$U$1</c:f>
              <c:strCache>
                <c:ptCount val="1"/>
                <c:pt idx="0">
                  <c:v>Régression linéaire temps 30s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'19-04-2024-graphes-VHH-5min'!$Q$2:$Q$13</c:f>
              <c:numCache>
                <c:formatCode>0.0000E+00</c:formatCode>
                <c:ptCount val="12"/>
                <c:pt idx="0">
                  <c:v>1.0000000000000001E-9</c:v>
                </c:pt>
                <c:pt idx="1">
                  <c:v>3.3333333333333337E-10</c:v>
                </c:pt>
                <c:pt idx="2">
                  <c:v>1.1111111111111112E-10</c:v>
                </c:pt>
                <c:pt idx="3">
                  <c:v>3.7037037037037042E-11</c:v>
                </c:pt>
                <c:pt idx="4">
                  <c:v>1.234567901234568E-11</c:v>
                </c:pt>
                <c:pt idx="5">
                  <c:v>4.11522633744856E-12</c:v>
                </c:pt>
                <c:pt idx="6">
                  <c:v>1.3717421124828533E-12</c:v>
                </c:pt>
                <c:pt idx="7">
                  <c:v>4.5724737082761778E-13</c:v>
                </c:pt>
                <c:pt idx="8">
                  <c:v>1.5241579027587259E-13</c:v>
                </c:pt>
                <c:pt idx="9">
                  <c:v>5.0805263425290863E-14</c:v>
                </c:pt>
                <c:pt idx="10">
                  <c:v>1.6935087808430288E-14</c:v>
                </c:pt>
                <c:pt idx="11">
                  <c:v>5.6450292694767622E-15</c:v>
                </c:pt>
              </c:numCache>
            </c:numRef>
          </c:xVal>
          <c:yVal>
            <c:numRef>
              <c:f>'19-04-2024-graphes-VHH-5min'!$U$2:$U$13</c:f>
              <c:numCache>
                <c:formatCode>0.0000E+00</c:formatCode>
                <c:ptCount val="12"/>
                <c:pt idx="0">
                  <c:v>9668690.4370368421</c:v>
                </c:pt>
                <c:pt idx="1">
                  <c:v>3222896.8123456142</c:v>
                </c:pt>
                <c:pt idx="2">
                  <c:v>1074298.9374485381</c:v>
                </c:pt>
                <c:pt idx="3">
                  <c:v>358099.6458161794</c:v>
                </c:pt>
                <c:pt idx="4">
                  <c:v>119366.54860539312</c:v>
                </c:pt>
                <c:pt idx="5">
                  <c:v>39788.849535131041</c:v>
                </c:pt>
                <c:pt idx="6">
                  <c:v>13262.949845043682</c:v>
                </c:pt>
                <c:pt idx="7">
                  <c:v>4420.9832816812277</c:v>
                </c:pt>
                <c:pt idx="8">
                  <c:v>1473.6610938937424</c:v>
                </c:pt>
                <c:pt idx="9">
                  <c:v>491.22036463124749</c:v>
                </c:pt>
                <c:pt idx="10">
                  <c:v>163.74012154374915</c:v>
                </c:pt>
                <c:pt idx="11">
                  <c:v>54.580040514583054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A5F-496F-8398-2FC678DB68FA}"/>
            </c:ext>
          </c:extLst>
        </c:ser>
        <c:ser>
          <c:idx val="4"/>
          <c:order val="4"/>
          <c:tx>
            <c:strRef>
              <c:f>'19-04-2024-graphes-VHH-5min'!$V$1</c:f>
              <c:strCache>
                <c:ptCount val="1"/>
                <c:pt idx="0">
                  <c:v>Régression linéaire temps 40s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'19-04-2024-graphes-VHH-5min'!$Q$2:$Q$13</c:f>
              <c:numCache>
                <c:formatCode>0.0000E+00</c:formatCode>
                <c:ptCount val="12"/>
                <c:pt idx="0">
                  <c:v>1.0000000000000001E-9</c:v>
                </c:pt>
                <c:pt idx="1">
                  <c:v>3.3333333333333337E-10</c:v>
                </c:pt>
                <c:pt idx="2">
                  <c:v>1.1111111111111112E-10</c:v>
                </c:pt>
                <c:pt idx="3">
                  <c:v>3.7037037037037042E-11</c:v>
                </c:pt>
                <c:pt idx="4">
                  <c:v>1.234567901234568E-11</c:v>
                </c:pt>
                <c:pt idx="5">
                  <c:v>4.11522633744856E-12</c:v>
                </c:pt>
                <c:pt idx="6">
                  <c:v>1.3717421124828533E-12</c:v>
                </c:pt>
                <c:pt idx="7">
                  <c:v>4.5724737082761778E-13</c:v>
                </c:pt>
                <c:pt idx="8">
                  <c:v>1.5241579027587259E-13</c:v>
                </c:pt>
                <c:pt idx="9">
                  <c:v>5.0805263425290863E-14</c:v>
                </c:pt>
                <c:pt idx="10">
                  <c:v>1.6935087808430288E-14</c:v>
                </c:pt>
                <c:pt idx="11">
                  <c:v>5.6450292694767622E-15</c:v>
                </c:pt>
              </c:numCache>
            </c:numRef>
          </c:xVal>
          <c:yVal>
            <c:numRef>
              <c:f>'19-04-2024-graphes-VHH-5min'!$V$2:$V$13</c:f>
              <c:numCache>
                <c:formatCode>0.0000E+00</c:formatCode>
                <c:ptCount val="12"/>
                <c:pt idx="0">
                  <c:v>9408349.1265974343</c:v>
                </c:pt>
                <c:pt idx="1">
                  <c:v>3136116.3755324786</c:v>
                </c:pt>
                <c:pt idx="2">
                  <c:v>1045372.1251774929</c:v>
                </c:pt>
                <c:pt idx="3">
                  <c:v>348457.3750591643</c:v>
                </c:pt>
                <c:pt idx="4">
                  <c:v>116152.45835305475</c:v>
                </c:pt>
                <c:pt idx="5">
                  <c:v>38717.486117684923</c:v>
                </c:pt>
                <c:pt idx="6">
                  <c:v>12905.828705894974</c:v>
                </c:pt>
                <c:pt idx="7">
                  <c:v>4301.9429019649915</c:v>
                </c:pt>
                <c:pt idx="8">
                  <c:v>1433.9809673216639</c:v>
                </c:pt>
                <c:pt idx="9">
                  <c:v>477.99365577388795</c:v>
                </c:pt>
                <c:pt idx="10">
                  <c:v>159.33121859129599</c:v>
                </c:pt>
                <c:pt idx="11">
                  <c:v>53.110406197098662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A5F-496F-8398-2FC678DB68FA}"/>
            </c:ext>
          </c:extLst>
        </c:ser>
        <c:ser>
          <c:idx val="5"/>
          <c:order val="5"/>
          <c:tx>
            <c:strRef>
              <c:f>'19-04-2024-graphes-VHH-5min'!$W$1</c:f>
              <c:strCache>
                <c:ptCount val="1"/>
                <c:pt idx="0">
                  <c:v>Régression linéaire temps 50s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'19-04-2024-graphes-VHH-5min'!$Q$2:$Q$13</c:f>
              <c:numCache>
                <c:formatCode>0.0000E+00</c:formatCode>
                <c:ptCount val="12"/>
                <c:pt idx="0">
                  <c:v>1.0000000000000001E-9</c:v>
                </c:pt>
                <c:pt idx="1">
                  <c:v>3.3333333333333337E-10</c:v>
                </c:pt>
                <c:pt idx="2">
                  <c:v>1.1111111111111112E-10</c:v>
                </c:pt>
                <c:pt idx="3">
                  <c:v>3.7037037037037042E-11</c:v>
                </c:pt>
                <c:pt idx="4">
                  <c:v>1.234567901234568E-11</c:v>
                </c:pt>
                <c:pt idx="5">
                  <c:v>4.11522633744856E-12</c:v>
                </c:pt>
                <c:pt idx="6">
                  <c:v>1.3717421124828533E-12</c:v>
                </c:pt>
                <c:pt idx="7">
                  <c:v>4.5724737082761778E-13</c:v>
                </c:pt>
                <c:pt idx="8">
                  <c:v>1.5241579027587259E-13</c:v>
                </c:pt>
                <c:pt idx="9">
                  <c:v>5.0805263425290863E-14</c:v>
                </c:pt>
                <c:pt idx="10">
                  <c:v>1.6935087808430288E-14</c:v>
                </c:pt>
                <c:pt idx="11">
                  <c:v>5.6450292694767622E-15</c:v>
                </c:pt>
              </c:numCache>
            </c:numRef>
          </c:xVal>
          <c:yVal>
            <c:numRef>
              <c:f>'19-04-2024-graphes-VHH-5min'!$W$2:$W$13</c:f>
              <c:numCache>
                <c:formatCode>0.0000E+00</c:formatCode>
                <c:ptCount val="12"/>
                <c:pt idx="0">
                  <c:v>9173264.4086067937</c:v>
                </c:pt>
                <c:pt idx="1">
                  <c:v>3057754.8028689311</c:v>
                </c:pt>
                <c:pt idx="2">
                  <c:v>1019251.6009563104</c:v>
                </c:pt>
                <c:pt idx="3">
                  <c:v>339750.53365210351</c:v>
                </c:pt>
                <c:pt idx="4">
                  <c:v>113250.17788403449</c:v>
                </c:pt>
                <c:pt idx="5">
                  <c:v>37750.059294678162</c:v>
                </c:pt>
                <c:pt idx="6">
                  <c:v>12583.353098226054</c:v>
                </c:pt>
                <c:pt idx="7">
                  <c:v>4194.4510327420185</c:v>
                </c:pt>
                <c:pt idx="8">
                  <c:v>1398.1503442473395</c:v>
                </c:pt>
                <c:pt idx="9">
                  <c:v>466.05011474911316</c:v>
                </c:pt>
                <c:pt idx="10">
                  <c:v>155.3500382497044</c:v>
                </c:pt>
                <c:pt idx="11">
                  <c:v>51.783346083234797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A5F-496F-8398-2FC678DB68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5133319"/>
        <c:axId val="2045135367"/>
      </c:scatterChart>
      <c:valAx>
        <c:axId val="2045133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du VHH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35367"/>
        <c:crosses val="autoZero"/>
        <c:crossBetween val="midCat"/>
      </c:valAx>
      <c:valAx>
        <c:axId val="2045135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Bioluminescence (RLU/s)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333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Biouminescence du VHH en fonction de sa concentration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'19-04-2024-graphes-VHH-2lignes'!$B$1</c:f>
              <c:strCache>
                <c:ptCount val="1"/>
                <c:pt idx="0">
                  <c:v>Luminescence ligne G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4.956272357847161E-3"/>
                  <c:y val="8.7725520796386939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'19-04-2024-graphes-VHH-2lignes'!$A$2:$A$13</c:f>
              <c:numCache>
                <c:formatCode>0.0000E+00</c:formatCode>
                <c:ptCount val="12"/>
                <c:pt idx="0">
                  <c:v>1.0000000000000002E-12</c:v>
                </c:pt>
                <c:pt idx="1">
                  <c:v>3.3333333333333339E-13</c:v>
                </c:pt>
                <c:pt idx="2">
                  <c:v>1.1111111111111114E-13</c:v>
                </c:pt>
                <c:pt idx="3">
                  <c:v>3.7037037037037047E-14</c:v>
                </c:pt>
                <c:pt idx="4">
                  <c:v>1.2345679012345682E-14</c:v>
                </c:pt>
                <c:pt idx="5">
                  <c:v>4.1152263374485606E-15</c:v>
                </c:pt>
                <c:pt idx="6">
                  <c:v>1.3717421124828536E-15</c:v>
                </c:pt>
                <c:pt idx="7">
                  <c:v>4.572473708276179E-16</c:v>
                </c:pt>
                <c:pt idx="8">
                  <c:v>1.5241579027587263E-16</c:v>
                </c:pt>
                <c:pt idx="9">
                  <c:v>5.0805263425290876E-17</c:v>
                </c:pt>
                <c:pt idx="10">
                  <c:v>1.6935087808430292E-17</c:v>
                </c:pt>
                <c:pt idx="11">
                  <c:v>5.6450292694767643E-18</c:v>
                </c:pt>
              </c:numCache>
            </c:numRef>
          </c:xVal>
          <c:yVal>
            <c:numRef>
              <c:f>'19-04-2024-graphes-VHH-2lignes'!$B$2:$B$13</c:f>
              <c:numCache>
                <c:formatCode>General</c:formatCode>
                <c:ptCount val="12"/>
                <c:pt idx="0">
                  <c:v>7512960</c:v>
                </c:pt>
                <c:pt idx="1">
                  <c:v>1974324</c:v>
                </c:pt>
                <c:pt idx="2">
                  <c:v>521267</c:v>
                </c:pt>
                <c:pt idx="3">
                  <c:v>142228</c:v>
                </c:pt>
                <c:pt idx="4">
                  <c:v>39527</c:v>
                </c:pt>
                <c:pt idx="5">
                  <c:v>10963</c:v>
                </c:pt>
                <c:pt idx="6">
                  <c:v>3199</c:v>
                </c:pt>
                <c:pt idx="7">
                  <c:v>886</c:v>
                </c:pt>
                <c:pt idx="8">
                  <c:v>317</c:v>
                </c:pt>
                <c:pt idx="9">
                  <c:v>148</c:v>
                </c:pt>
                <c:pt idx="10">
                  <c:v>137</c:v>
                </c:pt>
                <c:pt idx="11">
                  <c:v>82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9B-4FE6-9A50-2AA2338A8FC7}"/>
            </c:ext>
          </c:extLst>
        </c:ser>
        <c:ser>
          <c:idx val="1"/>
          <c:order val="1"/>
          <c:tx>
            <c:strRef>
              <c:f>'19-04-2024-graphes-VHH-2lignes'!$C$1</c:f>
              <c:strCache>
                <c:ptCount val="1"/>
                <c:pt idx="0">
                  <c:v>Luminescence ligne H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3.9185135641828558E-2"/>
                  <c:y val="2.101534605471613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'19-04-2024-graphes-VHH-2lignes'!$A$2:$A$13</c:f>
              <c:numCache>
                <c:formatCode>0.0000E+00</c:formatCode>
                <c:ptCount val="12"/>
                <c:pt idx="0">
                  <c:v>1.0000000000000002E-12</c:v>
                </c:pt>
                <c:pt idx="1">
                  <c:v>3.3333333333333339E-13</c:v>
                </c:pt>
                <c:pt idx="2">
                  <c:v>1.1111111111111114E-13</c:v>
                </c:pt>
                <c:pt idx="3">
                  <c:v>3.7037037037037047E-14</c:v>
                </c:pt>
                <c:pt idx="4">
                  <c:v>1.2345679012345682E-14</c:v>
                </c:pt>
                <c:pt idx="5">
                  <c:v>4.1152263374485606E-15</c:v>
                </c:pt>
                <c:pt idx="6">
                  <c:v>1.3717421124828536E-15</c:v>
                </c:pt>
                <c:pt idx="7">
                  <c:v>4.572473708276179E-16</c:v>
                </c:pt>
                <c:pt idx="8">
                  <c:v>1.5241579027587263E-16</c:v>
                </c:pt>
                <c:pt idx="9">
                  <c:v>5.0805263425290876E-17</c:v>
                </c:pt>
                <c:pt idx="10">
                  <c:v>1.6935087808430292E-17</c:v>
                </c:pt>
                <c:pt idx="11">
                  <c:v>5.6450292694767643E-18</c:v>
                </c:pt>
              </c:numCache>
            </c:numRef>
          </c:xVal>
          <c:yVal>
            <c:numRef>
              <c:f>'19-04-2024-graphes-VHH-2lignes'!$C$2:$C$13</c:f>
              <c:numCache>
                <c:formatCode>General</c:formatCode>
                <c:ptCount val="12"/>
                <c:pt idx="0">
                  <c:v>7504457</c:v>
                </c:pt>
                <c:pt idx="1">
                  <c:v>1848986</c:v>
                </c:pt>
                <c:pt idx="2">
                  <c:v>508522</c:v>
                </c:pt>
                <c:pt idx="3">
                  <c:v>133748</c:v>
                </c:pt>
                <c:pt idx="4">
                  <c:v>32905</c:v>
                </c:pt>
                <c:pt idx="5">
                  <c:v>9683</c:v>
                </c:pt>
                <c:pt idx="6">
                  <c:v>2778</c:v>
                </c:pt>
                <c:pt idx="7">
                  <c:v>875</c:v>
                </c:pt>
                <c:pt idx="8">
                  <c:v>279</c:v>
                </c:pt>
                <c:pt idx="9">
                  <c:v>131</c:v>
                </c:pt>
                <c:pt idx="10">
                  <c:v>109</c:v>
                </c:pt>
                <c:pt idx="11">
                  <c:v>120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9B-4FE6-9A50-2AA2338A8FC7}"/>
            </c:ext>
          </c:extLst>
        </c:ser>
        <c:ser>
          <c:idx val="2"/>
          <c:order val="2"/>
          <c:tx>
            <c:strRef>
              <c:f>'19-04-2024-graphes-VHH-2lignes'!$D$1</c:f>
              <c:strCache>
                <c:ptCount val="1"/>
                <c:pt idx="0">
                  <c:v>Luminescence ligne G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5.2055148511841426E-2"/>
                  <c:y val="1.211699888865243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'19-04-2024-graphes-VHH-2lignes'!$A$2:$A$13</c:f>
              <c:numCache>
                <c:formatCode>0.0000E+00</c:formatCode>
                <c:ptCount val="12"/>
                <c:pt idx="0">
                  <c:v>1.0000000000000002E-12</c:v>
                </c:pt>
                <c:pt idx="1">
                  <c:v>3.3333333333333339E-13</c:v>
                </c:pt>
                <c:pt idx="2">
                  <c:v>1.1111111111111114E-13</c:v>
                </c:pt>
                <c:pt idx="3">
                  <c:v>3.7037037037037047E-14</c:v>
                </c:pt>
                <c:pt idx="4">
                  <c:v>1.2345679012345682E-14</c:v>
                </c:pt>
                <c:pt idx="5">
                  <c:v>4.1152263374485606E-15</c:v>
                </c:pt>
                <c:pt idx="6">
                  <c:v>1.3717421124828536E-15</c:v>
                </c:pt>
                <c:pt idx="7">
                  <c:v>4.572473708276179E-16</c:v>
                </c:pt>
                <c:pt idx="8">
                  <c:v>1.5241579027587263E-16</c:v>
                </c:pt>
                <c:pt idx="9">
                  <c:v>5.0805263425290876E-17</c:v>
                </c:pt>
                <c:pt idx="10">
                  <c:v>1.6935087808430292E-17</c:v>
                </c:pt>
                <c:pt idx="11">
                  <c:v>5.6450292694767643E-18</c:v>
                </c:pt>
              </c:numCache>
            </c:numRef>
          </c:xVal>
          <c:yVal>
            <c:numRef>
              <c:f>'19-04-2024-graphes-VHH-2lignes'!$D$2:$D$13</c:f>
              <c:numCache>
                <c:formatCode>General</c:formatCode>
                <c:ptCount val="12"/>
                <c:pt idx="0">
                  <c:v>7061598</c:v>
                </c:pt>
                <c:pt idx="1">
                  <c:v>1851189</c:v>
                </c:pt>
                <c:pt idx="2">
                  <c:v>492282</c:v>
                </c:pt>
                <c:pt idx="3">
                  <c:v>133294</c:v>
                </c:pt>
                <c:pt idx="4">
                  <c:v>36809</c:v>
                </c:pt>
                <c:pt idx="5">
                  <c:v>10236</c:v>
                </c:pt>
                <c:pt idx="6">
                  <c:v>2974</c:v>
                </c:pt>
                <c:pt idx="7">
                  <c:v>837</c:v>
                </c:pt>
                <c:pt idx="8">
                  <c:v>301</c:v>
                </c:pt>
                <c:pt idx="9">
                  <c:v>142</c:v>
                </c:pt>
                <c:pt idx="10">
                  <c:v>98</c:v>
                </c:pt>
                <c:pt idx="11">
                  <c:v>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9B-4FE6-9A50-2AA2338A8FC7}"/>
            </c:ext>
          </c:extLst>
        </c:ser>
        <c:ser>
          <c:idx val="3"/>
          <c:order val="3"/>
          <c:tx>
            <c:strRef>
              <c:f>'19-04-2024-graphes-VHH-2lignes'!$E$1</c:f>
              <c:strCache>
                <c:ptCount val="1"/>
                <c:pt idx="0">
                  <c:v>Luminescence ligne H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9082175538868454E-2"/>
                  <c:y val="4.019436759594240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'19-04-2024-graphes-VHH-2lignes'!$A$2:$A$13</c:f>
              <c:numCache>
                <c:formatCode>0.0000E+00</c:formatCode>
                <c:ptCount val="12"/>
                <c:pt idx="0">
                  <c:v>1.0000000000000002E-12</c:v>
                </c:pt>
                <c:pt idx="1">
                  <c:v>3.3333333333333339E-13</c:v>
                </c:pt>
                <c:pt idx="2">
                  <c:v>1.1111111111111114E-13</c:v>
                </c:pt>
                <c:pt idx="3">
                  <c:v>3.7037037037037047E-14</c:v>
                </c:pt>
                <c:pt idx="4">
                  <c:v>1.2345679012345682E-14</c:v>
                </c:pt>
                <c:pt idx="5">
                  <c:v>4.1152263374485606E-15</c:v>
                </c:pt>
                <c:pt idx="6">
                  <c:v>1.3717421124828536E-15</c:v>
                </c:pt>
                <c:pt idx="7">
                  <c:v>4.572473708276179E-16</c:v>
                </c:pt>
                <c:pt idx="8">
                  <c:v>1.5241579027587263E-16</c:v>
                </c:pt>
                <c:pt idx="9">
                  <c:v>5.0805263425290876E-17</c:v>
                </c:pt>
                <c:pt idx="10">
                  <c:v>1.6935087808430292E-17</c:v>
                </c:pt>
                <c:pt idx="11">
                  <c:v>5.6450292694767643E-18</c:v>
                </c:pt>
              </c:numCache>
            </c:numRef>
          </c:xVal>
          <c:yVal>
            <c:numRef>
              <c:f>'19-04-2024-graphes-VHH-2lignes'!$E$2:$E$13</c:f>
              <c:numCache>
                <c:formatCode>General</c:formatCode>
                <c:ptCount val="12"/>
                <c:pt idx="0">
                  <c:v>7073928</c:v>
                </c:pt>
                <c:pt idx="1">
                  <c:v>1736141</c:v>
                </c:pt>
                <c:pt idx="2">
                  <c:v>478170</c:v>
                </c:pt>
                <c:pt idx="3">
                  <c:v>125973</c:v>
                </c:pt>
                <c:pt idx="4">
                  <c:v>31254</c:v>
                </c:pt>
                <c:pt idx="5">
                  <c:v>9186</c:v>
                </c:pt>
                <c:pt idx="6">
                  <c:v>2625</c:v>
                </c:pt>
                <c:pt idx="7">
                  <c:v>765</c:v>
                </c:pt>
                <c:pt idx="8">
                  <c:v>273</c:v>
                </c:pt>
                <c:pt idx="9">
                  <c:v>131</c:v>
                </c:pt>
                <c:pt idx="10">
                  <c:v>93</c:v>
                </c:pt>
                <c:pt idx="11">
                  <c:v>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9B-4FE6-9A50-2AA2338A8FC7}"/>
            </c:ext>
          </c:extLst>
        </c:ser>
        <c:ser>
          <c:idx val="4"/>
          <c:order val="4"/>
          <c:tx>
            <c:strRef>
              <c:f>'19-04-2024-graphes-VHH-2lignes'!$F$1</c:f>
              <c:strCache>
                <c:ptCount val="1"/>
                <c:pt idx="0">
                  <c:v>Luminescence ligne G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0739620385289676"/>
                  <c:y val="4.819086803338772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'19-04-2024-graphes-VHH-2lignes'!$A$2:$A$13</c:f>
              <c:numCache>
                <c:formatCode>0.0000E+00</c:formatCode>
                <c:ptCount val="12"/>
                <c:pt idx="0">
                  <c:v>1.0000000000000002E-12</c:v>
                </c:pt>
                <c:pt idx="1">
                  <c:v>3.3333333333333339E-13</c:v>
                </c:pt>
                <c:pt idx="2">
                  <c:v>1.1111111111111114E-13</c:v>
                </c:pt>
                <c:pt idx="3">
                  <c:v>3.7037037037037047E-14</c:v>
                </c:pt>
                <c:pt idx="4">
                  <c:v>1.2345679012345682E-14</c:v>
                </c:pt>
                <c:pt idx="5">
                  <c:v>4.1152263374485606E-15</c:v>
                </c:pt>
                <c:pt idx="6">
                  <c:v>1.3717421124828536E-15</c:v>
                </c:pt>
                <c:pt idx="7">
                  <c:v>4.572473708276179E-16</c:v>
                </c:pt>
                <c:pt idx="8">
                  <c:v>1.5241579027587263E-16</c:v>
                </c:pt>
                <c:pt idx="9">
                  <c:v>5.0805263425290876E-17</c:v>
                </c:pt>
                <c:pt idx="10">
                  <c:v>1.6935087808430292E-17</c:v>
                </c:pt>
                <c:pt idx="11">
                  <c:v>5.6450292694767643E-18</c:v>
                </c:pt>
              </c:numCache>
            </c:numRef>
          </c:xVal>
          <c:yVal>
            <c:numRef>
              <c:f>'19-04-2024-graphes-VHH-2lignes'!$F$2:$F$13</c:f>
              <c:numCache>
                <c:formatCode>General</c:formatCode>
                <c:ptCount val="12"/>
                <c:pt idx="0">
                  <c:v>6720320</c:v>
                </c:pt>
                <c:pt idx="1">
                  <c:v>1763469</c:v>
                </c:pt>
                <c:pt idx="2">
                  <c:v>466688</c:v>
                </c:pt>
                <c:pt idx="3">
                  <c:v>127274</c:v>
                </c:pt>
                <c:pt idx="4">
                  <c:v>35579</c:v>
                </c:pt>
                <c:pt idx="5">
                  <c:v>9815</c:v>
                </c:pt>
                <c:pt idx="6">
                  <c:v>2816</c:v>
                </c:pt>
                <c:pt idx="7">
                  <c:v>760</c:v>
                </c:pt>
                <c:pt idx="8">
                  <c:v>279</c:v>
                </c:pt>
                <c:pt idx="9">
                  <c:v>131</c:v>
                </c:pt>
                <c:pt idx="10">
                  <c:v>87</c:v>
                </c:pt>
                <c:pt idx="11">
                  <c:v>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19B-4FE6-9A50-2AA2338A8FC7}"/>
            </c:ext>
          </c:extLst>
        </c:ser>
        <c:ser>
          <c:idx val="5"/>
          <c:order val="5"/>
          <c:tx>
            <c:strRef>
              <c:f>'19-04-2024-graphes-VHH-2lignes'!$G$1</c:f>
              <c:strCache>
                <c:ptCount val="1"/>
                <c:pt idx="0">
                  <c:v>Luminescence ligne H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3828423474092766"/>
                  <c:y val="8.553663900120593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'19-04-2024-graphes-VHH-2lignes'!$A$2:$A$13</c:f>
              <c:numCache>
                <c:formatCode>0.0000E+00</c:formatCode>
                <c:ptCount val="12"/>
                <c:pt idx="0">
                  <c:v>1.0000000000000002E-12</c:v>
                </c:pt>
                <c:pt idx="1">
                  <c:v>3.3333333333333339E-13</c:v>
                </c:pt>
                <c:pt idx="2">
                  <c:v>1.1111111111111114E-13</c:v>
                </c:pt>
                <c:pt idx="3">
                  <c:v>3.7037037037037047E-14</c:v>
                </c:pt>
                <c:pt idx="4">
                  <c:v>1.2345679012345682E-14</c:v>
                </c:pt>
                <c:pt idx="5">
                  <c:v>4.1152263374485606E-15</c:v>
                </c:pt>
                <c:pt idx="6">
                  <c:v>1.3717421124828536E-15</c:v>
                </c:pt>
                <c:pt idx="7">
                  <c:v>4.572473708276179E-16</c:v>
                </c:pt>
                <c:pt idx="8">
                  <c:v>1.5241579027587263E-16</c:v>
                </c:pt>
                <c:pt idx="9">
                  <c:v>5.0805263425290876E-17</c:v>
                </c:pt>
                <c:pt idx="10">
                  <c:v>1.6935087808430292E-17</c:v>
                </c:pt>
                <c:pt idx="11">
                  <c:v>5.6450292694767643E-18</c:v>
                </c:pt>
              </c:numCache>
            </c:numRef>
          </c:xVal>
          <c:yVal>
            <c:numRef>
              <c:f>'19-04-2024-graphes-VHH-2lignes'!$G$2:$G$13</c:f>
              <c:numCache>
                <c:formatCode>General</c:formatCode>
                <c:ptCount val="12"/>
                <c:pt idx="0">
                  <c:v>6735007</c:v>
                </c:pt>
                <c:pt idx="1">
                  <c:v>1650106</c:v>
                </c:pt>
                <c:pt idx="2">
                  <c:v>456600</c:v>
                </c:pt>
                <c:pt idx="3">
                  <c:v>119985</c:v>
                </c:pt>
                <c:pt idx="4">
                  <c:v>29652</c:v>
                </c:pt>
                <c:pt idx="5">
                  <c:v>8672</c:v>
                </c:pt>
                <c:pt idx="6">
                  <c:v>2450</c:v>
                </c:pt>
                <c:pt idx="7">
                  <c:v>771</c:v>
                </c:pt>
                <c:pt idx="8">
                  <c:v>241</c:v>
                </c:pt>
                <c:pt idx="9">
                  <c:v>115</c:v>
                </c:pt>
                <c:pt idx="10">
                  <c:v>87</c:v>
                </c:pt>
                <c:pt idx="11">
                  <c:v>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19B-4FE6-9A50-2AA2338A8F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1115528"/>
        <c:axId val="1768509960"/>
      </c:scatterChart>
      <c:valAx>
        <c:axId val="1411115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en VHH (ng/mL)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509960"/>
        <c:crosses val="autoZero"/>
        <c:crossBetween val="midCat"/>
      </c:valAx>
      <c:valAx>
        <c:axId val="1768509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Bioluminescence (RLU/s)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11155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Bio-luminescence en fonction de la concentration de GL (6 premières colonnes)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'16-04-2024-graphes'!$L$1</c:f>
              <c:strCache>
                <c:ptCount val="1"/>
                <c:pt idx="0">
                  <c:v>Luminescence col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'16-04-2024-graphes'!$K$2:$K$9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'16-04-2024-graphes'!$L$2:$L$9</c:f>
              <c:numCache>
                <c:formatCode>General</c:formatCode>
                <c:ptCount val="8"/>
                <c:pt idx="0">
                  <c:v>7678268</c:v>
                </c:pt>
                <c:pt idx="1">
                  <c:v>11825895</c:v>
                </c:pt>
                <c:pt idx="2">
                  <c:v>12594307</c:v>
                </c:pt>
                <c:pt idx="3">
                  <c:v>6243790</c:v>
                </c:pt>
                <c:pt idx="4">
                  <c:v>2104720</c:v>
                </c:pt>
                <c:pt idx="5">
                  <c:v>689889</c:v>
                </c:pt>
                <c:pt idx="6">
                  <c:v>464539</c:v>
                </c:pt>
                <c:pt idx="7">
                  <c:v>1865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69C-4553-BD88-8BA0FBA3DED8}"/>
            </c:ext>
          </c:extLst>
        </c:ser>
        <c:ser>
          <c:idx val="1"/>
          <c:order val="1"/>
          <c:tx>
            <c:strRef>
              <c:f>'16-04-2024-graphes'!$M$1</c:f>
              <c:strCache>
                <c:ptCount val="1"/>
                <c:pt idx="0">
                  <c:v>Luminescence col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'16-04-2024-graphes'!$K$2:$K$9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'16-04-2024-graphes'!$M$2:$M$9</c:f>
              <c:numCache>
                <c:formatCode>General</c:formatCode>
                <c:ptCount val="8"/>
                <c:pt idx="0">
                  <c:v>8121717</c:v>
                </c:pt>
                <c:pt idx="1">
                  <c:v>13355742</c:v>
                </c:pt>
                <c:pt idx="2">
                  <c:v>11661057</c:v>
                </c:pt>
                <c:pt idx="3">
                  <c:v>5604807</c:v>
                </c:pt>
                <c:pt idx="4">
                  <c:v>1923681</c:v>
                </c:pt>
                <c:pt idx="5">
                  <c:v>716118</c:v>
                </c:pt>
                <c:pt idx="6">
                  <c:v>372270</c:v>
                </c:pt>
                <c:pt idx="7">
                  <c:v>2001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69C-4553-BD88-8BA0FBA3DED8}"/>
            </c:ext>
          </c:extLst>
        </c:ser>
        <c:ser>
          <c:idx val="2"/>
          <c:order val="2"/>
          <c:tx>
            <c:strRef>
              <c:f>'16-04-2024-graphes'!$N$1</c:f>
              <c:strCache>
                <c:ptCount val="1"/>
                <c:pt idx="0">
                  <c:v>Luminescence col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'16-04-2024-graphes'!$K$2:$K$9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'16-04-2024-graphes'!$N$2:$N$9</c:f>
              <c:numCache>
                <c:formatCode>General</c:formatCode>
                <c:ptCount val="8"/>
                <c:pt idx="0">
                  <c:v>8262256</c:v>
                </c:pt>
                <c:pt idx="1">
                  <c:v>11609632</c:v>
                </c:pt>
                <c:pt idx="2">
                  <c:v>10925600</c:v>
                </c:pt>
                <c:pt idx="3">
                  <c:v>5277439</c:v>
                </c:pt>
                <c:pt idx="4">
                  <c:v>1761463</c:v>
                </c:pt>
                <c:pt idx="5">
                  <c:v>689233</c:v>
                </c:pt>
                <c:pt idx="6">
                  <c:v>369530</c:v>
                </c:pt>
                <c:pt idx="7">
                  <c:v>1826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69C-4553-BD88-8BA0FBA3DED8}"/>
            </c:ext>
          </c:extLst>
        </c:ser>
        <c:ser>
          <c:idx val="3"/>
          <c:order val="3"/>
          <c:tx>
            <c:strRef>
              <c:f>'16-04-2024-graphes'!$O$1</c:f>
              <c:strCache>
                <c:ptCount val="1"/>
                <c:pt idx="0">
                  <c:v>Luminescence col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'16-04-2024-graphes'!$K$2:$K$9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'16-04-2024-graphes'!$O$2:$O$9</c:f>
              <c:numCache>
                <c:formatCode>General</c:formatCode>
                <c:ptCount val="8"/>
                <c:pt idx="0">
                  <c:v>10465375</c:v>
                </c:pt>
                <c:pt idx="1">
                  <c:v>10002761</c:v>
                </c:pt>
                <c:pt idx="2">
                  <c:v>9964814</c:v>
                </c:pt>
                <c:pt idx="3">
                  <c:v>5261391</c:v>
                </c:pt>
                <c:pt idx="4">
                  <c:v>1912019</c:v>
                </c:pt>
                <c:pt idx="5">
                  <c:v>721334</c:v>
                </c:pt>
                <c:pt idx="6">
                  <c:v>384025</c:v>
                </c:pt>
                <c:pt idx="7">
                  <c:v>1608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69C-4553-BD88-8BA0FBA3DED8}"/>
            </c:ext>
          </c:extLst>
        </c:ser>
        <c:ser>
          <c:idx val="4"/>
          <c:order val="4"/>
          <c:tx>
            <c:strRef>
              <c:f>'16-04-2024-graphes'!$P$1</c:f>
              <c:strCache>
                <c:ptCount val="1"/>
                <c:pt idx="0">
                  <c:v>Luminescence col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'16-04-2024-graphes'!$K$2:$K$9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'16-04-2024-graphes'!$P$2:$P$9</c:f>
              <c:numCache>
                <c:formatCode>General</c:formatCode>
                <c:ptCount val="8"/>
                <c:pt idx="0">
                  <c:v>6782352</c:v>
                </c:pt>
                <c:pt idx="1">
                  <c:v>9667191</c:v>
                </c:pt>
                <c:pt idx="2">
                  <c:v>9871949</c:v>
                </c:pt>
                <c:pt idx="3">
                  <c:v>4816645</c:v>
                </c:pt>
                <c:pt idx="4">
                  <c:v>1691661</c:v>
                </c:pt>
                <c:pt idx="5">
                  <c:v>657940</c:v>
                </c:pt>
                <c:pt idx="6">
                  <c:v>325864</c:v>
                </c:pt>
                <c:pt idx="7">
                  <c:v>1400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69C-4553-BD88-8BA0FBA3DED8}"/>
            </c:ext>
          </c:extLst>
        </c:ser>
        <c:ser>
          <c:idx val="5"/>
          <c:order val="5"/>
          <c:tx>
            <c:strRef>
              <c:f>'16-04-2024-graphes'!$Q$1</c:f>
              <c:strCache>
                <c:ptCount val="1"/>
                <c:pt idx="0">
                  <c:v>Luminescence col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'16-04-2024-graphes'!$K$2:$K$9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'16-04-2024-graphes'!$Q$2:$Q$9</c:f>
              <c:numCache>
                <c:formatCode>General</c:formatCode>
                <c:ptCount val="8"/>
                <c:pt idx="0">
                  <c:v>8320089</c:v>
                </c:pt>
                <c:pt idx="1">
                  <c:v>9624034</c:v>
                </c:pt>
                <c:pt idx="2">
                  <c:v>8090813</c:v>
                </c:pt>
                <c:pt idx="3">
                  <c:v>3884342</c:v>
                </c:pt>
                <c:pt idx="4">
                  <c:v>1384633</c:v>
                </c:pt>
                <c:pt idx="5">
                  <c:v>580347</c:v>
                </c:pt>
                <c:pt idx="6">
                  <c:v>308264</c:v>
                </c:pt>
                <c:pt idx="7">
                  <c:v>1279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69C-4553-BD88-8BA0FBA3DE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654535"/>
        <c:axId val="493656583"/>
      </c:scatterChart>
      <c:valAx>
        <c:axId val="493654535"/>
        <c:scaling>
          <c:orientation val="minMax"/>
          <c:max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en GL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56583"/>
        <c:crosses val="autoZero"/>
        <c:crossBetween val="midCat"/>
      </c:valAx>
      <c:valAx>
        <c:axId val="493656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Luminescence (RLU/s)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3654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Bio-luminescence en fonction de la concentration de GL (6 dernières colonnes)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'16-04-2024-graphes'!$U$1</c:f>
              <c:strCache>
                <c:ptCount val="1"/>
                <c:pt idx="0">
                  <c:v>Luminescence col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'16-04-2024-graphes'!$T$2:$T$9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'16-04-2024-graphes'!$U$2:$U$9</c:f>
              <c:numCache>
                <c:formatCode>General</c:formatCode>
                <c:ptCount val="8"/>
                <c:pt idx="0">
                  <c:v>9654194</c:v>
                </c:pt>
                <c:pt idx="1">
                  <c:v>8591877</c:v>
                </c:pt>
                <c:pt idx="2">
                  <c:v>7177368</c:v>
                </c:pt>
                <c:pt idx="3">
                  <c:v>3758030</c:v>
                </c:pt>
                <c:pt idx="4">
                  <c:v>1342870</c:v>
                </c:pt>
                <c:pt idx="5">
                  <c:v>509419</c:v>
                </c:pt>
                <c:pt idx="6">
                  <c:v>303638</c:v>
                </c:pt>
                <c:pt idx="7">
                  <c:v>1318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1CE-462E-8773-0E3B075C2DD7}"/>
            </c:ext>
          </c:extLst>
        </c:ser>
        <c:ser>
          <c:idx val="1"/>
          <c:order val="1"/>
          <c:tx>
            <c:strRef>
              <c:f>'16-04-2024-graphes'!$V$1</c:f>
              <c:strCache>
                <c:ptCount val="1"/>
                <c:pt idx="0">
                  <c:v>Luminescence col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'16-04-2024-graphes'!$T$2:$T$9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'16-04-2024-graphes'!$V$2:$V$9</c:f>
              <c:numCache>
                <c:formatCode>General</c:formatCode>
                <c:ptCount val="8"/>
                <c:pt idx="0">
                  <c:v>7340571</c:v>
                </c:pt>
                <c:pt idx="1">
                  <c:v>7780477</c:v>
                </c:pt>
                <c:pt idx="2">
                  <c:v>6508990</c:v>
                </c:pt>
                <c:pt idx="3">
                  <c:v>3297947</c:v>
                </c:pt>
                <c:pt idx="4">
                  <c:v>1213759</c:v>
                </c:pt>
                <c:pt idx="5">
                  <c:v>448272</c:v>
                </c:pt>
                <c:pt idx="6">
                  <c:v>214660</c:v>
                </c:pt>
                <c:pt idx="7">
                  <c:v>1258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81CE-462E-8773-0E3B075C2DD7}"/>
            </c:ext>
          </c:extLst>
        </c:ser>
        <c:ser>
          <c:idx val="2"/>
          <c:order val="2"/>
          <c:tx>
            <c:strRef>
              <c:f>'16-04-2024-graphes'!$W$1</c:f>
              <c:strCache>
                <c:ptCount val="1"/>
                <c:pt idx="0">
                  <c:v>Luminescence col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'16-04-2024-graphes'!$T$2:$T$9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'16-04-2024-graphes'!$W$2:$W$9</c:f>
              <c:numCache>
                <c:formatCode>General</c:formatCode>
                <c:ptCount val="8"/>
                <c:pt idx="0">
                  <c:v>6034822</c:v>
                </c:pt>
                <c:pt idx="1">
                  <c:v>7249822</c:v>
                </c:pt>
                <c:pt idx="2">
                  <c:v>5945259</c:v>
                </c:pt>
                <c:pt idx="3">
                  <c:v>2836427</c:v>
                </c:pt>
                <c:pt idx="4">
                  <c:v>1027230</c:v>
                </c:pt>
                <c:pt idx="5">
                  <c:v>325115</c:v>
                </c:pt>
                <c:pt idx="6">
                  <c:v>206289</c:v>
                </c:pt>
                <c:pt idx="7">
                  <c:v>984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81CE-462E-8773-0E3B075C2DD7}"/>
            </c:ext>
          </c:extLst>
        </c:ser>
        <c:ser>
          <c:idx val="3"/>
          <c:order val="3"/>
          <c:tx>
            <c:strRef>
              <c:f>'16-04-2024-graphes'!$X$1</c:f>
              <c:strCache>
                <c:ptCount val="1"/>
                <c:pt idx="0">
                  <c:v>Luminescence col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'16-04-2024-graphes'!$T$2:$T$9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'16-04-2024-graphes'!$X$2:$X$9</c:f>
              <c:numCache>
                <c:formatCode>General</c:formatCode>
                <c:ptCount val="8"/>
                <c:pt idx="0">
                  <c:v>6643683</c:v>
                </c:pt>
                <c:pt idx="1">
                  <c:v>6946479</c:v>
                </c:pt>
                <c:pt idx="2">
                  <c:v>4946598</c:v>
                </c:pt>
                <c:pt idx="3">
                  <c:v>2495985</c:v>
                </c:pt>
                <c:pt idx="4">
                  <c:v>879337</c:v>
                </c:pt>
                <c:pt idx="5">
                  <c:v>317275</c:v>
                </c:pt>
                <c:pt idx="6">
                  <c:v>150359</c:v>
                </c:pt>
                <c:pt idx="7">
                  <c:v>935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1CE-462E-8773-0E3B075C2DD7}"/>
            </c:ext>
          </c:extLst>
        </c:ser>
        <c:ser>
          <c:idx val="4"/>
          <c:order val="4"/>
          <c:tx>
            <c:strRef>
              <c:f>'16-04-2024-graphes'!$Y$1</c:f>
              <c:strCache>
                <c:ptCount val="1"/>
                <c:pt idx="0">
                  <c:v>Luminescence col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'16-04-2024-graphes'!$T$2:$T$9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'16-04-2024-graphes'!$Y$2:$Y$9</c:f>
              <c:numCache>
                <c:formatCode>General</c:formatCode>
                <c:ptCount val="8"/>
                <c:pt idx="0">
                  <c:v>5552458</c:v>
                </c:pt>
                <c:pt idx="1">
                  <c:v>5295821</c:v>
                </c:pt>
                <c:pt idx="2">
                  <c:v>3720362</c:v>
                </c:pt>
                <c:pt idx="3">
                  <c:v>1785592</c:v>
                </c:pt>
                <c:pt idx="4">
                  <c:v>655792</c:v>
                </c:pt>
                <c:pt idx="5">
                  <c:v>244695</c:v>
                </c:pt>
                <c:pt idx="6">
                  <c:v>121790</c:v>
                </c:pt>
                <c:pt idx="7">
                  <c:v>913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1CE-462E-8773-0E3B075C2DD7}"/>
            </c:ext>
          </c:extLst>
        </c:ser>
        <c:ser>
          <c:idx val="5"/>
          <c:order val="5"/>
          <c:tx>
            <c:strRef>
              <c:f>'16-04-2024-graphes'!$Z$1</c:f>
              <c:strCache>
                <c:ptCount val="1"/>
                <c:pt idx="0">
                  <c:v>Luminescence col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'16-04-2024-graphes'!$T$2:$T$9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'16-04-2024-graphes'!$Z$2:$Z$9</c:f>
              <c:numCache>
                <c:formatCode>General</c:formatCode>
                <c:ptCount val="8"/>
                <c:pt idx="0">
                  <c:v>5147447</c:v>
                </c:pt>
                <c:pt idx="1">
                  <c:v>3740292</c:v>
                </c:pt>
                <c:pt idx="2">
                  <c:v>2310495</c:v>
                </c:pt>
                <c:pt idx="3">
                  <c:v>990700</c:v>
                </c:pt>
                <c:pt idx="4">
                  <c:v>330818</c:v>
                </c:pt>
                <c:pt idx="5">
                  <c:v>137515</c:v>
                </c:pt>
                <c:pt idx="6">
                  <c:v>64263</c:v>
                </c:pt>
                <c:pt idx="7">
                  <c:v>629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1CE-462E-8773-0E3B075C2D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249031"/>
        <c:axId val="165251079"/>
      </c:scatterChart>
      <c:valAx>
        <c:axId val="165249031"/>
        <c:scaling>
          <c:orientation val="minMax"/>
          <c:max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en GL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51079"/>
        <c:crosses val="autoZero"/>
        <c:crossBetween val="midCat"/>
      </c:valAx>
      <c:valAx>
        <c:axId val="165251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Luminescence (RLU/s)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49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Kinetic binding test Kon luminescence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'18-04-2024-graphes'!$B$1</c:f>
              <c:strCache>
                <c:ptCount val="1"/>
                <c:pt idx="0">
                  <c:v>Luminescence ligne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'18-04-2024-graphes'!$A$2:$A$13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xVal>
          <c:yVal>
            <c:numRef>
              <c:f>'18-04-2024-graphes'!$B$2:$B$13</c:f>
              <c:numCache>
                <c:formatCode>General</c:formatCode>
                <c:ptCount val="12"/>
                <c:pt idx="0">
                  <c:v>4634305</c:v>
                </c:pt>
                <c:pt idx="1">
                  <c:v>4555826</c:v>
                </c:pt>
                <c:pt idx="2">
                  <c:v>5875818</c:v>
                </c:pt>
                <c:pt idx="3">
                  <c:v>6248996</c:v>
                </c:pt>
                <c:pt idx="4">
                  <c:v>6227901</c:v>
                </c:pt>
                <c:pt idx="5">
                  <c:v>7202350</c:v>
                </c:pt>
                <c:pt idx="6">
                  <c:v>6159417</c:v>
                </c:pt>
                <c:pt idx="7">
                  <c:v>6354967</c:v>
                </c:pt>
                <c:pt idx="8">
                  <c:v>6561584</c:v>
                </c:pt>
                <c:pt idx="9">
                  <c:v>5078815</c:v>
                </c:pt>
                <c:pt idx="10">
                  <c:v>4808701</c:v>
                </c:pt>
                <c:pt idx="11">
                  <c:v>4004054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2A4-4059-9543-53CE2E8FDC11}"/>
            </c:ext>
          </c:extLst>
        </c:ser>
        <c:ser>
          <c:idx val="1"/>
          <c:order val="1"/>
          <c:tx>
            <c:strRef>
              <c:f>'18-04-2024-graphes'!$C$1</c:f>
              <c:strCache>
                <c:ptCount val="1"/>
                <c:pt idx="0">
                  <c:v>Luminescence ligne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'18-04-2024-graphes'!$A$2:$A$13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xVal>
          <c:yVal>
            <c:numRef>
              <c:f>'18-04-2024-graphes'!$C$2:$C$13</c:f>
              <c:numCache>
                <c:formatCode>General</c:formatCode>
                <c:ptCount val="12"/>
                <c:pt idx="0">
                  <c:v>8313008</c:v>
                </c:pt>
                <c:pt idx="1">
                  <c:v>7269019</c:v>
                </c:pt>
                <c:pt idx="2">
                  <c:v>7509564</c:v>
                </c:pt>
                <c:pt idx="3">
                  <c:v>7365329</c:v>
                </c:pt>
                <c:pt idx="4">
                  <c:v>7220400</c:v>
                </c:pt>
                <c:pt idx="5">
                  <c:v>6867891</c:v>
                </c:pt>
                <c:pt idx="6">
                  <c:v>7660672</c:v>
                </c:pt>
                <c:pt idx="7">
                  <c:v>7042559</c:v>
                </c:pt>
                <c:pt idx="8">
                  <c:v>6520576</c:v>
                </c:pt>
                <c:pt idx="9">
                  <c:v>5134297</c:v>
                </c:pt>
                <c:pt idx="10">
                  <c:v>4362523</c:v>
                </c:pt>
                <c:pt idx="11">
                  <c:v>3026274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2A4-4059-9543-53CE2E8FDC11}"/>
            </c:ext>
          </c:extLst>
        </c:ser>
        <c:ser>
          <c:idx val="2"/>
          <c:order val="2"/>
          <c:tx>
            <c:strRef>
              <c:f>'18-04-2024-graphes'!$D$1</c:f>
              <c:strCache>
                <c:ptCount val="1"/>
                <c:pt idx="0">
                  <c:v>Luminescence ligne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'18-04-2024-graphes'!$A$2:$A$13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xVal>
          <c:yVal>
            <c:numRef>
              <c:f>'18-04-2024-graphes'!$D$2:$D$13</c:f>
              <c:numCache>
                <c:formatCode>General</c:formatCode>
                <c:ptCount val="12"/>
                <c:pt idx="0">
                  <c:v>8376763</c:v>
                </c:pt>
                <c:pt idx="1">
                  <c:v>7198364</c:v>
                </c:pt>
                <c:pt idx="2">
                  <c:v>6865846</c:v>
                </c:pt>
                <c:pt idx="3">
                  <c:v>7095788</c:v>
                </c:pt>
                <c:pt idx="4">
                  <c:v>6831934</c:v>
                </c:pt>
                <c:pt idx="5">
                  <c:v>5960482</c:v>
                </c:pt>
                <c:pt idx="6">
                  <c:v>5630183</c:v>
                </c:pt>
                <c:pt idx="7">
                  <c:v>4871586</c:v>
                </c:pt>
                <c:pt idx="8">
                  <c:v>4409775</c:v>
                </c:pt>
                <c:pt idx="9">
                  <c:v>3426052</c:v>
                </c:pt>
                <c:pt idx="10">
                  <c:v>2877222</c:v>
                </c:pt>
                <c:pt idx="11">
                  <c:v>1671370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2A4-4059-9543-53CE2E8FDC11}"/>
            </c:ext>
          </c:extLst>
        </c:ser>
        <c:ser>
          <c:idx val="3"/>
          <c:order val="3"/>
          <c:tx>
            <c:strRef>
              <c:f>'18-04-2024-graphes'!$E$1</c:f>
              <c:strCache>
                <c:ptCount val="1"/>
                <c:pt idx="0">
                  <c:v>Luminescence ligne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'18-04-2024-graphes'!$A$2:$A$13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xVal>
          <c:yVal>
            <c:numRef>
              <c:f>'18-04-2024-graphes'!$E$2:$E$13</c:f>
              <c:numCache>
                <c:formatCode>General</c:formatCode>
                <c:ptCount val="12"/>
                <c:pt idx="0">
                  <c:v>3869436</c:v>
                </c:pt>
                <c:pt idx="1">
                  <c:v>3610531</c:v>
                </c:pt>
                <c:pt idx="2">
                  <c:v>3365174</c:v>
                </c:pt>
                <c:pt idx="3">
                  <c:v>3256824</c:v>
                </c:pt>
                <c:pt idx="4">
                  <c:v>3036603</c:v>
                </c:pt>
                <c:pt idx="5">
                  <c:v>1342640</c:v>
                </c:pt>
                <c:pt idx="6">
                  <c:v>2623718</c:v>
                </c:pt>
                <c:pt idx="7">
                  <c:v>2346889</c:v>
                </c:pt>
                <c:pt idx="8">
                  <c:v>1975680</c:v>
                </c:pt>
                <c:pt idx="9">
                  <c:v>1797403</c:v>
                </c:pt>
                <c:pt idx="10">
                  <c:v>1165445</c:v>
                </c:pt>
                <c:pt idx="11">
                  <c:v>674874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2A4-4059-9543-53CE2E8FDC11}"/>
            </c:ext>
          </c:extLst>
        </c:ser>
        <c:ser>
          <c:idx val="4"/>
          <c:order val="4"/>
          <c:tx>
            <c:strRef>
              <c:f>'18-04-2024-graphes'!$F$1</c:f>
              <c:strCache>
                <c:ptCount val="1"/>
                <c:pt idx="0">
                  <c:v>Luminescence ligne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'18-04-2024-graphes'!$A$2:$A$13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xVal>
          <c:yVal>
            <c:numRef>
              <c:f>'18-04-2024-graphes'!$F$2:$F$13</c:f>
              <c:numCache>
                <c:formatCode>General</c:formatCode>
                <c:ptCount val="12"/>
                <c:pt idx="0">
                  <c:v>1567531</c:v>
                </c:pt>
                <c:pt idx="1">
                  <c:v>1432569</c:v>
                </c:pt>
                <c:pt idx="2">
                  <c:v>1293042</c:v>
                </c:pt>
                <c:pt idx="3">
                  <c:v>1252531</c:v>
                </c:pt>
                <c:pt idx="4">
                  <c:v>1258026</c:v>
                </c:pt>
                <c:pt idx="5">
                  <c:v>1145143</c:v>
                </c:pt>
                <c:pt idx="6">
                  <c:v>1040954</c:v>
                </c:pt>
                <c:pt idx="7">
                  <c:v>908579</c:v>
                </c:pt>
                <c:pt idx="8">
                  <c:v>732877</c:v>
                </c:pt>
                <c:pt idx="9">
                  <c:v>695209</c:v>
                </c:pt>
                <c:pt idx="10">
                  <c:v>395666</c:v>
                </c:pt>
                <c:pt idx="11">
                  <c:v>239752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2A4-4059-9543-53CE2E8FDC11}"/>
            </c:ext>
          </c:extLst>
        </c:ser>
        <c:ser>
          <c:idx val="5"/>
          <c:order val="5"/>
          <c:tx>
            <c:strRef>
              <c:f>'18-04-2024-graphes'!$G$1</c:f>
              <c:strCache>
                <c:ptCount val="1"/>
                <c:pt idx="0">
                  <c:v>Luminescence ligne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'18-04-2024-graphes'!$A$2:$A$13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xVal>
          <c:yVal>
            <c:numRef>
              <c:f>'18-04-2024-graphes'!$G$2:$G$13</c:f>
              <c:numCache>
                <c:formatCode>General</c:formatCode>
                <c:ptCount val="12"/>
                <c:pt idx="0">
                  <c:v>428451</c:v>
                </c:pt>
                <c:pt idx="1">
                  <c:v>572747</c:v>
                </c:pt>
                <c:pt idx="2">
                  <c:v>560482</c:v>
                </c:pt>
                <c:pt idx="3">
                  <c:v>489631</c:v>
                </c:pt>
                <c:pt idx="4">
                  <c:v>506969</c:v>
                </c:pt>
                <c:pt idx="5">
                  <c:v>474004</c:v>
                </c:pt>
                <c:pt idx="6">
                  <c:v>450793</c:v>
                </c:pt>
                <c:pt idx="7">
                  <c:v>407794</c:v>
                </c:pt>
                <c:pt idx="8">
                  <c:v>311490</c:v>
                </c:pt>
                <c:pt idx="9">
                  <c:v>289132</c:v>
                </c:pt>
                <c:pt idx="10">
                  <c:v>167309</c:v>
                </c:pt>
                <c:pt idx="11">
                  <c:v>105414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D2A4-4059-9543-53CE2E8FDC11}"/>
            </c:ext>
          </c:extLst>
        </c:ser>
        <c:ser>
          <c:idx val="6"/>
          <c:order val="6"/>
          <c:tx>
            <c:strRef>
              <c:f>'18-04-2024-graphes'!$H$1</c:f>
              <c:strCache>
                <c:ptCount val="1"/>
                <c:pt idx="0">
                  <c:v>Luminescence ligne 7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'18-04-2024-graphes'!$A$2:$A$13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xVal>
          <c:yVal>
            <c:numRef>
              <c:f>'18-04-2024-graphes'!$H$2:$H$13</c:f>
              <c:numCache>
                <c:formatCode>General</c:formatCode>
                <c:ptCount val="12"/>
                <c:pt idx="0">
                  <c:v>335176</c:v>
                </c:pt>
                <c:pt idx="1">
                  <c:v>334334</c:v>
                </c:pt>
                <c:pt idx="2">
                  <c:v>342137</c:v>
                </c:pt>
                <c:pt idx="3">
                  <c:v>263247</c:v>
                </c:pt>
                <c:pt idx="4">
                  <c:v>302353</c:v>
                </c:pt>
                <c:pt idx="5">
                  <c:v>264560</c:v>
                </c:pt>
                <c:pt idx="6">
                  <c:v>289115</c:v>
                </c:pt>
                <c:pt idx="7">
                  <c:v>241677</c:v>
                </c:pt>
                <c:pt idx="8">
                  <c:v>217471</c:v>
                </c:pt>
                <c:pt idx="9">
                  <c:v>155143</c:v>
                </c:pt>
                <c:pt idx="10">
                  <c:v>94259</c:v>
                </c:pt>
                <c:pt idx="11">
                  <c:v>55176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2A4-4059-9543-53CE2E8FDC11}"/>
            </c:ext>
          </c:extLst>
        </c:ser>
        <c:ser>
          <c:idx val="7"/>
          <c:order val="7"/>
          <c:tx>
            <c:strRef>
              <c:f>'18-04-2024-graphes'!$I$1</c:f>
              <c:strCache>
                <c:ptCount val="1"/>
                <c:pt idx="0">
                  <c:v>Luminescence ligne 8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'18-04-2024-graphes'!$A$2:$A$13</c:f>
              <c:numCache>
                <c:formatCode>General</c:formatCode>
                <c:ptCount val="12"/>
                <c:pt idx="0">
                  <c:v>11</c:v>
                </c:pt>
                <c:pt idx="1">
                  <c:v>10</c:v>
                </c:pt>
                <c:pt idx="2">
                  <c:v>9</c:v>
                </c:pt>
                <c:pt idx="3">
                  <c:v>8</c:v>
                </c:pt>
                <c:pt idx="4">
                  <c:v>7</c:v>
                </c:pt>
                <c:pt idx="5">
                  <c:v>6</c:v>
                </c:pt>
                <c:pt idx="6">
                  <c:v>5</c:v>
                </c:pt>
                <c:pt idx="7">
                  <c:v>4</c:v>
                </c:pt>
                <c:pt idx="8">
                  <c:v>3</c:v>
                </c:pt>
                <c:pt idx="9">
                  <c:v>2</c:v>
                </c:pt>
                <c:pt idx="10">
                  <c:v>1</c:v>
                </c:pt>
                <c:pt idx="11">
                  <c:v>0</c:v>
                </c:pt>
              </c:numCache>
            </c:numRef>
          </c:xVal>
          <c:yVal>
            <c:numRef>
              <c:f>'18-04-2024-graphes'!$I$2:$I$13</c:f>
              <c:numCache>
                <c:formatCode>General</c:formatCode>
                <c:ptCount val="12"/>
                <c:pt idx="0">
                  <c:v>2876</c:v>
                </c:pt>
                <c:pt idx="1">
                  <c:v>1941</c:v>
                </c:pt>
                <c:pt idx="2">
                  <c:v>1361</c:v>
                </c:pt>
                <c:pt idx="3">
                  <c:v>1197</c:v>
                </c:pt>
                <c:pt idx="4">
                  <c:v>1460</c:v>
                </c:pt>
                <c:pt idx="5">
                  <c:v>1569</c:v>
                </c:pt>
                <c:pt idx="6">
                  <c:v>1252</c:v>
                </c:pt>
                <c:pt idx="7">
                  <c:v>951</c:v>
                </c:pt>
                <c:pt idx="8">
                  <c:v>798</c:v>
                </c:pt>
                <c:pt idx="9">
                  <c:v>837</c:v>
                </c:pt>
                <c:pt idx="10">
                  <c:v>891</c:v>
                </c:pt>
                <c:pt idx="11">
                  <c:v>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D2A4-4059-9543-53CE2E8FDC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472071"/>
        <c:axId val="88894983"/>
      </c:scatterChart>
      <c:valAx>
        <c:axId val="72472071"/>
        <c:scaling>
          <c:orientation val="minMax"/>
          <c:max val="1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894983"/>
        <c:crosses val="autoZero"/>
        <c:crossBetween val="midCat"/>
      </c:valAx>
      <c:valAx>
        <c:axId val="88894983"/>
        <c:scaling>
          <c:orientation val="minMax"/>
          <c:max val="1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Luminescence (RLU)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720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Bioluminescence en fonction de la concentration de GL (6 premières colonnes)</a:t>
            </a:r>
          </a:p>
        </c:rich>
      </c:tx>
      <c:layout>
        <c:manualLayout>
          <c:xMode val="edge"/>
          <c:yMode val="edge"/>
          <c:x val="0.12226747734602106"/>
          <c:y val="2.9665054157543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'18-04-2024-graphes'!$M$1</c:f>
              <c:strCache>
                <c:ptCount val="1"/>
                <c:pt idx="0">
                  <c:v>Luminescence col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'18-04-2024-graphes'!$L$2:$L$9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'18-04-2024-graphes'!$M$2:$M$9</c:f>
              <c:numCache>
                <c:formatCode>General</c:formatCode>
                <c:ptCount val="8"/>
                <c:pt idx="0">
                  <c:v>4634305</c:v>
                </c:pt>
                <c:pt idx="1">
                  <c:v>8313008</c:v>
                </c:pt>
                <c:pt idx="2">
                  <c:v>8376763</c:v>
                </c:pt>
                <c:pt idx="3">
                  <c:v>3869436</c:v>
                </c:pt>
                <c:pt idx="4">
                  <c:v>1567531</c:v>
                </c:pt>
                <c:pt idx="5">
                  <c:v>428451</c:v>
                </c:pt>
                <c:pt idx="6">
                  <c:v>335176</c:v>
                </c:pt>
                <c:pt idx="7">
                  <c:v>2876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7655-465A-90F6-99FE972A64B2}"/>
            </c:ext>
          </c:extLst>
        </c:ser>
        <c:ser>
          <c:idx val="1"/>
          <c:order val="1"/>
          <c:tx>
            <c:strRef>
              <c:f>'18-04-2024-graphes'!$N$1</c:f>
              <c:strCache>
                <c:ptCount val="1"/>
                <c:pt idx="0">
                  <c:v>Luminescence col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'18-04-2024-graphes'!$L$2:$L$9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'18-04-2024-graphes'!$N$2:$N$9</c:f>
              <c:numCache>
                <c:formatCode>General</c:formatCode>
                <c:ptCount val="8"/>
                <c:pt idx="0">
                  <c:v>4555826</c:v>
                </c:pt>
                <c:pt idx="1">
                  <c:v>7269019</c:v>
                </c:pt>
                <c:pt idx="2">
                  <c:v>7198364</c:v>
                </c:pt>
                <c:pt idx="3">
                  <c:v>3610531</c:v>
                </c:pt>
                <c:pt idx="4">
                  <c:v>1432569</c:v>
                </c:pt>
                <c:pt idx="5">
                  <c:v>572747</c:v>
                </c:pt>
                <c:pt idx="6">
                  <c:v>334334</c:v>
                </c:pt>
                <c:pt idx="7">
                  <c:v>1941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655-465A-90F6-99FE972A64B2}"/>
            </c:ext>
          </c:extLst>
        </c:ser>
        <c:ser>
          <c:idx val="2"/>
          <c:order val="2"/>
          <c:tx>
            <c:strRef>
              <c:f>'18-04-2024-graphes'!$O$1</c:f>
              <c:strCache>
                <c:ptCount val="1"/>
                <c:pt idx="0">
                  <c:v>Luminescence col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'18-04-2024-graphes'!$L$2:$L$9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'18-04-2024-graphes'!$O$2:$O$9</c:f>
              <c:numCache>
                <c:formatCode>General</c:formatCode>
                <c:ptCount val="8"/>
                <c:pt idx="0">
                  <c:v>5875818</c:v>
                </c:pt>
                <c:pt idx="1">
                  <c:v>7509564</c:v>
                </c:pt>
                <c:pt idx="2">
                  <c:v>6865846</c:v>
                </c:pt>
                <c:pt idx="3">
                  <c:v>3365174</c:v>
                </c:pt>
                <c:pt idx="4">
                  <c:v>1293042</c:v>
                </c:pt>
                <c:pt idx="5">
                  <c:v>560482</c:v>
                </c:pt>
                <c:pt idx="6">
                  <c:v>342137</c:v>
                </c:pt>
                <c:pt idx="7">
                  <c:v>1361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655-465A-90F6-99FE972A64B2}"/>
            </c:ext>
          </c:extLst>
        </c:ser>
        <c:ser>
          <c:idx val="3"/>
          <c:order val="3"/>
          <c:tx>
            <c:strRef>
              <c:f>'18-04-2024-graphes'!$P$1</c:f>
              <c:strCache>
                <c:ptCount val="1"/>
                <c:pt idx="0">
                  <c:v>Luminescence col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'18-04-2024-graphes'!$L$2:$L$9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'18-04-2024-graphes'!$P$2:$P$9</c:f>
              <c:numCache>
                <c:formatCode>General</c:formatCode>
                <c:ptCount val="8"/>
                <c:pt idx="0">
                  <c:v>6248996</c:v>
                </c:pt>
                <c:pt idx="1">
                  <c:v>7365329</c:v>
                </c:pt>
                <c:pt idx="2">
                  <c:v>7095788</c:v>
                </c:pt>
                <c:pt idx="3">
                  <c:v>3256824</c:v>
                </c:pt>
                <c:pt idx="4">
                  <c:v>1252531</c:v>
                </c:pt>
                <c:pt idx="5">
                  <c:v>489631</c:v>
                </c:pt>
                <c:pt idx="6">
                  <c:v>263247</c:v>
                </c:pt>
                <c:pt idx="7">
                  <c:v>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7655-465A-90F6-99FE972A64B2}"/>
            </c:ext>
          </c:extLst>
        </c:ser>
        <c:ser>
          <c:idx val="4"/>
          <c:order val="4"/>
          <c:tx>
            <c:strRef>
              <c:f>'18-04-2024-graphes'!$Q$1</c:f>
              <c:strCache>
                <c:ptCount val="1"/>
                <c:pt idx="0">
                  <c:v>Luminescence col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'18-04-2024-graphes'!$L$2:$L$9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'18-04-2024-graphes'!$Q$2:$Q$9</c:f>
              <c:numCache>
                <c:formatCode>General</c:formatCode>
                <c:ptCount val="8"/>
                <c:pt idx="0">
                  <c:v>6227901</c:v>
                </c:pt>
                <c:pt idx="1">
                  <c:v>7220400</c:v>
                </c:pt>
                <c:pt idx="2">
                  <c:v>6831934</c:v>
                </c:pt>
                <c:pt idx="3">
                  <c:v>3036603</c:v>
                </c:pt>
                <c:pt idx="4">
                  <c:v>1258026</c:v>
                </c:pt>
                <c:pt idx="5">
                  <c:v>506969</c:v>
                </c:pt>
                <c:pt idx="6">
                  <c:v>302353</c:v>
                </c:pt>
                <c:pt idx="7">
                  <c:v>1460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7655-465A-90F6-99FE972A64B2}"/>
            </c:ext>
          </c:extLst>
        </c:ser>
        <c:ser>
          <c:idx val="5"/>
          <c:order val="5"/>
          <c:tx>
            <c:strRef>
              <c:f>'18-04-2024-graphes'!$R$1</c:f>
              <c:strCache>
                <c:ptCount val="1"/>
                <c:pt idx="0">
                  <c:v>Luminescence col 6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'18-04-2024-graphes'!$L$2:$L$9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'18-04-2024-graphes'!$R$2:$R$9</c:f>
              <c:numCache>
                <c:formatCode>General</c:formatCode>
                <c:ptCount val="8"/>
                <c:pt idx="0">
                  <c:v>7202350</c:v>
                </c:pt>
                <c:pt idx="1">
                  <c:v>6867891</c:v>
                </c:pt>
                <c:pt idx="2">
                  <c:v>5960482</c:v>
                </c:pt>
                <c:pt idx="3">
                  <c:v>1342640</c:v>
                </c:pt>
                <c:pt idx="4">
                  <c:v>1145143</c:v>
                </c:pt>
                <c:pt idx="5">
                  <c:v>474004</c:v>
                </c:pt>
                <c:pt idx="6">
                  <c:v>264560</c:v>
                </c:pt>
                <c:pt idx="7">
                  <c:v>1569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7655-465A-90F6-99FE972A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446663"/>
        <c:axId val="179488263"/>
      </c:scatterChart>
      <c:valAx>
        <c:axId val="309446663"/>
        <c:scaling>
          <c:orientation val="minMax"/>
          <c:max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en GL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488263"/>
        <c:crosses val="autoZero"/>
        <c:crossBetween val="midCat"/>
      </c:valAx>
      <c:valAx>
        <c:axId val="179488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Luminescence (RLU/s)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94466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Bioluminescence en fonction de la concentration de GL (6 dernières colonnes)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'18-04-2024-graphes'!$W$1</c:f>
              <c:strCache>
                <c:ptCount val="1"/>
                <c:pt idx="0">
                  <c:v>Luminescence col 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'18-04-2024-graphes'!$V$2:$V$9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'18-04-2024-graphes'!$W$2:$W$9</c:f>
              <c:numCache>
                <c:formatCode>General</c:formatCode>
                <c:ptCount val="8"/>
                <c:pt idx="0">
                  <c:v>6159417</c:v>
                </c:pt>
                <c:pt idx="1">
                  <c:v>7660672</c:v>
                </c:pt>
                <c:pt idx="2">
                  <c:v>5630183</c:v>
                </c:pt>
                <c:pt idx="3">
                  <c:v>2623718</c:v>
                </c:pt>
                <c:pt idx="4">
                  <c:v>1040954</c:v>
                </c:pt>
                <c:pt idx="5">
                  <c:v>450793</c:v>
                </c:pt>
                <c:pt idx="6">
                  <c:v>289115</c:v>
                </c:pt>
                <c:pt idx="7">
                  <c:v>1252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FD-4854-B2B1-CEB49A2C9134}"/>
            </c:ext>
          </c:extLst>
        </c:ser>
        <c:ser>
          <c:idx val="1"/>
          <c:order val="1"/>
          <c:tx>
            <c:strRef>
              <c:f>'18-04-2024-graphes'!$X$1</c:f>
              <c:strCache>
                <c:ptCount val="1"/>
                <c:pt idx="0">
                  <c:v>Luminescence col 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'18-04-2024-graphes'!$V$2:$V$9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'18-04-2024-graphes'!$X$2:$X$9</c:f>
              <c:numCache>
                <c:formatCode>General</c:formatCode>
                <c:ptCount val="8"/>
                <c:pt idx="0">
                  <c:v>6354967</c:v>
                </c:pt>
                <c:pt idx="1">
                  <c:v>7042559</c:v>
                </c:pt>
                <c:pt idx="2">
                  <c:v>4871586</c:v>
                </c:pt>
                <c:pt idx="3">
                  <c:v>2346889</c:v>
                </c:pt>
                <c:pt idx="4">
                  <c:v>908579</c:v>
                </c:pt>
                <c:pt idx="5">
                  <c:v>407794</c:v>
                </c:pt>
                <c:pt idx="6">
                  <c:v>241677</c:v>
                </c:pt>
                <c:pt idx="7">
                  <c:v>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FD-4854-B2B1-CEB49A2C9134}"/>
            </c:ext>
          </c:extLst>
        </c:ser>
        <c:ser>
          <c:idx val="2"/>
          <c:order val="2"/>
          <c:tx>
            <c:strRef>
              <c:f>'18-04-2024-graphes'!$Y$1</c:f>
              <c:strCache>
                <c:ptCount val="1"/>
                <c:pt idx="0">
                  <c:v>Luminescence col 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'18-04-2024-graphes'!$V$2:$V$9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'18-04-2024-graphes'!$Y$2:$Y$9</c:f>
              <c:numCache>
                <c:formatCode>General</c:formatCode>
                <c:ptCount val="8"/>
                <c:pt idx="0">
                  <c:v>6561584</c:v>
                </c:pt>
                <c:pt idx="1">
                  <c:v>6520576</c:v>
                </c:pt>
                <c:pt idx="2">
                  <c:v>4409775</c:v>
                </c:pt>
                <c:pt idx="3">
                  <c:v>1975680</c:v>
                </c:pt>
                <c:pt idx="4">
                  <c:v>732877</c:v>
                </c:pt>
                <c:pt idx="5">
                  <c:v>311490</c:v>
                </c:pt>
                <c:pt idx="6">
                  <c:v>217471</c:v>
                </c:pt>
                <c:pt idx="7">
                  <c:v>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F6FD-4854-B2B1-CEB49A2C9134}"/>
            </c:ext>
          </c:extLst>
        </c:ser>
        <c:ser>
          <c:idx val="3"/>
          <c:order val="3"/>
          <c:tx>
            <c:strRef>
              <c:f>'18-04-2024-graphes'!$Z$1</c:f>
              <c:strCache>
                <c:ptCount val="1"/>
                <c:pt idx="0">
                  <c:v>Luminescence col 10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'18-04-2024-graphes'!$V$2:$V$9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'18-04-2024-graphes'!$Z$2:$Z$9</c:f>
              <c:numCache>
                <c:formatCode>General</c:formatCode>
                <c:ptCount val="8"/>
                <c:pt idx="0">
                  <c:v>5078815</c:v>
                </c:pt>
                <c:pt idx="1">
                  <c:v>5134297</c:v>
                </c:pt>
                <c:pt idx="2">
                  <c:v>3426052</c:v>
                </c:pt>
                <c:pt idx="3">
                  <c:v>1797403</c:v>
                </c:pt>
                <c:pt idx="4">
                  <c:v>695209</c:v>
                </c:pt>
                <c:pt idx="5">
                  <c:v>289132</c:v>
                </c:pt>
                <c:pt idx="6">
                  <c:v>155143</c:v>
                </c:pt>
                <c:pt idx="7">
                  <c:v>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F6FD-4854-B2B1-CEB49A2C9134}"/>
            </c:ext>
          </c:extLst>
        </c:ser>
        <c:ser>
          <c:idx val="4"/>
          <c:order val="4"/>
          <c:tx>
            <c:strRef>
              <c:f>'18-04-2024-graphes'!$AA$1</c:f>
              <c:strCache>
                <c:ptCount val="1"/>
                <c:pt idx="0">
                  <c:v>Luminescence col 11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'18-04-2024-graphes'!$V$2:$V$9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'18-04-2024-graphes'!$AA$2:$AA$9</c:f>
              <c:numCache>
                <c:formatCode>General</c:formatCode>
                <c:ptCount val="8"/>
                <c:pt idx="0">
                  <c:v>4808701</c:v>
                </c:pt>
                <c:pt idx="1">
                  <c:v>4362523</c:v>
                </c:pt>
                <c:pt idx="2">
                  <c:v>2877222</c:v>
                </c:pt>
                <c:pt idx="3">
                  <c:v>1165445</c:v>
                </c:pt>
                <c:pt idx="4">
                  <c:v>395666</c:v>
                </c:pt>
                <c:pt idx="5">
                  <c:v>167309</c:v>
                </c:pt>
                <c:pt idx="6">
                  <c:v>94259</c:v>
                </c:pt>
                <c:pt idx="7">
                  <c:v>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F6FD-4854-B2B1-CEB49A2C9134}"/>
            </c:ext>
          </c:extLst>
        </c:ser>
        <c:ser>
          <c:idx val="5"/>
          <c:order val="5"/>
          <c:tx>
            <c:strRef>
              <c:f>'18-04-2024-graphes'!$AB$1</c:f>
              <c:strCache>
                <c:ptCount val="1"/>
                <c:pt idx="0">
                  <c:v>Luminescence col 12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'18-04-2024-graphes'!$V$2:$V$9</c:f>
              <c:numCache>
                <c:formatCode>0.00E+00</c:formatCode>
                <c:ptCount val="8"/>
                <c:pt idx="0">
                  <c:v>0.3</c:v>
                </c:pt>
                <c:pt idx="1">
                  <c:v>9.9999999999999992E-2</c:v>
                </c:pt>
                <c:pt idx="2">
                  <c:v>3.3333333333333333E-2</c:v>
                </c:pt>
                <c:pt idx="3">
                  <c:v>1.1111111111111112E-2</c:v>
                </c:pt>
                <c:pt idx="4">
                  <c:v>3.7037037037037038E-3</c:v>
                </c:pt>
                <c:pt idx="5">
                  <c:v>1.2345679012345679E-3</c:v>
                </c:pt>
                <c:pt idx="6">
                  <c:v>4.1152263374485596E-4</c:v>
                </c:pt>
                <c:pt idx="7">
                  <c:v>1.3717421124828533E-4</c:v>
                </c:pt>
              </c:numCache>
            </c:numRef>
          </c:xVal>
          <c:yVal>
            <c:numRef>
              <c:f>'18-04-2024-graphes'!$AB$2:$AB$9</c:f>
              <c:numCache>
                <c:formatCode>General</c:formatCode>
                <c:ptCount val="8"/>
                <c:pt idx="0">
                  <c:v>4004054</c:v>
                </c:pt>
                <c:pt idx="1">
                  <c:v>3026274</c:v>
                </c:pt>
                <c:pt idx="2">
                  <c:v>1671370</c:v>
                </c:pt>
                <c:pt idx="3">
                  <c:v>674874</c:v>
                </c:pt>
                <c:pt idx="4">
                  <c:v>239752</c:v>
                </c:pt>
                <c:pt idx="5">
                  <c:v>105414</c:v>
                </c:pt>
                <c:pt idx="6">
                  <c:v>55176</c:v>
                </c:pt>
                <c:pt idx="7">
                  <c:v>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F6FD-4854-B2B1-CEB49A2C9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5175432"/>
        <c:axId val="1719716872"/>
      </c:scatterChart>
      <c:valAx>
        <c:axId val="1195175432"/>
        <c:scaling>
          <c:orientation val="minMax"/>
          <c:max val="0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Concentration en GL (ug/mL)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9716872"/>
        <c:crosses val="autoZero"/>
        <c:crossBetween val="midCat"/>
      </c:valAx>
      <c:valAx>
        <c:axId val="1719716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Luminescence (RLU/s)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175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la formation du complexe en fonction du temps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'18-04-2024-graphes'!$A$43:$H$43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'18-04-2024-graphes'!$A$44:$H$44</c:f>
              <c:numCache>
                <c:formatCode>General</c:formatCode>
                <c:ptCount val="8"/>
                <c:pt idx="0">
                  <c:v>4634305</c:v>
                </c:pt>
                <c:pt idx="1">
                  <c:v>8313008</c:v>
                </c:pt>
                <c:pt idx="2">
                  <c:v>8376763</c:v>
                </c:pt>
                <c:pt idx="3">
                  <c:v>3869436</c:v>
                </c:pt>
                <c:pt idx="4">
                  <c:v>1567531</c:v>
                </c:pt>
                <c:pt idx="5">
                  <c:v>428451</c:v>
                </c:pt>
                <c:pt idx="6">
                  <c:v>335176</c:v>
                </c:pt>
                <c:pt idx="7">
                  <c:v>2876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FD7-40A9-A8D1-D23D1F8E3A3D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'18-04-2024-graphes'!$A$43:$H$43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'18-04-2024-graphes'!$A$45:$H$45</c:f>
              <c:numCache>
                <c:formatCode>General</c:formatCode>
                <c:ptCount val="8"/>
                <c:pt idx="0">
                  <c:v>4555826</c:v>
                </c:pt>
                <c:pt idx="1">
                  <c:v>7269019</c:v>
                </c:pt>
                <c:pt idx="2">
                  <c:v>7198364</c:v>
                </c:pt>
                <c:pt idx="3">
                  <c:v>3610531</c:v>
                </c:pt>
                <c:pt idx="4">
                  <c:v>1432569</c:v>
                </c:pt>
                <c:pt idx="5">
                  <c:v>572747</c:v>
                </c:pt>
                <c:pt idx="6">
                  <c:v>334334</c:v>
                </c:pt>
                <c:pt idx="7">
                  <c:v>1941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FD7-40A9-A8D1-D23D1F8E3A3D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'18-04-2024-graphes'!$A$43:$H$43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'18-04-2024-graphes'!$A$46:$H$46</c:f>
              <c:numCache>
                <c:formatCode>General</c:formatCode>
                <c:ptCount val="8"/>
                <c:pt idx="0">
                  <c:v>5875818</c:v>
                </c:pt>
                <c:pt idx="1">
                  <c:v>7509564</c:v>
                </c:pt>
                <c:pt idx="2">
                  <c:v>6865846</c:v>
                </c:pt>
                <c:pt idx="3">
                  <c:v>3365174</c:v>
                </c:pt>
                <c:pt idx="4">
                  <c:v>1293042</c:v>
                </c:pt>
                <c:pt idx="5">
                  <c:v>560482</c:v>
                </c:pt>
                <c:pt idx="6">
                  <c:v>342137</c:v>
                </c:pt>
                <c:pt idx="7">
                  <c:v>1361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FD7-40A9-A8D1-D23D1F8E3A3D}"/>
            </c:ext>
          </c:extLst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'18-04-2024-graphes'!$A$43:$H$43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'18-04-2024-graphes'!$A$47:$H$47</c:f>
              <c:numCache>
                <c:formatCode>General</c:formatCode>
                <c:ptCount val="8"/>
                <c:pt idx="0">
                  <c:v>6248996</c:v>
                </c:pt>
                <c:pt idx="1">
                  <c:v>7365329</c:v>
                </c:pt>
                <c:pt idx="2">
                  <c:v>7095788</c:v>
                </c:pt>
                <c:pt idx="3">
                  <c:v>3256824</c:v>
                </c:pt>
                <c:pt idx="4">
                  <c:v>1252531</c:v>
                </c:pt>
                <c:pt idx="5">
                  <c:v>489631</c:v>
                </c:pt>
                <c:pt idx="6">
                  <c:v>263247</c:v>
                </c:pt>
                <c:pt idx="7">
                  <c:v>1197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FD7-40A9-A8D1-D23D1F8E3A3D}"/>
            </c:ext>
          </c:extLst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'18-04-2024-graphes'!$A$43:$H$43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'18-04-2024-graphes'!$A$48:$H$48</c:f>
              <c:numCache>
                <c:formatCode>General</c:formatCode>
                <c:ptCount val="8"/>
                <c:pt idx="0">
                  <c:v>6227901</c:v>
                </c:pt>
                <c:pt idx="1">
                  <c:v>7220400</c:v>
                </c:pt>
                <c:pt idx="2">
                  <c:v>6831934</c:v>
                </c:pt>
                <c:pt idx="3">
                  <c:v>3036603</c:v>
                </c:pt>
                <c:pt idx="4">
                  <c:v>1258026</c:v>
                </c:pt>
                <c:pt idx="5">
                  <c:v>506969</c:v>
                </c:pt>
                <c:pt idx="6">
                  <c:v>302353</c:v>
                </c:pt>
                <c:pt idx="7">
                  <c:v>1460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6FD7-40A9-A8D1-D23D1F8E3A3D}"/>
            </c:ext>
          </c:extLst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'18-04-2024-graphes'!$A$43:$H$43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'18-04-2024-graphes'!$A$49:$H$49</c:f>
              <c:numCache>
                <c:formatCode>General</c:formatCode>
                <c:ptCount val="8"/>
                <c:pt idx="0">
                  <c:v>7202350</c:v>
                </c:pt>
                <c:pt idx="1">
                  <c:v>6867891</c:v>
                </c:pt>
                <c:pt idx="2">
                  <c:v>5960482</c:v>
                </c:pt>
                <c:pt idx="3">
                  <c:v>1342640</c:v>
                </c:pt>
                <c:pt idx="4">
                  <c:v>1145143</c:v>
                </c:pt>
                <c:pt idx="5">
                  <c:v>474004</c:v>
                </c:pt>
                <c:pt idx="6">
                  <c:v>264560</c:v>
                </c:pt>
                <c:pt idx="7">
                  <c:v>1569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6FD7-40A9-A8D1-D23D1F8E3A3D}"/>
            </c:ext>
          </c:extLst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'18-04-2024-graphes'!$A$43:$H$43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'18-04-2024-graphes'!$A$50:$H$50</c:f>
              <c:numCache>
                <c:formatCode>General</c:formatCode>
                <c:ptCount val="8"/>
                <c:pt idx="0">
                  <c:v>6159417</c:v>
                </c:pt>
                <c:pt idx="1">
                  <c:v>7660672</c:v>
                </c:pt>
                <c:pt idx="2">
                  <c:v>5630183</c:v>
                </c:pt>
                <c:pt idx="3">
                  <c:v>2623718</c:v>
                </c:pt>
                <c:pt idx="4">
                  <c:v>1040954</c:v>
                </c:pt>
                <c:pt idx="5">
                  <c:v>450793</c:v>
                </c:pt>
                <c:pt idx="6">
                  <c:v>289115</c:v>
                </c:pt>
                <c:pt idx="7">
                  <c:v>1252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FD7-40A9-A8D1-D23D1F8E3A3D}"/>
            </c:ext>
          </c:extLst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'18-04-2024-graphes'!$A$43:$H$43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'18-04-2024-graphes'!$A$51:$H$51</c:f>
              <c:numCache>
                <c:formatCode>General</c:formatCode>
                <c:ptCount val="8"/>
                <c:pt idx="0">
                  <c:v>6354967</c:v>
                </c:pt>
                <c:pt idx="1">
                  <c:v>7042559</c:v>
                </c:pt>
                <c:pt idx="2">
                  <c:v>4871586</c:v>
                </c:pt>
                <c:pt idx="3">
                  <c:v>2346889</c:v>
                </c:pt>
                <c:pt idx="4">
                  <c:v>908579</c:v>
                </c:pt>
                <c:pt idx="5">
                  <c:v>407794</c:v>
                </c:pt>
                <c:pt idx="6">
                  <c:v>241677</c:v>
                </c:pt>
                <c:pt idx="7">
                  <c:v>951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6FD7-40A9-A8D1-D23D1F8E3A3D}"/>
            </c:ext>
          </c:extLst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'18-04-2024-graphes'!$A$43:$H$43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'18-04-2024-graphes'!$A$52:$H$52</c:f>
              <c:numCache>
                <c:formatCode>General</c:formatCode>
                <c:ptCount val="8"/>
                <c:pt idx="0">
                  <c:v>6561584</c:v>
                </c:pt>
                <c:pt idx="1">
                  <c:v>6520576</c:v>
                </c:pt>
                <c:pt idx="2">
                  <c:v>4409775</c:v>
                </c:pt>
                <c:pt idx="3">
                  <c:v>1975680</c:v>
                </c:pt>
                <c:pt idx="4">
                  <c:v>732877</c:v>
                </c:pt>
                <c:pt idx="5">
                  <c:v>311490</c:v>
                </c:pt>
                <c:pt idx="6">
                  <c:v>217471</c:v>
                </c:pt>
                <c:pt idx="7">
                  <c:v>798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6FD7-40A9-A8D1-D23D1F8E3A3D}"/>
            </c:ext>
          </c:extLst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'18-04-2024-graphes'!$A$43:$H$43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'18-04-2024-graphes'!$A$53:$H$53</c:f>
              <c:numCache>
                <c:formatCode>General</c:formatCode>
                <c:ptCount val="8"/>
                <c:pt idx="0">
                  <c:v>5078815</c:v>
                </c:pt>
                <c:pt idx="1">
                  <c:v>5134297</c:v>
                </c:pt>
                <c:pt idx="2">
                  <c:v>3426052</c:v>
                </c:pt>
                <c:pt idx="3">
                  <c:v>1797403</c:v>
                </c:pt>
                <c:pt idx="4">
                  <c:v>695209</c:v>
                </c:pt>
                <c:pt idx="5">
                  <c:v>289132</c:v>
                </c:pt>
                <c:pt idx="6">
                  <c:v>155143</c:v>
                </c:pt>
                <c:pt idx="7">
                  <c:v>837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6FD7-40A9-A8D1-D23D1F8E3A3D}"/>
            </c:ext>
          </c:extLst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'18-04-2024-graphes'!$A$43:$H$43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'18-04-2024-graphes'!$A$54:$H$54</c:f>
              <c:numCache>
                <c:formatCode>General</c:formatCode>
                <c:ptCount val="8"/>
                <c:pt idx="0">
                  <c:v>4808701</c:v>
                </c:pt>
                <c:pt idx="1">
                  <c:v>4362523</c:v>
                </c:pt>
                <c:pt idx="2">
                  <c:v>2877222</c:v>
                </c:pt>
                <c:pt idx="3">
                  <c:v>1165445</c:v>
                </c:pt>
                <c:pt idx="4">
                  <c:v>395666</c:v>
                </c:pt>
                <c:pt idx="5">
                  <c:v>167309</c:v>
                </c:pt>
                <c:pt idx="6">
                  <c:v>94259</c:v>
                </c:pt>
                <c:pt idx="7">
                  <c:v>891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6FD7-40A9-A8D1-D23D1F8E3A3D}"/>
            </c:ext>
          </c:extLst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'18-04-2024-graphes'!$A$43:$H$43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'18-04-2024-graphes'!$A$55:$H$55</c:f>
              <c:numCache>
                <c:formatCode>General</c:formatCode>
                <c:ptCount val="8"/>
                <c:pt idx="0">
                  <c:v>4004054</c:v>
                </c:pt>
                <c:pt idx="1">
                  <c:v>3026274</c:v>
                </c:pt>
                <c:pt idx="2">
                  <c:v>1671370</c:v>
                </c:pt>
                <c:pt idx="3">
                  <c:v>674874</c:v>
                </c:pt>
                <c:pt idx="4">
                  <c:v>239752</c:v>
                </c:pt>
                <c:pt idx="5">
                  <c:v>105414</c:v>
                </c:pt>
                <c:pt idx="6">
                  <c:v>55176</c:v>
                </c:pt>
                <c:pt idx="7">
                  <c:v>580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6FD7-40A9-A8D1-D23D1F8E3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0715784"/>
        <c:axId val="1840717832"/>
      </c:scatterChart>
      <c:valAx>
        <c:axId val="1840715784"/>
        <c:scaling>
          <c:orientation val="minMax"/>
          <c:max val="8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17832"/>
        <c:crosses val="autoZero"/>
        <c:crossBetween val="midCat"/>
      </c:valAx>
      <c:valAx>
        <c:axId val="1840717832"/>
        <c:scaling>
          <c:orientation val="minMax"/>
          <c:max val="95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Luminescence (RLU/s)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0715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kon en fonction du temps avec régression linéaire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'18-04-2024-graphes'!$AI$1</c:f>
              <c:strCache>
                <c:ptCount val="1"/>
                <c:pt idx="0">
                  <c:v>Kon lin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'18-04-2024-graphes'!$AG$2:$AG$9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'18-04-2024-graphes'!$AI$2:$AI$9</c:f>
              <c:numCache>
                <c:formatCode>0.00E+00</c:formatCode>
                <c:ptCount val="8"/>
                <c:pt idx="0">
                  <c:v>1087960606.0606034</c:v>
                </c:pt>
                <c:pt idx="1">
                  <c:v>110039070629.37061</c:v>
                </c:pt>
                <c:pt idx="2">
                  <c:v>1476216191958.0398</c:v>
                </c:pt>
                <c:pt idx="3">
                  <c:v>6399068283566.4238</c:v>
                </c:pt>
                <c:pt idx="4">
                  <c:v>24373065087062.867</c:v>
                </c:pt>
                <c:pt idx="5">
                  <c:v>70977448573426.531</c:v>
                </c:pt>
                <c:pt idx="6">
                  <c:v>429611577602096.19</c:v>
                </c:pt>
                <c:pt idx="7">
                  <c:v>23531873006643.34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FC3-4986-8F0F-11E9CC6B2A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545095"/>
        <c:axId val="1587547143"/>
      </c:scatterChart>
      <c:valAx>
        <c:axId val="1587545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Temps (min)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47143"/>
        <c:crosses val="autoZero"/>
        <c:crossBetween val="midCat"/>
      </c:valAx>
      <c:valAx>
        <c:axId val="1587547143"/>
        <c:scaling>
          <c:orientation val="minMax"/>
          <c:max val="4500000000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5450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Evolution de Kon en fonction du temps avec régression exponentielle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'18-04-2024-graphes'!$AH$1</c:f>
              <c:strCache>
                <c:ptCount val="1"/>
                <c:pt idx="0">
                  <c:v>Kon exp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'18-04-2024-graphes'!$AG$2:$AG$9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'18-04-2024-graphes'!$AH$2:$AH$9</c:f>
              <c:numCache>
                <c:formatCode>0.0000E+00</c:formatCode>
                <c:ptCount val="8"/>
                <c:pt idx="0">
                  <c:v>169.65348493229067</c:v>
                </c:pt>
                <c:pt idx="1">
                  <c:v>15530.308150179721</c:v>
                </c:pt>
                <c:pt idx="2">
                  <c:v>252517.79902222037</c:v>
                </c:pt>
                <c:pt idx="3">
                  <c:v>2560593.4737938135</c:v>
                </c:pt>
                <c:pt idx="4">
                  <c:v>22494338.134593286</c:v>
                </c:pt>
                <c:pt idx="5">
                  <c:v>153696255.44558242</c:v>
                </c:pt>
                <c:pt idx="6">
                  <c:v>1586236080.9972451</c:v>
                </c:pt>
                <c:pt idx="7">
                  <c:v>20004222012.381836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8F-4F94-915B-1FC2EA2046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1713544"/>
        <c:axId val="171715592"/>
      </c:scatterChart>
      <c:valAx>
        <c:axId val="17171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5592"/>
        <c:crosses val="autoZero"/>
        <c:crossBetween val="midCat"/>
      </c:valAx>
      <c:valAx>
        <c:axId val="171715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17135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3" Type="http://schemas.openxmlformats.org/officeDocument/2006/relationships/chart" Target="../charts/chart6.xml"/><Relationship Id="rId7" Type="http://schemas.openxmlformats.org/officeDocument/2006/relationships/chart" Target="../charts/chart10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5" Type="http://schemas.openxmlformats.org/officeDocument/2006/relationships/chart" Target="../charts/chart8.xml"/><Relationship Id="rId4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15</xdr:row>
      <xdr:rowOff>171450</xdr:rowOff>
    </xdr:from>
    <xdr:to>
      <xdr:col>8</xdr:col>
      <xdr:colOff>1133475</xdr:colOff>
      <xdr:row>42</xdr:row>
      <xdr:rowOff>123825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3E4D85-DE61-289D-1CDC-28D8FA868B40}"/>
            </a:ext>
            <a:ext uri="{147F2762-F138-4A5C-976F-8EAC2B608ADB}">
              <a16:predDERef xmlns:a16="http://schemas.microsoft.com/office/drawing/2014/main" pred="{37BCFE8D-496F-1147-F700-02C31FAFF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257175</xdr:colOff>
      <xdr:row>15</xdr:row>
      <xdr:rowOff>76200</xdr:rowOff>
    </xdr:from>
    <xdr:to>
      <xdr:col>16</xdr:col>
      <xdr:colOff>1066800</xdr:colOff>
      <xdr:row>39</xdr:row>
      <xdr:rowOff>171450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5AB77585-F56A-0AE3-D212-FBE9B5F04576}"/>
            </a:ext>
            <a:ext uri="{147F2762-F138-4A5C-976F-8EAC2B608ADB}">
              <a16:predDERef xmlns:a16="http://schemas.microsoft.com/office/drawing/2014/main" pred="{E23E4D85-DE61-289D-1CDC-28D8FA868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428625</xdr:colOff>
      <xdr:row>15</xdr:row>
      <xdr:rowOff>47625</xdr:rowOff>
    </xdr:from>
    <xdr:to>
      <xdr:col>27</xdr:col>
      <xdr:colOff>1133475</xdr:colOff>
      <xdr:row>39</xdr:row>
      <xdr:rowOff>123825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86E2D6-25BE-6D1D-5305-98224952BB99}"/>
            </a:ext>
            <a:ext uri="{147F2762-F138-4A5C-976F-8EAC2B608ADB}">
              <a16:predDERef xmlns:a16="http://schemas.microsoft.com/office/drawing/2014/main" pred="{5AB77585-F56A-0AE3-D212-FBE9B5F045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15</xdr:row>
      <xdr:rowOff>104775</xdr:rowOff>
    </xdr:from>
    <xdr:to>
      <xdr:col>7</xdr:col>
      <xdr:colOff>428625</xdr:colOff>
      <xdr:row>39</xdr:row>
      <xdr:rowOff>57150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945F675-F19D-5DF6-060C-AFB6AB7D1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866775</xdr:colOff>
      <xdr:row>12</xdr:row>
      <xdr:rowOff>66675</xdr:rowOff>
    </xdr:from>
    <xdr:to>
      <xdr:col>17</xdr:col>
      <xdr:colOff>590550</xdr:colOff>
      <xdr:row>35</xdr:row>
      <xdr:rowOff>180975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2EFB272-4C95-CA52-A777-F7C9565CED4F}"/>
            </a:ext>
            <a:ext uri="{147F2762-F138-4A5C-976F-8EAC2B608ADB}">
              <a16:predDERef xmlns:a16="http://schemas.microsoft.com/office/drawing/2014/main" pred="{0945F675-F19D-5DF6-060C-AFB6AB7D18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11</xdr:row>
      <xdr:rowOff>66675</xdr:rowOff>
    </xdr:from>
    <xdr:to>
      <xdr:col>27</xdr:col>
      <xdr:colOff>1228725</xdr:colOff>
      <xdr:row>33</xdr:row>
      <xdr:rowOff>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164915C-E646-9F5F-54CB-17C3C5CDBACF}"/>
            </a:ext>
            <a:ext uri="{147F2762-F138-4A5C-976F-8EAC2B608ADB}">
              <a16:predDERef xmlns:a16="http://schemas.microsoft.com/office/drawing/2014/main" pred="{72EFB272-4C95-CA52-A777-F7C9565CE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1009650</xdr:colOff>
      <xdr:row>56</xdr:row>
      <xdr:rowOff>161925</xdr:rowOff>
    </xdr:from>
    <xdr:to>
      <xdr:col>5</xdr:col>
      <xdr:colOff>1247775</xdr:colOff>
      <xdr:row>72</xdr:row>
      <xdr:rowOff>85725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61D8196-A100-2BF0-339E-C2EE237F0B1B}"/>
            </a:ext>
            <a:ext uri="{147F2762-F138-4A5C-976F-8EAC2B608ADB}">
              <a16:predDERef xmlns:a16="http://schemas.microsoft.com/office/drawing/2014/main" pred="{7164915C-E646-9F5F-54CB-17C3C5CDB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34</xdr:col>
      <xdr:colOff>19050</xdr:colOff>
      <xdr:row>15</xdr:row>
      <xdr:rowOff>66675</xdr:rowOff>
    </xdr:from>
    <xdr:to>
      <xdr:col>37</xdr:col>
      <xdr:colOff>1181100</xdr:colOff>
      <xdr:row>29</xdr:row>
      <xdr:rowOff>57150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1325830C-E395-1F6E-CEC7-991CE57A262F}"/>
            </a:ext>
            <a:ext uri="{147F2762-F138-4A5C-976F-8EAC2B608ADB}">
              <a16:predDERef xmlns:a16="http://schemas.microsoft.com/office/drawing/2014/main" pred="{A61D8196-A100-2BF0-339E-C2EE237F0B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704850</xdr:colOff>
      <xdr:row>16</xdr:row>
      <xdr:rowOff>0</xdr:rowOff>
    </xdr:from>
    <xdr:to>
      <xdr:col>33</xdr:col>
      <xdr:colOff>114300</xdr:colOff>
      <xdr:row>30</xdr:row>
      <xdr:rowOff>76200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5658886-D767-DDF5-0F7C-DE2CE724A4B5}"/>
            </a:ext>
            <a:ext uri="{147F2762-F138-4A5C-976F-8EAC2B608ADB}">
              <a16:predDERef xmlns:a16="http://schemas.microsoft.com/office/drawing/2014/main" pred="{1325830C-E395-1F6E-CEC7-991CE57A26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895350</xdr:colOff>
      <xdr:row>48</xdr:row>
      <xdr:rowOff>38100</xdr:rowOff>
    </xdr:from>
    <xdr:to>
      <xdr:col>17</xdr:col>
      <xdr:colOff>390525</xdr:colOff>
      <xdr:row>66</xdr:row>
      <xdr:rowOff>114300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C9A122A-F537-A0F4-DE8F-8AA65D908CB2}"/>
            </a:ext>
            <a:ext uri="{147F2762-F138-4A5C-976F-8EAC2B608ADB}">
              <a16:predDERef xmlns:a16="http://schemas.microsoft.com/office/drawing/2014/main" pred="{45658886-D767-DDF5-0F7C-DE2CE724A4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542925</xdr:colOff>
      <xdr:row>48</xdr:row>
      <xdr:rowOff>123825</xdr:rowOff>
    </xdr:from>
    <xdr:to>
      <xdr:col>26</xdr:col>
      <xdr:colOff>971550</xdr:colOff>
      <xdr:row>66</xdr:row>
      <xdr:rowOff>66675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D4276181-10C6-0AA0-43BA-2E7A226BA60E}"/>
            </a:ext>
            <a:ext uri="{147F2762-F138-4A5C-976F-8EAC2B608ADB}">
              <a16:predDERef xmlns:a16="http://schemas.microsoft.com/office/drawing/2014/main" pred="{EC9A122A-F537-A0F4-DE8F-8AA65D908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1152525</xdr:colOff>
      <xdr:row>14</xdr:row>
      <xdr:rowOff>104775</xdr:rowOff>
    </xdr:from>
    <xdr:to>
      <xdr:col>20</xdr:col>
      <xdr:colOff>1162050</xdr:colOff>
      <xdr:row>37</xdr:row>
      <xdr:rowOff>38100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C15F045-655C-697E-E3B4-07CC3996B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923925</xdr:colOff>
      <xdr:row>15</xdr:row>
      <xdr:rowOff>171450</xdr:rowOff>
    </xdr:from>
    <xdr:to>
      <xdr:col>13</xdr:col>
      <xdr:colOff>333375</xdr:colOff>
      <xdr:row>40</xdr:row>
      <xdr:rowOff>47625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5DD31247-51F8-DE06-E795-E013C3DE0CC7}"/>
            </a:ext>
            <a:ext uri="{147F2762-F138-4A5C-976F-8EAC2B608ADB}">
              <a16:predDERef xmlns:a16="http://schemas.microsoft.com/office/drawing/2014/main" pred="{9C15F045-655C-697E-E3B4-07CC3996BD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15</xdr:row>
      <xdr:rowOff>38100</xdr:rowOff>
    </xdr:from>
    <xdr:to>
      <xdr:col>6</xdr:col>
      <xdr:colOff>523875</xdr:colOff>
      <xdr:row>40</xdr:row>
      <xdr:rowOff>85725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BF8D685C-F72F-D68D-4B0B-5F36210EE254}"/>
            </a:ext>
            <a:ext uri="{147F2762-F138-4A5C-976F-8EAC2B608ADB}">
              <a16:predDERef xmlns:a16="http://schemas.microsoft.com/office/drawing/2014/main" pred="{5DD31247-51F8-DE06-E795-E013C3DE0C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1238250</xdr:colOff>
      <xdr:row>0</xdr:row>
      <xdr:rowOff>0</xdr:rowOff>
    </xdr:from>
    <xdr:to>
      <xdr:col>13</xdr:col>
      <xdr:colOff>1390650</xdr:colOff>
      <xdr:row>30</xdr:row>
      <xdr:rowOff>9525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6FAA999C-A276-2F80-949A-C02D74F60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1219200</xdr:colOff>
      <xdr:row>31</xdr:row>
      <xdr:rowOff>57150</xdr:rowOff>
    </xdr:from>
    <xdr:to>
      <xdr:col>13</xdr:col>
      <xdr:colOff>1362075</xdr:colOff>
      <xdr:row>61</xdr:row>
      <xdr:rowOff>104775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59508F0-6A4C-D1BB-99EB-B93EC73C73F3}"/>
            </a:ext>
            <a:ext uri="{147F2762-F138-4A5C-976F-8EAC2B608ADB}">
              <a16:predDERef xmlns:a16="http://schemas.microsoft.com/office/drawing/2014/main" pred="{6FAA999C-A276-2F80-949A-C02D74F601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257175</xdr:colOff>
      <xdr:row>31</xdr:row>
      <xdr:rowOff>114300</xdr:rowOff>
    </xdr:from>
    <xdr:to>
      <xdr:col>22</xdr:col>
      <xdr:colOff>923925</xdr:colOff>
      <xdr:row>60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E40A6E2-6919-46C9-4451-0944B2F7BFF3}"/>
            </a:ext>
            <a:ext uri="{147F2762-F138-4A5C-976F-8EAC2B608ADB}">
              <a16:predDERef xmlns:a16="http://schemas.microsoft.com/office/drawing/2014/main" pred="{759508F0-6A4C-D1BB-99EB-B93EC73C73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257175</xdr:colOff>
      <xdr:row>2</xdr:row>
      <xdr:rowOff>9525</xdr:rowOff>
    </xdr:from>
    <xdr:to>
      <xdr:col>29</xdr:col>
      <xdr:colOff>390525</xdr:colOff>
      <xdr:row>22</xdr:row>
      <xdr:rowOff>180975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0131F47-F01B-6A7A-598A-79B30A4925CE}"/>
            </a:ext>
            <a:ext uri="{147F2762-F138-4A5C-976F-8EAC2B608ADB}">
              <a16:predDERef xmlns:a16="http://schemas.microsoft.com/office/drawing/2014/main" pred="{3E40A6E2-6919-46C9-4451-0944B2F7BF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962025</xdr:colOff>
      <xdr:row>14</xdr:row>
      <xdr:rowOff>38100</xdr:rowOff>
    </xdr:from>
    <xdr:to>
      <xdr:col>6</xdr:col>
      <xdr:colOff>1057275</xdr:colOff>
      <xdr:row>36</xdr:row>
      <xdr:rowOff>76200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B454AAE-627B-5BCB-24E2-15466D986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9F9661-D4D2-4CF8-837D-0A638E1538D7}">
  <dimension ref="A1:Z13"/>
  <sheetViews>
    <sheetView topLeftCell="J6" workbookViewId="0">
      <selection activeCell="J1" sqref="J1"/>
    </sheetView>
  </sheetViews>
  <sheetFormatPr defaultRowHeight="15"/>
  <cols>
    <col min="1" max="2" width="16.140625" style="6" bestFit="1" customWidth="1"/>
    <col min="3" max="3" width="19" style="6" bestFit="1" customWidth="1"/>
    <col min="4" max="4" width="28" style="6" bestFit="1" customWidth="1"/>
    <col min="5" max="9" width="19" style="6" bestFit="1" customWidth="1"/>
    <col min="10" max="10" width="28" style="6" bestFit="1" customWidth="1"/>
    <col min="11" max="11" width="28.42578125" style="6" bestFit="1" customWidth="1"/>
    <col min="12" max="12" width="26.42578125" style="6" bestFit="1" customWidth="1"/>
    <col min="13" max="13" width="28" style="6" bestFit="1" customWidth="1"/>
    <col min="14" max="14" width="26.42578125" style="6" bestFit="1" customWidth="1"/>
    <col min="15" max="18" width="19" style="6" bestFit="1" customWidth="1"/>
    <col min="19" max="19" width="28.42578125" style="6" bestFit="1" customWidth="1"/>
    <col min="20" max="20" width="26.42578125" style="6" bestFit="1" customWidth="1"/>
    <col min="21" max="23" width="18.42578125" style="6" bestFit="1" customWidth="1"/>
    <col min="24" max="26" width="19.5703125" style="6" bestFit="1" customWidth="1"/>
    <col min="27" max="28" width="18.42578125" style="6" bestFit="1" customWidth="1"/>
    <col min="29" max="31" width="19.5703125" style="6" bestFit="1" customWidth="1"/>
    <col min="32" max="32" width="22.140625" style="6" bestFit="1" customWidth="1"/>
    <col min="33" max="33" width="21.85546875" style="6" bestFit="1" customWidth="1"/>
    <col min="34" max="16384" width="9.140625" style="6"/>
  </cols>
  <sheetData>
    <row r="1" spans="1:26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K1" s="6" t="s">
        <v>9</v>
      </c>
      <c r="L1" s="6" t="s">
        <v>10</v>
      </c>
      <c r="M1" s="6" t="s">
        <v>11</v>
      </c>
      <c r="N1" s="6" t="s">
        <v>12</v>
      </c>
      <c r="O1" s="6" t="s">
        <v>13</v>
      </c>
      <c r="P1" s="6" t="s">
        <v>14</v>
      </c>
      <c r="Q1" s="6" t="s">
        <v>15</v>
      </c>
      <c r="T1" s="6" t="s">
        <v>9</v>
      </c>
      <c r="U1" s="6" t="s">
        <v>16</v>
      </c>
      <c r="V1" s="6" t="s">
        <v>17</v>
      </c>
      <c r="W1" s="6" t="s">
        <v>18</v>
      </c>
      <c r="X1" s="6" t="s">
        <v>19</v>
      </c>
      <c r="Y1" s="6" t="s">
        <v>20</v>
      </c>
      <c r="Z1" s="6" t="s">
        <v>21</v>
      </c>
    </row>
    <row r="2" spans="1:26">
      <c r="A2" s="6">
        <v>0</v>
      </c>
      <c r="B2" s="6">
        <v>5147447</v>
      </c>
      <c r="C2" s="6">
        <v>3740292</v>
      </c>
      <c r="D2" s="6">
        <v>2310495</v>
      </c>
      <c r="E2" s="6">
        <v>990700</v>
      </c>
      <c r="F2" s="6">
        <v>330818</v>
      </c>
      <c r="G2" s="6">
        <v>137515</v>
      </c>
      <c r="H2" s="6">
        <v>64263</v>
      </c>
      <c r="I2" s="6">
        <v>629</v>
      </c>
      <c r="K2" s="7">
        <f>4*0.075</f>
        <v>0.3</v>
      </c>
      <c r="L2" s="6">
        <v>7678268</v>
      </c>
      <c r="M2" s="6">
        <v>8121717</v>
      </c>
      <c r="N2" s="6">
        <v>8262256</v>
      </c>
      <c r="O2" s="6">
        <v>10465375</v>
      </c>
      <c r="P2" s="6">
        <v>6782352</v>
      </c>
      <c r="Q2" s="6">
        <v>8320089</v>
      </c>
      <c r="T2" s="7">
        <f>4*0.075</f>
        <v>0.3</v>
      </c>
      <c r="U2" s="6">
        <v>9654194</v>
      </c>
      <c r="V2" s="6">
        <v>7340571</v>
      </c>
      <c r="W2" s="6">
        <v>6034822</v>
      </c>
      <c r="X2" s="6">
        <v>6643683</v>
      </c>
      <c r="Y2" s="6">
        <v>5552458</v>
      </c>
      <c r="Z2" s="6">
        <v>5147447</v>
      </c>
    </row>
    <row r="3" spans="1:26">
      <c r="A3" s="6">
        <v>1</v>
      </c>
      <c r="B3" s="6">
        <v>5552458</v>
      </c>
      <c r="C3" s="6">
        <v>5295821</v>
      </c>
      <c r="D3" s="6">
        <v>3720362</v>
      </c>
      <c r="E3" s="6">
        <v>1785592</v>
      </c>
      <c r="F3" s="6">
        <v>655792</v>
      </c>
      <c r="G3" s="6">
        <v>244695</v>
      </c>
      <c r="H3" s="6">
        <v>121790</v>
      </c>
      <c r="I3" s="6">
        <v>913</v>
      </c>
      <c r="K3" s="7">
        <f>K2/3</f>
        <v>9.9999999999999992E-2</v>
      </c>
      <c r="L3" s="6">
        <v>11825895</v>
      </c>
      <c r="M3" s="6">
        <v>13355742</v>
      </c>
      <c r="N3" s="6">
        <v>11609632</v>
      </c>
      <c r="O3" s="6">
        <v>10002761</v>
      </c>
      <c r="P3" s="6">
        <v>9667191</v>
      </c>
      <c r="Q3" s="6">
        <v>9624034</v>
      </c>
      <c r="T3" s="7">
        <f>T2/3</f>
        <v>9.9999999999999992E-2</v>
      </c>
      <c r="U3" s="6">
        <v>8591877</v>
      </c>
      <c r="V3" s="6">
        <v>7780477</v>
      </c>
      <c r="W3" s="6">
        <v>7249822</v>
      </c>
      <c r="X3" s="6">
        <v>6946479</v>
      </c>
      <c r="Y3" s="6">
        <v>5295821</v>
      </c>
      <c r="Z3" s="6">
        <v>3740292</v>
      </c>
    </row>
    <row r="4" spans="1:26">
      <c r="A4" s="6">
        <v>2</v>
      </c>
      <c r="B4" s="6">
        <v>6643683</v>
      </c>
      <c r="C4" s="6">
        <v>6946479</v>
      </c>
      <c r="D4" s="6">
        <v>4946598</v>
      </c>
      <c r="E4" s="6">
        <v>2495985</v>
      </c>
      <c r="F4" s="6">
        <v>879337</v>
      </c>
      <c r="G4" s="6">
        <v>317275</v>
      </c>
      <c r="H4" s="6">
        <v>150359</v>
      </c>
      <c r="I4" s="6">
        <v>935</v>
      </c>
      <c r="K4" s="7">
        <f>K3/3</f>
        <v>3.3333333333333333E-2</v>
      </c>
      <c r="L4" s="6">
        <v>12594307</v>
      </c>
      <c r="M4" s="6">
        <v>11661057</v>
      </c>
      <c r="N4" s="6">
        <v>10925600</v>
      </c>
      <c r="O4" s="6">
        <v>9964814</v>
      </c>
      <c r="P4" s="6">
        <v>9871949</v>
      </c>
      <c r="Q4" s="6">
        <v>8090813</v>
      </c>
      <c r="T4" s="7">
        <f>T3/3</f>
        <v>3.3333333333333333E-2</v>
      </c>
      <c r="U4" s="6">
        <v>7177368</v>
      </c>
      <c r="V4" s="6">
        <v>6508990</v>
      </c>
      <c r="W4" s="6">
        <v>5945259</v>
      </c>
      <c r="X4" s="6">
        <v>4946598</v>
      </c>
      <c r="Y4" s="6">
        <v>3720362</v>
      </c>
      <c r="Z4" s="6">
        <v>2310495</v>
      </c>
    </row>
    <row r="5" spans="1:26">
      <c r="A5" s="6">
        <v>3</v>
      </c>
      <c r="B5" s="6">
        <v>6034822</v>
      </c>
      <c r="C5" s="6">
        <v>7249822</v>
      </c>
      <c r="D5" s="6">
        <v>5945259</v>
      </c>
      <c r="E5" s="6">
        <v>2836427</v>
      </c>
      <c r="F5" s="6">
        <v>1027230</v>
      </c>
      <c r="G5" s="6">
        <v>325115</v>
      </c>
      <c r="H5" s="6">
        <v>206289</v>
      </c>
      <c r="I5" s="6">
        <v>984</v>
      </c>
      <c r="K5" s="7">
        <f>K4/3</f>
        <v>1.1111111111111112E-2</v>
      </c>
      <c r="L5" s="6">
        <v>6243790</v>
      </c>
      <c r="M5" s="6">
        <v>5604807</v>
      </c>
      <c r="N5" s="6">
        <v>5277439</v>
      </c>
      <c r="O5" s="6">
        <v>5261391</v>
      </c>
      <c r="P5" s="6">
        <v>4816645</v>
      </c>
      <c r="Q5" s="6">
        <v>3884342</v>
      </c>
      <c r="T5" s="7">
        <f>T4/3</f>
        <v>1.1111111111111112E-2</v>
      </c>
      <c r="U5" s="6">
        <v>3758030</v>
      </c>
      <c r="V5" s="6">
        <v>3297947</v>
      </c>
      <c r="W5" s="6">
        <v>2836427</v>
      </c>
      <c r="X5" s="6">
        <v>2495985</v>
      </c>
      <c r="Y5" s="6">
        <v>1785592</v>
      </c>
      <c r="Z5" s="6">
        <v>990700</v>
      </c>
    </row>
    <row r="6" spans="1:26">
      <c r="A6" s="6">
        <v>4</v>
      </c>
      <c r="B6" s="6">
        <v>7340571</v>
      </c>
      <c r="C6" s="6">
        <v>7780477</v>
      </c>
      <c r="D6" s="6">
        <v>6508990</v>
      </c>
      <c r="E6" s="6">
        <v>3297947</v>
      </c>
      <c r="F6" s="6">
        <v>1213759</v>
      </c>
      <c r="G6" s="6">
        <v>448272</v>
      </c>
      <c r="H6" s="6">
        <v>214660</v>
      </c>
      <c r="I6" s="6">
        <v>1258</v>
      </c>
      <c r="K6" s="7">
        <f>K5/3</f>
        <v>3.7037037037037038E-3</v>
      </c>
      <c r="L6" s="6">
        <v>2104720</v>
      </c>
      <c r="M6" s="6">
        <v>1923681</v>
      </c>
      <c r="N6" s="6">
        <v>1761463</v>
      </c>
      <c r="O6" s="6">
        <v>1912019</v>
      </c>
      <c r="P6" s="6">
        <v>1691661</v>
      </c>
      <c r="Q6" s="6">
        <v>1384633</v>
      </c>
      <c r="T6" s="7">
        <f>T5/3</f>
        <v>3.7037037037037038E-3</v>
      </c>
      <c r="U6" s="6">
        <v>1342870</v>
      </c>
      <c r="V6" s="6">
        <v>1213759</v>
      </c>
      <c r="W6" s="6">
        <v>1027230</v>
      </c>
      <c r="X6" s="6">
        <v>879337</v>
      </c>
      <c r="Y6" s="6">
        <v>655792</v>
      </c>
      <c r="Z6" s="6">
        <v>330818</v>
      </c>
    </row>
    <row r="7" spans="1:26">
      <c r="A7" s="6">
        <v>5</v>
      </c>
      <c r="B7" s="6">
        <v>9654194</v>
      </c>
      <c r="C7" s="6">
        <v>8591877</v>
      </c>
      <c r="D7" s="6">
        <v>7177368</v>
      </c>
      <c r="E7" s="6">
        <v>3758030</v>
      </c>
      <c r="F7" s="6">
        <v>1342870</v>
      </c>
      <c r="G7" s="6">
        <v>509419</v>
      </c>
      <c r="H7" s="6">
        <v>303638</v>
      </c>
      <c r="I7" s="6">
        <v>1318</v>
      </c>
      <c r="K7" s="7">
        <f>K6/3</f>
        <v>1.2345679012345679E-3</v>
      </c>
      <c r="L7" s="6">
        <v>689889</v>
      </c>
      <c r="M7" s="6">
        <v>716118</v>
      </c>
      <c r="N7" s="6">
        <v>689233</v>
      </c>
      <c r="O7" s="6">
        <v>721334</v>
      </c>
      <c r="P7" s="6">
        <v>657940</v>
      </c>
      <c r="Q7" s="6">
        <v>580347</v>
      </c>
      <c r="T7" s="7">
        <f>T6/3</f>
        <v>1.2345679012345679E-3</v>
      </c>
      <c r="U7" s="6">
        <v>509419</v>
      </c>
      <c r="V7" s="6">
        <v>448272</v>
      </c>
      <c r="W7" s="6">
        <v>325115</v>
      </c>
      <c r="X7" s="6">
        <v>317275</v>
      </c>
      <c r="Y7" s="6">
        <v>244695</v>
      </c>
      <c r="Z7" s="6">
        <v>137515</v>
      </c>
    </row>
    <row r="8" spans="1:26">
      <c r="A8" s="6">
        <v>6</v>
      </c>
      <c r="B8" s="6">
        <v>8320089</v>
      </c>
      <c r="C8" s="6">
        <v>9624034</v>
      </c>
      <c r="D8" s="6">
        <v>8090813</v>
      </c>
      <c r="E8" s="6">
        <v>3884342</v>
      </c>
      <c r="F8" s="6">
        <v>1384633</v>
      </c>
      <c r="G8" s="6">
        <v>580347</v>
      </c>
      <c r="H8" s="6">
        <v>308264</v>
      </c>
      <c r="I8" s="6">
        <v>1279</v>
      </c>
      <c r="K8" s="7">
        <f>K7/3</f>
        <v>4.1152263374485596E-4</v>
      </c>
      <c r="L8" s="6">
        <v>464539</v>
      </c>
      <c r="M8" s="6">
        <v>372270</v>
      </c>
      <c r="N8" s="6">
        <v>369530</v>
      </c>
      <c r="O8" s="6">
        <v>384025</v>
      </c>
      <c r="P8" s="6">
        <v>325864</v>
      </c>
      <c r="Q8" s="6">
        <v>308264</v>
      </c>
      <c r="T8" s="7">
        <f>T7/3</f>
        <v>4.1152263374485596E-4</v>
      </c>
      <c r="U8" s="6">
        <v>303638</v>
      </c>
      <c r="V8" s="6">
        <v>214660</v>
      </c>
      <c r="W8" s="6">
        <v>206289</v>
      </c>
      <c r="X8" s="6">
        <v>150359</v>
      </c>
      <c r="Y8" s="6">
        <v>121790</v>
      </c>
      <c r="Z8" s="6">
        <v>64263</v>
      </c>
    </row>
    <row r="9" spans="1:26">
      <c r="A9" s="6">
        <v>7</v>
      </c>
      <c r="B9" s="6">
        <v>6782352</v>
      </c>
      <c r="C9" s="6">
        <v>9667191</v>
      </c>
      <c r="D9" s="6">
        <v>9871949</v>
      </c>
      <c r="E9" s="6">
        <v>4816645</v>
      </c>
      <c r="F9" s="6">
        <v>1691661</v>
      </c>
      <c r="G9" s="6">
        <v>657940</v>
      </c>
      <c r="H9" s="6">
        <v>325864</v>
      </c>
      <c r="I9" s="6">
        <v>1400</v>
      </c>
      <c r="K9" s="7">
        <f>K8/3</f>
        <v>1.3717421124828533E-4</v>
      </c>
      <c r="L9" s="6">
        <v>1865</v>
      </c>
      <c r="M9" s="6">
        <v>2001</v>
      </c>
      <c r="N9" s="6">
        <v>1826</v>
      </c>
      <c r="O9" s="6">
        <v>1608</v>
      </c>
      <c r="P9" s="6">
        <v>1400</v>
      </c>
      <c r="Q9" s="6">
        <v>1279</v>
      </c>
      <c r="T9" s="7">
        <f>T8/3</f>
        <v>1.3717421124828533E-4</v>
      </c>
      <c r="U9" s="6">
        <v>1318</v>
      </c>
      <c r="V9" s="6">
        <v>1258</v>
      </c>
      <c r="W9" s="6">
        <v>984</v>
      </c>
      <c r="X9" s="6">
        <v>935</v>
      </c>
      <c r="Y9" s="6">
        <v>913</v>
      </c>
      <c r="Z9" s="6">
        <v>629</v>
      </c>
    </row>
    <row r="10" spans="1:26">
      <c r="A10" s="6">
        <v>8</v>
      </c>
      <c r="B10" s="6">
        <v>10465375</v>
      </c>
      <c r="C10" s="6">
        <v>10002761</v>
      </c>
      <c r="D10" s="6">
        <v>9964814</v>
      </c>
      <c r="E10" s="6">
        <v>5261391</v>
      </c>
      <c r="F10" s="6">
        <v>1912019</v>
      </c>
      <c r="G10" s="6">
        <v>721334</v>
      </c>
      <c r="H10" s="6">
        <v>384025</v>
      </c>
      <c r="I10" s="6">
        <v>1608</v>
      </c>
    </row>
    <row r="11" spans="1:26">
      <c r="A11" s="6">
        <v>9</v>
      </c>
      <c r="B11" s="6">
        <v>8262256</v>
      </c>
      <c r="C11" s="6">
        <v>11609632</v>
      </c>
      <c r="D11" s="6">
        <v>10925600</v>
      </c>
      <c r="E11" s="6">
        <v>5277439</v>
      </c>
      <c r="F11" s="6">
        <v>1761463</v>
      </c>
      <c r="G11" s="6">
        <v>689233</v>
      </c>
      <c r="H11" s="6">
        <v>369530</v>
      </c>
      <c r="I11" s="6">
        <v>1826</v>
      </c>
    </row>
    <row r="12" spans="1:26">
      <c r="A12" s="6">
        <v>10</v>
      </c>
      <c r="B12" s="6">
        <v>8121717</v>
      </c>
      <c r="C12" s="6">
        <v>13355742</v>
      </c>
      <c r="D12" s="6">
        <v>11661057</v>
      </c>
      <c r="E12" s="6">
        <v>5604807</v>
      </c>
      <c r="F12" s="6">
        <v>1923681</v>
      </c>
      <c r="G12" s="6">
        <v>716118</v>
      </c>
      <c r="H12" s="6">
        <v>372270</v>
      </c>
      <c r="I12" s="6">
        <v>2001</v>
      </c>
    </row>
    <row r="13" spans="1:26">
      <c r="A13" s="6">
        <v>11</v>
      </c>
      <c r="B13" s="6">
        <v>7678268</v>
      </c>
      <c r="C13" s="6">
        <v>11825895</v>
      </c>
      <c r="D13" s="6">
        <v>12594307</v>
      </c>
      <c r="E13" s="6">
        <v>6243790</v>
      </c>
      <c r="F13" s="6">
        <v>2104720</v>
      </c>
      <c r="G13" s="6">
        <v>689889</v>
      </c>
      <c r="H13" s="6">
        <v>464539</v>
      </c>
      <c r="I13" s="6">
        <v>1865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77447E-1D2D-4FD7-AED6-2D45B61A0E13}">
  <dimension ref="A1:W28"/>
  <sheetViews>
    <sheetView topLeftCell="A17" workbookViewId="0">
      <selection activeCell="A17" sqref="A17"/>
    </sheetView>
  </sheetViews>
  <sheetFormatPr defaultRowHeight="15"/>
  <cols>
    <col min="1" max="1" width="31.5703125" style="3" bestFit="1" customWidth="1"/>
    <col min="2" max="5" width="10.42578125" style="3" bestFit="1" customWidth="1"/>
    <col min="6" max="7" width="11.42578125" style="3" bestFit="1" customWidth="1"/>
    <col min="8" max="8" width="19.42578125" style="3" bestFit="1" customWidth="1"/>
    <col min="9" max="11" width="31.5703125" style="3" bestFit="1" customWidth="1"/>
    <col min="12" max="14" width="27.140625" style="3" bestFit="1" customWidth="1"/>
    <col min="15" max="15" width="10.42578125" style="3" bestFit="1" customWidth="1"/>
    <col min="16" max="16" width="11.42578125" style="3" bestFit="1" customWidth="1"/>
    <col min="17" max="17" width="31.5703125" style="3" bestFit="1" customWidth="1"/>
    <col min="18" max="21" width="27.140625" style="3" bestFit="1" customWidth="1"/>
    <col min="22" max="23" width="28.140625" style="3" bestFit="1" customWidth="1"/>
    <col min="24" max="24" width="11.42578125" style="3" bestFit="1" customWidth="1"/>
    <col min="25" max="25" width="19.42578125" style="3" bestFit="1" customWidth="1"/>
    <col min="26" max="29" width="27.140625" style="3" bestFit="1" customWidth="1"/>
    <col min="30" max="31" width="28.140625" style="3" bestFit="1" customWidth="1"/>
    <col min="32" max="16384" width="9.140625" style="3"/>
  </cols>
  <sheetData>
    <row r="1" spans="1:23">
      <c r="A1" s="3" t="s">
        <v>65</v>
      </c>
      <c r="B1" s="3" t="s">
        <v>159</v>
      </c>
      <c r="C1" s="3" t="s">
        <v>160</v>
      </c>
      <c r="D1" s="3" t="s">
        <v>161</v>
      </c>
      <c r="E1" s="3" t="s">
        <v>162</v>
      </c>
      <c r="F1" s="3" t="s">
        <v>163</v>
      </c>
      <c r="G1" s="3" t="s">
        <v>164</v>
      </c>
      <c r="H1" s="4" t="s">
        <v>165</v>
      </c>
      <c r="Q1" s="3" t="s">
        <v>166</v>
      </c>
      <c r="R1" s="3" t="s">
        <v>167</v>
      </c>
      <c r="S1" s="3" t="s">
        <v>168</v>
      </c>
      <c r="T1" s="3" t="s">
        <v>169</v>
      </c>
      <c r="U1" s="3" t="s">
        <v>170</v>
      </c>
      <c r="V1" s="3" t="s">
        <v>171</v>
      </c>
      <c r="W1" s="3" t="s">
        <v>172</v>
      </c>
    </row>
    <row r="2" spans="1:23">
      <c r="A2" s="5">
        <f>0.00000002*0.05*0.001</f>
        <v>1.0000000000000002E-12</v>
      </c>
      <c r="B2" s="3">
        <v>10734828</v>
      </c>
      <c r="C2" s="3">
        <v>10343131</v>
      </c>
      <c r="D2" s="3">
        <v>9997096</v>
      </c>
      <c r="E2" s="3">
        <v>9725407</v>
      </c>
      <c r="F2" s="3">
        <v>9462881</v>
      </c>
      <c r="G2" s="3">
        <v>9227181</v>
      </c>
      <c r="H2" s="4">
        <f>SLOPE(B2:B13,A2:A13)</f>
        <v>1.067339831775617E+19</v>
      </c>
      <c r="I2" s="5"/>
      <c r="Q2" s="5">
        <f>0.00000002*0.05</f>
        <v>1.0000000000000001E-9</v>
      </c>
      <c r="R2" s="5">
        <f>H2*A2</f>
        <v>10673398.317756172</v>
      </c>
      <c r="S2" s="5">
        <f>H3*A2</f>
        <v>10282659.072795151</v>
      </c>
      <c r="T2" s="5">
        <f>H4*A2</f>
        <v>9939122.5223708898</v>
      </c>
      <c r="U2" s="5">
        <f>H5*A2</f>
        <v>9668690.4370368421</v>
      </c>
      <c r="V2" s="5">
        <f>H6*A2</f>
        <v>9408349.1265974343</v>
      </c>
      <c r="W2" s="5">
        <f>H7*A2</f>
        <v>9173264.4086067937</v>
      </c>
    </row>
    <row r="3" spans="1:23">
      <c r="A3" s="5">
        <f>A2/3</f>
        <v>3.3333333333333339E-13</v>
      </c>
      <c r="B3" s="3">
        <v>3167147</v>
      </c>
      <c r="C3" s="3">
        <v>3045920</v>
      </c>
      <c r="D3" s="3">
        <v>2947111</v>
      </c>
      <c r="E3" s="3">
        <v>2864739</v>
      </c>
      <c r="F3" s="3">
        <v>2790656</v>
      </c>
      <c r="G3" s="3">
        <v>2717896</v>
      </c>
      <c r="H3" s="4">
        <f>SLOPE(C2:C13,A2:A13)</f>
        <v>1.0282659072795148E+19</v>
      </c>
      <c r="I3" s="5"/>
      <c r="Q3" s="5">
        <f>Q2/3</f>
        <v>3.3333333333333337E-10</v>
      </c>
      <c r="R3" s="5">
        <f>H2*A3</f>
        <v>3557799.4392520576</v>
      </c>
      <c r="S3" s="5">
        <f>H3*A3</f>
        <v>3427553.02426505</v>
      </c>
      <c r="T3" s="5">
        <f>H4*A3</f>
        <v>3313040.8407902964</v>
      </c>
      <c r="U3" s="5">
        <f>H5*A3</f>
        <v>3222896.8123456142</v>
      </c>
      <c r="V3" s="5">
        <f>H6*A3</f>
        <v>3136116.3755324786</v>
      </c>
      <c r="W3" s="5">
        <f>H7*A3</f>
        <v>3057754.8028689311</v>
      </c>
    </row>
    <row r="4" spans="1:23">
      <c r="A4" s="5">
        <f t="shared" ref="A4:A13" si="0">A3/3</f>
        <v>1.1111111111111114E-13</v>
      </c>
      <c r="B4" s="3">
        <v>885138</v>
      </c>
      <c r="C4" s="3">
        <v>854087</v>
      </c>
      <c r="D4" s="3">
        <v>825233</v>
      </c>
      <c r="E4" s="3">
        <v>798206</v>
      </c>
      <c r="F4" s="3">
        <v>777685</v>
      </c>
      <c r="G4" s="3">
        <v>757454</v>
      </c>
      <c r="H4" s="4">
        <f>SLOPE(D2:D13,A2:A13)</f>
        <v>9.9391225223708877E+18</v>
      </c>
      <c r="I4" s="5"/>
      <c r="Q4" s="5">
        <f t="shared" ref="Q4:Q13" si="1">Q3/3</f>
        <v>1.1111111111111112E-10</v>
      </c>
      <c r="R4" s="5">
        <f>H2*A4</f>
        <v>1185933.1464173526</v>
      </c>
      <c r="S4" s="5">
        <f>H3*A4</f>
        <v>1142517.6747550168</v>
      </c>
      <c r="T4" s="5">
        <f>H4*A4</f>
        <v>1104346.9469300988</v>
      </c>
      <c r="U4" s="5">
        <f>H5*A4</f>
        <v>1074298.9374485381</v>
      </c>
      <c r="V4" s="5">
        <f>H6*A4</f>
        <v>1045372.1251774929</v>
      </c>
      <c r="W4" s="5">
        <f>H7*A4</f>
        <v>1019251.6009563104</v>
      </c>
    </row>
    <row r="5" spans="1:23">
      <c r="A5" s="5">
        <f t="shared" si="0"/>
        <v>3.7037037037037047E-14</v>
      </c>
      <c r="B5" s="3">
        <v>260530</v>
      </c>
      <c r="C5" s="3">
        <v>251830</v>
      </c>
      <c r="D5" s="3">
        <v>245187</v>
      </c>
      <c r="E5" s="3">
        <v>237385</v>
      </c>
      <c r="F5" s="3">
        <v>231928</v>
      </c>
      <c r="G5" s="3">
        <v>226099</v>
      </c>
      <c r="H5" s="4">
        <f>SLOPE(E2:E13,A2:A13)</f>
        <v>9.668690437036841E+18</v>
      </c>
      <c r="I5" s="5"/>
      <c r="Q5" s="5">
        <f t="shared" si="1"/>
        <v>3.7037037037037042E-11</v>
      </c>
      <c r="R5" s="5">
        <f>H2*A5</f>
        <v>395311.0488057842</v>
      </c>
      <c r="S5" s="5">
        <f>H3*A5</f>
        <v>380839.22491833894</v>
      </c>
      <c r="T5" s="5">
        <f>H4*A5</f>
        <v>368115.64897669962</v>
      </c>
      <c r="U5" s="5">
        <f>H5*A5</f>
        <v>358099.6458161794</v>
      </c>
      <c r="V5" s="5">
        <f>H6*A5</f>
        <v>348457.3750591643</v>
      </c>
      <c r="W5" s="5">
        <f>H7*A5</f>
        <v>339750.53365210351</v>
      </c>
    </row>
    <row r="6" spans="1:23">
      <c r="A6" s="5">
        <f t="shared" si="0"/>
        <v>1.2345679012345682E-14</v>
      </c>
      <c r="B6" s="3">
        <v>64744</v>
      </c>
      <c r="C6" s="3">
        <v>62464</v>
      </c>
      <c r="D6" s="3">
        <v>60671</v>
      </c>
      <c r="E6" s="3">
        <v>58998</v>
      </c>
      <c r="F6" s="3">
        <v>56985</v>
      </c>
      <c r="G6" s="3">
        <v>55826</v>
      </c>
      <c r="H6" s="4">
        <f>SLOPE(F2:F13,A2:A13)</f>
        <v>9.4083491265974333E+18</v>
      </c>
      <c r="I6" s="5"/>
      <c r="Q6" s="5">
        <f t="shared" si="1"/>
        <v>1.234567901234568E-11</v>
      </c>
      <c r="R6" s="5">
        <f>H2*A6</f>
        <v>131770.34960192806</v>
      </c>
      <c r="S6" s="5">
        <f>H3*A6</f>
        <v>126946.40830611298</v>
      </c>
      <c r="T6" s="5">
        <f>H4*A6</f>
        <v>122705.21632556654</v>
      </c>
      <c r="U6" s="5">
        <f>H5*A6</f>
        <v>119366.54860539312</v>
      </c>
      <c r="V6" s="5">
        <f>H6*A6</f>
        <v>116152.45835305475</v>
      </c>
      <c r="W6" s="5">
        <f>H7*A6</f>
        <v>113250.17788403449</v>
      </c>
    </row>
    <row r="7" spans="1:23">
      <c r="A7" s="5">
        <f t="shared" si="0"/>
        <v>4.1152263374485606E-15</v>
      </c>
      <c r="B7" s="3">
        <v>21964</v>
      </c>
      <c r="C7" s="3">
        <v>20832</v>
      </c>
      <c r="D7" s="3">
        <v>20132</v>
      </c>
      <c r="E7" s="3">
        <v>19504</v>
      </c>
      <c r="F7" s="3">
        <v>19110</v>
      </c>
      <c r="G7" s="3">
        <v>18716</v>
      </c>
      <c r="H7" s="4">
        <f>SLOPE(G2:G13,A2:A13)</f>
        <v>9.1732644086067917E+18</v>
      </c>
      <c r="I7" s="5"/>
      <c r="Q7" s="5">
        <f t="shared" si="1"/>
        <v>4.11522633744856E-12</v>
      </c>
      <c r="R7" s="5">
        <f>H2*A7</f>
        <v>43923.449867309355</v>
      </c>
      <c r="S7" s="5">
        <f>H3*A7</f>
        <v>42315.469435370993</v>
      </c>
      <c r="T7" s="5">
        <f>H4*A7</f>
        <v>40901.738775188845</v>
      </c>
      <c r="U7" s="5">
        <f>H5*A7</f>
        <v>39788.849535131041</v>
      </c>
      <c r="V7" s="5">
        <f>H6*A7</f>
        <v>38717.486117684923</v>
      </c>
      <c r="W7" s="5">
        <f>H7*A7</f>
        <v>37750.059294678162</v>
      </c>
    </row>
    <row r="8" spans="1:23">
      <c r="A8" s="5">
        <f t="shared" si="0"/>
        <v>1.3717421124828536E-15</v>
      </c>
      <c r="B8" s="3">
        <v>7168</v>
      </c>
      <c r="C8" s="3">
        <v>6698</v>
      </c>
      <c r="D8" s="3">
        <v>6539</v>
      </c>
      <c r="E8" s="3">
        <v>6354</v>
      </c>
      <c r="F8" s="3">
        <v>6283</v>
      </c>
      <c r="G8" s="3">
        <v>6036</v>
      </c>
      <c r="H8" s="4"/>
      <c r="Q8" s="5">
        <f t="shared" si="1"/>
        <v>1.3717421124828533E-12</v>
      </c>
      <c r="R8" s="5">
        <f>H2*A8</f>
        <v>14641.149955769784</v>
      </c>
      <c r="S8" s="5">
        <f>H3*A8</f>
        <v>14105.156478456998</v>
      </c>
      <c r="T8" s="5">
        <f>H4*A8</f>
        <v>13633.91292506295</v>
      </c>
      <c r="U8" s="5">
        <f>H5*A8</f>
        <v>13262.949845043682</v>
      </c>
      <c r="V8" s="5">
        <f>H6*A8</f>
        <v>12905.828705894974</v>
      </c>
      <c r="W8" s="5">
        <f>H7*A8</f>
        <v>12583.353098226054</v>
      </c>
    </row>
    <row r="9" spans="1:23">
      <c r="A9" s="5">
        <f t="shared" si="0"/>
        <v>4.572473708276179E-16</v>
      </c>
      <c r="B9" s="3">
        <v>2204</v>
      </c>
      <c r="C9" s="3">
        <v>2187</v>
      </c>
      <c r="D9" s="3">
        <v>2094</v>
      </c>
      <c r="E9" s="3">
        <v>2072</v>
      </c>
      <c r="F9" s="3">
        <v>1919</v>
      </c>
      <c r="G9" s="3">
        <v>1919</v>
      </c>
      <c r="H9" s="4"/>
      <c r="Q9" s="5">
        <f t="shared" si="1"/>
        <v>4.5724737082761778E-13</v>
      </c>
      <c r="R9" s="5">
        <f>H2*A9</f>
        <v>4880.3833185899284</v>
      </c>
      <c r="S9" s="5">
        <f>H3*A9</f>
        <v>4701.7188261523324</v>
      </c>
      <c r="T9" s="5">
        <f>H4*A9</f>
        <v>4544.6376416876501</v>
      </c>
      <c r="U9" s="5">
        <f>H5*A9</f>
        <v>4420.9832816812277</v>
      </c>
      <c r="V9" s="5">
        <f>H6*A9</f>
        <v>4301.9429019649915</v>
      </c>
      <c r="W9" s="5">
        <f>H7*A9</f>
        <v>4194.4510327420185</v>
      </c>
    </row>
    <row r="10" spans="1:23">
      <c r="A10" s="5">
        <f t="shared" si="0"/>
        <v>1.5241579027587263E-16</v>
      </c>
      <c r="B10" s="3">
        <v>787</v>
      </c>
      <c r="C10" s="3">
        <v>673</v>
      </c>
      <c r="D10" s="3">
        <v>694</v>
      </c>
      <c r="E10" s="3">
        <v>667</v>
      </c>
      <c r="F10" s="3">
        <v>640</v>
      </c>
      <c r="G10" s="3">
        <v>601</v>
      </c>
      <c r="H10" s="4"/>
      <c r="Q10" s="5">
        <f t="shared" si="1"/>
        <v>1.5241579027587259E-13</v>
      </c>
      <c r="R10" s="5">
        <f>H2*A10</f>
        <v>1626.7944395299762</v>
      </c>
      <c r="S10" s="5">
        <f>H3*A10</f>
        <v>1567.2396087174443</v>
      </c>
      <c r="T10" s="5">
        <f>H4*A10</f>
        <v>1514.8792138958834</v>
      </c>
      <c r="U10" s="5">
        <f>H5*A10</f>
        <v>1473.6610938937424</v>
      </c>
      <c r="V10" s="5">
        <f>H6*A10</f>
        <v>1433.9809673216639</v>
      </c>
      <c r="W10" s="5">
        <f>H7*A10</f>
        <v>1398.1503442473395</v>
      </c>
    </row>
    <row r="11" spans="1:23">
      <c r="A11" s="5">
        <f t="shared" si="0"/>
        <v>5.0805263425290876E-17</v>
      </c>
      <c r="B11" s="3">
        <v>317</v>
      </c>
      <c r="C11" s="3">
        <v>279</v>
      </c>
      <c r="D11" s="3">
        <v>268</v>
      </c>
      <c r="E11" s="3">
        <v>252</v>
      </c>
      <c r="F11" s="3">
        <v>235</v>
      </c>
      <c r="G11" s="3">
        <v>257</v>
      </c>
      <c r="H11" s="4"/>
      <c r="Q11" s="5">
        <f t="shared" si="1"/>
        <v>5.0805263425290863E-14</v>
      </c>
      <c r="R11" s="5">
        <f>H2*A11</f>
        <v>542.26481317665878</v>
      </c>
      <c r="S11" s="5">
        <f>H3*A11</f>
        <v>522.41320290581473</v>
      </c>
      <c r="T11" s="5">
        <f>H4*A11</f>
        <v>504.95973796529444</v>
      </c>
      <c r="U11" s="5">
        <f>H5*A11</f>
        <v>491.22036463124749</v>
      </c>
      <c r="V11" s="5">
        <f>H6*A11</f>
        <v>477.99365577388795</v>
      </c>
      <c r="W11" s="5">
        <f>H7*A11</f>
        <v>466.05011474911316</v>
      </c>
    </row>
    <row r="12" spans="1:23">
      <c r="A12" s="5">
        <f t="shared" si="0"/>
        <v>1.6935087808430292E-17</v>
      </c>
      <c r="B12" s="3">
        <v>126</v>
      </c>
      <c r="C12" s="3">
        <v>120</v>
      </c>
      <c r="D12" s="3">
        <v>115</v>
      </c>
      <c r="E12" s="3">
        <v>120</v>
      </c>
      <c r="F12" s="3">
        <v>109</v>
      </c>
      <c r="G12" s="3">
        <v>98</v>
      </c>
      <c r="H12" s="4"/>
      <c r="Q12" s="5">
        <f t="shared" si="1"/>
        <v>1.6935087808430288E-14</v>
      </c>
      <c r="R12" s="5">
        <f>H2*A12</f>
        <v>180.75493772555291</v>
      </c>
      <c r="S12" s="5">
        <f>H3*A12</f>
        <v>174.13773430193825</v>
      </c>
      <c r="T12" s="5">
        <f>H4*A12</f>
        <v>168.31991265509816</v>
      </c>
      <c r="U12" s="5">
        <f>H5*A12</f>
        <v>163.74012154374915</v>
      </c>
      <c r="V12" s="5">
        <f>H6*A12</f>
        <v>159.33121859129599</v>
      </c>
      <c r="W12" s="5">
        <f>H7*A12</f>
        <v>155.3500382497044</v>
      </c>
    </row>
    <row r="13" spans="1:23">
      <c r="A13" s="5">
        <f t="shared" si="0"/>
        <v>5.6450292694767643E-18</v>
      </c>
      <c r="B13" s="3">
        <v>66</v>
      </c>
      <c r="C13" s="3">
        <v>49</v>
      </c>
      <c r="D13" s="3">
        <v>66</v>
      </c>
      <c r="E13" s="3">
        <v>49</v>
      </c>
      <c r="F13" s="3">
        <v>49</v>
      </c>
      <c r="G13" s="3">
        <v>66</v>
      </c>
      <c r="H13" s="4"/>
      <c r="Q13" s="5">
        <f t="shared" si="1"/>
        <v>5.6450292694767622E-15</v>
      </c>
      <c r="R13" s="5">
        <f>H2*A13</f>
        <v>60.251645908517638</v>
      </c>
      <c r="S13" s="5">
        <f>H3*A13</f>
        <v>58.04591143397942</v>
      </c>
      <c r="T13" s="5">
        <f>H4*A13</f>
        <v>56.106637551699386</v>
      </c>
      <c r="U13" s="5">
        <f>H5*A13</f>
        <v>54.580040514583054</v>
      </c>
      <c r="V13" s="5">
        <f>H6*A13</f>
        <v>53.110406197098662</v>
      </c>
      <c r="W13" s="5">
        <f>H7*A13</f>
        <v>51.783346083234797</v>
      </c>
    </row>
    <row r="14" spans="1:23">
      <c r="H14" s="4"/>
    </row>
    <row r="15" spans="1:23">
      <c r="H15" s="4"/>
    </row>
    <row r="16" spans="1:23">
      <c r="A16" s="3" t="s">
        <v>65</v>
      </c>
      <c r="B16" s="3" t="s">
        <v>173</v>
      </c>
      <c r="C16" s="3" t="s">
        <v>174</v>
      </c>
      <c r="D16" s="3" t="s">
        <v>175</v>
      </c>
      <c r="E16" s="3" t="s">
        <v>176</v>
      </c>
      <c r="F16" s="3" t="s">
        <v>177</v>
      </c>
      <c r="G16" s="3" t="s">
        <v>178</v>
      </c>
      <c r="H16" s="4" t="s">
        <v>179</v>
      </c>
      <c r="Q16" s="3" t="s">
        <v>166</v>
      </c>
      <c r="R16" s="3" t="s">
        <v>180</v>
      </c>
      <c r="S16" s="3" t="s">
        <v>181</v>
      </c>
      <c r="T16" s="3" t="s">
        <v>182</v>
      </c>
      <c r="U16" s="3" t="s">
        <v>183</v>
      </c>
      <c r="V16" s="3" t="s">
        <v>184</v>
      </c>
      <c r="W16" s="3" t="s">
        <v>185</v>
      </c>
    </row>
    <row r="17" spans="1:23">
      <c r="A17" s="5">
        <f>0.00000002*0.05*0.001</f>
        <v>1.0000000000000002E-12</v>
      </c>
      <c r="B17" s="3">
        <v>9001820</v>
      </c>
      <c r="C17" s="3">
        <v>8789303</v>
      </c>
      <c r="D17" s="3">
        <v>8587946</v>
      </c>
      <c r="E17" s="3">
        <v>8386129</v>
      </c>
      <c r="F17" s="3">
        <v>8198518</v>
      </c>
      <c r="G17" s="3">
        <v>8018480</v>
      </c>
      <c r="H17" s="4">
        <f>SLOPE(B17:B28,A2:A13)</f>
        <v>8.9493804899898819E+18</v>
      </c>
      <c r="Q17" s="5">
        <f>0.00000002*0.05</f>
        <v>1.0000000000000001E-9</v>
      </c>
      <c r="R17" s="5">
        <f>H17*A17</f>
        <v>8949380.4899898842</v>
      </c>
      <c r="S17" s="5">
        <f>H18*A17</f>
        <v>8738542.3449179679</v>
      </c>
      <c r="T17" s="5">
        <f>H19*A17</f>
        <v>8538259.4507372361</v>
      </c>
      <c r="U17" s="5">
        <f>H20*A17</f>
        <v>8337885.0097175334</v>
      </c>
      <c r="V17" s="5">
        <f>H21*A17</f>
        <v>8151724.9482304957</v>
      </c>
      <c r="W17" s="5">
        <f>H22*A17</f>
        <v>7973407.0132771088</v>
      </c>
    </row>
    <row r="18" spans="1:23">
      <c r="A18" s="5">
        <f>A17/3</f>
        <v>3.3333333333333339E-13</v>
      </c>
      <c r="B18" s="3">
        <v>2652971</v>
      </c>
      <c r="C18" s="3">
        <v>2592388</v>
      </c>
      <c r="D18" s="3">
        <v>2533084</v>
      </c>
      <c r="E18" s="3">
        <v>2475443</v>
      </c>
      <c r="F18" s="3">
        <v>2421820</v>
      </c>
      <c r="G18" s="3">
        <v>2372369</v>
      </c>
      <c r="H18" s="4">
        <f>SLOPE(C17:C28,A2:A13)</f>
        <v>8.7385423449179658E+18</v>
      </c>
      <c r="Q18" s="5">
        <f>Q17/3</f>
        <v>3.3333333333333337E-10</v>
      </c>
      <c r="R18" s="5">
        <f>H17*A18</f>
        <v>2983126.8299966278</v>
      </c>
      <c r="S18" s="5">
        <f>H18*A18</f>
        <v>2912847.4483059891</v>
      </c>
      <c r="T18" s="5">
        <f>H19*A18</f>
        <v>2846086.4835790787</v>
      </c>
      <c r="U18" s="5">
        <f>H20*A18</f>
        <v>2779295.0032391776</v>
      </c>
      <c r="V18" s="5">
        <f>H21*A18</f>
        <v>2717241.6494101654</v>
      </c>
      <c r="W18" s="5">
        <f>H22*A18</f>
        <v>2657802.3377590361</v>
      </c>
    </row>
    <row r="19" spans="1:23">
      <c r="A19" s="5">
        <f t="shared" ref="A19:A28" si="2">A18/3</f>
        <v>1.1111111111111114E-13</v>
      </c>
      <c r="B19" s="3">
        <v>739651</v>
      </c>
      <c r="C19" s="3">
        <v>723040</v>
      </c>
      <c r="D19" s="3">
        <v>708075</v>
      </c>
      <c r="E19" s="3">
        <v>693306</v>
      </c>
      <c r="F19" s="3">
        <v>677750</v>
      </c>
      <c r="G19" s="3">
        <v>664108</v>
      </c>
      <c r="H19" s="4">
        <f>SLOPE(D17:D28,A2:A13)</f>
        <v>8.5382594507372339E+18</v>
      </c>
      <c r="Q19" s="5">
        <f t="shared" ref="Q19:Q28" si="3">Q18/3</f>
        <v>1.1111111111111112E-10</v>
      </c>
      <c r="R19" s="5">
        <f>H17*A19</f>
        <v>994375.609998876</v>
      </c>
      <c r="S19" s="5">
        <f>H18*A19</f>
        <v>970949.14943532972</v>
      </c>
      <c r="T19" s="5">
        <f>H19*A19</f>
        <v>948695.49452635949</v>
      </c>
      <c r="U19" s="5">
        <f>H20*A19</f>
        <v>926431.66774639266</v>
      </c>
      <c r="V19" s="5">
        <f>H21*A19</f>
        <v>905747.21647005517</v>
      </c>
      <c r="W19" s="5">
        <f>H22*A19</f>
        <v>885934.11258634541</v>
      </c>
    </row>
    <row r="20" spans="1:23">
      <c r="A20" s="5">
        <f t="shared" si="2"/>
        <v>3.7037037037037047E-14</v>
      </c>
      <c r="B20" s="3">
        <v>221993</v>
      </c>
      <c r="C20" s="3">
        <v>216514</v>
      </c>
      <c r="D20" s="3">
        <v>212440</v>
      </c>
      <c r="E20" s="3">
        <v>208159</v>
      </c>
      <c r="F20" s="3">
        <v>203741</v>
      </c>
      <c r="G20" s="3">
        <v>200039</v>
      </c>
      <c r="H20" s="4">
        <f>SLOPE(E17:E28,A2:A13)</f>
        <v>8.3378850097175316E+18</v>
      </c>
      <c r="Q20" s="5">
        <f t="shared" si="3"/>
        <v>3.7037037037037042E-11</v>
      </c>
      <c r="R20" s="5">
        <f>H17*A20</f>
        <v>331458.536666292</v>
      </c>
      <c r="S20" s="5">
        <f>H18*A20</f>
        <v>323649.7164784433</v>
      </c>
      <c r="T20" s="5">
        <f>H19*A20</f>
        <v>316231.83150878653</v>
      </c>
      <c r="U20" s="5">
        <f>H20*A20</f>
        <v>308810.55591546424</v>
      </c>
      <c r="V20" s="5">
        <f>H21*A20</f>
        <v>301915.73882335174</v>
      </c>
      <c r="W20" s="5">
        <f>H22*A20</f>
        <v>295311.37086211517</v>
      </c>
    </row>
    <row r="21" spans="1:23">
      <c r="A21" s="5">
        <f t="shared" si="2"/>
        <v>1.2345679012345682E-14</v>
      </c>
      <c r="B21" s="3">
        <v>54820</v>
      </c>
      <c r="C21" s="3">
        <v>53557</v>
      </c>
      <c r="D21" s="3">
        <v>52278</v>
      </c>
      <c r="E21" s="3">
        <v>51206</v>
      </c>
      <c r="F21" s="3">
        <v>50216</v>
      </c>
      <c r="G21" s="3">
        <v>49478</v>
      </c>
      <c r="H21" s="4">
        <f>SLOPE(F17:F28,A2:A13)</f>
        <v>8.1517249482304942E+18</v>
      </c>
      <c r="Q21" s="5">
        <f t="shared" si="3"/>
        <v>1.234567901234568E-11</v>
      </c>
      <c r="R21" s="5">
        <f>H17*A21</f>
        <v>110486.178888764</v>
      </c>
      <c r="S21" s="5">
        <f>H18*A21</f>
        <v>107883.23882614775</v>
      </c>
      <c r="T21" s="5">
        <f>H19*A21</f>
        <v>105410.61050292884</v>
      </c>
      <c r="U21" s="5">
        <f>H20*A21</f>
        <v>102936.85197182141</v>
      </c>
      <c r="V21" s="5">
        <f>H21*A21</f>
        <v>100638.5796077839</v>
      </c>
      <c r="W21" s="5">
        <f>H22*A21</f>
        <v>98437.123620705053</v>
      </c>
    </row>
    <row r="22" spans="1:23">
      <c r="A22" s="5">
        <f t="shared" si="2"/>
        <v>4.1152263374485606E-15</v>
      </c>
      <c r="B22" s="3">
        <v>18098</v>
      </c>
      <c r="C22" s="3">
        <v>17880</v>
      </c>
      <c r="D22" s="3">
        <v>17399</v>
      </c>
      <c r="E22" s="3">
        <v>17142</v>
      </c>
      <c r="F22" s="3">
        <v>16775</v>
      </c>
      <c r="G22" s="3">
        <v>16223</v>
      </c>
      <c r="H22" s="4">
        <f>SLOPE(G17:G28,A2:A13)</f>
        <v>7.9734070132771072E+18</v>
      </c>
      <c r="Q22" s="5">
        <f t="shared" si="3"/>
        <v>4.11522633744856E-12</v>
      </c>
      <c r="R22" s="5">
        <f>H17*A22</f>
        <v>36828.726296254667</v>
      </c>
      <c r="S22" s="5">
        <f>H18*A22</f>
        <v>35961.079608715918</v>
      </c>
      <c r="T22" s="5">
        <f>H19*A22</f>
        <v>35136.870167642948</v>
      </c>
      <c r="U22" s="5">
        <f>H20*A22</f>
        <v>34312.283990607131</v>
      </c>
      <c r="V22" s="5">
        <f>H21*A22</f>
        <v>33546.193202594637</v>
      </c>
      <c r="W22" s="5">
        <f>H22*A22</f>
        <v>32812.374540235018</v>
      </c>
    </row>
    <row r="23" spans="1:23">
      <c r="A23" s="5">
        <f t="shared" si="2"/>
        <v>1.3717421124828536E-15</v>
      </c>
      <c r="B23" s="3">
        <v>5905</v>
      </c>
      <c r="C23" s="3">
        <v>5714</v>
      </c>
      <c r="D23" s="3">
        <v>5654</v>
      </c>
      <c r="E23" s="3">
        <v>5572</v>
      </c>
      <c r="F23" s="3">
        <v>5342</v>
      </c>
      <c r="G23" s="3">
        <v>5391</v>
      </c>
      <c r="Q23" s="5">
        <f t="shared" si="3"/>
        <v>1.3717421124828533E-12</v>
      </c>
      <c r="R23" s="5">
        <f>H17*A23</f>
        <v>12276.242098751556</v>
      </c>
      <c r="S23" s="5">
        <f>H18*A23</f>
        <v>11987.02653623864</v>
      </c>
      <c r="T23" s="5">
        <f>H19*A23</f>
        <v>11712.290055880983</v>
      </c>
      <c r="U23" s="5">
        <f>H20*A23</f>
        <v>11437.427996869044</v>
      </c>
      <c r="V23" s="5">
        <f>H21*A23</f>
        <v>11182.064400864878</v>
      </c>
      <c r="W23" s="5">
        <f>H22*A23</f>
        <v>10937.45818007834</v>
      </c>
    </row>
    <row r="24" spans="1:23">
      <c r="A24" s="5">
        <f t="shared" si="2"/>
        <v>4.572473708276179E-16</v>
      </c>
      <c r="B24" s="3">
        <v>1908</v>
      </c>
      <c r="C24" s="3">
        <v>1821</v>
      </c>
      <c r="D24" s="3">
        <v>1772</v>
      </c>
      <c r="E24" s="3">
        <v>1810</v>
      </c>
      <c r="F24" s="3">
        <v>1722</v>
      </c>
      <c r="G24" s="3">
        <v>1700</v>
      </c>
      <c r="Q24" s="5">
        <f t="shared" si="3"/>
        <v>4.5724737082761778E-13</v>
      </c>
      <c r="R24" s="5">
        <f>H17*A24</f>
        <v>4092.0806995838525</v>
      </c>
      <c r="S24" s="5">
        <f>H18*A24</f>
        <v>3995.6755120795469</v>
      </c>
      <c r="T24" s="5">
        <f>H19*A24</f>
        <v>3904.0966852936613</v>
      </c>
      <c r="U24" s="5">
        <f>H20*A24</f>
        <v>3812.4759989563486</v>
      </c>
      <c r="V24" s="5">
        <f>H21*A24</f>
        <v>3727.3548002882931</v>
      </c>
      <c r="W24" s="5">
        <f>H22*A24</f>
        <v>3645.8193933594466</v>
      </c>
    </row>
    <row r="25" spans="1:23">
      <c r="A25" s="5">
        <f t="shared" si="2"/>
        <v>1.5241579027587263E-16</v>
      </c>
      <c r="B25" s="3">
        <v>552</v>
      </c>
      <c r="C25" s="3">
        <v>574</v>
      </c>
      <c r="D25" s="3">
        <v>580</v>
      </c>
      <c r="E25" s="3">
        <v>563</v>
      </c>
      <c r="F25" s="3">
        <v>525</v>
      </c>
      <c r="G25" s="3">
        <v>525</v>
      </c>
      <c r="Q25" s="5">
        <f t="shared" si="3"/>
        <v>1.5241579027587259E-13</v>
      </c>
      <c r="R25" s="5">
        <f>H17*A25</f>
        <v>1364.0268998612842</v>
      </c>
      <c r="S25" s="5">
        <f>H18*A25</f>
        <v>1331.891837359849</v>
      </c>
      <c r="T25" s="5">
        <f>H19*A25</f>
        <v>1301.3655617645536</v>
      </c>
      <c r="U25" s="5">
        <f>H20*A25</f>
        <v>1270.8253329854497</v>
      </c>
      <c r="V25" s="5">
        <f>H21*A25</f>
        <v>1242.4516000960978</v>
      </c>
      <c r="W25" s="5">
        <f>H22*A25</f>
        <v>1215.2731311198156</v>
      </c>
    </row>
    <row r="26" spans="1:23">
      <c r="A26" s="5">
        <f t="shared" si="2"/>
        <v>5.0805263425290876E-17</v>
      </c>
      <c r="B26" s="3">
        <v>246</v>
      </c>
      <c r="C26" s="3">
        <v>224</v>
      </c>
      <c r="D26" s="3">
        <v>257</v>
      </c>
      <c r="E26" s="3">
        <v>224</v>
      </c>
      <c r="F26" s="3">
        <v>208</v>
      </c>
      <c r="G26" s="3">
        <v>202</v>
      </c>
      <c r="Q26" s="5">
        <f t="shared" si="3"/>
        <v>5.0805263425290863E-14</v>
      </c>
      <c r="R26" s="5">
        <f>H17*A26</f>
        <v>454.67563328709468</v>
      </c>
      <c r="S26" s="5">
        <f>H18*A26</f>
        <v>443.96394578661631</v>
      </c>
      <c r="T26" s="5">
        <f>H19*A26</f>
        <v>433.78852058818455</v>
      </c>
      <c r="U26" s="5">
        <f>H20*A26</f>
        <v>423.60844432848319</v>
      </c>
      <c r="V26" s="5">
        <f>H21*A26</f>
        <v>414.1505333653659</v>
      </c>
      <c r="W26" s="5">
        <f>H22*A26</f>
        <v>405.09104370660515</v>
      </c>
    </row>
    <row r="27" spans="1:23">
      <c r="A27" s="5">
        <f t="shared" si="2"/>
        <v>1.6935087808430292E-17</v>
      </c>
      <c r="B27" s="3">
        <v>93</v>
      </c>
      <c r="C27" s="3">
        <v>104</v>
      </c>
      <c r="D27" s="3">
        <v>98</v>
      </c>
      <c r="E27" s="3">
        <v>87</v>
      </c>
      <c r="F27" s="3">
        <v>93</v>
      </c>
      <c r="G27" s="3">
        <v>87</v>
      </c>
      <c r="Q27" s="5">
        <f t="shared" si="3"/>
        <v>1.6935087808430288E-14</v>
      </c>
      <c r="R27" s="5">
        <f>H17*A27</f>
        <v>151.55854442903157</v>
      </c>
      <c r="S27" s="5">
        <f>H18*A27</f>
        <v>147.9879819288721</v>
      </c>
      <c r="T27" s="5">
        <f>H19*A27</f>
        <v>144.59617352939486</v>
      </c>
      <c r="U27" s="5">
        <f>H20*A27</f>
        <v>141.20281477616106</v>
      </c>
      <c r="V27" s="5">
        <f>H21*A27</f>
        <v>138.0501777884553</v>
      </c>
      <c r="W27" s="5">
        <f>H22*A27</f>
        <v>135.03034790220173</v>
      </c>
    </row>
    <row r="28" spans="1:23">
      <c r="A28" s="5">
        <f t="shared" si="2"/>
        <v>5.6450292694767643E-18</v>
      </c>
      <c r="B28" s="3">
        <v>38</v>
      </c>
      <c r="C28" s="3">
        <v>49</v>
      </c>
      <c r="D28" s="3">
        <v>55</v>
      </c>
      <c r="E28" s="3">
        <v>49</v>
      </c>
      <c r="F28" s="3">
        <v>49</v>
      </c>
      <c r="G28" s="3">
        <v>55</v>
      </c>
      <c r="Q28" s="5">
        <f t="shared" si="3"/>
        <v>5.6450292694767622E-15</v>
      </c>
      <c r="R28" s="5">
        <f>H17*A28</f>
        <v>50.51951480967719</v>
      </c>
      <c r="S28" s="5">
        <f>H18*A28</f>
        <v>49.329327309624034</v>
      </c>
      <c r="T28" s="5">
        <f>H19*A28</f>
        <v>48.198724509798289</v>
      </c>
      <c r="U28" s="5">
        <f>H20*A28</f>
        <v>47.067604925387023</v>
      </c>
      <c r="V28" s="5">
        <f>H21*A28</f>
        <v>46.016725929485098</v>
      </c>
      <c r="W28" s="5">
        <f>H22*A28</f>
        <v>45.01011596740058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A73D-0D12-4E75-8A59-BDDE485A6FF3}">
  <dimension ref="A1:L29"/>
  <sheetViews>
    <sheetView workbookViewId="0"/>
  </sheetViews>
  <sheetFormatPr defaultRowHeight="15"/>
  <sheetData>
    <row r="1" spans="1:12">
      <c r="A1" t="s">
        <v>54</v>
      </c>
    </row>
    <row r="2" spans="1:1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>
        <v>7512960</v>
      </c>
      <c r="B8">
        <v>1974324</v>
      </c>
      <c r="C8">
        <v>521267</v>
      </c>
      <c r="D8">
        <v>142228</v>
      </c>
      <c r="E8">
        <v>39527</v>
      </c>
      <c r="F8">
        <v>10963</v>
      </c>
      <c r="G8">
        <v>3199</v>
      </c>
      <c r="H8">
        <v>886</v>
      </c>
      <c r="I8">
        <v>317</v>
      </c>
      <c r="J8">
        <v>148</v>
      </c>
      <c r="K8">
        <v>137</v>
      </c>
      <c r="L8">
        <v>82</v>
      </c>
    </row>
    <row r="9" spans="1:12">
      <c r="A9">
        <v>7504457</v>
      </c>
      <c r="B9">
        <v>1848986</v>
      </c>
      <c r="C9">
        <v>508522</v>
      </c>
      <c r="D9">
        <v>133748</v>
      </c>
      <c r="E9">
        <v>32905</v>
      </c>
      <c r="F9">
        <v>9683</v>
      </c>
      <c r="G9">
        <v>2778</v>
      </c>
      <c r="H9">
        <v>875</v>
      </c>
      <c r="I9">
        <v>279</v>
      </c>
      <c r="J9">
        <v>131</v>
      </c>
      <c r="K9">
        <v>109</v>
      </c>
      <c r="L9">
        <v>120</v>
      </c>
    </row>
    <row r="11" spans="1:12">
      <c r="A11" t="s">
        <v>116</v>
      </c>
      <c r="B11" t="s">
        <v>119</v>
      </c>
    </row>
    <row r="12" spans="1:1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>
        <v>7061598</v>
      </c>
      <c r="B18">
        <v>1851189</v>
      </c>
      <c r="C18">
        <v>492282</v>
      </c>
      <c r="D18">
        <v>133294</v>
      </c>
      <c r="E18">
        <v>36809</v>
      </c>
      <c r="F18">
        <v>10236</v>
      </c>
      <c r="G18">
        <v>2974</v>
      </c>
      <c r="H18">
        <v>837</v>
      </c>
      <c r="I18">
        <v>301</v>
      </c>
      <c r="J18">
        <v>142</v>
      </c>
      <c r="K18">
        <v>98</v>
      </c>
      <c r="L18">
        <v>71</v>
      </c>
    </row>
    <row r="19" spans="1:12">
      <c r="A19">
        <v>7073928</v>
      </c>
      <c r="B19">
        <v>1736141</v>
      </c>
      <c r="C19">
        <v>478170</v>
      </c>
      <c r="D19">
        <v>125973</v>
      </c>
      <c r="E19">
        <v>31254</v>
      </c>
      <c r="F19">
        <v>9186</v>
      </c>
      <c r="G19">
        <v>2625</v>
      </c>
      <c r="H19">
        <v>765</v>
      </c>
      <c r="I19">
        <v>273</v>
      </c>
      <c r="J19">
        <v>131</v>
      </c>
      <c r="K19">
        <v>93</v>
      </c>
      <c r="L19">
        <v>93</v>
      </c>
    </row>
    <row r="21" spans="1:12">
      <c r="A21" t="s">
        <v>116</v>
      </c>
      <c r="B21" t="s">
        <v>121</v>
      </c>
    </row>
    <row r="22" spans="1:1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>
      <c r="A28">
        <v>6720320</v>
      </c>
      <c r="B28">
        <v>1763469</v>
      </c>
      <c r="C28">
        <v>466688</v>
      </c>
      <c r="D28">
        <v>127274</v>
      </c>
      <c r="E28">
        <v>35579</v>
      </c>
      <c r="F28">
        <v>9815</v>
      </c>
      <c r="G28">
        <v>2816</v>
      </c>
      <c r="H28">
        <v>760</v>
      </c>
      <c r="I28">
        <v>279</v>
      </c>
      <c r="J28">
        <v>131</v>
      </c>
      <c r="K28">
        <v>87</v>
      </c>
      <c r="L28">
        <v>60</v>
      </c>
    </row>
    <row r="29" spans="1:12">
      <c r="A29">
        <v>6735007</v>
      </c>
      <c r="B29">
        <v>1650106</v>
      </c>
      <c r="C29">
        <v>456600</v>
      </c>
      <c r="D29">
        <v>119985</v>
      </c>
      <c r="E29">
        <v>29652</v>
      </c>
      <c r="F29">
        <v>8672</v>
      </c>
      <c r="G29">
        <v>2450</v>
      </c>
      <c r="H29">
        <v>771</v>
      </c>
      <c r="I29">
        <v>241</v>
      </c>
      <c r="J29">
        <v>115</v>
      </c>
      <c r="K29">
        <v>87</v>
      </c>
      <c r="L29">
        <v>87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DD86F-05A2-4614-B27C-9A750574AF1C}">
  <dimension ref="A1:H51"/>
  <sheetViews>
    <sheetView workbookViewId="0">
      <selection activeCell="A3" sqref="A3"/>
    </sheetView>
  </sheetViews>
  <sheetFormatPr defaultRowHeight="15"/>
  <cols>
    <col min="1" max="6" width="24.42578125" bestFit="1" customWidth="1"/>
    <col min="7" max="7" width="20.28515625" bestFit="1" customWidth="1"/>
    <col min="8" max="8" width="19" bestFit="1" customWidth="1"/>
    <col min="9" max="9" width="24.42578125" customWidth="1"/>
    <col min="10" max="14" width="24.42578125" bestFit="1" customWidth="1"/>
  </cols>
  <sheetData>
    <row r="1" spans="1:8">
      <c r="A1" t="s">
        <v>65</v>
      </c>
      <c r="B1" t="s">
        <v>186</v>
      </c>
      <c r="C1" t="s">
        <v>187</v>
      </c>
      <c r="D1" t="s">
        <v>186</v>
      </c>
      <c r="E1" t="s">
        <v>188</v>
      </c>
      <c r="F1" t="s">
        <v>186</v>
      </c>
      <c r="G1" t="s">
        <v>188</v>
      </c>
      <c r="H1" t="s">
        <v>179</v>
      </c>
    </row>
    <row r="2" spans="1:8">
      <c r="A2" s="2">
        <f>0.00000002*0.05*0.001</f>
        <v>1.0000000000000002E-12</v>
      </c>
      <c r="B2">
        <v>7512960</v>
      </c>
      <c r="C2">
        <v>7504457</v>
      </c>
      <c r="D2">
        <v>7061598</v>
      </c>
      <c r="E2">
        <v>7073928</v>
      </c>
      <c r="F2">
        <v>6720320</v>
      </c>
      <c r="G2">
        <v>6735007</v>
      </c>
      <c r="H2">
        <f>SLOPE(B2:B13,A2:A13)</f>
        <v>7.4229702686012436E+18</v>
      </c>
    </row>
    <row r="3" spans="1:8">
      <c r="A3" s="2">
        <f>A2/3</f>
        <v>3.3333333333333339E-13</v>
      </c>
      <c r="B3">
        <v>1974324</v>
      </c>
      <c r="C3">
        <v>1848986</v>
      </c>
      <c r="D3">
        <v>1851189</v>
      </c>
      <c r="E3">
        <v>1736141</v>
      </c>
      <c r="F3">
        <v>1763469</v>
      </c>
      <c r="G3">
        <v>1650106</v>
      </c>
      <c r="H3">
        <f>SLOPE(C2:C13,A2:A13)</f>
        <v>7.3891894492409979E+18</v>
      </c>
    </row>
    <row r="4" spans="1:8">
      <c r="A4" s="2">
        <f t="shared" ref="A4:A13" si="0">A3/3</f>
        <v>1.1111111111111114E-13</v>
      </c>
      <c r="B4">
        <v>521267</v>
      </c>
      <c r="C4">
        <v>508522</v>
      </c>
      <c r="D4">
        <v>492282</v>
      </c>
      <c r="E4">
        <v>478170</v>
      </c>
      <c r="F4">
        <v>466688</v>
      </c>
      <c r="G4">
        <v>456600</v>
      </c>
      <c r="H4">
        <f>SLOPE(D2:D13,A2:A13)</f>
        <v>6.9760697023327693E+18</v>
      </c>
    </row>
    <row r="5" spans="1:8">
      <c r="A5" s="2">
        <f t="shared" si="0"/>
        <v>3.7037037037037047E-14</v>
      </c>
      <c r="B5">
        <v>142228</v>
      </c>
      <c r="C5">
        <v>133748</v>
      </c>
      <c r="D5">
        <v>133294</v>
      </c>
      <c r="E5">
        <v>125973</v>
      </c>
      <c r="F5">
        <v>127274</v>
      </c>
      <c r="G5">
        <v>119985</v>
      </c>
      <c r="H5">
        <f>SLOPE(E2:E13,A2:A13)</f>
        <v>6.9637688529009572E+18</v>
      </c>
    </row>
    <row r="6" spans="1:8">
      <c r="A6" s="2">
        <f t="shared" si="0"/>
        <v>1.2345679012345682E-14</v>
      </c>
      <c r="B6">
        <v>39527</v>
      </c>
      <c r="C6">
        <v>32905</v>
      </c>
      <c r="D6">
        <v>36809</v>
      </c>
      <c r="E6">
        <v>31254</v>
      </c>
      <c r="F6">
        <v>35579</v>
      </c>
      <c r="G6">
        <v>29652</v>
      </c>
      <c r="H6">
        <f>SLOPE(F2:F13,A2:A13)</f>
        <v>6.6392348642975304E+18</v>
      </c>
    </row>
    <row r="7" spans="1:8">
      <c r="A7" s="2">
        <f t="shared" si="0"/>
        <v>4.1152263374485606E-15</v>
      </c>
      <c r="B7">
        <v>10963</v>
      </c>
      <c r="C7">
        <v>9683</v>
      </c>
      <c r="D7">
        <v>10236</v>
      </c>
      <c r="E7">
        <v>9186</v>
      </c>
      <c r="F7">
        <v>9815</v>
      </c>
      <c r="G7">
        <v>8672</v>
      </c>
      <c r="H7">
        <f>SLOPE(G2:G13,A2:A13)</f>
        <v>6.629494282198058E+18</v>
      </c>
    </row>
    <row r="8" spans="1:8">
      <c r="A8" s="2">
        <f t="shared" si="0"/>
        <v>1.3717421124828536E-15</v>
      </c>
      <c r="B8">
        <v>3199</v>
      </c>
      <c r="C8">
        <v>2778</v>
      </c>
      <c r="D8">
        <v>2974</v>
      </c>
      <c r="E8">
        <v>2625</v>
      </c>
      <c r="F8">
        <v>2816</v>
      </c>
      <c r="G8">
        <v>2450</v>
      </c>
    </row>
    <row r="9" spans="1:8">
      <c r="A9" s="2">
        <f t="shared" si="0"/>
        <v>4.572473708276179E-16</v>
      </c>
      <c r="B9">
        <v>886</v>
      </c>
      <c r="C9">
        <v>875</v>
      </c>
      <c r="D9">
        <v>837</v>
      </c>
      <c r="E9">
        <v>765</v>
      </c>
      <c r="F9">
        <v>760</v>
      </c>
      <c r="G9">
        <v>771</v>
      </c>
    </row>
    <row r="10" spans="1:8">
      <c r="A10" s="2">
        <f t="shared" si="0"/>
        <v>1.5241579027587263E-16</v>
      </c>
      <c r="B10">
        <v>317</v>
      </c>
      <c r="C10">
        <v>279</v>
      </c>
      <c r="D10">
        <v>301</v>
      </c>
      <c r="E10">
        <v>273</v>
      </c>
      <c r="F10">
        <v>279</v>
      </c>
      <c r="G10">
        <v>241</v>
      </c>
    </row>
    <row r="11" spans="1:8">
      <c r="A11" s="2">
        <f t="shared" si="0"/>
        <v>5.0805263425290876E-17</v>
      </c>
      <c r="B11">
        <v>148</v>
      </c>
      <c r="C11">
        <v>131</v>
      </c>
      <c r="D11">
        <v>142</v>
      </c>
      <c r="E11">
        <v>131</v>
      </c>
      <c r="F11">
        <v>131</v>
      </c>
      <c r="G11">
        <v>115</v>
      </c>
    </row>
    <row r="12" spans="1:8">
      <c r="A12" s="2">
        <f t="shared" si="0"/>
        <v>1.6935087808430292E-17</v>
      </c>
      <c r="B12">
        <v>137</v>
      </c>
      <c r="C12">
        <v>109</v>
      </c>
      <c r="D12">
        <v>98</v>
      </c>
      <c r="E12">
        <v>93</v>
      </c>
      <c r="F12">
        <v>87</v>
      </c>
      <c r="G12">
        <v>87</v>
      </c>
    </row>
    <row r="13" spans="1:8">
      <c r="A13" s="2">
        <f t="shared" si="0"/>
        <v>5.6450292694767643E-18</v>
      </c>
      <c r="B13">
        <v>82</v>
      </c>
      <c r="C13">
        <v>120</v>
      </c>
      <c r="D13">
        <v>71</v>
      </c>
      <c r="E13">
        <v>93</v>
      </c>
      <c r="F13">
        <v>60</v>
      </c>
      <c r="G13">
        <v>87</v>
      </c>
    </row>
    <row r="39" spans="1:6">
      <c r="A39" t="s">
        <v>189</v>
      </c>
      <c r="B39" t="s">
        <v>190</v>
      </c>
      <c r="C39" t="s">
        <v>191</v>
      </c>
      <c r="D39" t="s">
        <v>192</v>
      </c>
      <c r="E39" t="s">
        <v>193</v>
      </c>
      <c r="F39" t="s">
        <v>194</v>
      </c>
    </row>
    <row r="40" spans="1:6">
      <c r="A40" s="2">
        <f>H2*A2</f>
        <v>7422970.2686012452</v>
      </c>
      <c r="B40" s="2">
        <f>H3*A2</f>
        <v>7389189.4492409993</v>
      </c>
      <c r="C40" s="2">
        <f>H4*A2</f>
        <v>6976069.7023327705</v>
      </c>
      <c r="D40" s="2">
        <f>H5*A2</f>
        <v>6963768.8529009586</v>
      </c>
      <c r="E40" s="2">
        <f>H6*A2</f>
        <v>6639234.8642975315</v>
      </c>
      <c r="F40" s="2">
        <f>H7*A2</f>
        <v>6629494.2821980594</v>
      </c>
    </row>
    <row r="41" spans="1:6">
      <c r="A41" s="2">
        <f>A3*H2</f>
        <v>2474323.4228670816</v>
      </c>
      <c r="B41" s="2">
        <f>H3*A3</f>
        <v>2463063.1497469996</v>
      </c>
      <c r="C41" s="2">
        <f>H4*A3</f>
        <v>2325356.567444257</v>
      </c>
      <c r="D41" s="2">
        <f>H5*A3</f>
        <v>2321256.2843003194</v>
      </c>
      <c r="E41" s="2">
        <f>H6*A3</f>
        <v>2213078.2880991772</v>
      </c>
      <c r="F41" s="2">
        <f>H7*A3</f>
        <v>2209831.4273993531</v>
      </c>
    </row>
    <row r="42" spans="1:6">
      <c r="A42" s="2">
        <f>H2*A4</f>
        <v>824774.47428902728</v>
      </c>
      <c r="B42" s="2">
        <f>H3*A4</f>
        <v>821021.04991566658</v>
      </c>
      <c r="C42" s="2">
        <f>H4*A4</f>
        <v>775118.85581475229</v>
      </c>
      <c r="D42" s="2">
        <f>H5*A4</f>
        <v>773752.09476677317</v>
      </c>
      <c r="E42" s="2">
        <f>H6*A4</f>
        <v>737692.7626997258</v>
      </c>
      <c r="F42" s="2">
        <f>H7*A4</f>
        <v>736610.47579978441</v>
      </c>
    </row>
    <row r="43" spans="1:6">
      <c r="A43" s="2">
        <f>H2*A5</f>
        <v>274924.82476300909</v>
      </c>
      <c r="B43" s="2">
        <f>H3*A5</f>
        <v>273673.68330522219</v>
      </c>
      <c r="C43" s="2">
        <f>H4*A5</f>
        <v>258372.95193825077</v>
      </c>
      <c r="D43" s="2">
        <f>H5*A5</f>
        <v>257917.36492225775</v>
      </c>
      <c r="E43" s="2">
        <f>H6*A5</f>
        <v>245897.58756657527</v>
      </c>
      <c r="F43" s="2">
        <f>H7*A5</f>
        <v>245536.82526659479</v>
      </c>
    </row>
    <row r="44" spans="1:6">
      <c r="A44" s="2">
        <f>H2*A6</f>
        <v>91641.608254336359</v>
      </c>
      <c r="B44" s="2">
        <f>H3*A6</f>
        <v>91224.561101740735</v>
      </c>
      <c r="C44" s="2">
        <f>H4*A6</f>
        <v>86124.317312750252</v>
      </c>
      <c r="D44" s="2">
        <f>H5*A6</f>
        <v>85972.454974085907</v>
      </c>
      <c r="E44" s="2">
        <f>H6*A6</f>
        <v>81965.862522191746</v>
      </c>
      <c r="F44" s="2">
        <f>H7*A6</f>
        <v>81845.60842219826</v>
      </c>
    </row>
    <row r="45" spans="1:6">
      <c r="A45" s="2">
        <f>H2*A7</f>
        <v>30547.202751445453</v>
      </c>
      <c r="B45" s="2">
        <f>H3*A7</f>
        <v>30408.187033913578</v>
      </c>
      <c r="C45" s="2">
        <f>H4*A7</f>
        <v>28708.105770916754</v>
      </c>
      <c r="D45" s="2">
        <f>H5*A7</f>
        <v>28657.484991361969</v>
      </c>
      <c r="E45" s="2">
        <f>H6*A7</f>
        <v>27321.954174063918</v>
      </c>
      <c r="F45" s="2">
        <f>H7*A7</f>
        <v>27281.86947406609</v>
      </c>
    </row>
    <row r="46" spans="1:6">
      <c r="A46" s="2">
        <f>A8*H2</f>
        <v>10182.400917148485</v>
      </c>
      <c r="B46" s="2">
        <f>H3*A8</f>
        <v>10136.062344637859</v>
      </c>
      <c r="C46" s="2">
        <f>H4*A8</f>
        <v>9569.3685903055848</v>
      </c>
      <c r="D46" s="2">
        <f>H5*A8</f>
        <v>9552.494997120657</v>
      </c>
      <c r="E46" s="2">
        <f>H6*A8</f>
        <v>9107.3180580213066</v>
      </c>
      <c r="F46" s="2">
        <f>H7*A8</f>
        <v>9093.9564913553641</v>
      </c>
    </row>
    <row r="47" spans="1:6">
      <c r="A47" s="2">
        <f>H2*A9</f>
        <v>3394.1336390494953</v>
      </c>
      <c r="B47" s="2">
        <f>H3*A9</f>
        <v>3378.6874482126204</v>
      </c>
      <c r="C47" s="2">
        <f>H4*A9</f>
        <v>3189.7895301018616</v>
      </c>
      <c r="D47" s="2">
        <f>H5*A9</f>
        <v>3184.1649990402193</v>
      </c>
      <c r="E47" s="2">
        <f>H6*A9</f>
        <v>3035.7726860071025</v>
      </c>
      <c r="F47" s="2">
        <f>H7*A9</f>
        <v>3031.318830451788</v>
      </c>
    </row>
    <row r="48" spans="1:6">
      <c r="A48" s="2">
        <f>H2*A10</f>
        <v>1131.377879683165</v>
      </c>
      <c r="B48" s="2">
        <f>H3*A10</f>
        <v>1126.2291494042067</v>
      </c>
      <c r="C48" s="2">
        <f>H4*A10</f>
        <v>1063.2631767006205</v>
      </c>
      <c r="D48" s="2">
        <f>H5*A10</f>
        <v>1061.3883330134065</v>
      </c>
      <c r="E48" s="2">
        <f>H6*A10</f>
        <v>1011.9242286690341</v>
      </c>
      <c r="F48" s="2">
        <f>H7*A10</f>
        <v>1010.439610150596</v>
      </c>
    </row>
    <row r="49" spans="1:6">
      <c r="A49" s="2">
        <f>H2*A11</f>
        <v>377.12595989438836</v>
      </c>
      <c r="B49" s="2">
        <f>H3*A11</f>
        <v>375.40971646806889</v>
      </c>
      <c r="C49" s="2">
        <f>H4*A11</f>
        <v>354.42105890020684</v>
      </c>
      <c r="D49" s="2">
        <f>H5*A11</f>
        <v>353.7961110044688</v>
      </c>
      <c r="E49" s="2">
        <f>H6*A11</f>
        <v>337.30807622301137</v>
      </c>
      <c r="F49" s="2">
        <f>H7*A11</f>
        <v>336.81320338353197</v>
      </c>
    </row>
    <row r="50" spans="1:6">
      <c r="A50" s="2">
        <f>A12*H2</f>
        <v>125.70865329812945</v>
      </c>
      <c r="B50" s="2">
        <f>H2*A12</f>
        <v>125.70865329812945</v>
      </c>
      <c r="C50" s="2">
        <f>H4*A12</f>
        <v>118.14035296673562</v>
      </c>
      <c r="D50" s="2">
        <f>H5*A12</f>
        <v>117.9320370014896</v>
      </c>
      <c r="E50" s="2">
        <f>H6*A12</f>
        <v>112.43602540767046</v>
      </c>
      <c r="F50" s="2">
        <f>H7*A12</f>
        <v>112.27106779451066</v>
      </c>
    </row>
    <row r="51" spans="1:6">
      <c r="A51" s="2">
        <f>H2*A13</f>
        <v>41.902884432709818</v>
      </c>
      <c r="B51" s="2">
        <f>H2*A13</f>
        <v>41.902884432709818</v>
      </c>
      <c r="C51" s="2">
        <f>H4*A13</f>
        <v>39.380117655578537</v>
      </c>
      <c r="D51" s="2">
        <f>H5*A13</f>
        <v>39.310679000496535</v>
      </c>
      <c r="E51" s="2">
        <f>H6*A13</f>
        <v>37.47867513589015</v>
      </c>
      <c r="F51" s="2">
        <f>H7*A13</f>
        <v>37.423689264836888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797F-457A-44FF-96CB-34268124332F}">
  <dimension ref="A2:L64"/>
  <sheetViews>
    <sheetView topLeftCell="A43" workbookViewId="0">
      <selection activeCell="N57" sqref="N57:U68"/>
    </sheetView>
  </sheetViews>
  <sheetFormatPr defaultColWidth="11.42578125" defaultRowHeight="15"/>
  <sheetData>
    <row r="2" spans="1:2">
      <c r="A2" t="s">
        <v>22</v>
      </c>
    </row>
    <row r="3" spans="1:2">
      <c r="A3" t="s">
        <v>195</v>
      </c>
    </row>
    <row r="4" spans="1:2">
      <c r="A4" t="s">
        <v>24</v>
      </c>
    </row>
    <row r="5" spans="1:2">
      <c r="A5" t="s">
        <v>25</v>
      </c>
      <c r="B5" t="s">
        <v>26</v>
      </c>
    </row>
    <row r="6" spans="1:2">
      <c r="A6" t="s">
        <v>196</v>
      </c>
    </row>
    <row r="7" spans="1:2">
      <c r="A7" t="s">
        <v>28</v>
      </c>
    </row>
    <row r="8" spans="1:2">
      <c r="A8" t="s">
        <v>29</v>
      </c>
    </row>
    <row r="9" spans="1:2">
      <c r="A9" t="s">
        <v>30</v>
      </c>
    </row>
    <row r="10" spans="1:2">
      <c r="A10" t="s">
        <v>31</v>
      </c>
    </row>
    <row r="11" spans="1:2">
      <c r="A11" t="s">
        <v>32</v>
      </c>
    </row>
    <row r="12" spans="1:2">
      <c r="A12" t="s">
        <v>33</v>
      </c>
    </row>
    <row r="13" spans="1:2">
      <c r="A13" t="s">
        <v>34</v>
      </c>
    </row>
    <row r="14" spans="1:2">
      <c r="A14" t="s">
        <v>35</v>
      </c>
    </row>
    <row r="15" spans="1:2">
      <c r="A15" t="s">
        <v>36</v>
      </c>
    </row>
    <row r="16" spans="1:2">
      <c r="A16" t="s">
        <v>37</v>
      </c>
    </row>
    <row r="17" spans="1:2">
      <c r="A17" t="s">
        <v>38</v>
      </c>
    </row>
    <row r="18" spans="1:2">
      <c r="A18" t="s">
        <v>39</v>
      </c>
    </row>
    <row r="19" spans="1:2">
      <c r="A19" t="s">
        <v>40</v>
      </c>
    </row>
    <row r="20" spans="1:2">
      <c r="A20" t="s">
        <v>41</v>
      </c>
    </row>
    <row r="21" spans="1:2">
      <c r="A21" t="s">
        <v>197</v>
      </c>
    </row>
    <row r="22" spans="1:2">
      <c r="A22" t="s">
        <v>43</v>
      </c>
      <c r="B22" t="s">
        <v>44</v>
      </c>
    </row>
    <row r="23" spans="1:2">
      <c r="A23" t="s">
        <v>45</v>
      </c>
    </row>
    <row r="24" spans="1:2">
      <c r="A24" t="s">
        <v>46</v>
      </c>
    </row>
    <row r="25" spans="1:2">
      <c r="A25" t="s">
        <v>47</v>
      </c>
    </row>
    <row r="26" spans="1:2">
      <c r="A26" t="s">
        <v>48</v>
      </c>
    </row>
    <row r="28" spans="1:2">
      <c r="A28" t="s">
        <v>49</v>
      </c>
    </row>
    <row r="29" spans="1:2">
      <c r="A29" t="s">
        <v>50</v>
      </c>
    </row>
    <row r="30" spans="1:2">
      <c r="A30" t="s">
        <v>51</v>
      </c>
    </row>
    <row r="31" spans="1:2">
      <c r="A31" t="s">
        <v>52</v>
      </c>
    </row>
    <row r="32" spans="1:2">
      <c r="A32" t="s">
        <v>53</v>
      </c>
    </row>
    <row r="36" spans="1:12">
      <c r="A36" t="s">
        <v>54</v>
      </c>
    </row>
    <row r="37" spans="1:12">
      <c r="A37">
        <v>7678268</v>
      </c>
      <c r="B37">
        <v>8121717</v>
      </c>
      <c r="C37">
        <v>8262256</v>
      </c>
      <c r="D37">
        <v>10465375</v>
      </c>
      <c r="E37">
        <v>6782352</v>
      </c>
      <c r="F37">
        <v>8320089</v>
      </c>
      <c r="G37">
        <v>9654194</v>
      </c>
      <c r="H37">
        <v>7340571</v>
      </c>
      <c r="I37">
        <v>6034822</v>
      </c>
      <c r="J37">
        <v>6643683</v>
      </c>
      <c r="K37">
        <v>5552458</v>
      </c>
      <c r="L37">
        <v>5147447</v>
      </c>
    </row>
    <row r="38" spans="1:12">
      <c r="A38">
        <v>11825895</v>
      </c>
      <c r="B38">
        <v>13355742</v>
      </c>
      <c r="C38">
        <v>11609632</v>
      </c>
      <c r="D38">
        <v>10002761</v>
      </c>
      <c r="E38">
        <v>9667191</v>
      </c>
      <c r="F38">
        <v>9624034</v>
      </c>
      <c r="G38">
        <v>8591877</v>
      </c>
      <c r="H38">
        <v>7780477</v>
      </c>
      <c r="I38">
        <v>7249822</v>
      </c>
      <c r="J38">
        <v>6946479</v>
      </c>
      <c r="K38">
        <v>5295821</v>
      </c>
      <c r="L38">
        <v>3740292</v>
      </c>
    </row>
    <row r="39" spans="1:12">
      <c r="A39">
        <v>12594307</v>
      </c>
      <c r="B39">
        <v>11661057</v>
      </c>
      <c r="C39">
        <v>10925600</v>
      </c>
      <c r="D39">
        <v>9964814</v>
      </c>
      <c r="E39">
        <v>9871949</v>
      </c>
      <c r="F39">
        <v>8090813</v>
      </c>
      <c r="G39">
        <v>7177368</v>
      </c>
      <c r="H39">
        <v>6508990</v>
      </c>
      <c r="I39">
        <v>5945259</v>
      </c>
      <c r="J39">
        <v>4946598</v>
      </c>
      <c r="K39">
        <v>3720362</v>
      </c>
      <c r="L39">
        <v>2310495</v>
      </c>
    </row>
    <row r="40" spans="1:12">
      <c r="A40">
        <v>6243790</v>
      </c>
      <c r="B40">
        <v>5604807</v>
      </c>
      <c r="C40">
        <v>5277439</v>
      </c>
      <c r="D40">
        <v>5261391</v>
      </c>
      <c r="E40">
        <v>4816645</v>
      </c>
      <c r="F40">
        <v>3884342</v>
      </c>
      <c r="G40">
        <v>3758030</v>
      </c>
      <c r="H40">
        <v>3297947</v>
      </c>
      <c r="I40">
        <v>2836427</v>
      </c>
      <c r="J40">
        <v>2495985</v>
      </c>
      <c r="K40">
        <v>1785592</v>
      </c>
      <c r="L40">
        <v>990700</v>
      </c>
    </row>
    <row r="41" spans="1:12">
      <c r="A41">
        <v>2104720</v>
      </c>
      <c r="B41">
        <v>1923681</v>
      </c>
      <c r="C41">
        <v>1761463</v>
      </c>
      <c r="D41">
        <v>1912019</v>
      </c>
      <c r="E41">
        <v>1691661</v>
      </c>
      <c r="F41">
        <v>1384633</v>
      </c>
      <c r="G41">
        <v>1342870</v>
      </c>
      <c r="H41">
        <v>1213759</v>
      </c>
      <c r="I41">
        <v>1027230</v>
      </c>
      <c r="J41">
        <v>879337</v>
      </c>
      <c r="K41">
        <v>655792</v>
      </c>
      <c r="L41">
        <v>330818</v>
      </c>
    </row>
    <row r="42" spans="1:12">
      <c r="A42">
        <v>689889</v>
      </c>
      <c r="B42">
        <v>716118</v>
      </c>
      <c r="C42">
        <v>689233</v>
      </c>
      <c r="D42">
        <v>721334</v>
      </c>
      <c r="E42">
        <v>657940</v>
      </c>
      <c r="F42">
        <v>580347</v>
      </c>
      <c r="G42">
        <v>509419</v>
      </c>
      <c r="H42">
        <v>448272</v>
      </c>
      <c r="I42">
        <v>325115</v>
      </c>
      <c r="J42">
        <v>317275</v>
      </c>
      <c r="K42">
        <v>244695</v>
      </c>
      <c r="L42">
        <v>137515</v>
      </c>
    </row>
    <row r="43" spans="1:12">
      <c r="A43">
        <v>464539</v>
      </c>
      <c r="B43">
        <v>372270</v>
      </c>
      <c r="C43">
        <v>369530</v>
      </c>
      <c r="D43">
        <v>384025</v>
      </c>
      <c r="E43">
        <v>325864</v>
      </c>
      <c r="F43">
        <v>308264</v>
      </c>
      <c r="G43">
        <v>303638</v>
      </c>
      <c r="H43">
        <v>214660</v>
      </c>
      <c r="I43">
        <v>206289</v>
      </c>
      <c r="J43">
        <v>150359</v>
      </c>
      <c r="K43">
        <v>121790</v>
      </c>
      <c r="L43">
        <v>64263</v>
      </c>
    </row>
    <row r="44" spans="1:12">
      <c r="A44">
        <v>1865</v>
      </c>
      <c r="B44">
        <v>2001</v>
      </c>
      <c r="C44">
        <v>1826</v>
      </c>
      <c r="D44">
        <v>1608</v>
      </c>
      <c r="E44">
        <v>1400</v>
      </c>
      <c r="F44">
        <v>1279</v>
      </c>
      <c r="G44">
        <v>1318</v>
      </c>
      <c r="H44">
        <v>1258</v>
      </c>
      <c r="I44">
        <v>984</v>
      </c>
      <c r="J44">
        <v>935</v>
      </c>
      <c r="K44">
        <v>913</v>
      </c>
      <c r="L44">
        <v>629</v>
      </c>
    </row>
    <row r="46" spans="1:12">
      <c r="A46" t="s">
        <v>55</v>
      </c>
    </row>
    <row r="47" spans="1:12">
      <c r="A47">
        <v>6855041</v>
      </c>
      <c r="B47">
        <v>7649764</v>
      </c>
      <c r="C47">
        <v>7612725</v>
      </c>
      <c r="D47">
        <v>9514721</v>
      </c>
      <c r="E47">
        <v>6313931</v>
      </c>
      <c r="F47">
        <v>7658841</v>
      </c>
      <c r="G47">
        <v>8651968</v>
      </c>
      <c r="H47">
        <v>6634744</v>
      </c>
      <c r="I47">
        <v>5616978</v>
      </c>
      <c r="J47">
        <v>6112000</v>
      </c>
      <c r="K47">
        <v>5037719</v>
      </c>
      <c r="L47">
        <v>4821834</v>
      </c>
    </row>
    <row r="48" spans="1:12">
      <c r="A48">
        <v>11015911</v>
      </c>
      <c r="B48">
        <v>12545288</v>
      </c>
      <c r="C48">
        <v>10685837</v>
      </c>
      <c r="D48">
        <v>9310324</v>
      </c>
      <c r="E48">
        <v>8736489</v>
      </c>
      <c r="F48">
        <v>8848005</v>
      </c>
      <c r="G48">
        <v>7868618</v>
      </c>
      <c r="H48">
        <v>7170413</v>
      </c>
      <c r="I48">
        <v>6704977</v>
      </c>
      <c r="J48">
        <v>6502056</v>
      </c>
      <c r="K48">
        <v>5046162</v>
      </c>
      <c r="L48">
        <v>3509666</v>
      </c>
    </row>
    <row r="49" spans="1:12">
      <c r="A49">
        <v>11920969</v>
      </c>
      <c r="B49">
        <v>10758012</v>
      </c>
      <c r="C49">
        <v>10122511</v>
      </c>
      <c r="D49">
        <v>9295331</v>
      </c>
      <c r="E49">
        <v>9185221</v>
      </c>
      <c r="F49">
        <v>7497918</v>
      </c>
      <c r="G49">
        <v>6614453</v>
      </c>
      <c r="H49">
        <v>6049968</v>
      </c>
      <c r="I49">
        <v>5644071</v>
      </c>
      <c r="J49">
        <v>4665800</v>
      </c>
      <c r="K49">
        <v>3550319</v>
      </c>
      <c r="L49">
        <v>2205169</v>
      </c>
    </row>
    <row r="50" spans="1:12">
      <c r="A50">
        <v>5952094</v>
      </c>
      <c r="B50">
        <v>5289976</v>
      </c>
      <c r="C50">
        <v>4999926</v>
      </c>
      <c r="D50">
        <v>5022738</v>
      </c>
      <c r="E50">
        <v>4483613</v>
      </c>
      <c r="F50">
        <v>3716595</v>
      </c>
      <c r="G50">
        <v>3474689</v>
      </c>
      <c r="H50">
        <v>3094698</v>
      </c>
      <c r="I50">
        <v>2761420</v>
      </c>
      <c r="J50">
        <v>2442215</v>
      </c>
      <c r="K50">
        <v>1747246</v>
      </c>
      <c r="L50">
        <v>977418</v>
      </c>
    </row>
    <row r="51" spans="1:12">
      <c r="A51">
        <v>2017148</v>
      </c>
      <c r="B51">
        <v>1816294</v>
      </c>
      <c r="C51">
        <v>1667706</v>
      </c>
      <c r="D51">
        <v>1800891</v>
      </c>
      <c r="E51">
        <v>1585974</v>
      </c>
      <c r="F51">
        <v>1314902</v>
      </c>
      <c r="G51">
        <v>1268863</v>
      </c>
      <c r="H51">
        <v>1151748</v>
      </c>
      <c r="I51">
        <v>974767</v>
      </c>
      <c r="J51">
        <v>835638</v>
      </c>
      <c r="K51">
        <v>641958</v>
      </c>
      <c r="L51">
        <v>314732</v>
      </c>
    </row>
    <row r="52" spans="1:12">
      <c r="A52">
        <v>662829</v>
      </c>
      <c r="B52">
        <v>678980</v>
      </c>
      <c r="C52">
        <v>640493</v>
      </c>
      <c r="D52">
        <v>670888</v>
      </c>
      <c r="E52">
        <v>621672</v>
      </c>
      <c r="F52">
        <v>546293</v>
      </c>
      <c r="G52">
        <v>483507</v>
      </c>
      <c r="H52">
        <v>424974</v>
      </c>
      <c r="I52">
        <v>317105</v>
      </c>
      <c r="J52">
        <v>309751</v>
      </c>
      <c r="K52">
        <v>238073</v>
      </c>
      <c r="L52">
        <v>130648</v>
      </c>
    </row>
    <row r="53" spans="1:12">
      <c r="A53">
        <v>437451</v>
      </c>
      <c r="B53">
        <v>350836</v>
      </c>
      <c r="C53">
        <v>344980</v>
      </c>
      <c r="D53">
        <v>362832</v>
      </c>
      <c r="E53">
        <v>304223</v>
      </c>
      <c r="F53">
        <v>288426</v>
      </c>
      <c r="G53">
        <v>288230</v>
      </c>
      <c r="H53">
        <v>207159</v>
      </c>
      <c r="I53">
        <v>193981</v>
      </c>
      <c r="J53">
        <v>145963</v>
      </c>
      <c r="K53">
        <v>115053</v>
      </c>
      <c r="L53">
        <v>63388</v>
      </c>
    </row>
    <row r="54" spans="1:12">
      <c r="A54">
        <v>1679</v>
      </c>
      <c r="B54">
        <v>1739</v>
      </c>
      <c r="C54">
        <v>1591</v>
      </c>
      <c r="D54">
        <v>1433</v>
      </c>
      <c r="E54">
        <v>1285</v>
      </c>
      <c r="F54">
        <v>1110</v>
      </c>
      <c r="G54">
        <v>1072</v>
      </c>
      <c r="H54">
        <v>1154</v>
      </c>
      <c r="I54">
        <v>853</v>
      </c>
      <c r="J54">
        <v>798</v>
      </c>
      <c r="K54">
        <v>902</v>
      </c>
      <c r="L54">
        <v>618</v>
      </c>
    </row>
    <row r="56" spans="1:12">
      <c r="A56" t="s">
        <v>56</v>
      </c>
    </row>
    <row r="57" spans="1:12">
      <c r="A57">
        <v>6243943</v>
      </c>
      <c r="B57">
        <v>7004186</v>
      </c>
      <c r="C57">
        <v>6945796</v>
      </c>
      <c r="D57">
        <v>8648644</v>
      </c>
      <c r="E57">
        <v>5812753</v>
      </c>
      <c r="F57">
        <v>6958262</v>
      </c>
      <c r="G57">
        <v>7839890</v>
      </c>
      <c r="H57">
        <v>6014077</v>
      </c>
      <c r="I57">
        <v>5111070</v>
      </c>
      <c r="J57">
        <v>5600296</v>
      </c>
      <c r="K57">
        <v>4595167</v>
      </c>
      <c r="L57">
        <v>4468762</v>
      </c>
    </row>
    <row r="58" spans="1:12">
      <c r="A58">
        <v>10220379</v>
      </c>
      <c r="B58">
        <v>11638486</v>
      </c>
      <c r="C58">
        <v>9892169</v>
      </c>
      <c r="D58">
        <v>8548413</v>
      </c>
      <c r="E58">
        <v>7945949</v>
      </c>
      <c r="F58">
        <v>8159768</v>
      </c>
      <c r="G58">
        <v>7232615</v>
      </c>
      <c r="H58">
        <v>6623835</v>
      </c>
      <c r="I58">
        <v>6198101</v>
      </c>
      <c r="J58">
        <v>6034663</v>
      </c>
      <c r="K58">
        <v>4724070</v>
      </c>
      <c r="L58">
        <v>3277673</v>
      </c>
    </row>
    <row r="59" spans="1:12">
      <c r="A59">
        <v>11191980</v>
      </c>
      <c r="B59">
        <v>10011777</v>
      </c>
      <c r="C59">
        <v>9403381</v>
      </c>
      <c r="D59">
        <v>8654757</v>
      </c>
      <c r="E59">
        <v>8539047</v>
      </c>
      <c r="F59">
        <v>6945610</v>
      </c>
      <c r="G59">
        <v>6115483</v>
      </c>
      <c r="H59">
        <v>5625306</v>
      </c>
      <c r="I59">
        <v>5302591</v>
      </c>
      <c r="J59">
        <v>4398052</v>
      </c>
      <c r="K59">
        <v>3318747</v>
      </c>
      <c r="L59">
        <v>2081444</v>
      </c>
    </row>
    <row r="60" spans="1:12">
      <c r="A60">
        <v>5612844</v>
      </c>
      <c r="B60">
        <v>4968978</v>
      </c>
      <c r="C60">
        <v>4687660</v>
      </c>
      <c r="D60">
        <v>4688147</v>
      </c>
      <c r="E60">
        <v>4185065</v>
      </c>
      <c r="F60">
        <v>3488085</v>
      </c>
      <c r="G60">
        <v>3227221</v>
      </c>
      <c r="H60">
        <v>2898574</v>
      </c>
      <c r="I60">
        <v>2598392</v>
      </c>
      <c r="J60">
        <v>2299407</v>
      </c>
      <c r="K60">
        <v>1648837</v>
      </c>
      <c r="L60">
        <v>932380</v>
      </c>
    </row>
    <row r="61" spans="1:12">
      <c r="A61">
        <v>1911357</v>
      </c>
      <c r="B61">
        <v>1711449</v>
      </c>
      <c r="C61">
        <v>1571320</v>
      </c>
      <c r="D61">
        <v>1684575</v>
      </c>
      <c r="E61">
        <v>1481544</v>
      </c>
      <c r="F61">
        <v>1231146</v>
      </c>
      <c r="G61">
        <v>1190914</v>
      </c>
      <c r="H61">
        <v>1082936</v>
      </c>
      <c r="I61">
        <v>928454</v>
      </c>
      <c r="J61">
        <v>791546</v>
      </c>
      <c r="K61">
        <v>612869</v>
      </c>
      <c r="L61">
        <v>300067</v>
      </c>
    </row>
    <row r="62" spans="1:12">
      <c r="A62">
        <v>628053</v>
      </c>
      <c r="B62">
        <v>640219</v>
      </c>
      <c r="C62">
        <v>602973</v>
      </c>
      <c r="D62">
        <v>633472</v>
      </c>
      <c r="E62">
        <v>584563</v>
      </c>
      <c r="F62">
        <v>510676</v>
      </c>
      <c r="G62">
        <v>459186</v>
      </c>
      <c r="H62">
        <v>401927</v>
      </c>
      <c r="I62">
        <v>301374</v>
      </c>
      <c r="J62">
        <v>292861</v>
      </c>
      <c r="K62">
        <v>226471</v>
      </c>
      <c r="L62">
        <v>124852</v>
      </c>
    </row>
    <row r="63" spans="1:12">
      <c r="A63">
        <v>414946</v>
      </c>
      <c r="B63">
        <v>329856</v>
      </c>
      <c r="C63">
        <v>327330</v>
      </c>
      <c r="D63">
        <v>344767</v>
      </c>
      <c r="E63">
        <v>288306</v>
      </c>
      <c r="F63">
        <v>272723</v>
      </c>
      <c r="G63">
        <v>271547</v>
      </c>
      <c r="H63">
        <v>194725</v>
      </c>
      <c r="I63">
        <v>184434</v>
      </c>
      <c r="J63">
        <v>138603</v>
      </c>
      <c r="K63">
        <v>110592</v>
      </c>
      <c r="L63">
        <v>60239</v>
      </c>
    </row>
    <row r="64" spans="1:12">
      <c r="A64">
        <v>1465</v>
      </c>
      <c r="B64">
        <v>1597</v>
      </c>
      <c r="C64">
        <v>1422</v>
      </c>
      <c r="D64">
        <v>1307</v>
      </c>
      <c r="E64">
        <v>1208</v>
      </c>
      <c r="F64">
        <v>990</v>
      </c>
      <c r="G64">
        <v>1033</v>
      </c>
      <c r="H64">
        <v>1072</v>
      </c>
      <c r="I64">
        <v>787</v>
      </c>
      <c r="J64">
        <v>694</v>
      </c>
      <c r="K64">
        <v>787</v>
      </c>
      <c r="L64">
        <v>487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BD827-928C-46E1-9FD3-406CFBC807EF}">
  <dimension ref="A2:L64"/>
  <sheetViews>
    <sheetView workbookViewId="0">
      <selection activeCell="C18" sqref="C18"/>
    </sheetView>
  </sheetViews>
  <sheetFormatPr defaultColWidth="11.42578125" defaultRowHeight="15"/>
  <cols>
    <col min="1" max="1" width="12.5703125" bestFit="1" customWidth="1"/>
    <col min="2" max="4" width="12" bestFit="1" customWidth="1"/>
    <col min="5" max="5" width="9.140625"/>
    <col min="6" max="6" width="12" bestFit="1" customWidth="1"/>
    <col min="7" max="8" width="9.140625"/>
    <col min="9" max="11" width="12" bestFit="1" customWidth="1"/>
  </cols>
  <sheetData>
    <row r="2" spans="1:2">
      <c r="A2" t="s">
        <v>22</v>
      </c>
    </row>
    <row r="3" spans="1:2">
      <c r="A3" t="s">
        <v>198</v>
      </c>
    </row>
    <row r="4" spans="1:2">
      <c r="A4" t="s">
        <v>199</v>
      </c>
    </row>
    <row r="5" spans="1:2">
      <c r="A5" t="s">
        <v>25</v>
      </c>
      <c r="B5" t="s">
        <v>26</v>
      </c>
    </row>
    <row r="6" spans="1:2">
      <c r="A6" t="s">
        <v>200</v>
      </c>
    </row>
    <row r="7" spans="1:2">
      <c r="A7" t="s">
        <v>28</v>
      </c>
    </row>
    <row r="8" spans="1:2">
      <c r="A8" t="s">
        <v>29</v>
      </c>
    </row>
    <row r="9" spans="1:2">
      <c r="A9" t="s">
        <v>30</v>
      </c>
    </row>
    <row r="10" spans="1:2">
      <c r="A10" t="s">
        <v>31</v>
      </c>
    </row>
    <row r="11" spans="1:2">
      <c r="A11" t="s">
        <v>32</v>
      </c>
    </row>
    <row r="12" spans="1:2">
      <c r="A12" t="s">
        <v>33</v>
      </c>
    </row>
    <row r="13" spans="1:2">
      <c r="A13" t="s">
        <v>34</v>
      </c>
    </row>
    <row r="14" spans="1:2">
      <c r="A14" t="s">
        <v>35</v>
      </c>
    </row>
    <row r="15" spans="1:2">
      <c r="A15" t="s">
        <v>36</v>
      </c>
    </row>
    <row r="16" spans="1:2">
      <c r="A16" t="s">
        <v>37</v>
      </c>
    </row>
    <row r="17" spans="1:2">
      <c r="A17" t="s">
        <v>38</v>
      </c>
    </row>
    <row r="18" spans="1:2">
      <c r="A18" t="s">
        <v>39</v>
      </c>
    </row>
    <row r="19" spans="1:2">
      <c r="A19" t="s">
        <v>40</v>
      </c>
    </row>
    <row r="20" spans="1:2">
      <c r="A20" t="s">
        <v>41</v>
      </c>
    </row>
    <row r="21" spans="1:2">
      <c r="A21" t="s">
        <v>201</v>
      </c>
    </row>
    <row r="22" spans="1:2">
      <c r="A22" t="s">
        <v>43</v>
      </c>
      <c r="B22" t="s">
        <v>44</v>
      </c>
    </row>
    <row r="23" spans="1:2">
      <c r="A23" t="s">
        <v>45</v>
      </c>
    </row>
    <row r="24" spans="1:2">
      <c r="A24" t="s">
        <v>46</v>
      </c>
    </row>
    <row r="25" spans="1:2">
      <c r="A25" t="s">
        <v>47</v>
      </c>
    </row>
    <row r="26" spans="1:2">
      <c r="A26" t="s">
        <v>48</v>
      </c>
    </row>
    <row r="28" spans="1:2">
      <c r="A28" t="s">
        <v>49</v>
      </c>
    </row>
    <row r="29" spans="1:2">
      <c r="A29" t="s">
        <v>50</v>
      </c>
    </row>
    <row r="30" spans="1:2">
      <c r="A30" t="s">
        <v>51</v>
      </c>
    </row>
    <row r="31" spans="1:2">
      <c r="A31" t="s">
        <v>52</v>
      </c>
    </row>
    <row r="32" spans="1:2">
      <c r="A32" t="s">
        <v>53</v>
      </c>
    </row>
    <row r="36" spans="1:12">
      <c r="A36" t="s">
        <v>54</v>
      </c>
    </row>
    <row r="37" spans="1:12">
      <c r="A37">
        <v>2147483646</v>
      </c>
      <c r="B37">
        <v>2147483646</v>
      </c>
      <c r="C37">
        <v>2147483646</v>
      </c>
      <c r="D37">
        <v>2147483646</v>
      </c>
      <c r="E37" s="1">
        <v>2147483646</v>
      </c>
      <c r="F37">
        <v>2147483646</v>
      </c>
      <c r="G37" s="1">
        <v>2147483646</v>
      </c>
      <c r="H37" s="1">
        <v>2147483646</v>
      </c>
      <c r="I37" s="1">
        <v>2147483646</v>
      </c>
      <c r="J37">
        <v>2147483646</v>
      </c>
      <c r="K37">
        <v>2147483646</v>
      </c>
      <c r="L37" s="1">
        <v>2147483646</v>
      </c>
    </row>
    <row r="38" spans="1:12">
      <c r="A38">
        <v>2147483646</v>
      </c>
      <c r="B38">
        <v>2147483646</v>
      </c>
      <c r="C38">
        <v>2147483646</v>
      </c>
      <c r="D38">
        <v>2147483646</v>
      </c>
      <c r="E38">
        <v>2147483646</v>
      </c>
      <c r="F38">
        <v>2147483646</v>
      </c>
      <c r="G38">
        <v>2147483646</v>
      </c>
      <c r="H38">
        <v>2147483646</v>
      </c>
      <c r="I38">
        <v>2147483646</v>
      </c>
      <c r="J38">
        <v>2147483646</v>
      </c>
      <c r="K38">
        <v>2147483646</v>
      </c>
      <c r="L38">
        <v>2147483646</v>
      </c>
    </row>
    <row r="39" spans="1:12">
      <c r="A39">
        <v>2147483646</v>
      </c>
      <c r="B39">
        <v>2147483646</v>
      </c>
      <c r="C39">
        <v>2147483646</v>
      </c>
      <c r="D39">
        <v>2147483646</v>
      </c>
      <c r="E39">
        <v>2147483646</v>
      </c>
      <c r="F39">
        <v>2147483646</v>
      </c>
      <c r="G39">
        <v>2147483646</v>
      </c>
      <c r="H39">
        <v>2147483646</v>
      </c>
      <c r="I39">
        <v>2147483646</v>
      </c>
      <c r="J39">
        <v>28405643</v>
      </c>
      <c r="K39">
        <v>2147483646</v>
      </c>
      <c r="L39">
        <v>25559866</v>
      </c>
    </row>
    <row r="40" spans="1:12">
      <c r="A40">
        <v>13038795</v>
      </c>
      <c r="B40" s="1">
        <v>15106575</v>
      </c>
      <c r="C40">
        <v>14351608</v>
      </c>
      <c r="D40" s="1">
        <v>13586029</v>
      </c>
      <c r="E40">
        <v>13902363</v>
      </c>
      <c r="F40">
        <v>13227188</v>
      </c>
      <c r="G40">
        <v>13078858</v>
      </c>
      <c r="H40">
        <v>12910471</v>
      </c>
      <c r="I40">
        <v>12874198</v>
      </c>
      <c r="J40">
        <v>12739991</v>
      </c>
      <c r="K40">
        <v>11382921</v>
      </c>
      <c r="L40">
        <v>8881922</v>
      </c>
    </row>
    <row r="41" spans="1:12">
      <c r="A41">
        <v>4460549</v>
      </c>
      <c r="B41">
        <v>3826219</v>
      </c>
      <c r="C41">
        <v>4502165</v>
      </c>
      <c r="D41">
        <v>4243368</v>
      </c>
      <c r="E41">
        <v>4157442</v>
      </c>
      <c r="F41">
        <v>3852929</v>
      </c>
      <c r="G41">
        <v>4109741</v>
      </c>
      <c r="H41">
        <v>4151285</v>
      </c>
      <c r="I41" s="1">
        <v>3689983</v>
      </c>
      <c r="J41">
        <v>3895403</v>
      </c>
      <c r="K41">
        <v>3615752</v>
      </c>
      <c r="L41">
        <v>2956751</v>
      </c>
    </row>
    <row r="42" spans="1:12">
      <c r="A42">
        <v>1480183</v>
      </c>
      <c r="B42">
        <v>1552396</v>
      </c>
      <c r="C42">
        <v>1573108</v>
      </c>
      <c r="D42">
        <v>1516188</v>
      </c>
      <c r="E42">
        <v>1600452</v>
      </c>
      <c r="F42">
        <v>1685974</v>
      </c>
      <c r="G42">
        <v>1667056</v>
      </c>
      <c r="H42">
        <v>1491507</v>
      </c>
      <c r="I42">
        <v>1342602</v>
      </c>
      <c r="J42">
        <v>1513203</v>
      </c>
      <c r="K42">
        <v>1307526</v>
      </c>
      <c r="L42">
        <v>1065264</v>
      </c>
    </row>
    <row r="43" spans="1:12">
      <c r="A43">
        <v>660078</v>
      </c>
      <c r="B43">
        <v>797479</v>
      </c>
      <c r="C43">
        <v>705789</v>
      </c>
      <c r="D43" s="1">
        <v>701322</v>
      </c>
      <c r="E43">
        <v>754551</v>
      </c>
      <c r="F43">
        <v>799710</v>
      </c>
      <c r="G43">
        <v>817010</v>
      </c>
      <c r="H43">
        <v>657060</v>
      </c>
      <c r="I43">
        <v>753561</v>
      </c>
      <c r="J43">
        <v>672053</v>
      </c>
      <c r="K43">
        <v>550793</v>
      </c>
      <c r="L43">
        <v>457611</v>
      </c>
    </row>
    <row r="44" spans="1:12">
      <c r="A44">
        <v>30620</v>
      </c>
      <c r="B44">
        <v>89513</v>
      </c>
      <c r="C44">
        <v>40484</v>
      </c>
      <c r="D44">
        <v>9716</v>
      </c>
      <c r="E44">
        <v>9383</v>
      </c>
      <c r="F44">
        <v>10684</v>
      </c>
      <c r="G44">
        <v>183007</v>
      </c>
      <c r="H44">
        <v>6392</v>
      </c>
      <c r="I44">
        <v>16010</v>
      </c>
      <c r="J44">
        <v>11586</v>
      </c>
      <c r="K44">
        <v>341639</v>
      </c>
      <c r="L44">
        <v>7693</v>
      </c>
    </row>
    <row r="46" spans="1:12">
      <c r="A46" t="s">
        <v>202</v>
      </c>
    </row>
    <row r="47" spans="1:12">
      <c r="A47">
        <v>2147483646</v>
      </c>
      <c r="B47">
        <v>2147483646</v>
      </c>
      <c r="C47">
        <v>2147483646</v>
      </c>
      <c r="D47">
        <v>2147483646</v>
      </c>
      <c r="E47">
        <v>2147483646</v>
      </c>
      <c r="F47">
        <v>2147483646</v>
      </c>
      <c r="G47">
        <v>2147483646</v>
      </c>
      <c r="H47">
        <v>2147483646</v>
      </c>
      <c r="I47">
        <v>2147483646</v>
      </c>
      <c r="J47">
        <v>2147483646</v>
      </c>
      <c r="K47">
        <v>2147483646</v>
      </c>
      <c r="L47">
        <v>2147483646</v>
      </c>
    </row>
    <row r="48" spans="1:12">
      <c r="A48">
        <v>2147483646</v>
      </c>
      <c r="B48">
        <v>2147483646</v>
      </c>
      <c r="C48">
        <v>2147483646</v>
      </c>
      <c r="D48">
        <v>2147483646</v>
      </c>
      <c r="E48">
        <v>2147483646</v>
      </c>
      <c r="F48">
        <v>2147483646</v>
      </c>
      <c r="G48">
        <v>2147483646</v>
      </c>
      <c r="H48">
        <v>2147483646</v>
      </c>
      <c r="I48">
        <v>2147483646</v>
      </c>
      <c r="J48">
        <v>2147483646</v>
      </c>
      <c r="K48">
        <v>2147483646</v>
      </c>
      <c r="L48">
        <v>2147483646</v>
      </c>
    </row>
    <row r="49" spans="1:12">
      <c r="A49">
        <v>2147483646</v>
      </c>
      <c r="B49">
        <v>2147483646</v>
      </c>
      <c r="C49">
        <v>2147483646</v>
      </c>
      <c r="D49">
        <v>2147483646</v>
      </c>
      <c r="E49">
        <v>2147483646</v>
      </c>
      <c r="F49">
        <v>2147483646</v>
      </c>
      <c r="G49">
        <v>2147483646</v>
      </c>
      <c r="H49">
        <v>2147483646</v>
      </c>
      <c r="I49">
        <v>2147483646</v>
      </c>
      <c r="J49">
        <v>2147483646</v>
      </c>
      <c r="K49">
        <v>2147483646</v>
      </c>
      <c r="L49">
        <v>24593842</v>
      </c>
    </row>
    <row r="50" spans="1:12">
      <c r="A50">
        <v>12625736</v>
      </c>
      <c r="B50">
        <v>1449652</v>
      </c>
      <c r="C50">
        <v>13556836</v>
      </c>
      <c r="D50">
        <v>13004025</v>
      </c>
      <c r="E50">
        <v>13326615</v>
      </c>
      <c r="F50">
        <v>12480751</v>
      </c>
      <c r="G50">
        <v>12321146</v>
      </c>
      <c r="H50" s="1">
        <v>12133508</v>
      </c>
      <c r="I50">
        <v>12110117</v>
      </c>
      <c r="J50">
        <v>12067528</v>
      </c>
      <c r="K50">
        <v>10862665</v>
      </c>
      <c r="L50">
        <v>8560754</v>
      </c>
    </row>
    <row r="51" spans="1:12">
      <c r="A51">
        <v>4308129</v>
      </c>
      <c r="B51">
        <v>3876501</v>
      </c>
      <c r="C51">
        <v>4341411</v>
      </c>
      <c r="D51">
        <v>4066469</v>
      </c>
      <c r="E51">
        <v>3968354</v>
      </c>
      <c r="F51">
        <v>3688890</v>
      </c>
      <c r="G51">
        <v>3916607</v>
      </c>
      <c r="H51">
        <v>3959382</v>
      </c>
      <c r="I51">
        <v>3576477</v>
      </c>
      <c r="J51">
        <v>3799848</v>
      </c>
      <c r="K51">
        <v>3506588</v>
      </c>
      <c r="L51">
        <v>2891411</v>
      </c>
    </row>
    <row r="52" spans="1:12">
      <c r="A52">
        <v>1416319</v>
      </c>
      <c r="B52">
        <v>1498729</v>
      </c>
      <c r="C52">
        <v>1501567</v>
      </c>
      <c r="D52">
        <v>1441985</v>
      </c>
      <c r="E52">
        <v>1524904</v>
      </c>
      <c r="F52">
        <v>1606221</v>
      </c>
      <c r="G52">
        <v>1592311</v>
      </c>
      <c r="H52">
        <v>1426686</v>
      </c>
      <c r="I52">
        <v>1287186</v>
      </c>
      <c r="J52">
        <v>1456742</v>
      </c>
      <c r="K52">
        <v>1256528</v>
      </c>
      <c r="L52">
        <v>1032621</v>
      </c>
    </row>
    <row r="53" spans="1:12">
      <c r="A53">
        <v>638792</v>
      </c>
      <c r="B53">
        <v>763425</v>
      </c>
      <c r="C53" s="1">
        <v>674737</v>
      </c>
      <c r="D53">
        <v>674213</v>
      </c>
      <c r="E53">
        <v>721110</v>
      </c>
      <c r="F53">
        <v>765503</v>
      </c>
      <c r="G53">
        <v>780867</v>
      </c>
      <c r="H53">
        <v>633980</v>
      </c>
      <c r="I53">
        <v>722220</v>
      </c>
      <c r="J53">
        <v>647141</v>
      </c>
      <c r="K53">
        <v>529174</v>
      </c>
      <c r="L53">
        <v>443105</v>
      </c>
    </row>
    <row r="54" spans="1:12">
      <c r="A54">
        <v>28312</v>
      </c>
      <c r="B54">
        <v>86052</v>
      </c>
      <c r="C54">
        <v>38723</v>
      </c>
      <c r="D54">
        <v>9109</v>
      </c>
      <c r="E54">
        <v>8885</v>
      </c>
      <c r="F54" s="1">
        <v>10214</v>
      </c>
      <c r="G54">
        <v>175598</v>
      </c>
      <c r="H54">
        <v>5949</v>
      </c>
      <c r="I54">
        <v>15266</v>
      </c>
      <c r="J54">
        <v>10963</v>
      </c>
      <c r="K54">
        <v>331168</v>
      </c>
      <c r="L54">
        <v>7332</v>
      </c>
    </row>
    <row r="56" spans="1:12">
      <c r="A56" t="s">
        <v>203</v>
      </c>
    </row>
    <row r="57" spans="1:12">
      <c r="A57">
        <v>2147483646</v>
      </c>
      <c r="B57">
        <v>2147483646</v>
      </c>
      <c r="C57">
        <v>2147483646</v>
      </c>
      <c r="D57">
        <v>2147483646</v>
      </c>
      <c r="E57">
        <v>2147483646</v>
      </c>
      <c r="F57">
        <v>2147483646</v>
      </c>
      <c r="G57">
        <v>2147483646</v>
      </c>
      <c r="H57">
        <v>2147483646</v>
      </c>
      <c r="I57">
        <v>2147483646</v>
      </c>
      <c r="J57">
        <v>2147483646</v>
      </c>
      <c r="K57">
        <v>2147483646</v>
      </c>
      <c r="L57">
        <v>2147483646</v>
      </c>
    </row>
    <row r="58" spans="1:12">
      <c r="A58">
        <v>2147483646</v>
      </c>
      <c r="B58">
        <v>2147483646</v>
      </c>
      <c r="C58">
        <v>2147483646</v>
      </c>
      <c r="D58">
        <v>2147483646</v>
      </c>
      <c r="E58">
        <v>2147483646</v>
      </c>
      <c r="F58">
        <v>2147483646</v>
      </c>
      <c r="G58">
        <v>2147483646</v>
      </c>
      <c r="H58">
        <v>2147483646</v>
      </c>
      <c r="I58">
        <v>2147483646</v>
      </c>
      <c r="J58">
        <v>2147483646</v>
      </c>
      <c r="K58">
        <v>2147483646</v>
      </c>
      <c r="L58">
        <v>2147483646</v>
      </c>
    </row>
    <row r="59" spans="1:12">
      <c r="A59">
        <v>2147483646</v>
      </c>
      <c r="B59">
        <v>2147483646</v>
      </c>
      <c r="C59">
        <v>2147483646</v>
      </c>
      <c r="D59">
        <v>2147483646</v>
      </c>
      <c r="E59">
        <v>2147483646</v>
      </c>
      <c r="F59">
        <v>2147483646</v>
      </c>
      <c r="G59">
        <v>2147483646</v>
      </c>
      <c r="H59">
        <v>2147483646</v>
      </c>
      <c r="I59">
        <v>2147483646</v>
      </c>
      <c r="J59">
        <v>2147483646</v>
      </c>
      <c r="K59">
        <v>2147483646</v>
      </c>
      <c r="L59">
        <v>23664721</v>
      </c>
    </row>
    <row r="60" spans="1:12">
      <c r="A60">
        <v>12103069</v>
      </c>
      <c r="B60">
        <v>1381107</v>
      </c>
      <c r="C60">
        <v>12830319</v>
      </c>
      <c r="D60" s="1">
        <v>12356731</v>
      </c>
      <c r="E60">
        <v>12655792</v>
      </c>
      <c r="F60">
        <v>11815429</v>
      </c>
      <c r="G60">
        <v>11643024</v>
      </c>
      <c r="H60">
        <v>11495164</v>
      </c>
      <c r="I60">
        <v>11457617</v>
      </c>
      <c r="J60">
        <v>11451422</v>
      </c>
      <c r="K60">
        <v>10278644</v>
      </c>
      <c r="L60">
        <v>8151303</v>
      </c>
    </row>
    <row r="61" spans="1:12">
      <c r="A61">
        <v>4079214</v>
      </c>
      <c r="B61">
        <v>3764094</v>
      </c>
      <c r="C61">
        <v>4094327</v>
      </c>
      <c r="D61" s="1">
        <v>3834224</v>
      </c>
      <c r="E61">
        <v>3746526</v>
      </c>
      <c r="F61">
        <v>3472239</v>
      </c>
      <c r="G61">
        <v>3698879</v>
      </c>
      <c r="H61">
        <v>3736716</v>
      </c>
      <c r="I61">
        <v>3397511</v>
      </c>
      <c r="J61">
        <v>3607124</v>
      </c>
      <c r="K61" s="1">
        <v>3328015</v>
      </c>
      <c r="L61" s="1">
        <v>2760277</v>
      </c>
    </row>
    <row r="62" spans="1:12">
      <c r="A62">
        <v>1350372</v>
      </c>
      <c r="B62" s="1">
        <v>1427030</v>
      </c>
      <c r="C62" s="1">
        <v>1425499</v>
      </c>
      <c r="D62" s="1">
        <v>1366633</v>
      </c>
      <c r="E62" s="1">
        <v>1443286</v>
      </c>
      <c r="F62" s="1">
        <v>1519709</v>
      </c>
      <c r="G62" s="1">
        <v>1509414</v>
      </c>
      <c r="H62" s="1">
        <v>1352116</v>
      </c>
      <c r="I62" s="1">
        <v>1221528</v>
      </c>
      <c r="J62" s="1">
        <v>1384431</v>
      </c>
      <c r="K62" s="1">
        <v>1192888</v>
      </c>
      <c r="L62" s="1">
        <v>986763</v>
      </c>
    </row>
    <row r="63" spans="1:12">
      <c r="A63">
        <v>611284</v>
      </c>
      <c r="B63" s="1">
        <v>726288</v>
      </c>
      <c r="C63" s="1">
        <v>641346</v>
      </c>
      <c r="D63" s="1">
        <v>642762</v>
      </c>
      <c r="E63" s="1">
        <v>685996</v>
      </c>
      <c r="F63" s="1">
        <v>726610</v>
      </c>
      <c r="G63" s="1">
        <v>743506</v>
      </c>
      <c r="H63" s="1">
        <v>604968</v>
      </c>
      <c r="I63" s="1">
        <v>688921</v>
      </c>
      <c r="J63" s="1">
        <v>616910</v>
      </c>
      <c r="K63" s="1">
        <v>504421</v>
      </c>
      <c r="L63" s="1">
        <v>421026</v>
      </c>
    </row>
    <row r="64" spans="1:12">
      <c r="A64">
        <v>26552</v>
      </c>
      <c r="B64" s="1">
        <v>82761</v>
      </c>
      <c r="C64" s="1">
        <v>37115</v>
      </c>
      <c r="D64" s="1">
        <v>8584</v>
      </c>
      <c r="E64" s="1">
        <v>8245</v>
      </c>
      <c r="F64" s="1">
        <v>9536</v>
      </c>
      <c r="G64" s="1">
        <v>169234</v>
      </c>
      <c r="H64" s="1">
        <v>5588</v>
      </c>
      <c r="I64" s="1">
        <v>14894</v>
      </c>
      <c r="J64" s="1">
        <v>10564</v>
      </c>
      <c r="K64" s="1">
        <v>319412</v>
      </c>
      <c r="L64" s="1">
        <v>6900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10AE14-AF39-459C-8E21-8CDF3846D3F2}">
  <dimension ref="A2:L64"/>
  <sheetViews>
    <sheetView workbookViewId="0">
      <selection activeCell="G17" sqref="G17"/>
    </sheetView>
  </sheetViews>
  <sheetFormatPr defaultColWidth="11.42578125" defaultRowHeight="15"/>
  <sheetData>
    <row r="2" spans="1:2">
      <c r="A2" t="s">
        <v>22</v>
      </c>
    </row>
    <row r="3" spans="1:2">
      <c r="A3" t="s">
        <v>204</v>
      </c>
    </row>
    <row r="4" spans="1:2">
      <c r="A4" t="s">
        <v>205</v>
      </c>
    </row>
    <row r="5" spans="1:2">
      <c r="A5" t="s">
        <v>25</v>
      </c>
      <c r="B5" t="s">
        <v>26</v>
      </c>
    </row>
    <row r="6" spans="1:2">
      <c r="A6" t="s">
        <v>206</v>
      </c>
    </row>
    <row r="7" spans="1:2">
      <c r="A7" t="s">
        <v>28</v>
      </c>
    </row>
    <row r="8" spans="1:2">
      <c r="A8" t="s">
        <v>29</v>
      </c>
    </row>
    <row r="9" spans="1:2">
      <c r="A9" t="s">
        <v>30</v>
      </c>
    </row>
    <row r="10" spans="1:2">
      <c r="A10" t="s">
        <v>31</v>
      </c>
    </row>
    <row r="11" spans="1:2">
      <c r="A11" t="s">
        <v>32</v>
      </c>
    </row>
    <row r="12" spans="1:2">
      <c r="A12" t="s">
        <v>33</v>
      </c>
    </row>
    <row r="13" spans="1:2">
      <c r="A13" t="s">
        <v>34</v>
      </c>
    </row>
    <row r="14" spans="1:2">
      <c r="A14" t="s">
        <v>35</v>
      </c>
    </row>
    <row r="15" spans="1:2">
      <c r="A15" t="s">
        <v>36</v>
      </c>
    </row>
    <row r="16" spans="1:2">
      <c r="A16" t="s">
        <v>37</v>
      </c>
    </row>
    <row r="17" spans="1:2">
      <c r="A17" t="s">
        <v>38</v>
      </c>
    </row>
    <row r="18" spans="1:2">
      <c r="A18" t="s">
        <v>39</v>
      </c>
    </row>
    <row r="19" spans="1:2">
      <c r="A19" t="s">
        <v>40</v>
      </c>
    </row>
    <row r="20" spans="1:2">
      <c r="A20" t="s">
        <v>41</v>
      </c>
    </row>
    <row r="21" spans="1:2">
      <c r="A21" t="s">
        <v>207</v>
      </c>
    </row>
    <row r="22" spans="1:2">
      <c r="A22" t="s">
        <v>43</v>
      </c>
      <c r="B22" t="s">
        <v>44</v>
      </c>
    </row>
    <row r="23" spans="1:2">
      <c r="A23" t="s">
        <v>45</v>
      </c>
    </row>
    <row r="24" spans="1:2">
      <c r="A24" t="s">
        <v>46</v>
      </c>
    </row>
    <row r="25" spans="1:2">
      <c r="A25" t="s">
        <v>47</v>
      </c>
    </row>
    <row r="26" spans="1:2">
      <c r="A26" t="s">
        <v>48</v>
      </c>
    </row>
    <row r="28" spans="1:2">
      <c r="A28" t="s">
        <v>49</v>
      </c>
    </row>
    <row r="29" spans="1:2">
      <c r="A29" t="s">
        <v>50</v>
      </c>
    </row>
    <row r="30" spans="1:2">
      <c r="A30" t="s">
        <v>51</v>
      </c>
    </row>
    <row r="31" spans="1:2">
      <c r="A31" t="s">
        <v>52</v>
      </c>
    </row>
    <row r="32" spans="1:2">
      <c r="A32" t="s">
        <v>53</v>
      </c>
    </row>
    <row r="36" spans="1:12">
      <c r="A36" t="s">
        <v>54</v>
      </c>
    </row>
    <row r="37" spans="1:12">
      <c r="A37">
        <v>2147483646</v>
      </c>
      <c r="B37">
        <v>2147483646</v>
      </c>
      <c r="C37">
        <v>2147483646</v>
      </c>
      <c r="D37">
        <v>2147483646</v>
      </c>
      <c r="E37">
        <v>2147483646</v>
      </c>
      <c r="F37">
        <v>2147483646</v>
      </c>
      <c r="G37">
        <v>2147483646</v>
      </c>
      <c r="H37">
        <v>2147483646</v>
      </c>
      <c r="I37">
        <v>2147483646</v>
      </c>
      <c r="J37">
        <v>2147483646</v>
      </c>
      <c r="K37">
        <v>2147483646</v>
      </c>
      <c r="L37">
        <v>2147483646</v>
      </c>
    </row>
    <row r="38" spans="1:12">
      <c r="A38">
        <v>2147483646</v>
      </c>
      <c r="B38">
        <v>2147483646</v>
      </c>
      <c r="C38">
        <v>2147483646</v>
      </c>
      <c r="D38">
        <v>2147483646</v>
      </c>
      <c r="E38">
        <v>2147483646</v>
      </c>
      <c r="F38">
        <v>2147483646</v>
      </c>
      <c r="G38">
        <v>2147483646</v>
      </c>
      <c r="H38">
        <v>2147483646</v>
      </c>
      <c r="I38">
        <v>2147483646</v>
      </c>
      <c r="J38">
        <v>2147483646</v>
      </c>
      <c r="K38">
        <v>2147483646</v>
      </c>
      <c r="L38">
        <v>2147483646</v>
      </c>
    </row>
    <row r="39" spans="1:12">
      <c r="A39">
        <v>2147483646</v>
      </c>
      <c r="B39">
        <v>2147483646</v>
      </c>
      <c r="C39">
        <v>2147483646</v>
      </c>
      <c r="D39">
        <v>2147483646</v>
      </c>
      <c r="E39">
        <v>2147483646</v>
      </c>
      <c r="F39">
        <v>2147483646</v>
      </c>
      <c r="G39">
        <v>23350284</v>
      </c>
      <c r="H39">
        <v>25366749</v>
      </c>
      <c r="I39">
        <v>24072805</v>
      </c>
      <c r="J39">
        <v>23251476</v>
      </c>
      <c r="K39">
        <v>21349283</v>
      </c>
      <c r="L39">
        <v>15130688</v>
      </c>
    </row>
    <row r="40" spans="1:12">
      <c r="A40">
        <v>10661565</v>
      </c>
      <c r="B40">
        <v>11522864</v>
      </c>
      <c r="C40">
        <v>12052595</v>
      </c>
      <c r="D40">
        <v>10456309</v>
      </c>
      <c r="E40">
        <v>11274834</v>
      </c>
      <c r="F40">
        <v>10043786</v>
      </c>
      <c r="G40">
        <v>4934804</v>
      </c>
      <c r="H40">
        <v>9153688</v>
      </c>
      <c r="I40">
        <v>9129116</v>
      </c>
      <c r="J40">
        <v>9068122</v>
      </c>
      <c r="K40">
        <v>7222937</v>
      </c>
      <c r="L40">
        <v>5642059</v>
      </c>
    </row>
    <row r="41" spans="1:12">
      <c r="A41">
        <v>3346884</v>
      </c>
      <c r="B41">
        <v>3496532</v>
      </c>
      <c r="C41">
        <v>3509174</v>
      </c>
      <c r="D41">
        <v>3217385</v>
      </c>
      <c r="E41">
        <v>3381687</v>
      </c>
      <c r="F41">
        <v>3387701</v>
      </c>
      <c r="G41">
        <v>1075134</v>
      </c>
      <c r="H41">
        <v>2974986</v>
      </c>
      <c r="I41">
        <v>2770627</v>
      </c>
      <c r="J41">
        <v>2812122</v>
      </c>
      <c r="K41">
        <v>2312448</v>
      </c>
      <c r="L41">
        <v>1635982</v>
      </c>
    </row>
    <row r="42" spans="1:12">
      <c r="A42">
        <v>1185621</v>
      </c>
      <c r="B42">
        <v>1120194</v>
      </c>
      <c r="C42">
        <v>1171143</v>
      </c>
      <c r="D42">
        <v>1158140</v>
      </c>
      <c r="E42">
        <v>1247599</v>
      </c>
      <c r="F42">
        <v>1134858</v>
      </c>
      <c r="G42">
        <v>380739</v>
      </c>
      <c r="H42">
        <v>1178245</v>
      </c>
      <c r="I42">
        <v>990858</v>
      </c>
      <c r="J42">
        <v>1016792</v>
      </c>
      <c r="K42">
        <v>833949</v>
      </c>
      <c r="L42">
        <v>633696</v>
      </c>
    </row>
    <row r="43" spans="1:12">
      <c r="A43">
        <v>463719</v>
      </c>
      <c r="B43">
        <v>447966</v>
      </c>
      <c r="C43">
        <v>467727</v>
      </c>
      <c r="D43">
        <v>423219</v>
      </c>
      <c r="E43">
        <v>473572</v>
      </c>
      <c r="F43">
        <v>422005</v>
      </c>
      <c r="G43">
        <v>113430</v>
      </c>
      <c r="H43">
        <v>399559</v>
      </c>
      <c r="I43">
        <v>393796</v>
      </c>
      <c r="J43">
        <v>378929</v>
      </c>
      <c r="K43">
        <v>301232</v>
      </c>
      <c r="L43">
        <v>212533</v>
      </c>
    </row>
    <row r="44" spans="1:12">
      <c r="A44">
        <v>9864</v>
      </c>
      <c r="B44">
        <v>9159</v>
      </c>
      <c r="C44">
        <v>7453</v>
      </c>
      <c r="D44">
        <v>5555</v>
      </c>
      <c r="E44">
        <v>5577</v>
      </c>
      <c r="F44">
        <v>4363</v>
      </c>
      <c r="G44">
        <v>6501</v>
      </c>
      <c r="H44">
        <v>4675</v>
      </c>
      <c r="I44">
        <v>8705</v>
      </c>
      <c r="J44">
        <v>4161</v>
      </c>
      <c r="K44">
        <v>12319</v>
      </c>
      <c r="L44">
        <v>1602</v>
      </c>
    </row>
    <row r="46" spans="1:12">
      <c r="A46" t="s">
        <v>208</v>
      </c>
    </row>
    <row r="47" spans="1:12">
      <c r="A47">
        <v>2147483646</v>
      </c>
      <c r="B47">
        <v>2147483646</v>
      </c>
      <c r="C47">
        <v>2147483646</v>
      </c>
      <c r="D47">
        <v>2147483646</v>
      </c>
      <c r="E47">
        <v>2147483646</v>
      </c>
      <c r="F47">
        <v>2147483646</v>
      </c>
      <c r="G47">
        <v>2147483646</v>
      </c>
      <c r="H47">
        <v>2147483646</v>
      </c>
      <c r="I47">
        <v>2147483646</v>
      </c>
      <c r="J47">
        <v>2147483646</v>
      </c>
      <c r="K47">
        <v>2147483646</v>
      </c>
      <c r="L47">
        <v>2147483646</v>
      </c>
    </row>
    <row r="48" spans="1:12">
      <c r="A48">
        <v>2147483646</v>
      </c>
      <c r="B48">
        <v>2147483646</v>
      </c>
      <c r="C48">
        <v>2147483646</v>
      </c>
      <c r="D48">
        <v>2147483646</v>
      </c>
      <c r="E48">
        <v>2147483646</v>
      </c>
      <c r="F48">
        <v>2147483646</v>
      </c>
      <c r="G48">
        <v>2147483646</v>
      </c>
      <c r="H48">
        <v>2147483646</v>
      </c>
      <c r="I48">
        <v>2147483646</v>
      </c>
      <c r="J48">
        <v>2147483646</v>
      </c>
      <c r="K48">
        <v>2147483646</v>
      </c>
      <c r="L48">
        <v>2147483646</v>
      </c>
    </row>
    <row r="49" spans="1:12">
      <c r="A49">
        <v>2147483646</v>
      </c>
      <c r="B49">
        <v>2147483646</v>
      </c>
      <c r="C49">
        <v>2147483646</v>
      </c>
      <c r="D49">
        <v>2147483646</v>
      </c>
      <c r="E49">
        <v>2147483646</v>
      </c>
      <c r="F49">
        <v>2147483646</v>
      </c>
      <c r="G49">
        <v>22339638</v>
      </c>
      <c r="H49">
        <v>24676477</v>
      </c>
      <c r="I49">
        <v>23763284</v>
      </c>
      <c r="J49">
        <v>23243925</v>
      </c>
      <c r="K49">
        <v>20642351</v>
      </c>
      <c r="L49">
        <v>14772525</v>
      </c>
    </row>
    <row r="50" spans="1:12">
      <c r="A50">
        <v>10340441</v>
      </c>
      <c r="B50">
        <v>11162213</v>
      </c>
      <c r="C50">
        <v>11454166</v>
      </c>
      <c r="D50">
        <v>9935955</v>
      </c>
      <c r="E50">
        <v>10784804</v>
      </c>
      <c r="F50">
        <v>9549672</v>
      </c>
      <c r="G50">
        <v>4589343</v>
      </c>
      <c r="H50">
        <v>8772631</v>
      </c>
      <c r="I50">
        <v>8730732</v>
      </c>
      <c r="J50">
        <v>8622519</v>
      </c>
      <c r="K50">
        <v>6919813</v>
      </c>
      <c r="L50">
        <v>5466674</v>
      </c>
    </row>
    <row r="51" spans="1:12">
      <c r="A51">
        <v>3242788</v>
      </c>
      <c r="B51">
        <v>3378756</v>
      </c>
      <c r="C51">
        <v>3380478</v>
      </c>
      <c r="D51">
        <v>3116985</v>
      </c>
      <c r="E51">
        <v>3320934</v>
      </c>
      <c r="F51">
        <v>3232416</v>
      </c>
      <c r="G51">
        <v>1021391</v>
      </c>
      <c r="H51">
        <v>2865379</v>
      </c>
      <c r="I51">
        <v>2679195</v>
      </c>
      <c r="J51">
        <v>2736557</v>
      </c>
      <c r="K51">
        <v>2244379</v>
      </c>
      <c r="L51">
        <v>1605969</v>
      </c>
    </row>
    <row r="52" spans="1:12">
      <c r="A52">
        <v>1151464</v>
      </c>
      <c r="B52">
        <v>1073214</v>
      </c>
      <c r="C52">
        <v>1122687</v>
      </c>
      <c r="D52">
        <v>1107809</v>
      </c>
      <c r="E52">
        <v>1190542</v>
      </c>
      <c r="F52">
        <v>1088245</v>
      </c>
      <c r="G52">
        <v>362138</v>
      </c>
      <c r="H52">
        <v>1132813</v>
      </c>
      <c r="I52">
        <v>959490</v>
      </c>
      <c r="J52">
        <v>996310</v>
      </c>
      <c r="K52">
        <v>807042</v>
      </c>
      <c r="L52">
        <v>619731</v>
      </c>
    </row>
    <row r="53" spans="1:12">
      <c r="A53">
        <v>452089</v>
      </c>
      <c r="B53">
        <v>431612</v>
      </c>
      <c r="C53">
        <v>450683</v>
      </c>
      <c r="D53">
        <v>411337</v>
      </c>
      <c r="E53">
        <v>458043</v>
      </c>
      <c r="F53">
        <v>405858</v>
      </c>
      <c r="G53">
        <v>108022</v>
      </c>
      <c r="H53">
        <v>392512</v>
      </c>
      <c r="I53">
        <v>381385</v>
      </c>
      <c r="J53">
        <v>370126</v>
      </c>
      <c r="K53">
        <v>294370</v>
      </c>
      <c r="L53">
        <v>209608</v>
      </c>
    </row>
    <row r="54" spans="1:12">
      <c r="A54">
        <v>8770</v>
      </c>
      <c r="B54">
        <v>8787</v>
      </c>
      <c r="C54">
        <v>6824</v>
      </c>
      <c r="D54">
        <v>5069</v>
      </c>
      <c r="E54">
        <v>5413</v>
      </c>
      <c r="F54">
        <v>4134</v>
      </c>
      <c r="G54">
        <v>6086</v>
      </c>
      <c r="H54">
        <v>4380</v>
      </c>
      <c r="I54">
        <v>7797</v>
      </c>
      <c r="J54">
        <v>3948</v>
      </c>
      <c r="K54">
        <v>12259</v>
      </c>
      <c r="L54">
        <v>1378</v>
      </c>
    </row>
    <row r="56" spans="1:12">
      <c r="A56" t="s">
        <v>209</v>
      </c>
    </row>
    <row r="57" spans="1:12">
      <c r="A57">
        <v>2147483646</v>
      </c>
      <c r="B57">
        <v>2147483646</v>
      </c>
      <c r="C57">
        <v>2147483646</v>
      </c>
      <c r="D57">
        <v>2147483646</v>
      </c>
      <c r="E57">
        <v>2147483646</v>
      </c>
      <c r="F57">
        <v>2147483646</v>
      </c>
      <c r="G57">
        <v>2147483646</v>
      </c>
      <c r="H57">
        <v>2147483646</v>
      </c>
      <c r="I57">
        <v>2147483646</v>
      </c>
      <c r="J57">
        <v>2147483646</v>
      </c>
      <c r="K57">
        <v>2147483646</v>
      </c>
      <c r="L57">
        <v>2147483646</v>
      </c>
    </row>
    <row r="58" spans="1:12">
      <c r="A58">
        <v>2147483646</v>
      </c>
      <c r="B58">
        <v>2147483646</v>
      </c>
      <c r="C58">
        <v>2147483646</v>
      </c>
      <c r="D58">
        <v>2147483646</v>
      </c>
      <c r="E58">
        <v>2147483646</v>
      </c>
      <c r="F58">
        <v>2147483646</v>
      </c>
      <c r="G58">
        <v>2147483646</v>
      </c>
      <c r="H58">
        <v>2147483646</v>
      </c>
      <c r="I58">
        <v>2147483646</v>
      </c>
      <c r="J58">
        <v>2147483646</v>
      </c>
      <c r="K58">
        <v>2147483646</v>
      </c>
      <c r="L58">
        <v>2147483646</v>
      </c>
    </row>
    <row r="59" spans="1:12">
      <c r="A59">
        <v>2147483646</v>
      </c>
      <c r="B59">
        <v>2147483646</v>
      </c>
      <c r="C59">
        <v>2147483646</v>
      </c>
      <c r="D59">
        <v>2147483646</v>
      </c>
      <c r="E59">
        <v>2147483646</v>
      </c>
      <c r="F59">
        <v>24643266</v>
      </c>
      <c r="G59">
        <v>20936529</v>
      </c>
      <c r="H59">
        <v>23645983</v>
      </c>
      <c r="I59">
        <v>22822620</v>
      </c>
      <c r="J59">
        <v>22492857</v>
      </c>
      <c r="K59">
        <v>19715591</v>
      </c>
      <c r="L59">
        <v>14093884</v>
      </c>
    </row>
    <row r="60" spans="1:12">
      <c r="A60">
        <v>9900382</v>
      </c>
      <c r="B60">
        <v>10601277</v>
      </c>
      <c r="C60">
        <v>10827037</v>
      </c>
      <c r="D60">
        <v>9369721</v>
      </c>
      <c r="E60">
        <v>10212429</v>
      </c>
      <c r="F60">
        <v>9036026</v>
      </c>
      <c r="G60">
        <v>4249596</v>
      </c>
      <c r="H60">
        <v>8295626</v>
      </c>
      <c r="I60">
        <v>8286161</v>
      </c>
      <c r="J60">
        <v>8198075</v>
      </c>
      <c r="K60">
        <v>6553596</v>
      </c>
      <c r="L60">
        <v>5215576</v>
      </c>
    </row>
    <row r="61" spans="1:12">
      <c r="A61">
        <v>3103004</v>
      </c>
      <c r="B61">
        <v>3212693</v>
      </c>
      <c r="C61">
        <v>3217494</v>
      </c>
      <c r="D61">
        <v>2946701</v>
      </c>
      <c r="E61">
        <v>3148944</v>
      </c>
      <c r="F61">
        <v>3038949</v>
      </c>
      <c r="G61">
        <v>953683</v>
      </c>
      <c r="H61">
        <v>2711067</v>
      </c>
      <c r="I61">
        <v>2553796</v>
      </c>
      <c r="J61">
        <v>2602755</v>
      </c>
      <c r="K61">
        <v>2149595</v>
      </c>
      <c r="L61">
        <v>1534740</v>
      </c>
    </row>
    <row r="62" spans="1:12">
      <c r="A62">
        <v>1105966</v>
      </c>
      <c r="B62">
        <v>1019007</v>
      </c>
      <c r="C62">
        <v>1065488</v>
      </c>
      <c r="D62">
        <v>1045066</v>
      </c>
      <c r="E62">
        <v>1122146</v>
      </c>
      <c r="F62">
        <v>1029106</v>
      </c>
      <c r="G62">
        <v>339676</v>
      </c>
      <c r="H62">
        <v>1070191</v>
      </c>
      <c r="I62">
        <v>914101</v>
      </c>
      <c r="J62">
        <v>949943</v>
      </c>
      <c r="K62">
        <v>769533</v>
      </c>
      <c r="L62">
        <v>589598</v>
      </c>
    </row>
    <row r="63" spans="1:12">
      <c r="A63">
        <v>434225</v>
      </c>
      <c r="B63">
        <v>411446</v>
      </c>
      <c r="C63">
        <v>429031</v>
      </c>
      <c r="D63">
        <v>389127</v>
      </c>
      <c r="E63">
        <v>434608</v>
      </c>
      <c r="F63">
        <v>386136</v>
      </c>
      <c r="G63">
        <v>102248</v>
      </c>
      <c r="H63">
        <v>374413</v>
      </c>
      <c r="I63">
        <v>362794</v>
      </c>
      <c r="J63">
        <v>352755</v>
      </c>
      <c r="K63">
        <v>281444</v>
      </c>
      <c r="L63">
        <v>201505</v>
      </c>
    </row>
    <row r="64" spans="1:12">
      <c r="A64">
        <v>7994</v>
      </c>
      <c r="B64">
        <v>8049</v>
      </c>
      <c r="C64">
        <v>6616</v>
      </c>
      <c r="D64">
        <v>4812</v>
      </c>
      <c r="E64">
        <v>4872</v>
      </c>
      <c r="F64">
        <v>3855</v>
      </c>
      <c r="G64">
        <v>5851</v>
      </c>
      <c r="H64">
        <v>4210</v>
      </c>
      <c r="I64">
        <v>7360</v>
      </c>
      <c r="J64">
        <v>3773</v>
      </c>
      <c r="K64">
        <v>11728</v>
      </c>
      <c r="L64">
        <v>1214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DD717-90DE-48DA-938B-6AE4509056D0}">
  <dimension ref="A2:L64"/>
  <sheetViews>
    <sheetView topLeftCell="A36" workbookViewId="0">
      <selection activeCell="A64" sqref="A64"/>
    </sheetView>
  </sheetViews>
  <sheetFormatPr defaultColWidth="11.42578125" defaultRowHeight="15"/>
  <sheetData>
    <row r="2" spans="1:2">
      <c r="A2" t="s">
        <v>22</v>
      </c>
    </row>
    <row r="3" spans="1:2">
      <c r="A3" t="s">
        <v>23</v>
      </c>
    </row>
    <row r="4" spans="1:2">
      <c r="A4" t="s">
        <v>24</v>
      </c>
    </row>
    <row r="5" spans="1:2">
      <c r="A5" t="s">
        <v>25</v>
      </c>
      <c r="B5" t="s">
        <v>26</v>
      </c>
    </row>
    <row r="6" spans="1:2">
      <c r="A6" t="s">
        <v>27</v>
      </c>
    </row>
    <row r="7" spans="1:2">
      <c r="A7" t="s">
        <v>28</v>
      </c>
    </row>
    <row r="8" spans="1:2">
      <c r="A8" t="s">
        <v>29</v>
      </c>
    </row>
    <row r="9" spans="1:2">
      <c r="A9" t="s">
        <v>30</v>
      </c>
    </row>
    <row r="10" spans="1:2">
      <c r="A10" t="s">
        <v>31</v>
      </c>
    </row>
    <row r="11" spans="1:2">
      <c r="A11" t="s">
        <v>32</v>
      </c>
    </row>
    <row r="12" spans="1:2">
      <c r="A12" t="s">
        <v>33</v>
      </c>
    </row>
    <row r="13" spans="1:2">
      <c r="A13" t="s">
        <v>34</v>
      </c>
    </row>
    <row r="14" spans="1:2">
      <c r="A14" t="s">
        <v>35</v>
      </c>
    </row>
    <row r="15" spans="1:2">
      <c r="A15" t="s">
        <v>36</v>
      </c>
    </row>
    <row r="16" spans="1:2">
      <c r="A16" t="s">
        <v>37</v>
      </c>
    </row>
    <row r="17" spans="1:2">
      <c r="A17" t="s">
        <v>38</v>
      </c>
    </row>
    <row r="18" spans="1:2">
      <c r="A18" t="s">
        <v>39</v>
      </c>
    </row>
    <row r="19" spans="1:2">
      <c r="A19" t="s">
        <v>40</v>
      </c>
    </row>
    <row r="20" spans="1:2">
      <c r="A20" t="s">
        <v>41</v>
      </c>
    </row>
    <row r="21" spans="1:2">
      <c r="A21" t="s">
        <v>42</v>
      </c>
    </row>
    <row r="22" spans="1:2">
      <c r="A22" t="s">
        <v>43</v>
      </c>
      <c r="B22" t="s">
        <v>44</v>
      </c>
    </row>
    <row r="23" spans="1:2">
      <c r="A23" t="s">
        <v>45</v>
      </c>
    </row>
    <row r="24" spans="1:2">
      <c r="A24" t="s">
        <v>46</v>
      </c>
    </row>
    <row r="25" spans="1:2">
      <c r="A25" t="s">
        <v>47</v>
      </c>
    </row>
    <row r="26" spans="1:2">
      <c r="A26" t="s">
        <v>48</v>
      </c>
    </row>
    <row r="28" spans="1:2">
      <c r="A28" t="s">
        <v>49</v>
      </c>
    </row>
    <row r="29" spans="1:2">
      <c r="A29" t="s">
        <v>50</v>
      </c>
    </row>
    <row r="30" spans="1:2">
      <c r="A30" t="s">
        <v>51</v>
      </c>
    </row>
    <row r="31" spans="1:2">
      <c r="A31" t="s">
        <v>52</v>
      </c>
    </row>
    <row r="32" spans="1:2">
      <c r="A32" t="s">
        <v>53</v>
      </c>
    </row>
    <row r="36" spans="1:12">
      <c r="A36" t="s">
        <v>54</v>
      </c>
    </row>
    <row r="37" spans="1:12">
      <c r="A37">
        <v>4634305</v>
      </c>
      <c r="B37">
        <v>4555826</v>
      </c>
      <c r="C37">
        <v>5875818</v>
      </c>
      <c r="D37">
        <v>6248996</v>
      </c>
      <c r="E37">
        <v>6227901</v>
      </c>
      <c r="F37">
        <v>7202350</v>
      </c>
      <c r="G37">
        <v>6159417</v>
      </c>
      <c r="H37">
        <v>6354967</v>
      </c>
      <c r="I37">
        <v>6561584</v>
      </c>
      <c r="J37">
        <v>5078815</v>
      </c>
      <c r="K37">
        <v>4808701</v>
      </c>
      <c r="L37">
        <v>4004054</v>
      </c>
    </row>
    <row r="38" spans="1:12">
      <c r="A38">
        <v>8313008</v>
      </c>
      <c r="B38">
        <v>7269019</v>
      </c>
      <c r="C38">
        <v>7509564</v>
      </c>
      <c r="D38">
        <v>7365329</v>
      </c>
      <c r="E38">
        <v>7220400</v>
      </c>
      <c r="F38">
        <v>6867891</v>
      </c>
      <c r="G38">
        <v>7660672</v>
      </c>
      <c r="H38">
        <v>7042559</v>
      </c>
      <c r="I38">
        <v>6520576</v>
      </c>
      <c r="J38">
        <v>5134297</v>
      </c>
      <c r="K38">
        <v>4362523</v>
      </c>
      <c r="L38">
        <v>3026274</v>
      </c>
    </row>
    <row r="39" spans="1:12">
      <c r="A39">
        <v>8376763</v>
      </c>
      <c r="B39">
        <v>7198364</v>
      </c>
      <c r="C39">
        <v>6865846</v>
      </c>
      <c r="D39">
        <v>7095788</v>
      </c>
      <c r="E39">
        <v>6831934</v>
      </c>
      <c r="F39">
        <v>5960482</v>
      </c>
      <c r="G39">
        <v>5630183</v>
      </c>
      <c r="H39">
        <v>4871586</v>
      </c>
      <c r="I39">
        <v>4409775</v>
      </c>
      <c r="J39">
        <v>3426052</v>
      </c>
      <c r="K39">
        <v>2877222</v>
      </c>
      <c r="L39">
        <v>1671370</v>
      </c>
    </row>
    <row r="40" spans="1:12">
      <c r="A40">
        <v>3869436</v>
      </c>
      <c r="B40">
        <v>3610531</v>
      </c>
      <c r="C40">
        <v>3365174</v>
      </c>
      <c r="D40">
        <v>3256824</v>
      </c>
      <c r="E40">
        <v>3036603</v>
      </c>
      <c r="F40">
        <v>1342640</v>
      </c>
      <c r="G40">
        <v>2623718</v>
      </c>
      <c r="H40">
        <v>2346889</v>
      </c>
      <c r="I40">
        <v>1975680</v>
      </c>
      <c r="J40">
        <v>1797403</v>
      </c>
      <c r="K40">
        <v>1165445</v>
      </c>
      <c r="L40">
        <v>674874</v>
      </c>
    </row>
    <row r="41" spans="1:12">
      <c r="A41">
        <v>1567531</v>
      </c>
      <c r="B41">
        <v>1432569</v>
      </c>
      <c r="C41">
        <v>1293042</v>
      </c>
      <c r="D41">
        <v>1252531</v>
      </c>
      <c r="E41">
        <v>1258026</v>
      </c>
      <c r="F41">
        <v>1145143</v>
      </c>
      <c r="G41">
        <v>1040954</v>
      </c>
      <c r="H41">
        <v>908579</v>
      </c>
      <c r="I41">
        <v>732877</v>
      </c>
      <c r="J41">
        <v>695209</v>
      </c>
      <c r="K41">
        <v>395666</v>
      </c>
      <c r="L41">
        <v>239752</v>
      </c>
    </row>
    <row r="42" spans="1:12">
      <c r="A42">
        <v>428451</v>
      </c>
      <c r="B42">
        <v>572747</v>
      </c>
      <c r="C42">
        <v>560482</v>
      </c>
      <c r="D42">
        <v>489631</v>
      </c>
      <c r="E42">
        <v>506969</v>
      </c>
      <c r="F42">
        <v>474004</v>
      </c>
      <c r="G42">
        <v>450793</v>
      </c>
      <c r="H42">
        <v>407794</v>
      </c>
      <c r="I42">
        <v>311490</v>
      </c>
      <c r="J42">
        <v>289132</v>
      </c>
      <c r="K42">
        <v>167309</v>
      </c>
      <c r="L42">
        <v>105414</v>
      </c>
    </row>
    <row r="43" spans="1:12">
      <c r="A43">
        <v>335176</v>
      </c>
      <c r="B43">
        <v>334334</v>
      </c>
      <c r="C43">
        <v>342137</v>
      </c>
      <c r="D43">
        <v>263247</v>
      </c>
      <c r="E43">
        <v>302353</v>
      </c>
      <c r="F43">
        <v>264560</v>
      </c>
      <c r="G43">
        <v>289115</v>
      </c>
      <c r="H43">
        <v>241677</v>
      </c>
      <c r="I43">
        <v>217471</v>
      </c>
      <c r="J43">
        <v>155143</v>
      </c>
      <c r="K43">
        <v>94259</v>
      </c>
      <c r="L43">
        <v>55176</v>
      </c>
    </row>
    <row r="44" spans="1:12">
      <c r="A44">
        <v>2876</v>
      </c>
      <c r="B44">
        <v>1941</v>
      </c>
      <c r="C44">
        <v>1361</v>
      </c>
      <c r="D44">
        <v>1197</v>
      </c>
      <c r="E44">
        <v>1460</v>
      </c>
      <c r="F44">
        <v>1569</v>
      </c>
      <c r="G44">
        <v>1252</v>
      </c>
      <c r="H44">
        <v>951</v>
      </c>
      <c r="I44">
        <v>798</v>
      </c>
      <c r="J44">
        <v>837</v>
      </c>
      <c r="K44">
        <v>891</v>
      </c>
      <c r="L44">
        <v>580</v>
      </c>
    </row>
    <row r="46" spans="1:12">
      <c r="A46" t="s">
        <v>55</v>
      </c>
    </row>
    <row r="47" spans="1:12">
      <c r="A47">
        <v>4189325</v>
      </c>
      <c r="B47">
        <v>4266464</v>
      </c>
      <c r="C47">
        <v>5470534</v>
      </c>
      <c r="D47">
        <v>5674406</v>
      </c>
      <c r="E47">
        <v>5722080</v>
      </c>
      <c r="F47">
        <v>6424244</v>
      </c>
      <c r="G47">
        <v>5724431</v>
      </c>
      <c r="H47">
        <v>5759453</v>
      </c>
      <c r="I47">
        <v>5985415</v>
      </c>
      <c r="J47">
        <v>4581377</v>
      </c>
      <c r="K47">
        <v>4351543</v>
      </c>
      <c r="L47">
        <v>3691465</v>
      </c>
    </row>
    <row r="48" spans="1:12">
      <c r="A48">
        <v>7837922</v>
      </c>
      <c r="B48">
        <v>6918134</v>
      </c>
      <c r="C48">
        <v>6908287</v>
      </c>
      <c r="D48">
        <v>6810834</v>
      </c>
      <c r="E48">
        <v>6583428</v>
      </c>
      <c r="F48">
        <v>6356307</v>
      </c>
      <c r="G48">
        <v>7012328</v>
      </c>
      <c r="H48">
        <v>6406922</v>
      </c>
      <c r="I48">
        <v>6013377</v>
      </c>
      <c r="J48">
        <v>4749260</v>
      </c>
      <c r="K48">
        <v>4041344</v>
      </c>
      <c r="L48">
        <v>2823993</v>
      </c>
    </row>
    <row r="49" spans="1:12">
      <c r="A49">
        <v>7872446</v>
      </c>
      <c r="B49">
        <v>6773981</v>
      </c>
      <c r="C49">
        <v>6434261</v>
      </c>
      <c r="D49">
        <v>6536498</v>
      </c>
      <c r="E49">
        <v>6269161</v>
      </c>
      <c r="F49">
        <v>5451730</v>
      </c>
      <c r="G49">
        <v>5187247</v>
      </c>
      <c r="H49">
        <v>4529482</v>
      </c>
      <c r="I49">
        <v>4078591</v>
      </c>
      <c r="J49">
        <v>3254057</v>
      </c>
      <c r="K49">
        <v>2684373</v>
      </c>
      <c r="L49">
        <v>1582365</v>
      </c>
    </row>
    <row r="50" spans="1:12">
      <c r="A50">
        <v>3642047</v>
      </c>
      <c r="B50">
        <v>3404280</v>
      </c>
      <c r="C50">
        <v>3143176</v>
      </c>
      <c r="D50">
        <v>3034121</v>
      </c>
      <c r="E50">
        <v>2809771</v>
      </c>
      <c r="F50">
        <v>1227275</v>
      </c>
      <c r="G50">
        <v>2439311</v>
      </c>
      <c r="H50">
        <v>2182669</v>
      </c>
      <c r="I50">
        <v>1842036</v>
      </c>
      <c r="J50">
        <v>1678123</v>
      </c>
      <c r="K50">
        <v>1097196</v>
      </c>
      <c r="L50">
        <v>642488</v>
      </c>
    </row>
    <row r="51" spans="1:12">
      <c r="A51">
        <v>1465113</v>
      </c>
      <c r="B51">
        <v>1324432</v>
      </c>
      <c r="C51">
        <v>1215153</v>
      </c>
      <c r="D51">
        <v>1178076</v>
      </c>
      <c r="E51">
        <v>1161946</v>
      </c>
      <c r="F51">
        <v>1056685</v>
      </c>
      <c r="G51">
        <v>969343</v>
      </c>
      <c r="H51">
        <v>844261</v>
      </c>
      <c r="I51">
        <v>686428</v>
      </c>
      <c r="J51">
        <v>651970</v>
      </c>
      <c r="K51">
        <v>376338</v>
      </c>
      <c r="L51">
        <v>226651</v>
      </c>
    </row>
    <row r="52" spans="1:12">
      <c r="A52">
        <v>404393</v>
      </c>
      <c r="B52">
        <v>540033</v>
      </c>
      <c r="C52">
        <v>525144</v>
      </c>
      <c r="D52">
        <v>456222</v>
      </c>
      <c r="E52">
        <v>476224</v>
      </c>
      <c r="F52">
        <v>442542</v>
      </c>
      <c r="G52">
        <v>421507</v>
      </c>
      <c r="H52">
        <v>380203</v>
      </c>
      <c r="I52">
        <v>292298</v>
      </c>
      <c r="J52">
        <v>270837</v>
      </c>
      <c r="K52">
        <v>157926</v>
      </c>
      <c r="L52">
        <v>99339</v>
      </c>
    </row>
    <row r="53" spans="1:12">
      <c r="A53">
        <v>318937</v>
      </c>
      <c r="B53">
        <v>314513</v>
      </c>
      <c r="C53">
        <v>322895</v>
      </c>
      <c r="D53">
        <v>249846</v>
      </c>
      <c r="E53">
        <v>282702</v>
      </c>
      <c r="F53">
        <v>249080</v>
      </c>
      <c r="G53">
        <v>272154</v>
      </c>
      <c r="H53">
        <v>227182</v>
      </c>
      <c r="I53">
        <v>205130</v>
      </c>
      <c r="J53">
        <v>145963</v>
      </c>
      <c r="K53">
        <v>89043</v>
      </c>
      <c r="L53">
        <v>51933</v>
      </c>
    </row>
    <row r="54" spans="1:12">
      <c r="A54">
        <v>1963</v>
      </c>
      <c r="B54">
        <v>1613</v>
      </c>
      <c r="C54">
        <v>1104</v>
      </c>
      <c r="D54">
        <v>1077</v>
      </c>
      <c r="E54">
        <v>1165</v>
      </c>
      <c r="F54">
        <v>1389</v>
      </c>
      <c r="G54">
        <v>1066</v>
      </c>
      <c r="H54">
        <v>776</v>
      </c>
      <c r="I54">
        <v>683</v>
      </c>
      <c r="J54">
        <v>662</v>
      </c>
      <c r="K54">
        <v>738</v>
      </c>
      <c r="L54">
        <v>426</v>
      </c>
    </row>
    <row r="56" spans="1:12">
      <c r="A56" t="s">
        <v>56</v>
      </c>
    </row>
    <row r="57" spans="1:12">
      <c r="A57">
        <v>3812719</v>
      </c>
      <c r="B57">
        <v>3841321</v>
      </c>
      <c r="C57">
        <v>5069400</v>
      </c>
      <c r="D57">
        <v>5158536</v>
      </c>
      <c r="E57">
        <v>5233735</v>
      </c>
      <c r="F57">
        <v>5859311</v>
      </c>
      <c r="G57">
        <v>5269778</v>
      </c>
      <c r="H57">
        <v>5252052</v>
      </c>
      <c r="I57">
        <v>5461900</v>
      </c>
      <c r="J57">
        <v>4131995</v>
      </c>
      <c r="K57">
        <v>3958928</v>
      </c>
      <c r="L57">
        <v>3385913</v>
      </c>
    </row>
    <row r="58" spans="1:12">
      <c r="A58">
        <v>7336213</v>
      </c>
      <c r="B58">
        <v>6530232</v>
      </c>
      <c r="C58">
        <v>6426819</v>
      </c>
      <c r="D58">
        <v>6308868</v>
      </c>
      <c r="E58">
        <v>6089664</v>
      </c>
      <c r="F58">
        <v>5878530</v>
      </c>
      <c r="G58">
        <v>6470917</v>
      </c>
      <c r="H58">
        <v>5918478</v>
      </c>
      <c r="I58">
        <v>5560501</v>
      </c>
      <c r="J58">
        <v>4393213</v>
      </c>
      <c r="K58">
        <v>3742086</v>
      </c>
      <c r="L58">
        <v>2633954</v>
      </c>
    </row>
    <row r="59" spans="1:12">
      <c r="A59">
        <v>7401280</v>
      </c>
      <c r="B59">
        <v>6318010</v>
      </c>
      <c r="C59">
        <v>6019031</v>
      </c>
      <c r="D59">
        <v>6082304</v>
      </c>
      <c r="E59">
        <v>5801063</v>
      </c>
      <c r="F59">
        <v>5044833</v>
      </c>
      <c r="G59">
        <v>4819308</v>
      </c>
      <c r="H59">
        <v>4206012</v>
      </c>
      <c r="I59">
        <v>3791110</v>
      </c>
      <c r="J59">
        <v>3040769</v>
      </c>
      <c r="K59">
        <v>2508599</v>
      </c>
      <c r="L59">
        <v>1492234</v>
      </c>
    </row>
    <row r="60" spans="1:12">
      <c r="A60">
        <v>3440083</v>
      </c>
      <c r="B60">
        <v>3203508</v>
      </c>
      <c r="C60">
        <v>2948178</v>
      </c>
      <c r="D60">
        <v>2840440</v>
      </c>
      <c r="E60">
        <v>2619475</v>
      </c>
      <c r="F60">
        <v>1128516</v>
      </c>
      <c r="G60">
        <v>2274474</v>
      </c>
      <c r="H60">
        <v>2043973</v>
      </c>
      <c r="I60">
        <v>1723855</v>
      </c>
      <c r="J60">
        <v>1572085</v>
      </c>
      <c r="K60">
        <v>1030926</v>
      </c>
      <c r="L60">
        <v>610688</v>
      </c>
    </row>
    <row r="61" spans="1:12">
      <c r="A61">
        <v>1384152</v>
      </c>
      <c r="B61">
        <v>1233421</v>
      </c>
      <c r="C61">
        <v>1141791</v>
      </c>
      <c r="D61">
        <v>1104824</v>
      </c>
      <c r="E61">
        <v>1087403</v>
      </c>
      <c r="F61">
        <v>989316</v>
      </c>
      <c r="G61">
        <v>874793</v>
      </c>
      <c r="H61">
        <v>791945</v>
      </c>
      <c r="I61">
        <v>647486</v>
      </c>
      <c r="J61">
        <v>613689</v>
      </c>
      <c r="K61">
        <v>355708</v>
      </c>
      <c r="L61">
        <v>213572</v>
      </c>
    </row>
    <row r="62" spans="1:12">
      <c r="A62">
        <v>386245</v>
      </c>
      <c r="B62">
        <v>510567</v>
      </c>
      <c r="C62">
        <v>494185</v>
      </c>
      <c r="D62">
        <v>429053</v>
      </c>
      <c r="E62">
        <v>448578</v>
      </c>
      <c r="F62">
        <v>415148</v>
      </c>
      <c r="G62">
        <v>395688</v>
      </c>
      <c r="H62">
        <v>356255</v>
      </c>
      <c r="I62">
        <v>276337</v>
      </c>
      <c r="J62">
        <v>254876</v>
      </c>
      <c r="K62">
        <v>149938</v>
      </c>
      <c r="L62">
        <v>94380</v>
      </c>
    </row>
    <row r="63" spans="1:12">
      <c r="A63">
        <v>302938</v>
      </c>
      <c r="B63">
        <v>296573</v>
      </c>
      <c r="C63">
        <v>305245</v>
      </c>
      <c r="D63">
        <v>235591</v>
      </c>
      <c r="E63">
        <v>267042</v>
      </c>
      <c r="F63">
        <v>235476</v>
      </c>
      <c r="G63">
        <v>256910</v>
      </c>
      <c r="H63">
        <v>214617</v>
      </c>
      <c r="I63">
        <v>193719</v>
      </c>
      <c r="J63">
        <v>138554</v>
      </c>
      <c r="K63">
        <v>84445</v>
      </c>
      <c r="L63">
        <v>49746</v>
      </c>
    </row>
    <row r="64" spans="1:12">
      <c r="A64">
        <v>1755</v>
      </c>
      <c r="B64">
        <v>1531</v>
      </c>
      <c r="C64">
        <v>1001</v>
      </c>
      <c r="D64">
        <v>935</v>
      </c>
      <c r="E64">
        <v>1077</v>
      </c>
      <c r="F64">
        <v>1263</v>
      </c>
      <c r="G64">
        <v>1017</v>
      </c>
      <c r="H64">
        <v>673</v>
      </c>
      <c r="I64">
        <v>585</v>
      </c>
      <c r="J64">
        <v>640</v>
      </c>
      <c r="K64">
        <v>656</v>
      </c>
      <c r="L64">
        <v>344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0B4FD7-739C-4D70-BE14-AD6F39B01CE1}">
  <dimension ref="A1:AM55"/>
  <sheetViews>
    <sheetView tabSelected="1" workbookViewId="0">
      <selection activeCell="AI9" sqref="AI9"/>
    </sheetView>
  </sheetViews>
  <sheetFormatPr defaultRowHeight="15"/>
  <cols>
    <col min="1" max="1" width="38.85546875" style="3" bestFit="1" customWidth="1"/>
    <col min="2" max="9" width="26.5703125" style="3" bestFit="1" customWidth="1"/>
    <col min="10" max="10" width="27.5703125" style="3" customWidth="1"/>
    <col min="11" max="12" width="27.5703125" style="3" bestFit="1" customWidth="1"/>
    <col min="13" max="21" width="18.42578125" style="3" bestFit="1" customWidth="1"/>
    <col min="22" max="22" width="26.42578125" style="3" bestFit="1" customWidth="1"/>
    <col min="23" max="25" width="18.42578125" style="3" bestFit="1" customWidth="1"/>
    <col min="26" max="26" width="19.5703125" style="3" customWidth="1"/>
    <col min="27" max="28" width="19.5703125" style="3" bestFit="1" customWidth="1"/>
    <col min="29" max="29" width="26.42578125" style="3" bestFit="1" customWidth="1"/>
    <col min="30" max="30" width="11" style="3" bestFit="1" customWidth="1"/>
    <col min="31" max="31" width="31.5703125" style="3" customWidth="1"/>
    <col min="32" max="32" width="26.42578125" style="3" bestFit="1" customWidth="1"/>
    <col min="33" max="33" width="19.42578125" style="3" bestFit="1" customWidth="1"/>
    <col min="34" max="38" width="20.42578125" style="3" bestFit="1" customWidth="1"/>
    <col min="39" max="39" width="12.5703125" style="3" bestFit="1" customWidth="1"/>
    <col min="40" max="16384" width="9.140625" style="3"/>
  </cols>
  <sheetData>
    <row r="1" spans="1:39">
      <c r="A1" s="3" t="s">
        <v>0</v>
      </c>
      <c r="B1" s="3" t="s">
        <v>57</v>
      </c>
      <c r="C1" s="3" t="s">
        <v>58</v>
      </c>
      <c r="D1" s="3" t="s">
        <v>59</v>
      </c>
      <c r="E1" s="3" t="s">
        <v>60</v>
      </c>
      <c r="F1" s="3" t="s">
        <v>61</v>
      </c>
      <c r="G1" s="3" t="s">
        <v>62</v>
      </c>
      <c r="H1" s="3" t="s">
        <v>63</v>
      </c>
      <c r="I1" s="3" t="s">
        <v>64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V1" s="3" t="s">
        <v>9</v>
      </c>
      <c r="W1" s="3" t="s">
        <v>16</v>
      </c>
      <c r="X1" s="3" t="s">
        <v>17</v>
      </c>
      <c r="Y1" s="3" t="s">
        <v>18</v>
      </c>
      <c r="Z1" s="3" t="s">
        <v>19</v>
      </c>
      <c r="AA1" s="3" t="s">
        <v>20</v>
      </c>
      <c r="AB1" s="3" t="s">
        <v>21</v>
      </c>
      <c r="AE1" s="3" t="s">
        <v>65</v>
      </c>
      <c r="AF1" s="3" t="s">
        <v>9</v>
      </c>
      <c r="AG1" s="3" t="s">
        <v>66</v>
      </c>
      <c r="AH1" s="3" t="s">
        <v>67</v>
      </c>
      <c r="AI1" s="3" t="s">
        <v>68</v>
      </c>
    </row>
    <row r="2" spans="1:39">
      <c r="A2" s="3">
        <v>11</v>
      </c>
      <c r="B2" s="3">
        <v>4634305</v>
      </c>
      <c r="C2" s="3">
        <v>8313008</v>
      </c>
      <c r="D2" s="3">
        <v>8376763</v>
      </c>
      <c r="E2" s="3">
        <v>3869436</v>
      </c>
      <c r="F2" s="3">
        <v>1567531</v>
      </c>
      <c r="G2" s="3">
        <v>428451</v>
      </c>
      <c r="H2" s="3">
        <v>335176</v>
      </c>
      <c r="I2" s="3">
        <v>2876</v>
      </c>
      <c r="L2" s="4">
        <f>0.075*4</f>
        <v>0.3</v>
      </c>
      <c r="M2" s="3">
        <v>4634305</v>
      </c>
      <c r="N2" s="3">
        <v>4555826</v>
      </c>
      <c r="O2" s="3">
        <v>5875818</v>
      </c>
      <c r="P2" s="3">
        <v>6248996</v>
      </c>
      <c r="Q2" s="3">
        <v>6227901</v>
      </c>
      <c r="R2" s="3">
        <v>7202350</v>
      </c>
      <c r="V2" s="4">
        <f>4*0.075</f>
        <v>0.3</v>
      </c>
      <c r="W2" s="3">
        <v>6159417</v>
      </c>
      <c r="X2" s="3">
        <v>6354967</v>
      </c>
      <c r="Y2" s="3">
        <v>6561584</v>
      </c>
      <c r="Z2" s="3">
        <v>5078815</v>
      </c>
      <c r="AA2" s="3">
        <v>4808701</v>
      </c>
      <c r="AB2" s="3">
        <v>4004054</v>
      </c>
      <c r="AE2" s="5">
        <f>2*0.05*0.001</f>
        <v>1E-4</v>
      </c>
      <c r="AF2" s="4">
        <f>4*0.075</f>
        <v>0.3</v>
      </c>
      <c r="AG2" s="3">
        <v>8</v>
      </c>
      <c r="AH2" s="5">
        <f>AF15/(AE2*AF2)</f>
        <v>169.65348493229067</v>
      </c>
      <c r="AI2" s="4">
        <f>AF32/(AE2*AF2)</f>
        <v>1087960606.0606034</v>
      </c>
    </row>
    <row r="3" spans="1:39">
      <c r="A3" s="3">
        <v>10</v>
      </c>
      <c r="B3" s="3">
        <v>4555826</v>
      </c>
      <c r="C3" s="3">
        <v>7269019</v>
      </c>
      <c r="D3" s="3">
        <v>7198364</v>
      </c>
      <c r="E3" s="3">
        <v>3610531</v>
      </c>
      <c r="F3" s="3">
        <v>1432569</v>
      </c>
      <c r="G3" s="3">
        <v>572747</v>
      </c>
      <c r="H3" s="3">
        <v>334334</v>
      </c>
      <c r="I3" s="3">
        <v>1941</v>
      </c>
      <c r="L3" s="4">
        <f>L2/3</f>
        <v>9.9999999999999992E-2</v>
      </c>
      <c r="M3" s="3">
        <v>8313008</v>
      </c>
      <c r="N3" s="3">
        <v>7269019</v>
      </c>
      <c r="O3" s="3">
        <v>7509564</v>
      </c>
      <c r="P3" s="3">
        <v>7365329</v>
      </c>
      <c r="Q3" s="3">
        <v>7220400</v>
      </c>
      <c r="R3" s="3">
        <v>6867891</v>
      </c>
      <c r="V3" s="4">
        <f>V2/3</f>
        <v>9.9999999999999992E-2</v>
      </c>
      <c r="W3" s="3">
        <v>7660672</v>
      </c>
      <c r="X3" s="3">
        <v>7042559</v>
      </c>
      <c r="Y3" s="3">
        <v>6520576</v>
      </c>
      <c r="Z3" s="3">
        <v>5134297</v>
      </c>
      <c r="AA3" s="3">
        <v>4362523</v>
      </c>
      <c r="AB3" s="3">
        <v>3026274</v>
      </c>
      <c r="AE3" s="5">
        <f>AE2/3</f>
        <v>3.3333333333333335E-5</v>
      </c>
      <c r="AF3" s="4">
        <f>AF2/3</f>
        <v>9.9999999999999992E-2</v>
      </c>
      <c r="AG3" s="3">
        <v>7</v>
      </c>
      <c r="AH3" s="5">
        <f>AG15/(AE3*AF3)</f>
        <v>15530.308150179721</v>
      </c>
      <c r="AI3" s="4">
        <f>AG32/(AE3*AF3)</f>
        <v>110039070629.37061</v>
      </c>
    </row>
    <row r="4" spans="1:39">
      <c r="A4" s="3">
        <v>9</v>
      </c>
      <c r="B4" s="3">
        <v>5875818</v>
      </c>
      <c r="C4" s="3">
        <v>7509564</v>
      </c>
      <c r="D4" s="3">
        <v>6865846</v>
      </c>
      <c r="E4" s="3">
        <v>3365174</v>
      </c>
      <c r="F4" s="3">
        <v>1293042</v>
      </c>
      <c r="G4" s="3">
        <v>560482</v>
      </c>
      <c r="H4" s="3">
        <v>342137</v>
      </c>
      <c r="I4" s="3">
        <v>1361</v>
      </c>
      <c r="L4" s="4">
        <f>L3/3</f>
        <v>3.3333333333333333E-2</v>
      </c>
      <c r="M4" s="3">
        <v>8376763</v>
      </c>
      <c r="N4" s="3">
        <v>7198364</v>
      </c>
      <c r="O4" s="3">
        <v>6865846</v>
      </c>
      <c r="P4" s="3">
        <v>7095788</v>
      </c>
      <c r="Q4" s="3">
        <v>6831934</v>
      </c>
      <c r="R4" s="3">
        <v>5960482</v>
      </c>
      <c r="V4" s="4">
        <f>V3/3</f>
        <v>3.3333333333333333E-2</v>
      </c>
      <c r="W4" s="3">
        <v>5630183</v>
      </c>
      <c r="X4" s="3">
        <v>4871586</v>
      </c>
      <c r="Y4" s="3">
        <v>4409775</v>
      </c>
      <c r="Z4" s="3">
        <v>3426052</v>
      </c>
      <c r="AA4" s="3">
        <v>2877222</v>
      </c>
      <c r="AB4" s="3">
        <v>1671370</v>
      </c>
      <c r="AE4" s="5">
        <f t="shared" ref="AE4:AE9" si="0">AE3/3</f>
        <v>1.1111111111111112E-5</v>
      </c>
      <c r="AF4" s="4">
        <f>AF3/3</f>
        <v>3.3333333333333333E-2</v>
      </c>
      <c r="AG4" s="3">
        <v>6</v>
      </c>
      <c r="AH4" s="5">
        <f>AH15/(AE4*AF4)</f>
        <v>252517.79902222037</v>
      </c>
      <c r="AI4" s="4">
        <f>AH32/(AE4*AF4)</f>
        <v>1476216191958.0398</v>
      </c>
    </row>
    <row r="5" spans="1:39">
      <c r="A5" s="3">
        <v>8</v>
      </c>
      <c r="B5" s="3">
        <v>6248996</v>
      </c>
      <c r="C5" s="3">
        <v>7365329</v>
      </c>
      <c r="D5" s="3">
        <v>7095788</v>
      </c>
      <c r="E5" s="3">
        <v>3256824</v>
      </c>
      <c r="F5" s="3">
        <v>1252531</v>
      </c>
      <c r="G5" s="3">
        <v>489631</v>
      </c>
      <c r="H5" s="3">
        <v>263247</v>
      </c>
      <c r="I5" s="3">
        <v>1197</v>
      </c>
      <c r="L5" s="4">
        <f>L4/3</f>
        <v>1.1111111111111112E-2</v>
      </c>
      <c r="M5" s="3">
        <v>3869436</v>
      </c>
      <c r="N5" s="3">
        <v>3610531</v>
      </c>
      <c r="O5" s="3">
        <v>3365174</v>
      </c>
      <c r="P5" s="3">
        <v>3256824</v>
      </c>
      <c r="Q5" s="3">
        <v>3036603</v>
      </c>
      <c r="R5" s="3">
        <v>1342640</v>
      </c>
      <c r="V5" s="4">
        <f>V4/3</f>
        <v>1.1111111111111112E-2</v>
      </c>
      <c r="W5" s="3">
        <v>2623718</v>
      </c>
      <c r="X5" s="3">
        <v>2346889</v>
      </c>
      <c r="Y5" s="3">
        <v>1975680</v>
      </c>
      <c r="Z5" s="3">
        <v>1797403</v>
      </c>
      <c r="AA5" s="3">
        <v>1165445</v>
      </c>
      <c r="AB5" s="3">
        <v>674874</v>
      </c>
      <c r="AE5" s="5">
        <f t="shared" si="0"/>
        <v>3.7037037037037037E-6</v>
      </c>
      <c r="AF5" s="4">
        <f>AF4/3</f>
        <v>1.1111111111111112E-2</v>
      </c>
      <c r="AG5" s="3">
        <v>5</v>
      </c>
      <c r="AH5" s="5">
        <f>AI15/(AE5*AF5)</f>
        <v>2560593.4737938135</v>
      </c>
      <c r="AI5" s="4">
        <f>AI32/(AE5*AF5)</f>
        <v>6399068283566.4238</v>
      </c>
    </row>
    <row r="6" spans="1:39">
      <c r="A6" s="3">
        <v>7</v>
      </c>
      <c r="B6" s="3">
        <v>6227901</v>
      </c>
      <c r="C6" s="3">
        <v>7220400</v>
      </c>
      <c r="D6" s="3">
        <v>6831934</v>
      </c>
      <c r="E6" s="3">
        <v>3036603</v>
      </c>
      <c r="F6" s="3">
        <v>1258026</v>
      </c>
      <c r="G6" s="3">
        <v>506969</v>
      </c>
      <c r="H6" s="3">
        <v>302353</v>
      </c>
      <c r="I6" s="3">
        <v>1460</v>
      </c>
      <c r="L6" s="4">
        <f>L5/3</f>
        <v>3.7037037037037038E-3</v>
      </c>
      <c r="M6" s="3">
        <v>1567531</v>
      </c>
      <c r="N6" s="3">
        <v>1432569</v>
      </c>
      <c r="O6" s="3">
        <v>1293042</v>
      </c>
      <c r="P6" s="3">
        <v>1252531</v>
      </c>
      <c r="Q6" s="3">
        <v>1258026</v>
      </c>
      <c r="R6" s="3">
        <v>1145143</v>
      </c>
      <c r="V6" s="4">
        <f>V5/3</f>
        <v>3.7037037037037038E-3</v>
      </c>
      <c r="W6" s="3">
        <v>1040954</v>
      </c>
      <c r="X6" s="3">
        <v>908579</v>
      </c>
      <c r="Y6" s="3">
        <v>732877</v>
      </c>
      <c r="Z6" s="3">
        <v>695209</v>
      </c>
      <c r="AA6" s="3">
        <v>395666</v>
      </c>
      <c r="AB6" s="3">
        <v>239752</v>
      </c>
      <c r="AE6" s="5">
        <f t="shared" si="0"/>
        <v>1.2345679012345679E-6</v>
      </c>
      <c r="AF6" s="4">
        <f>AF5/3</f>
        <v>3.7037037037037038E-3</v>
      </c>
      <c r="AG6" s="3">
        <v>4</v>
      </c>
      <c r="AH6" s="5">
        <f>AJ15/(AE6*AF6)</f>
        <v>22494338.134593286</v>
      </c>
      <c r="AI6" s="4">
        <f>AJ32/(AE6*AF6)</f>
        <v>24373065087062.867</v>
      </c>
    </row>
    <row r="7" spans="1:39">
      <c r="A7" s="3">
        <v>6</v>
      </c>
      <c r="B7" s="3">
        <v>7202350</v>
      </c>
      <c r="C7" s="3">
        <v>6867891</v>
      </c>
      <c r="D7" s="3">
        <v>5960482</v>
      </c>
      <c r="E7" s="3">
        <v>1342640</v>
      </c>
      <c r="F7" s="3">
        <v>1145143</v>
      </c>
      <c r="G7" s="3">
        <v>474004</v>
      </c>
      <c r="H7" s="3">
        <v>264560</v>
      </c>
      <c r="I7" s="3">
        <v>1569</v>
      </c>
      <c r="L7" s="4">
        <f>L6/3</f>
        <v>1.2345679012345679E-3</v>
      </c>
      <c r="M7" s="3">
        <v>428451</v>
      </c>
      <c r="N7" s="3">
        <v>572747</v>
      </c>
      <c r="O7" s="3">
        <v>560482</v>
      </c>
      <c r="P7" s="3">
        <v>489631</v>
      </c>
      <c r="Q7" s="3">
        <v>506969</v>
      </c>
      <c r="R7" s="3">
        <v>474004</v>
      </c>
      <c r="V7" s="4">
        <f>V6/3</f>
        <v>1.2345679012345679E-3</v>
      </c>
      <c r="W7" s="3">
        <v>450793</v>
      </c>
      <c r="X7" s="3">
        <v>407794</v>
      </c>
      <c r="Y7" s="3">
        <v>311490</v>
      </c>
      <c r="Z7" s="3">
        <v>289132</v>
      </c>
      <c r="AA7" s="3">
        <v>167309</v>
      </c>
      <c r="AB7" s="3">
        <v>105414</v>
      </c>
      <c r="AE7" s="5">
        <f t="shared" si="0"/>
        <v>4.1152263374485599E-7</v>
      </c>
      <c r="AF7" s="4">
        <f>AF6/3</f>
        <v>1.2345679012345679E-3</v>
      </c>
      <c r="AG7" s="3">
        <v>3</v>
      </c>
      <c r="AH7" s="5">
        <f>AK15/(AE7*AF7)</f>
        <v>153696255.44558242</v>
      </c>
      <c r="AI7" s="4">
        <f>AK32/(AE7*AF7)</f>
        <v>70977448573426.531</v>
      </c>
    </row>
    <row r="8" spans="1:39">
      <c r="A8" s="3">
        <v>5</v>
      </c>
      <c r="B8" s="3">
        <v>6159417</v>
      </c>
      <c r="C8" s="3">
        <v>7660672</v>
      </c>
      <c r="D8" s="3">
        <v>5630183</v>
      </c>
      <c r="E8" s="3">
        <v>2623718</v>
      </c>
      <c r="F8" s="3">
        <v>1040954</v>
      </c>
      <c r="G8" s="3">
        <v>450793</v>
      </c>
      <c r="H8" s="3">
        <v>289115</v>
      </c>
      <c r="I8" s="3">
        <v>1252</v>
      </c>
      <c r="L8" s="4">
        <f>L7/3</f>
        <v>4.1152263374485596E-4</v>
      </c>
      <c r="M8" s="3">
        <v>335176</v>
      </c>
      <c r="N8" s="3">
        <v>334334</v>
      </c>
      <c r="O8" s="3">
        <v>342137</v>
      </c>
      <c r="P8" s="3">
        <v>263247</v>
      </c>
      <c r="Q8" s="3">
        <v>302353</v>
      </c>
      <c r="R8" s="3">
        <v>264560</v>
      </c>
      <c r="V8" s="4">
        <f>V7/3</f>
        <v>4.1152263374485596E-4</v>
      </c>
      <c r="W8" s="3">
        <v>289115</v>
      </c>
      <c r="X8" s="3">
        <v>241677</v>
      </c>
      <c r="Y8" s="3">
        <v>217471</v>
      </c>
      <c r="Z8" s="3">
        <v>155143</v>
      </c>
      <c r="AA8" s="3">
        <v>94259</v>
      </c>
      <c r="AB8" s="3">
        <v>55176</v>
      </c>
      <c r="AE8" s="5">
        <f t="shared" si="0"/>
        <v>1.3717421124828532E-7</v>
      </c>
      <c r="AF8" s="4">
        <f>AF7/3</f>
        <v>4.1152263374485596E-4</v>
      </c>
      <c r="AG8" s="3">
        <v>2</v>
      </c>
      <c r="AH8" s="5">
        <f>AL15/(AE8*AF8)</f>
        <v>1586236080.9972451</v>
      </c>
      <c r="AI8" s="4">
        <f>AL32/(AE8*AF8)</f>
        <v>429611577602096.19</v>
      </c>
    </row>
    <row r="9" spans="1:39">
      <c r="A9" s="3">
        <v>4</v>
      </c>
      <c r="B9" s="3">
        <v>6354967</v>
      </c>
      <c r="C9" s="3">
        <v>7042559</v>
      </c>
      <c r="D9" s="3">
        <v>4871586</v>
      </c>
      <c r="E9" s="3">
        <v>2346889</v>
      </c>
      <c r="F9" s="3">
        <v>908579</v>
      </c>
      <c r="G9" s="3">
        <v>407794</v>
      </c>
      <c r="H9" s="3">
        <v>241677</v>
      </c>
      <c r="I9" s="3">
        <v>951</v>
      </c>
      <c r="L9" s="4">
        <f>L8/3</f>
        <v>1.3717421124828533E-4</v>
      </c>
      <c r="M9" s="3">
        <v>2876</v>
      </c>
      <c r="N9" s="3">
        <v>1941</v>
      </c>
      <c r="O9" s="3">
        <v>1361</v>
      </c>
      <c r="P9" s="3">
        <v>1197</v>
      </c>
      <c r="Q9" s="3">
        <v>1460</v>
      </c>
      <c r="R9" s="3">
        <v>1569</v>
      </c>
      <c r="V9" s="4">
        <f>V8/3</f>
        <v>1.3717421124828533E-4</v>
      </c>
      <c r="W9" s="3">
        <v>1252</v>
      </c>
      <c r="X9" s="3">
        <v>951</v>
      </c>
      <c r="Y9" s="3">
        <v>798</v>
      </c>
      <c r="Z9" s="3">
        <v>837</v>
      </c>
      <c r="AA9" s="3">
        <v>891</v>
      </c>
      <c r="AB9" s="3">
        <v>580</v>
      </c>
      <c r="AE9" s="5">
        <f t="shared" si="0"/>
        <v>4.5724737082761776E-8</v>
      </c>
      <c r="AF9" s="4">
        <f>AF8/3</f>
        <v>1.3717421124828533E-4</v>
      </c>
      <c r="AG9" s="3">
        <v>1</v>
      </c>
      <c r="AH9" s="5">
        <f>AM15/(AE9*AF9)</f>
        <v>20004222012.381836</v>
      </c>
      <c r="AI9" s="4">
        <f>AM32/(AE9*AF9)</f>
        <v>23531873006643.34</v>
      </c>
    </row>
    <row r="10" spans="1:39">
      <c r="A10" s="3">
        <v>3</v>
      </c>
      <c r="B10" s="3">
        <v>6561584</v>
      </c>
      <c r="C10" s="3">
        <v>6520576</v>
      </c>
      <c r="D10" s="3">
        <v>4409775</v>
      </c>
      <c r="E10" s="3">
        <v>1975680</v>
      </c>
      <c r="F10" s="3">
        <v>732877</v>
      </c>
      <c r="G10" s="3">
        <v>311490</v>
      </c>
      <c r="H10" s="3">
        <v>217471</v>
      </c>
      <c r="I10" s="3">
        <v>798</v>
      </c>
    </row>
    <row r="11" spans="1:39">
      <c r="A11" s="3">
        <v>2</v>
      </c>
      <c r="B11" s="3">
        <v>5078815</v>
      </c>
      <c r="C11" s="3">
        <v>5134297</v>
      </c>
      <c r="D11" s="3">
        <v>3426052</v>
      </c>
      <c r="E11" s="3">
        <v>1797403</v>
      </c>
      <c r="F11" s="3">
        <v>695209</v>
      </c>
      <c r="G11" s="3">
        <v>289132</v>
      </c>
      <c r="H11" s="3">
        <v>155143</v>
      </c>
      <c r="I11" s="3">
        <v>837</v>
      </c>
      <c r="AG11" s="5"/>
    </row>
    <row r="12" spans="1:39">
      <c r="A12" s="3">
        <v>1</v>
      </c>
      <c r="B12" s="3">
        <v>4808701</v>
      </c>
      <c r="C12" s="3">
        <v>4362523</v>
      </c>
      <c r="D12" s="3">
        <v>2877222</v>
      </c>
      <c r="E12" s="3">
        <v>1165445</v>
      </c>
      <c r="F12" s="3">
        <v>395666</v>
      </c>
      <c r="G12" s="3">
        <v>167309</v>
      </c>
      <c r="H12" s="3">
        <v>94259</v>
      </c>
      <c r="I12" s="3">
        <v>891</v>
      </c>
    </row>
    <row r="13" spans="1:39">
      <c r="A13" s="3">
        <v>0</v>
      </c>
      <c r="B13" s="3">
        <v>4004054</v>
      </c>
      <c r="C13" s="3">
        <v>3026274</v>
      </c>
      <c r="D13" s="3">
        <v>1671370</v>
      </c>
      <c r="E13" s="3">
        <v>674874</v>
      </c>
      <c r="F13" s="3">
        <v>239752</v>
      </c>
      <c r="G13" s="3">
        <v>105414</v>
      </c>
      <c r="H13" s="3">
        <v>55176</v>
      </c>
      <c r="I13" s="3">
        <v>580</v>
      </c>
    </row>
    <row r="14" spans="1:39">
      <c r="AE14" s="8" t="s">
        <v>69</v>
      </c>
      <c r="AF14" s="8">
        <v>5486231.1007631104</v>
      </c>
      <c r="AG14" s="8">
        <v>4837160.8686431404</v>
      </c>
      <c r="AH14" s="8">
        <v>3100306.6494368101</v>
      </c>
      <c r="AI14" s="8">
        <v>1275357.1472209699</v>
      </c>
      <c r="AJ14" s="8">
        <v>535440.71799877298</v>
      </c>
      <c r="AK14" s="8">
        <v>250800.125521418</v>
      </c>
      <c r="AL14" s="8">
        <v>141489.97285856601</v>
      </c>
      <c r="AM14" s="8">
        <v>595.24761365980896</v>
      </c>
    </row>
    <row r="15" spans="1:39">
      <c r="AE15" s="8" t="s">
        <v>70</v>
      </c>
      <c r="AF15" s="8">
        <v>5.0896045479687201E-3</v>
      </c>
      <c r="AG15" s="8">
        <v>5.1767693833932399E-2</v>
      </c>
      <c r="AH15" s="8">
        <v>9.3525110748970505E-2</v>
      </c>
      <c r="AI15" s="8">
        <v>0.105374217028552</v>
      </c>
      <c r="AJ15" s="8">
        <v>0.102854769705502</v>
      </c>
      <c r="AK15" s="8">
        <v>7.8085787453936101E-2</v>
      </c>
      <c r="AL15" s="8">
        <v>8.9543491055295604E-2</v>
      </c>
      <c r="AM15" s="8">
        <v>0.125471576414452</v>
      </c>
    </row>
    <row r="32" spans="31:39">
      <c r="AE32" s="4" t="s">
        <v>71</v>
      </c>
      <c r="AF32" s="4">
        <v>32638.8181818181</v>
      </c>
      <c r="AG32" s="4">
        <v>366796.90209790203</v>
      </c>
      <c r="AH32" s="4">
        <v>546746.73776223697</v>
      </c>
      <c r="AI32" s="4">
        <v>263336.14335664298</v>
      </c>
      <c r="AJ32" s="4">
        <v>111445.19930069899</v>
      </c>
      <c r="AK32" s="4">
        <v>36060.279720279701</v>
      </c>
      <c r="AL32" s="4">
        <v>24251.699300699202</v>
      </c>
      <c r="AM32" s="4">
        <v>147.59790209790199</v>
      </c>
    </row>
    <row r="33" spans="1:39">
      <c r="AE33" s="4" t="s">
        <v>72</v>
      </c>
      <c r="AF33" s="9">
        <f>0.0142205893446113*100</f>
        <v>1.4220589344611301</v>
      </c>
      <c r="AG33" s="9">
        <f>100*0.72775778727757</f>
        <v>72.775778727757</v>
      </c>
      <c r="AH33" s="9">
        <f>100*0.951077732606714</f>
        <v>95.107773260671408</v>
      </c>
      <c r="AI33" s="9">
        <f>100*0.833038346353766</f>
        <v>83.303834635376589</v>
      </c>
      <c r="AJ33" s="9">
        <f>100*0.952896158281958</f>
        <v>95.289615828195792</v>
      </c>
      <c r="AK33" s="9">
        <f>100*0.759150156818221</f>
        <v>75.915015681822098</v>
      </c>
      <c r="AL33" s="9">
        <f>100*0.850172251119855</f>
        <v>85.017225111985496</v>
      </c>
      <c r="AM33" s="9">
        <f>100*0.727520760827507</f>
        <v>72.752076082750705</v>
      </c>
    </row>
    <row r="34" spans="1:39">
      <c r="AE34" s="3" t="s">
        <v>73</v>
      </c>
      <c r="AF34" s="9">
        <f>100*0.012513379398429</f>
        <v>1.2513379398428999</v>
      </c>
      <c r="AG34" s="9">
        <f>100*0.669912923096607</f>
        <v>66.991292309660693</v>
      </c>
      <c r="AH34" s="9">
        <f>100*0.886160785374492</f>
        <v>88.616078537449212</v>
      </c>
      <c r="AI34" s="9">
        <f>100*0.807713364559676</f>
        <v>80.771336455967599</v>
      </c>
      <c r="AJ34" s="9">
        <f>100*0.879397974813678</f>
        <v>87.939797481367805</v>
      </c>
      <c r="AK34" s="9">
        <f>100*0.656173145563983</f>
        <v>65.617314556398298</v>
      </c>
      <c r="AL34" s="9">
        <f>100*0.759522261513309</f>
        <v>75.952226151330905</v>
      </c>
      <c r="AM34" s="9">
        <f>100*0.79799791170493</f>
        <v>79.799791170492995</v>
      </c>
    </row>
    <row r="35" spans="1:39">
      <c r="AF35" s="9"/>
      <c r="AG35" s="9"/>
      <c r="AH35" s="9"/>
      <c r="AI35" s="9"/>
      <c r="AJ35" s="9"/>
      <c r="AK35" s="9"/>
      <c r="AL35" s="9"/>
      <c r="AM35" s="9"/>
    </row>
    <row r="39" spans="1:39">
      <c r="L39" s="3" t="s">
        <v>65</v>
      </c>
      <c r="M39" s="3" t="s">
        <v>10</v>
      </c>
      <c r="N39" s="3" t="s">
        <v>11</v>
      </c>
      <c r="O39" s="3" t="s">
        <v>12</v>
      </c>
      <c r="P39" s="3" t="s">
        <v>13</v>
      </c>
      <c r="Q39" s="3" t="s">
        <v>14</v>
      </c>
      <c r="R39" s="3" t="s">
        <v>15</v>
      </c>
      <c r="V39" s="3" t="s">
        <v>65</v>
      </c>
      <c r="W39" s="3" t="s">
        <v>16</v>
      </c>
      <c r="X39" s="3" t="s">
        <v>17</v>
      </c>
      <c r="Y39" s="3" t="s">
        <v>18</v>
      </c>
      <c r="Z39" s="3" t="s">
        <v>19</v>
      </c>
      <c r="AA39" s="3" t="s">
        <v>20</v>
      </c>
      <c r="AB39" s="3" t="s">
        <v>21</v>
      </c>
    </row>
    <row r="40" spans="1:39">
      <c r="L40" s="5">
        <f>2*0.05*0.001</f>
        <v>1E-4</v>
      </c>
      <c r="M40" s="3">
        <v>4634305</v>
      </c>
      <c r="N40" s="3">
        <v>4555826</v>
      </c>
      <c r="O40" s="3">
        <v>5875818</v>
      </c>
      <c r="P40" s="3">
        <v>6248996</v>
      </c>
      <c r="Q40" s="3">
        <v>6227901</v>
      </c>
      <c r="R40" s="3">
        <v>7202350</v>
      </c>
      <c r="V40" s="5">
        <f>2*0.05*0.001</f>
        <v>1E-4</v>
      </c>
      <c r="W40" s="3">
        <v>6159417</v>
      </c>
      <c r="X40" s="3">
        <v>6354967</v>
      </c>
      <c r="Y40" s="3">
        <v>6561584</v>
      </c>
      <c r="Z40" s="3">
        <v>5078815</v>
      </c>
      <c r="AA40" s="3">
        <v>4808701</v>
      </c>
      <c r="AB40" s="3">
        <v>4004054</v>
      </c>
    </row>
    <row r="41" spans="1:39">
      <c r="L41" s="5">
        <f>L40/3</f>
        <v>3.3333333333333335E-5</v>
      </c>
      <c r="M41" s="3">
        <v>8313008</v>
      </c>
      <c r="N41" s="3">
        <v>7269019</v>
      </c>
      <c r="O41" s="3">
        <v>7509564</v>
      </c>
      <c r="P41" s="3">
        <v>7365329</v>
      </c>
      <c r="Q41" s="3">
        <v>7220400</v>
      </c>
      <c r="R41" s="3">
        <v>6867891</v>
      </c>
      <c r="V41" s="5">
        <f>V40/3</f>
        <v>3.3333333333333335E-5</v>
      </c>
      <c r="W41" s="3">
        <v>7660672</v>
      </c>
      <c r="X41" s="3">
        <v>7042559</v>
      </c>
      <c r="Y41" s="3">
        <v>6520576</v>
      </c>
      <c r="Z41" s="3">
        <v>5134297</v>
      </c>
      <c r="AA41" s="3">
        <v>4362523</v>
      </c>
      <c r="AB41" s="3">
        <v>3026274</v>
      </c>
    </row>
    <row r="42" spans="1:39">
      <c r="L42" s="5">
        <f t="shared" ref="L42:L47" si="1">L41/3</f>
        <v>1.1111111111111112E-5</v>
      </c>
      <c r="M42" s="3">
        <v>8376763</v>
      </c>
      <c r="N42" s="3">
        <v>7198364</v>
      </c>
      <c r="O42" s="3">
        <v>6865846</v>
      </c>
      <c r="P42" s="3">
        <v>7095788</v>
      </c>
      <c r="Q42" s="3">
        <v>6831934</v>
      </c>
      <c r="R42" s="3">
        <v>5960482</v>
      </c>
      <c r="V42" s="5">
        <f t="shared" ref="V42:V47" si="2">V41/3</f>
        <v>1.1111111111111112E-5</v>
      </c>
      <c r="W42" s="3">
        <v>5630183</v>
      </c>
      <c r="X42" s="3">
        <v>4871586</v>
      </c>
      <c r="Y42" s="3">
        <v>4409775</v>
      </c>
      <c r="Z42" s="3">
        <v>3426052</v>
      </c>
      <c r="AA42" s="3">
        <v>2877222</v>
      </c>
      <c r="AB42" s="3">
        <v>1671370</v>
      </c>
    </row>
    <row r="43" spans="1:39">
      <c r="A43" s="3">
        <v>8</v>
      </c>
      <c r="B43" s="3">
        <v>7</v>
      </c>
      <c r="C43" s="3">
        <v>6</v>
      </c>
      <c r="D43" s="3">
        <v>5</v>
      </c>
      <c r="E43" s="3">
        <v>4</v>
      </c>
      <c r="F43" s="3">
        <v>3</v>
      </c>
      <c r="G43" s="3">
        <v>2</v>
      </c>
      <c r="H43" s="3">
        <v>1</v>
      </c>
      <c r="I43"/>
      <c r="L43" s="5">
        <f t="shared" si="1"/>
        <v>3.7037037037037037E-6</v>
      </c>
      <c r="M43" s="3">
        <v>3869436</v>
      </c>
      <c r="N43" s="3">
        <v>3610531</v>
      </c>
      <c r="O43" s="3">
        <v>3365174</v>
      </c>
      <c r="P43" s="3">
        <v>3256824</v>
      </c>
      <c r="Q43" s="3">
        <v>3036603</v>
      </c>
      <c r="R43" s="3">
        <v>1342640</v>
      </c>
      <c r="V43" s="5">
        <f t="shared" si="2"/>
        <v>3.7037037037037037E-6</v>
      </c>
      <c r="W43" s="3">
        <v>2623718</v>
      </c>
      <c r="X43" s="3">
        <v>2346889</v>
      </c>
      <c r="Y43" s="3">
        <v>1975680</v>
      </c>
      <c r="Z43" s="3">
        <v>1797403</v>
      </c>
      <c r="AA43" s="3">
        <v>1165445</v>
      </c>
      <c r="AB43" s="3">
        <v>674874</v>
      </c>
    </row>
    <row r="44" spans="1:39">
      <c r="A44" s="3">
        <v>4634305</v>
      </c>
      <c r="B44" s="3">
        <v>8313008</v>
      </c>
      <c r="C44" s="3">
        <v>8376763</v>
      </c>
      <c r="D44" s="3">
        <v>3869436</v>
      </c>
      <c r="E44" s="3">
        <v>1567531</v>
      </c>
      <c r="F44" s="3">
        <v>428451</v>
      </c>
      <c r="G44" s="3">
        <v>335176</v>
      </c>
      <c r="H44" s="3">
        <v>2876</v>
      </c>
      <c r="I44"/>
      <c r="L44" s="5">
        <f t="shared" si="1"/>
        <v>1.2345679012345679E-6</v>
      </c>
      <c r="M44" s="3">
        <v>1567531</v>
      </c>
      <c r="N44" s="3">
        <v>1432569</v>
      </c>
      <c r="O44" s="3">
        <v>1293042</v>
      </c>
      <c r="P44" s="3">
        <v>1252531</v>
      </c>
      <c r="Q44" s="3">
        <v>1258026</v>
      </c>
      <c r="R44" s="3">
        <v>1145143</v>
      </c>
      <c r="V44" s="5">
        <f t="shared" si="2"/>
        <v>1.2345679012345679E-6</v>
      </c>
      <c r="W44" s="3">
        <v>1040954</v>
      </c>
      <c r="X44" s="3">
        <v>908579</v>
      </c>
      <c r="Y44" s="3">
        <v>732877</v>
      </c>
      <c r="Z44" s="3">
        <v>695209</v>
      </c>
      <c r="AA44" s="3">
        <v>395666</v>
      </c>
      <c r="AB44" s="3">
        <v>239752</v>
      </c>
    </row>
    <row r="45" spans="1:39">
      <c r="A45" s="3">
        <v>4555826</v>
      </c>
      <c r="B45" s="3">
        <v>7269019</v>
      </c>
      <c r="C45" s="3">
        <v>7198364</v>
      </c>
      <c r="D45" s="3">
        <v>3610531</v>
      </c>
      <c r="E45" s="3">
        <v>1432569</v>
      </c>
      <c r="F45" s="3">
        <v>572747</v>
      </c>
      <c r="G45" s="3">
        <v>334334</v>
      </c>
      <c r="H45" s="3">
        <v>1941</v>
      </c>
      <c r="I45"/>
      <c r="L45" s="5">
        <f t="shared" si="1"/>
        <v>4.1152263374485599E-7</v>
      </c>
      <c r="M45" s="3">
        <v>428451</v>
      </c>
      <c r="N45" s="3">
        <v>572747</v>
      </c>
      <c r="O45" s="3">
        <v>560482</v>
      </c>
      <c r="P45" s="3">
        <v>489631</v>
      </c>
      <c r="Q45" s="3">
        <v>506969</v>
      </c>
      <c r="R45" s="3">
        <v>474004</v>
      </c>
      <c r="V45" s="5">
        <f t="shared" si="2"/>
        <v>4.1152263374485599E-7</v>
      </c>
      <c r="W45" s="3">
        <v>450793</v>
      </c>
      <c r="X45" s="3">
        <v>407794</v>
      </c>
      <c r="Y45" s="3">
        <v>311490</v>
      </c>
      <c r="Z45" s="3">
        <v>289132</v>
      </c>
      <c r="AA45" s="3">
        <v>167309</v>
      </c>
      <c r="AB45" s="3">
        <v>105414</v>
      </c>
    </row>
    <row r="46" spans="1:39">
      <c r="A46" s="3">
        <v>5875818</v>
      </c>
      <c r="B46" s="3">
        <v>7509564</v>
      </c>
      <c r="C46" s="3">
        <v>6865846</v>
      </c>
      <c r="D46" s="3">
        <v>3365174</v>
      </c>
      <c r="E46" s="3">
        <v>1293042</v>
      </c>
      <c r="F46" s="3">
        <v>560482</v>
      </c>
      <c r="G46" s="3">
        <v>342137</v>
      </c>
      <c r="H46" s="3">
        <v>1361</v>
      </c>
      <c r="I46"/>
      <c r="L46" s="5">
        <f t="shared" si="1"/>
        <v>1.3717421124828532E-7</v>
      </c>
      <c r="M46" s="3">
        <v>335176</v>
      </c>
      <c r="N46" s="3">
        <v>334334</v>
      </c>
      <c r="O46" s="3">
        <v>342137</v>
      </c>
      <c r="P46" s="3">
        <v>263247</v>
      </c>
      <c r="Q46" s="3">
        <v>302353</v>
      </c>
      <c r="R46" s="3">
        <v>264560</v>
      </c>
      <c r="V46" s="5">
        <f t="shared" si="2"/>
        <v>1.3717421124828532E-7</v>
      </c>
      <c r="W46" s="3">
        <v>289115</v>
      </c>
      <c r="X46" s="3">
        <v>241677</v>
      </c>
      <c r="Y46" s="3">
        <v>217471</v>
      </c>
      <c r="Z46" s="3">
        <v>155143</v>
      </c>
      <c r="AA46" s="3">
        <v>94259</v>
      </c>
      <c r="AB46" s="3">
        <v>55176</v>
      </c>
    </row>
    <row r="47" spans="1:39">
      <c r="A47" s="3">
        <v>6248996</v>
      </c>
      <c r="B47" s="3">
        <v>7365329</v>
      </c>
      <c r="C47" s="3">
        <v>7095788</v>
      </c>
      <c r="D47" s="3">
        <v>3256824</v>
      </c>
      <c r="E47" s="3">
        <v>1252531</v>
      </c>
      <c r="F47" s="3">
        <v>489631</v>
      </c>
      <c r="G47" s="3">
        <v>263247</v>
      </c>
      <c r="H47" s="3">
        <v>1197</v>
      </c>
      <c r="I47"/>
      <c r="L47" s="5">
        <f t="shared" si="1"/>
        <v>4.5724737082761776E-8</v>
      </c>
      <c r="M47" s="3">
        <v>2876</v>
      </c>
      <c r="N47" s="3">
        <v>1941</v>
      </c>
      <c r="O47" s="3">
        <v>1361</v>
      </c>
      <c r="P47" s="3">
        <v>1197</v>
      </c>
      <c r="Q47" s="3">
        <v>1460</v>
      </c>
      <c r="R47" s="3">
        <v>1569</v>
      </c>
      <c r="V47" s="5">
        <f t="shared" si="2"/>
        <v>4.5724737082761776E-8</v>
      </c>
      <c r="W47" s="3">
        <v>1252</v>
      </c>
      <c r="X47" s="3">
        <v>951</v>
      </c>
      <c r="Y47" s="3">
        <v>798</v>
      </c>
      <c r="Z47" s="3">
        <v>837</v>
      </c>
      <c r="AA47" s="3">
        <v>891</v>
      </c>
      <c r="AB47" s="3">
        <v>580</v>
      </c>
    </row>
    <row r="48" spans="1:39">
      <c r="A48" s="3">
        <v>6227901</v>
      </c>
      <c r="B48" s="3">
        <v>7220400</v>
      </c>
      <c r="C48" s="3">
        <v>6831934</v>
      </c>
      <c r="D48" s="3">
        <v>3036603</v>
      </c>
      <c r="E48" s="3">
        <v>1258026</v>
      </c>
      <c r="F48" s="3">
        <v>506969</v>
      </c>
      <c r="G48" s="3">
        <v>302353</v>
      </c>
      <c r="H48" s="3">
        <v>1460</v>
      </c>
      <c r="I48"/>
    </row>
    <row r="49" spans="1:9">
      <c r="A49" s="3">
        <v>7202350</v>
      </c>
      <c r="B49" s="3">
        <v>6867891</v>
      </c>
      <c r="C49" s="3">
        <v>5960482</v>
      </c>
      <c r="D49" s="3">
        <v>1342640</v>
      </c>
      <c r="E49" s="3">
        <v>1145143</v>
      </c>
      <c r="F49" s="3">
        <v>474004</v>
      </c>
      <c r="G49" s="3">
        <v>264560</v>
      </c>
      <c r="H49" s="3">
        <v>1569</v>
      </c>
      <c r="I49"/>
    </row>
    <row r="50" spans="1:9">
      <c r="A50" s="3">
        <v>6159417</v>
      </c>
      <c r="B50" s="3">
        <v>7660672</v>
      </c>
      <c r="C50" s="3">
        <v>5630183</v>
      </c>
      <c r="D50" s="3">
        <v>2623718</v>
      </c>
      <c r="E50" s="3">
        <v>1040954</v>
      </c>
      <c r="F50" s="3">
        <v>450793</v>
      </c>
      <c r="G50" s="3">
        <v>289115</v>
      </c>
      <c r="H50" s="3">
        <v>1252</v>
      </c>
      <c r="I50"/>
    </row>
    <row r="51" spans="1:9">
      <c r="A51" s="3">
        <v>6354967</v>
      </c>
      <c r="B51" s="3">
        <v>7042559</v>
      </c>
      <c r="C51" s="3">
        <v>4871586</v>
      </c>
      <c r="D51" s="3">
        <v>2346889</v>
      </c>
      <c r="E51" s="3">
        <v>908579</v>
      </c>
      <c r="F51" s="3">
        <v>407794</v>
      </c>
      <c r="G51" s="3">
        <v>241677</v>
      </c>
      <c r="H51" s="3">
        <v>951</v>
      </c>
      <c r="I51"/>
    </row>
    <row r="52" spans="1:9">
      <c r="A52" s="3">
        <v>6561584</v>
      </c>
      <c r="B52" s="3">
        <v>6520576</v>
      </c>
      <c r="C52" s="3">
        <v>4409775</v>
      </c>
      <c r="D52" s="3">
        <v>1975680</v>
      </c>
      <c r="E52" s="3">
        <v>732877</v>
      </c>
      <c r="F52" s="3">
        <v>311490</v>
      </c>
      <c r="G52" s="3">
        <v>217471</v>
      </c>
      <c r="H52" s="3">
        <v>798</v>
      </c>
      <c r="I52"/>
    </row>
    <row r="53" spans="1:9">
      <c r="A53" s="3">
        <v>5078815</v>
      </c>
      <c r="B53" s="3">
        <v>5134297</v>
      </c>
      <c r="C53" s="3">
        <v>3426052</v>
      </c>
      <c r="D53" s="3">
        <v>1797403</v>
      </c>
      <c r="E53" s="3">
        <v>695209</v>
      </c>
      <c r="F53" s="3">
        <v>289132</v>
      </c>
      <c r="G53" s="3">
        <v>155143</v>
      </c>
      <c r="H53" s="3">
        <v>837</v>
      </c>
      <c r="I53"/>
    </row>
    <row r="54" spans="1:9">
      <c r="A54" s="3">
        <v>4808701</v>
      </c>
      <c r="B54" s="3">
        <v>4362523</v>
      </c>
      <c r="C54" s="3">
        <v>2877222</v>
      </c>
      <c r="D54" s="3">
        <v>1165445</v>
      </c>
      <c r="E54" s="3">
        <v>395666</v>
      </c>
      <c r="F54" s="3">
        <v>167309</v>
      </c>
      <c r="G54" s="3">
        <v>94259</v>
      </c>
      <c r="H54" s="3">
        <v>891</v>
      </c>
      <c r="I54"/>
    </row>
    <row r="55" spans="1:9">
      <c r="A55" s="3">
        <v>4004054</v>
      </c>
      <c r="B55" s="3">
        <v>3026274</v>
      </c>
      <c r="C55" s="3">
        <v>1671370</v>
      </c>
      <c r="D55" s="3">
        <v>674874</v>
      </c>
      <c r="E55" s="3">
        <v>239752</v>
      </c>
      <c r="F55" s="3">
        <v>105414</v>
      </c>
      <c r="G55" s="3">
        <v>55176</v>
      </c>
      <c r="H55" s="3">
        <v>580</v>
      </c>
      <c r="I5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675CB-9670-4D7F-B552-4D1629D34EC7}">
  <dimension ref="A2:L64"/>
  <sheetViews>
    <sheetView topLeftCell="A23" workbookViewId="0">
      <selection activeCell="A36" sqref="A36"/>
    </sheetView>
  </sheetViews>
  <sheetFormatPr defaultColWidth="11.42578125" defaultRowHeight="15"/>
  <sheetData>
    <row r="2" spans="1:2">
      <c r="A2" t="s">
        <v>22</v>
      </c>
    </row>
    <row r="3" spans="1:2">
      <c r="A3" t="s">
        <v>74</v>
      </c>
    </row>
    <row r="4" spans="1:2">
      <c r="A4" t="s">
        <v>75</v>
      </c>
    </row>
    <row r="5" spans="1:2">
      <c r="A5" t="s">
        <v>76</v>
      </c>
      <c r="B5" t="s">
        <v>26</v>
      </c>
    </row>
    <row r="6" spans="1:2">
      <c r="A6" t="s">
        <v>77</v>
      </c>
    </row>
    <row r="7" spans="1:2">
      <c r="A7" t="s">
        <v>78</v>
      </c>
    </row>
    <row r="8" spans="1:2">
      <c r="A8" t="s">
        <v>29</v>
      </c>
    </row>
    <row r="9" spans="1:2">
      <c r="A9" t="s">
        <v>30</v>
      </c>
    </row>
    <row r="10" spans="1:2">
      <c r="A10" t="s">
        <v>79</v>
      </c>
    </row>
    <row r="11" spans="1:2">
      <c r="A11" t="s">
        <v>80</v>
      </c>
    </row>
    <row r="12" spans="1:2">
      <c r="A12" t="s">
        <v>81</v>
      </c>
    </row>
    <row r="13" spans="1:2">
      <c r="A13" t="s">
        <v>34</v>
      </c>
    </row>
    <row r="14" spans="1:2">
      <c r="A14" t="s">
        <v>35</v>
      </c>
    </row>
    <row r="15" spans="1:2">
      <c r="A15" t="s">
        <v>82</v>
      </c>
    </row>
    <row r="16" spans="1:2">
      <c r="A16" t="s">
        <v>37</v>
      </c>
    </row>
    <row r="17" spans="1:2">
      <c r="A17" t="s">
        <v>83</v>
      </c>
    </row>
    <row r="18" spans="1:2">
      <c r="A18" t="s">
        <v>84</v>
      </c>
    </row>
    <row r="19" spans="1:2">
      <c r="A19" t="s">
        <v>85</v>
      </c>
    </row>
    <row r="20" spans="1:2">
      <c r="A20" t="s">
        <v>41</v>
      </c>
    </row>
    <row r="21" spans="1:2">
      <c r="A21" t="s">
        <v>86</v>
      </c>
    </row>
    <row r="22" spans="1:2">
      <c r="A22" t="s">
        <v>43</v>
      </c>
      <c r="B22" t="s">
        <v>44</v>
      </c>
    </row>
    <row r="23" spans="1:2">
      <c r="A23" t="s">
        <v>45</v>
      </c>
    </row>
    <row r="24" spans="1:2">
      <c r="A24" t="s">
        <v>46</v>
      </c>
    </row>
    <row r="25" spans="1:2">
      <c r="A25" t="s">
        <v>47</v>
      </c>
    </row>
    <row r="26" spans="1:2">
      <c r="A26" t="s">
        <v>48</v>
      </c>
    </row>
    <row r="28" spans="1:2">
      <c r="A28" t="s">
        <v>49</v>
      </c>
    </row>
    <row r="29" spans="1:2">
      <c r="A29" t="s">
        <v>50</v>
      </c>
    </row>
    <row r="30" spans="1:2">
      <c r="A30" t="s">
        <v>87</v>
      </c>
    </row>
    <row r="31" spans="1:2">
      <c r="A31" t="s">
        <v>52</v>
      </c>
    </row>
    <row r="32" spans="1:2">
      <c r="A32" t="s">
        <v>53</v>
      </c>
    </row>
    <row r="36" spans="1:12">
      <c r="A36" t="s">
        <v>54</v>
      </c>
    </row>
    <row r="37" spans="1:12">
      <c r="A37">
        <v>38551982</v>
      </c>
      <c r="B37">
        <v>18570454</v>
      </c>
      <c r="C37">
        <v>4405778</v>
      </c>
      <c r="D37">
        <v>2588992</v>
      </c>
      <c r="E37">
        <v>2232798</v>
      </c>
      <c r="F37">
        <v>2088000</v>
      </c>
      <c r="G37">
        <v>2059321</v>
      </c>
      <c r="H37">
        <v>1990345</v>
      </c>
      <c r="I37">
        <v>1963159</v>
      </c>
      <c r="J37">
        <v>1897770</v>
      </c>
      <c r="K37">
        <v>1905610</v>
      </c>
      <c r="L37">
        <v>1875773</v>
      </c>
    </row>
    <row r="38" spans="1:12">
      <c r="A38">
        <v>39349275</v>
      </c>
      <c r="B38">
        <v>17999845</v>
      </c>
      <c r="C38">
        <v>3897885</v>
      </c>
      <c r="D38">
        <v>2512602</v>
      </c>
      <c r="E38">
        <v>2131228</v>
      </c>
      <c r="F38">
        <v>2071760</v>
      </c>
      <c r="G38">
        <v>2025519</v>
      </c>
      <c r="H38">
        <v>2028237</v>
      </c>
      <c r="I38">
        <v>1975615</v>
      </c>
      <c r="J38">
        <v>1853715</v>
      </c>
      <c r="K38">
        <v>1862163</v>
      </c>
      <c r="L38">
        <v>1855099</v>
      </c>
    </row>
    <row r="39" spans="1:12">
      <c r="A39">
        <v>2147483646</v>
      </c>
      <c r="B39">
        <v>22007234</v>
      </c>
      <c r="C39">
        <v>7377014</v>
      </c>
      <c r="D39">
        <v>3539865</v>
      </c>
      <c r="E39">
        <v>2424089</v>
      </c>
      <c r="F39">
        <v>2103501</v>
      </c>
      <c r="G39">
        <v>2016421</v>
      </c>
      <c r="H39">
        <v>2004102</v>
      </c>
      <c r="I39">
        <v>1880480</v>
      </c>
      <c r="J39">
        <v>1857275</v>
      </c>
      <c r="K39">
        <v>1848095</v>
      </c>
      <c r="L39">
        <v>1840565</v>
      </c>
    </row>
    <row r="40" spans="1:12">
      <c r="A40">
        <v>2147483646</v>
      </c>
      <c r="B40">
        <v>21692622</v>
      </c>
      <c r="C40">
        <v>7071872</v>
      </c>
      <c r="D40">
        <v>3446261</v>
      </c>
      <c r="E40">
        <v>2365321</v>
      </c>
      <c r="F40">
        <v>2076271</v>
      </c>
      <c r="G40">
        <v>2029855</v>
      </c>
      <c r="H40">
        <v>1928214</v>
      </c>
      <c r="I40">
        <v>1870370</v>
      </c>
      <c r="J40">
        <v>1849762</v>
      </c>
      <c r="K40">
        <v>1838324</v>
      </c>
      <c r="L40">
        <v>1826579</v>
      </c>
    </row>
    <row r="41" spans="1:1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6" spans="1:12">
      <c r="A46" t="s">
        <v>88</v>
      </c>
    </row>
    <row r="47" spans="1:12">
      <c r="A47">
        <v>38699815</v>
      </c>
      <c r="B47">
        <v>18530325</v>
      </c>
      <c r="C47">
        <v>4414543</v>
      </c>
      <c r="D47">
        <v>2596467</v>
      </c>
      <c r="E47">
        <v>2232240</v>
      </c>
      <c r="F47">
        <v>2081291</v>
      </c>
      <c r="G47">
        <v>2057194</v>
      </c>
      <c r="H47">
        <v>1984221</v>
      </c>
      <c r="I47">
        <v>1959556</v>
      </c>
      <c r="J47">
        <v>1895134</v>
      </c>
      <c r="K47">
        <v>1902067</v>
      </c>
      <c r="L47">
        <v>1872486</v>
      </c>
    </row>
    <row r="48" spans="1:12">
      <c r="A48">
        <v>39448160</v>
      </c>
      <c r="B48">
        <v>18040312</v>
      </c>
      <c r="C48">
        <v>3906153</v>
      </c>
      <c r="D48">
        <v>2519573</v>
      </c>
      <c r="E48">
        <v>2133962</v>
      </c>
      <c r="F48">
        <v>2075544</v>
      </c>
      <c r="G48">
        <v>2027947</v>
      </c>
      <c r="H48">
        <v>2028062</v>
      </c>
      <c r="I48">
        <v>1980268</v>
      </c>
      <c r="J48">
        <v>1853781</v>
      </c>
      <c r="K48">
        <v>1867954</v>
      </c>
      <c r="L48">
        <v>1852934</v>
      </c>
    </row>
    <row r="49" spans="1:12">
      <c r="A49">
        <v>2147483646</v>
      </c>
      <c r="B49">
        <v>21326848</v>
      </c>
      <c r="C49">
        <v>7157219</v>
      </c>
      <c r="D49">
        <v>3480725</v>
      </c>
      <c r="E49">
        <v>2403153</v>
      </c>
      <c r="F49">
        <v>2094266</v>
      </c>
      <c r="G49">
        <v>2013550</v>
      </c>
      <c r="H49">
        <v>1996830</v>
      </c>
      <c r="I49">
        <v>1877517</v>
      </c>
      <c r="J49">
        <v>1854689</v>
      </c>
      <c r="K49">
        <v>1850883</v>
      </c>
      <c r="L49">
        <v>1847214</v>
      </c>
    </row>
    <row r="50" spans="1:12">
      <c r="A50">
        <v>2147483646</v>
      </c>
      <c r="B50">
        <v>20882573</v>
      </c>
      <c r="C50">
        <v>6865217</v>
      </c>
      <c r="D50">
        <v>3386198</v>
      </c>
      <c r="E50">
        <v>2355222</v>
      </c>
      <c r="F50">
        <v>2073745</v>
      </c>
      <c r="G50">
        <v>2025957</v>
      </c>
      <c r="H50">
        <v>1925683</v>
      </c>
      <c r="I50">
        <v>1869370</v>
      </c>
      <c r="J50">
        <v>1848543</v>
      </c>
      <c r="K50">
        <v>1843234</v>
      </c>
      <c r="L50">
        <v>1830510</v>
      </c>
    </row>
    <row r="51" spans="1:1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6" spans="1:12">
      <c r="A56" t="s">
        <v>89</v>
      </c>
    </row>
    <row r="57" spans="1:12">
      <c r="A57">
        <v>38801451</v>
      </c>
      <c r="B57">
        <v>18495244</v>
      </c>
      <c r="C57">
        <v>4408802</v>
      </c>
      <c r="D57">
        <v>2599862</v>
      </c>
      <c r="E57">
        <v>2232033</v>
      </c>
      <c r="F57">
        <v>2082439</v>
      </c>
      <c r="G57">
        <v>2050627</v>
      </c>
      <c r="H57">
        <v>1981744</v>
      </c>
      <c r="I57">
        <v>1958998</v>
      </c>
      <c r="J57">
        <v>1893510</v>
      </c>
      <c r="K57">
        <v>1899760</v>
      </c>
      <c r="L57">
        <v>1871847</v>
      </c>
    </row>
    <row r="58" spans="1:12">
      <c r="A58">
        <v>39514616</v>
      </c>
      <c r="B58">
        <v>18020792</v>
      </c>
      <c r="C58">
        <v>3907842</v>
      </c>
      <c r="D58">
        <v>2520153</v>
      </c>
      <c r="E58">
        <v>2134602</v>
      </c>
      <c r="F58">
        <v>2073346</v>
      </c>
      <c r="G58">
        <v>2022835</v>
      </c>
      <c r="H58">
        <v>2026766</v>
      </c>
      <c r="I58">
        <v>1980049</v>
      </c>
      <c r="J58">
        <v>1854519</v>
      </c>
      <c r="K58">
        <v>1862010</v>
      </c>
      <c r="L58">
        <v>1852349</v>
      </c>
    </row>
    <row r="59" spans="1:12">
      <c r="A59">
        <v>2147483646</v>
      </c>
      <c r="B59">
        <v>20662549</v>
      </c>
      <c r="C59">
        <v>6976454</v>
      </c>
      <c r="D59">
        <v>3429076</v>
      </c>
      <c r="E59">
        <v>2383310</v>
      </c>
      <c r="F59">
        <v>2089000</v>
      </c>
      <c r="G59">
        <v>2010412</v>
      </c>
      <c r="H59">
        <v>1996934</v>
      </c>
      <c r="I59">
        <v>1875368</v>
      </c>
      <c r="J59">
        <v>1855285</v>
      </c>
      <c r="K59">
        <v>1849954</v>
      </c>
      <c r="L59">
        <v>1845793</v>
      </c>
    </row>
    <row r="60" spans="1:12">
      <c r="A60">
        <v>2147483646</v>
      </c>
      <c r="B60">
        <v>20248122</v>
      </c>
      <c r="C60">
        <v>6671044</v>
      </c>
      <c r="D60">
        <v>3337912</v>
      </c>
      <c r="E60">
        <v>2337906</v>
      </c>
      <c r="F60">
        <v>2067075</v>
      </c>
      <c r="G60">
        <v>2023201</v>
      </c>
      <c r="H60">
        <v>1923856</v>
      </c>
      <c r="I60">
        <v>1868577</v>
      </c>
      <c r="J60">
        <v>1849626</v>
      </c>
      <c r="K60">
        <v>1842835</v>
      </c>
      <c r="L60">
        <v>1829274</v>
      </c>
    </row>
    <row r="61" spans="1:1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19A51B-02AF-4440-A940-DEE8D2B83C8E}">
  <dimension ref="A1:L29"/>
  <sheetViews>
    <sheetView workbookViewId="0">
      <selection activeCell="A22" sqref="A22"/>
    </sheetView>
  </sheetViews>
  <sheetFormatPr defaultRowHeight="15"/>
  <cols>
    <col min="1" max="1" width="9.85546875" bestFit="1" customWidth="1"/>
  </cols>
  <sheetData>
    <row r="1" spans="1:12">
      <c r="A1" t="s">
        <v>54</v>
      </c>
    </row>
    <row r="2" spans="1:12">
      <c r="A2">
        <v>38551982</v>
      </c>
      <c r="B2">
        <v>18570454</v>
      </c>
      <c r="C2">
        <v>4405778</v>
      </c>
      <c r="D2">
        <v>2588992</v>
      </c>
      <c r="E2">
        <v>2232798</v>
      </c>
      <c r="F2">
        <v>2088000</v>
      </c>
      <c r="G2">
        <v>2059321</v>
      </c>
      <c r="H2">
        <v>1990345</v>
      </c>
      <c r="I2">
        <v>1963159</v>
      </c>
      <c r="J2">
        <v>1897770</v>
      </c>
      <c r="K2">
        <v>1905610</v>
      </c>
      <c r="L2">
        <v>1875773</v>
      </c>
    </row>
    <row r="3" spans="1:12">
      <c r="A3">
        <v>39349275</v>
      </c>
      <c r="B3">
        <v>17999845</v>
      </c>
      <c r="C3">
        <v>3897885</v>
      </c>
      <c r="D3">
        <v>2512602</v>
      </c>
      <c r="E3">
        <v>2131228</v>
      </c>
      <c r="F3">
        <v>2071760</v>
      </c>
      <c r="G3">
        <v>2025519</v>
      </c>
      <c r="H3">
        <v>2028237</v>
      </c>
      <c r="I3">
        <v>1975615</v>
      </c>
      <c r="J3">
        <v>1853715</v>
      </c>
      <c r="K3">
        <v>1862163</v>
      </c>
      <c r="L3">
        <v>1855099</v>
      </c>
    </row>
    <row r="4" spans="1:12">
      <c r="A4">
        <v>2147483646</v>
      </c>
      <c r="B4">
        <v>22007234</v>
      </c>
      <c r="C4">
        <v>7377014</v>
      </c>
      <c r="D4">
        <v>3539865</v>
      </c>
      <c r="E4">
        <v>2424089</v>
      </c>
      <c r="F4">
        <v>2103501</v>
      </c>
      <c r="G4">
        <v>2016421</v>
      </c>
      <c r="H4">
        <v>2004102</v>
      </c>
      <c r="I4">
        <v>1880480</v>
      </c>
      <c r="J4">
        <v>1857275</v>
      </c>
      <c r="K4">
        <v>1848095</v>
      </c>
      <c r="L4">
        <v>1840565</v>
      </c>
    </row>
    <row r="5" spans="1:12">
      <c r="A5">
        <v>2147483646</v>
      </c>
      <c r="B5">
        <v>21692622</v>
      </c>
      <c r="C5">
        <v>7071872</v>
      </c>
      <c r="D5">
        <v>3446261</v>
      </c>
      <c r="E5">
        <v>2365321</v>
      </c>
      <c r="F5">
        <v>2076271</v>
      </c>
      <c r="G5">
        <v>2029855</v>
      </c>
      <c r="H5">
        <v>1928214</v>
      </c>
      <c r="I5">
        <v>1870370</v>
      </c>
      <c r="J5">
        <v>1849762</v>
      </c>
      <c r="K5">
        <v>1838324</v>
      </c>
      <c r="L5">
        <v>1826579</v>
      </c>
    </row>
    <row r="6" spans="1:1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</row>
    <row r="7" spans="1:1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1" spans="1:12">
      <c r="A11" t="s">
        <v>88</v>
      </c>
    </row>
    <row r="12" spans="1:12">
      <c r="A12">
        <v>38699815</v>
      </c>
      <c r="B12">
        <v>18530325</v>
      </c>
      <c r="C12">
        <v>4414543</v>
      </c>
      <c r="D12">
        <v>2596467</v>
      </c>
      <c r="E12">
        <v>2232240</v>
      </c>
      <c r="F12">
        <v>2081291</v>
      </c>
      <c r="G12">
        <v>2057194</v>
      </c>
      <c r="H12">
        <v>1984221</v>
      </c>
      <c r="I12">
        <v>1959556</v>
      </c>
      <c r="J12">
        <v>1895134</v>
      </c>
      <c r="K12">
        <v>1902067</v>
      </c>
      <c r="L12">
        <v>1872486</v>
      </c>
    </row>
    <row r="13" spans="1:12">
      <c r="A13">
        <v>39448160</v>
      </c>
      <c r="B13">
        <v>18040312</v>
      </c>
      <c r="C13">
        <v>3906153</v>
      </c>
      <c r="D13">
        <v>2519573</v>
      </c>
      <c r="E13">
        <v>2133962</v>
      </c>
      <c r="F13">
        <v>2075544</v>
      </c>
      <c r="G13">
        <v>2027947</v>
      </c>
      <c r="H13">
        <v>2028062</v>
      </c>
      <c r="I13">
        <v>1980268</v>
      </c>
      <c r="J13">
        <v>1853781</v>
      </c>
      <c r="K13">
        <v>1867954</v>
      </c>
      <c r="L13">
        <v>1852934</v>
      </c>
    </row>
    <row r="14" spans="1:12">
      <c r="A14">
        <v>2147483646</v>
      </c>
      <c r="B14">
        <v>21326848</v>
      </c>
      <c r="C14">
        <v>7157219</v>
      </c>
      <c r="D14">
        <v>3480725</v>
      </c>
      <c r="E14">
        <v>2403153</v>
      </c>
      <c r="F14">
        <v>2094266</v>
      </c>
      <c r="G14">
        <v>2013550</v>
      </c>
      <c r="H14">
        <v>1996830</v>
      </c>
      <c r="I14">
        <v>1877517</v>
      </c>
      <c r="J14">
        <v>1854689</v>
      </c>
      <c r="K14">
        <v>1850883</v>
      </c>
      <c r="L14">
        <v>1847214</v>
      </c>
    </row>
    <row r="15" spans="1:12">
      <c r="A15">
        <v>2147483646</v>
      </c>
      <c r="B15">
        <v>20882573</v>
      </c>
      <c r="C15">
        <v>6865217</v>
      </c>
      <c r="D15">
        <v>3386198</v>
      </c>
      <c r="E15">
        <v>2355222</v>
      </c>
      <c r="F15">
        <v>2073745</v>
      </c>
      <c r="G15">
        <v>2025957</v>
      </c>
      <c r="H15">
        <v>1925683</v>
      </c>
      <c r="I15">
        <v>1869370</v>
      </c>
      <c r="J15">
        <v>1848543</v>
      </c>
      <c r="K15">
        <v>1843234</v>
      </c>
      <c r="L15">
        <v>1830510</v>
      </c>
    </row>
    <row r="16" spans="1:1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</row>
    <row r="17" spans="1:1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1" spans="1:12">
      <c r="A21" t="s">
        <v>89</v>
      </c>
    </row>
    <row r="22" spans="1:12">
      <c r="A22">
        <v>38801451</v>
      </c>
      <c r="B22">
        <v>18495244</v>
      </c>
      <c r="C22">
        <v>4408802</v>
      </c>
      <c r="D22">
        <v>2599862</v>
      </c>
      <c r="E22">
        <v>2232033</v>
      </c>
      <c r="F22">
        <v>2082439</v>
      </c>
      <c r="G22">
        <v>2050627</v>
      </c>
      <c r="H22">
        <v>1981744</v>
      </c>
      <c r="I22">
        <v>1958998</v>
      </c>
      <c r="J22">
        <v>1893510</v>
      </c>
      <c r="K22">
        <v>1899760</v>
      </c>
      <c r="L22">
        <v>1871847</v>
      </c>
    </row>
    <row r="23" spans="1:12">
      <c r="A23">
        <v>39514616</v>
      </c>
      <c r="B23">
        <v>18020792</v>
      </c>
      <c r="C23">
        <v>3907842</v>
      </c>
      <c r="D23">
        <v>2520153</v>
      </c>
      <c r="E23">
        <v>2134602</v>
      </c>
      <c r="F23">
        <v>2073346</v>
      </c>
      <c r="G23">
        <v>2022835</v>
      </c>
      <c r="H23">
        <v>2026766</v>
      </c>
      <c r="I23">
        <v>1980049</v>
      </c>
      <c r="J23">
        <v>1854519</v>
      </c>
      <c r="K23">
        <v>1862010</v>
      </c>
      <c r="L23">
        <v>1852349</v>
      </c>
    </row>
    <row r="24" spans="1:12">
      <c r="A24">
        <v>2147483646</v>
      </c>
      <c r="B24">
        <v>20662549</v>
      </c>
      <c r="C24">
        <v>6976454</v>
      </c>
      <c r="D24">
        <v>3429076</v>
      </c>
      <c r="E24">
        <v>2383310</v>
      </c>
      <c r="F24">
        <v>2089000</v>
      </c>
      <c r="G24">
        <v>2010412</v>
      </c>
      <c r="H24">
        <v>1996934</v>
      </c>
      <c r="I24">
        <v>1875368</v>
      </c>
      <c r="J24">
        <v>1855285</v>
      </c>
      <c r="K24">
        <v>1849954</v>
      </c>
      <c r="L24">
        <v>1845793</v>
      </c>
    </row>
    <row r="25" spans="1:12">
      <c r="A25">
        <v>2147483646</v>
      </c>
      <c r="B25">
        <v>20248122</v>
      </c>
      <c r="C25">
        <v>6671044</v>
      </c>
      <c r="D25">
        <v>3337912</v>
      </c>
      <c r="E25">
        <v>2337906</v>
      </c>
      <c r="F25">
        <v>2067075</v>
      </c>
      <c r="G25">
        <v>2023201</v>
      </c>
      <c r="H25">
        <v>1923856</v>
      </c>
      <c r="I25">
        <v>1868577</v>
      </c>
      <c r="J25">
        <v>1849626</v>
      </c>
      <c r="K25">
        <v>1842835</v>
      </c>
      <c r="L25">
        <v>1829274</v>
      </c>
    </row>
    <row r="26" spans="1:1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</row>
    <row r="27" spans="1:1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4E120C-6D71-40CE-8126-17B1D79EF5F0}">
  <dimension ref="A1:U56"/>
  <sheetViews>
    <sheetView topLeftCell="G10" workbookViewId="0">
      <selection activeCell="G10" sqref="G10"/>
    </sheetView>
  </sheetViews>
  <sheetFormatPr defaultRowHeight="15"/>
  <cols>
    <col min="1" max="1" width="26.42578125" style="6" bestFit="1" customWidth="1"/>
    <col min="2" max="3" width="36.5703125" style="6" bestFit="1" customWidth="1"/>
    <col min="4" max="4" width="36.85546875" style="6" bestFit="1" customWidth="1"/>
    <col min="5" max="5" width="36.7109375" style="6" bestFit="1" customWidth="1"/>
    <col min="6" max="6" width="20.140625" style="6" bestFit="1" customWidth="1"/>
    <col min="7" max="8" width="36.5703125" style="6" bestFit="1" customWidth="1"/>
    <col min="9" max="9" width="36.85546875" style="6" bestFit="1" customWidth="1"/>
    <col min="10" max="10" width="36.7109375" style="6" bestFit="1" customWidth="1"/>
    <col min="11" max="11" width="37" style="6" bestFit="1" customWidth="1"/>
    <col min="12" max="13" width="37.140625" style="6" bestFit="1" customWidth="1"/>
    <col min="14" max="14" width="19.42578125" style="6" bestFit="1" customWidth="1"/>
    <col min="15" max="15" width="35.85546875" style="6" bestFit="1" customWidth="1"/>
    <col min="16" max="16" width="26.42578125" style="6" bestFit="1" customWidth="1"/>
    <col min="17" max="21" width="36.5703125" style="6" bestFit="1" customWidth="1"/>
    <col min="22" max="22" width="19.42578125" style="6" bestFit="1" customWidth="1"/>
    <col min="23" max="23" width="36.5703125" style="6" bestFit="1" customWidth="1"/>
    <col min="24" max="16384" width="9.140625" style="6"/>
  </cols>
  <sheetData>
    <row r="1" spans="1:21">
      <c r="A1" s="6" t="s">
        <v>90</v>
      </c>
      <c r="B1" s="6" t="s">
        <v>9</v>
      </c>
      <c r="C1" s="6" t="s">
        <v>91</v>
      </c>
      <c r="D1" s="6" t="s">
        <v>92</v>
      </c>
      <c r="E1" s="6" t="s">
        <v>93</v>
      </c>
      <c r="F1" s="6" t="s">
        <v>94</v>
      </c>
      <c r="H1" s="6" t="s">
        <v>95</v>
      </c>
      <c r="I1" s="6" t="s">
        <v>9</v>
      </c>
      <c r="J1" s="6" t="s">
        <v>91</v>
      </c>
      <c r="K1" s="6" t="s">
        <v>92</v>
      </c>
      <c r="L1" s="6" t="s">
        <v>93</v>
      </c>
      <c r="M1" s="6" t="s">
        <v>94</v>
      </c>
      <c r="P1" s="6" t="s">
        <v>96</v>
      </c>
      <c r="Q1" s="6" t="s">
        <v>9</v>
      </c>
      <c r="R1" s="6" t="s">
        <v>91</v>
      </c>
      <c r="S1" s="6" t="s">
        <v>92</v>
      </c>
      <c r="T1" s="6" t="s">
        <v>93</v>
      </c>
      <c r="U1" s="6" t="s">
        <v>94</v>
      </c>
    </row>
    <row r="2" spans="1:21">
      <c r="A2" s="7">
        <f>SLOPE(C2:C13,B2:B13)</f>
        <v>125694679.94721857</v>
      </c>
      <c r="B2" s="7">
        <f>4*0.075</f>
        <v>0.3</v>
      </c>
      <c r="C2" s="6">
        <v>38551982</v>
      </c>
      <c r="D2" s="6">
        <v>39349275</v>
      </c>
      <c r="E2" s="6">
        <v>2147483646</v>
      </c>
      <c r="F2" s="6">
        <v>2147483646</v>
      </c>
      <c r="G2" s="7"/>
      <c r="H2" s="7">
        <f>SLOPE(J2:J13,B2:B13)</f>
        <v>126134668.33563678</v>
      </c>
      <c r="I2" s="7">
        <f>4*0.075</f>
        <v>0.3</v>
      </c>
      <c r="J2" s="6">
        <v>38699815</v>
      </c>
      <c r="K2" s="6">
        <f>'19-04-2024-graphes-GL'!H2</f>
        <v>126134668.33563678</v>
      </c>
      <c r="L2" s="6">
        <v>2147483646</v>
      </c>
      <c r="M2" s="6">
        <v>2147483646</v>
      </c>
      <c r="N2" s="7"/>
      <c r="P2" s="7">
        <f>SLOPE(R2:R13,B2:B13)</f>
        <v>126429956.16613261</v>
      </c>
      <c r="Q2" s="7">
        <f>4*0.075</f>
        <v>0.3</v>
      </c>
      <c r="R2" s="6">
        <v>38801451</v>
      </c>
      <c r="S2" s="6">
        <v>39514616</v>
      </c>
      <c r="T2" s="6">
        <v>2147483646</v>
      </c>
      <c r="U2" s="6">
        <v>2147483646</v>
      </c>
    </row>
    <row r="3" spans="1:21">
      <c r="A3" s="7">
        <f>SLOPE(D2:D13,B2:B13)</f>
        <v>127889725.09007309</v>
      </c>
      <c r="B3" s="7">
        <f>B2/3</f>
        <v>9.9999999999999992E-2</v>
      </c>
      <c r="C3" s="6">
        <v>18570454</v>
      </c>
      <c r="D3" s="6">
        <v>17999845</v>
      </c>
      <c r="E3" s="6">
        <v>22007234</v>
      </c>
      <c r="F3" s="6">
        <v>21692622</v>
      </c>
      <c r="G3" s="7"/>
      <c r="H3" s="7">
        <f>SLOPE(K2:K13,B2:B13)</f>
        <v>397908565.67656422</v>
      </c>
      <c r="I3" s="7">
        <f>I2/3</f>
        <v>9.9999999999999992E-2</v>
      </c>
      <c r="J3" s="6">
        <v>18530325</v>
      </c>
      <c r="K3" s="6">
        <v>18040312</v>
      </c>
      <c r="L3" s="6">
        <v>21326848</v>
      </c>
      <c r="M3" s="6">
        <v>20882573</v>
      </c>
      <c r="N3" s="7"/>
      <c r="P3" s="7">
        <f>SLOPE(S2:S13,B2:B13)</f>
        <v>128415544.80898771</v>
      </c>
      <c r="Q3" s="7">
        <f>Q2/3</f>
        <v>9.9999999999999992E-2</v>
      </c>
      <c r="R3" s="6">
        <v>18495244</v>
      </c>
      <c r="S3" s="6">
        <v>18020792</v>
      </c>
      <c r="T3" s="6">
        <v>20662549</v>
      </c>
      <c r="U3" s="6">
        <v>20248122</v>
      </c>
    </row>
    <row r="4" spans="1:21">
      <c r="A4" s="7">
        <f>SLOPE(E2:E13,B2:B13)</f>
        <v>6688939264.7876043</v>
      </c>
      <c r="B4" s="7">
        <f>B3/3</f>
        <v>3.3333333333333333E-2</v>
      </c>
      <c r="C4" s="6">
        <v>4405778</v>
      </c>
      <c r="D4" s="6">
        <v>3897885</v>
      </c>
      <c r="E4" s="6">
        <v>7377014</v>
      </c>
      <c r="F4" s="6">
        <v>7071872</v>
      </c>
      <c r="G4" s="7"/>
      <c r="H4" s="7">
        <f>SLOPE(L2:L13,B2:B13)</f>
        <v>6688479732.8154459</v>
      </c>
      <c r="I4" s="7">
        <f>I3/3</f>
        <v>3.3333333333333333E-2</v>
      </c>
      <c r="J4" s="6">
        <v>4414543</v>
      </c>
      <c r="K4" s="6">
        <v>3906153</v>
      </c>
      <c r="L4" s="6">
        <v>7157219</v>
      </c>
      <c r="M4" s="6">
        <v>6865217</v>
      </c>
      <c r="N4" s="7"/>
      <c r="P4" s="7">
        <f>SLOPE(T2:T13,B2:B13)</f>
        <v>6688026017.6246462</v>
      </c>
      <c r="Q4" s="7">
        <f>Q3/3</f>
        <v>3.3333333333333333E-2</v>
      </c>
      <c r="R4" s="6">
        <v>4408802</v>
      </c>
      <c r="S4" s="6">
        <v>3907842</v>
      </c>
      <c r="T4" s="6">
        <v>6976454</v>
      </c>
      <c r="U4" s="6">
        <v>6671044</v>
      </c>
    </row>
    <row r="5" spans="1:21">
      <c r="A5" s="7">
        <f>SLOPE(F2:F13,B2:B13)</f>
        <v>6688831888.3787613</v>
      </c>
      <c r="B5" s="7">
        <f>B4/3</f>
        <v>1.1111111111111112E-2</v>
      </c>
      <c r="C5" s="6">
        <v>2588992</v>
      </c>
      <c r="D5" s="6">
        <v>2512602</v>
      </c>
      <c r="E5" s="6">
        <v>3539865</v>
      </c>
      <c r="F5" s="6">
        <v>3446261</v>
      </c>
      <c r="G5" s="7"/>
      <c r="H5" s="7">
        <f>SLOPE(M2:M13,B2:B13)</f>
        <v>6688265863.4744101</v>
      </c>
      <c r="I5" s="7">
        <f>I4/3</f>
        <v>1.1111111111111112E-2</v>
      </c>
      <c r="J5" s="6">
        <v>2596467</v>
      </c>
      <c r="K5" s="6">
        <v>2519573</v>
      </c>
      <c r="L5" s="6">
        <v>3480725</v>
      </c>
      <c r="M5" s="6">
        <v>3386198</v>
      </c>
      <c r="N5" s="7"/>
      <c r="P5" s="7">
        <f>SLOPE(U2:U13,B2:B13)</f>
        <v>6687833010.6448765</v>
      </c>
      <c r="Q5" s="7">
        <f>Q4/3</f>
        <v>1.1111111111111112E-2</v>
      </c>
      <c r="R5" s="6">
        <v>2599862</v>
      </c>
      <c r="S5" s="6">
        <v>2520153</v>
      </c>
      <c r="T5" s="6">
        <v>3429076</v>
      </c>
      <c r="U5" s="6">
        <v>3337912</v>
      </c>
    </row>
    <row r="6" spans="1:21">
      <c r="B6" s="7">
        <f t="shared" ref="B6:B13" si="0">B5/3</f>
        <v>3.7037037037037038E-3</v>
      </c>
      <c r="C6" s="6">
        <v>2232798</v>
      </c>
      <c r="D6" s="6">
        <v>2131228</v>
      </c>
      <c r="E6" s="6">
        <v>2424089</v>
      </c>
      <c r="F6" s="6">
        <v>2365321</v>
      </c>
      <c r="G6" s="7"/>
      <c r="I6" s="7">
        <f t="shared" ref="I6:I13" si="1">I5/3</f>
        <v>3.7037037037037038E-3</v>
      </c>
      <c r="J6" s="6">
        <v>2232240</v>
      </c>
      <c r="K6" s="6">
        <v>2133962</v>
      </c>
      <c r="L6" s="6">
        <v>2403153</v>
      </c>
      <c r="M6" s="6">
        <v>2355222</v>
      </c>
      <c r="N6" s="7"/>
      <c r="Q6" s="7">
        <f t="shared" ref="Q6:Q13" si="2">Q5/3</f>
        <v>3.7037037037037038E-3</v>
      </c>
      <c r="R6" s="6">
        <v>2232033</v>
      </c>
      <c r="S6" s="6">
        <v>2134602</v>
      </c>
      <c r="T6" s="6">
        <v>2383310</v>
      </c>
      <c r="U6" s="6">
        <v>2337906</v>
      </c>
    </row>
    <row r="7" spans="1:21">
      <c r="B7" s="7">
        <f t="shared" si="0"/>
        <v>1.2345679012345679E-3</v>
      </c>
      <c r="C7" s="6">
        <v>2088000</v>
      </c>
      <c r="D7" s="6">
        <v>2071760</v>
      </c>
      <c r="E7" s="6">
        <v>2103501</v>
      </c>
      <c r="F7" s="6">
        <v>2076271</v>
      </c>
      <c r="G7" s="7"/>
      <c r="I7" s="7">
        <f t="shared" si="1"/>
        <v>1.2345679012345679E-3</v>
      </c>
      <c r="J7" s="6">
        <v>2081291</v>
      </c>
      <c r="K7" s="6">
        <v>2075544</v>
      </c>
      <c r="L7" s="6">
        <v>2094266</v>
      </c>
      <c r="M7" s="6">
        <v>2073745</v>
      </c>
      <c r="N7" s="7"/>
      <c r="Q7" s="7">
        <f t="shared" si="2"/>
        <v>1.2345679012345679E-3</v>
      </c>
      <c r="R7" s="6">
        <v>2082439</v>
      </c>
      <c r="S7" s="6">
        <v>2073346</v>
      </c>
      <c r="T7" s="6">
        <v>2089000</v>
      </c>
      <c r="U7" s="6">
        <v>2067075</v>
      </c>
    </row>
    <row r="8" spans="1:21">
      <c r="B8" s="7">
        <f t="shared" si="0"/>
        <v>4.1152263374485596E-4</v>
      </c>
      <c r="C8" s="6">
        <v>2059321</v>
      </c>
      <c r="D8" s="6">
        <v>2025519</v>
      </c>
      <c r="E8" s="6">
        <v>2016421</v>
      </c>
      <c r="F8" s="6">
        <v>2029855</v>
      </c>
      <c r="G8" s="7"/>
      <c r="I8" s="7">
        <f t="shared" si="1"/>
        <v>4.1152263374485596E-4</v>
      </c>
      <c r="J8" s="6">
        <v>2057194</v>
      </c>
      <c r="K8" s="6">
        <v>2027947</v>
      </c>
      <c r="L8" s="6">
        <v>2013550</v>
      </c>
      <c r="M8" s="6">
        <v>2025957</v>
      </c>
      <c r="N8" s="7"/>
      <c r="Q8" s="7">
        <f t="shared" si="2"/>
        <v>4.1152263374485596E-4</v>
      </c>
      <c r="R8" s="6">
        <v>2050627</v>
      </c>
      <c r="S8" s="6">
        <v>2022835</v>
      </c>
      <c r="T8" s="6">
        <v>2010412</v>
      </c>
      <c r="U8" s="6">
        <v>2023201</v>
      </c>
    </row>
    <row r="9" spans="1:21">
      <c r="B9" s="7">
        <f t="shared" si="0"/>
        <v>1.3717421124828533E-4</v>
      </c>
      <c r="C9" s="6">
        <v>1990345</v>
      </c>
      <c r="D9" s="6">
        <v>2028237</v>
      </c>
      <c r="E9" s="6">
        <v>2004102</v>
      </c>
      <c r="F9" s="6">
        <v>1928214</v>
      </c>
      <c r="G9" s="7"/>
      <c r="I9" s="7">
        <f t="shared" si="1"/>
        <v>1.3717421124828533E-4</v>
      </c>
      <c r="J9" s="6">
        <v>1984221</v>
      </c>
      <c r="K9" s="6">
        <v>2028062</v>
      </c>
      <c r="L9" s="6">
        <v>1996830</v>
      </c>
      <c r="M9" s="6">
        <v>1925683</v>
      </c>
      <c r="N9" s="7"/>
      <c r="Q9" s="7">
        <f t="shared" si="2"/>
        <v>1.3717421124828533E-4</v>
      </c>
      <c r="R9" s="6">
        <v>1981744</v>
      </c>
      <c r="S9" s="6">
        <v>2026766</v>
      </c>
      <c r="T9" s="6">
        <v>1996934</v>
      </c>
      <c r="U9" s="6">
        <v>1923856</v>
      </c>
    </row>
    <row r="10" spans="1:21">
      <c r="B10" s="7">
        <f t="shared" si="0"/>
        <v>4.5724737082761774E-5</v>
      </c>
      <c r="C10" s="6">
        <v>1963159</v>
      </c>
      <c r="D10" s="6">
        <v>1975615</v>
      </c>
      <c r="E10" s="6">
        <v>1880480</v>
      </c>
      <c r="F10" s="6">
        <v>1870370</v>
      </c>
      <c r="G10" s="7"/>
      <c r="I10" s="7">
        <f t="shared" si="1"/>
        <v>4.5724737082761774E-5</v>
      </c>
      <c r="J10" s="6">
        <v>1959556</v>
      </c>
      <c r="K10" s="6">
        <v>1980268</v>
      </c>
      <c r="L10" s="6">
        <v>1877517</v>
      </c>
      <c r="M10" s="6">
        <v>1869370</v>
      </c>
      <c r="N10" s="7"/>
      <c r="Q10" s="7">
        <f t="shared" si="2"/>
        <v>4.5724737082761774E-5</v>
      </c>
      <c r="R10" s="6">
        <v>1958998</v>
      </c>
      <c r="S10" s="6">
        <v>1980049</v>
      </c>
      <c r="T10" s="6">
        <v>1875368</v>
      </c>
      <c r="U10" s="6">
        <v>1868577</v>
      </c>
    </row>
    <row r="11" spans="1:21">
      <c r="B11" s="7">
        <f t="shared" si="0"/>
        <v>1.5241579027587257E-5</v>
      </c>
      <c r="C11" s="6">
        <v>1897770</v>
      </c>
      <c r="D11" s="6">
        <v>1853715</v>
      </c>
      <c r="E11" s="6">
        <v>1857275</v>
      </c>
      <c r="F11" s="6">
        <v>1849762</v>
      </c>
      <c r="G11" s="7"/>
      <c r="I11" s="7">
        <f t="shared" si="1"/>
        <v>1.5241579027587257E-5</v>
      </c>
      <c r="J11" s="6">
        <v>1895134</v>
      </c>
      <c r="K11" s="6">
        <v>1853781</v>
      </c>
      <c r="L11" s="6">
        <v>1854689</v>
      </c>
      <c r="M11" s="6">
        <v>1848543</v>
      </c>
      <c r="N11" s="7"/>
      <c r="Q11" s="7">
        <f t="shared" si="2"/>
        <v>1.5241579027587257E-5</v>
      </c>
      <c r="R11" s="6">
        <v>1893510</v>
      </c>
      <c r="S11" s="6">
        <v>1854519</v>
      </c>
      <c r="T11" s="6">
        <v>1855285</v>
      </c>
      <c r="U11" s="6">
        <v>1849626</v>
      </c>
    </row>
    <row r="12" spans="1:21">
      <c r="B12" s="7">
        <f t="shared" si="0"/>
        <v>5.0805263425290855E-6</v>
      </c>
      <c r="C12" s="6">
        <v>1905610</v>
      </c>
      <c r="D12" s="6">
        <v>1862163</v>
      </c>
      <c r="E12" s="6">
        <v>1848095</v>
      </c>
      <c r="F12" s="6">
        <v>1838324</v>
      </c>
      <c r="G12" s="7"/>
      <c r="I12" s="7">
        <f t="shared" si="1"/>
        <v>5.0805263425290855E-6</v>
      </c>
      <c r="J12" s="6">
        <v>1902067</v>
      </c>
      <c r="K12" s="6">
        <v>1867954</v>
      </c>
      <c r="L12" s="6">
        <v>1850883</v>
      </c>
      <c r="M12" s="6">
        <v>1843234</v>
      </c>
      <c r="N12" s="7"/>
      <c r="Q12" s="7">
        <f t="shared" si="2"/>
        <v>5.0805263425290855E-6</v>
      </c>
      <c r="R12" s="6">
        <v>1899760</v>
      </c>
      <c r="S12" s="6">
        <v>1862010</v>
      </c>
      <c r="T12" s="6">
        <v>1849954</v>
      </c>
      <c r="U12" s="6">
        <v>1842835</v>
      </c>
    </row>
    <row r="13" spans="1:21">
      <c r="B13" s="7">
        <f t="shared" si="0"/>
        <v>1.6935087808430284E-6</v>
      </c>
      <c r="C13" s="6">
        <v>1875773</v>
      </c>
      <c r="D13" s="6">
        <v>1855099</v>
      </c>
      <c r="E13" s="6">
        <v>1840565</v>
      </c>
      <c r="F13" s="6">
        <v>1826579</v>
      </c>
      <c r="G13" s="7"/>
      <c r="I13" s="7">
        <f t="shared" si="1"/>
        <v>1.6935087808430284E-6</v>
      </c>
      <c r="J13" s="6">
        <v>1872486</v>
      </c>
      <c r="K13" s="6">
        <v>1852934</v>
      </c>
      <c r="L13" s="6">
        <v>1847214</v>
      </c>
      <c r="M13" s="6">
        <v>1830510</v>
      </c>
      <c r="N13" s="7"/>
      <c r="Q13" s="7">
        <f t="shared" si="2"/>
        <v>1.6935087808430284E-6</v>
      </c>
      <c r="R13" s="6">
        <v>1871847</v>
      </c>
      <c r="S13" s="6">
        <v>1852349</v>
      </c>
      <c r="T13" s="6">
        <v>1845793</v>
      </c>
      <c r="U13" s="6">
        <v>1829274</v>
      </c>
    </row>
    <row r="44" spans="1:21">
      <c r="A44" s="6" t="s">
        <v>9</v>
      </c>
      <c r="B44" s="6" t="s">
        <v>97</v>
      </c>
      <c r="C44" s="6" t="s">
        <v>98</v>
      </c>
      <c r="D44" s="6" t="s">
        <v>99</v>
      </c>
      <c r="E44" s="6" t="s">
        <v>100</v>
      </c>
      <c r="I44" s="6" t="s">
        <v>9</v>
      </c>
      <c r="J44" s="6" t="s">
        <v>101</v>
      </c>
      <c r="K44" s="6" t="s">
        <v>102</v>
      </c>
      <c r="L44" s="6" t="s">
        <v>103</v>
      </c>
      <c r="M44" s="6" t="s">
        <v>104</v>
      </c>
      <c r="Q44" s="6" t="s">
        <v>9</v>
      </c>
      <c r="R44" s="6" t="s">
        <v>97</v>
      </c>
      <c r="S44" s="6" t="s">
        <v>98</v>
      </c>
      <c r="T44" s="6" t="s">
        <v>99</v>
      </c>
      <c r="U44" s="6" t="s">
        <v>100</v>
      </c>
    </row>
    <row r="45" spans="1:21">
      <c r="A45" s="7">
        <f>4*0.075</f>
        <v>0.3</v>
      </c>
      <c r="B45" s="7">
        <f>A3*B2</f>
        <v>38366917.52702193</v>
      </c>
      <c r="C45" s="7">
        <f>A3*B2</f>
        <v>38366917.52702193</v>
      </c>
      <c r="D45" s="7">
        <f>A4*B2</f>
        <v>2006681779.4362812</v>
      </c>
      <c r="E45" s="7">
        <f>A5*B2</f>
        <v>2006649566.5136282</v>
      </c>
      <c r="I45" s="7">
        <f>4*0.075</f>
        <v>0.3</v>
      </c>
      <c r="J45" s="7">
        <f>H3*I2</f>
        <v>119372569.70296927</v>
      </c>
      <c r="K45" s="7">
        <f>H3*I45</f>
        <v>119372569.70296927</v>
      </c>
      <c r="L45" s="7">
        <f>H4*I45</f>
        <v>2006543919.8446336</v>
      </c>
      <c r="M45" s="7">
        <f>H5*I45</f>
        <v>2006479759.0423229</v>
      </c>
      <c r="Q45" s="7">
        <f>4*0.075</f>
        <v>0.3</v>
      </c>
      <c r="R45" s="7">
        <f>P2*Q2</f>
        <v>37928986.849839784</v>
      </c>
      <c r="S45" s="7">
        <f>P3*Q45</f>
        <v>38524663.442696311</v>
      </c>
      <c r="T45" s="7">
        <f>P4*Q45</f>
        <v>2006407805.2873938</v>
      </c>
      <c r="U45" s="7">
        <f>P5*Q45</f>
        <v>2006349903.1934628</v>
      </c>
    </row>
    <row r="46" spans="1:21">
      <c r="A46" s="7">
        <f>A45/3</f>
        <v>9.9999999999999992E-2</v>
      </c>
      <c r="B46" s="7">
        <f>A3*B3</f>
        <v>12788972.509007309</v>
      </c>
      <c r="C46" s="7">
        <f>A3*B3</f>
        <v>12788972.509007309</v>
      </c>
      <c r="D46" s="7">
        <f>A4*B3</f>
        <v>668893926.47876036</v>
      </c>
      <c r="E46" s="7">
        <f>A5*B3</f>
        <v>668883188.83787608</v>
      </c>
      <c r="I46" s="7">
        <f>I45/3</f>
        <v>9.9999999999999992E-2</v>
      </c>
      <c r="J46" s="7">
        <f>H3*I3</f>
        <v>39790856.56765642</v>
      </c>
      <c r="K46" s="7">
        <f>H3*I46</f>
        <v>39790856.56765642</v>
      </c>
      <c r="L46" s="7">
        <f>H4*I46</f>
        <v>668847973.28154457</v>
      </c>
      <c r="M46" s="7">
        <f>H5*I46</f>
        <v>668826586.34744096</v>
      </c>
      <c r="Q46" s="7">
        <f>Q45/3</f>
        <v>9.9999999999999992E-2</v>
      </c>
      <c r="R46" s="7">
        <f>P2*Q3</f>
        <v>12642995.61661326</v>
      </c>
      <c r="S46" s="7">
        <f>P3*Q46</f>
        <v>12841554.48089877</v>
      </c>
      <c r="T46" s="7">
        <f>P4*Q46</f>
        <v>668802601.76246452</v>
      </c>
      <c r="U46" s="7">
        <f>P5*Q46</f>
        <v>668783301.06448758</v>
      </c>
    </row>
    <row r="47" spans="1:21">
      <c r="A47" s="7">
        <f>A46/3</f>
        <v>3.3333333333333333E-2</v>
      </c>
      <c r="B47" s="7">
        <f>A3*B4</f>
        <v>4262990.8363357699</v>
      </c>
      <c r="C47" s="7">
        <f>A3*B4</f>
        <v>4262990.8363357699</v>
      </c>
      <c r="D47" s="7">
        <f>A4*B4</f>
        <v>222964642.15958682</v>
      </c>
      <c r="E47" s="7">
        <f>A5*B4</f>
        <v>222961062.9459587</v>
      </c>
      <c r="I47" s="7">
        <f>I46/3</f>
        <v>3.3333333333333333E-2</v>
      </c>
      <c r="J47" s="7">
        <f>H3*I4</f>
        <v>13263618.855885474</v>
      </c>
      <c r="K47" s="7">
        <f>H3*I47</f>
        <v>13263618.855885474</v>
      </c>
      <c r="L47" s="7">
        <f>H4*I47</f>
        <v>222949324.42718151</v>
      </c>
      <c r="M47" s="7">
        <f>H5*I47</f>
        <v>222942195.44914699</v>
      </c>
      <c r="Q47" s="7">
        <f>Q46/3</f>
        <v>3.3333333333333333E-2</v>
      </c>
      <c r="R47" s="7">
        <f>P2*Q4</f>
        <v>4214331.8722044202</v>
      </c>
      <c r="S47" s="7">
        <f>P3*Q47</f>
        <v>4280518.1602995899</v>
      </c>
      <c r="T47" s="7">
        <f>P4*Q47</f>
        <v>222934200.5874882</v>
      </c>
      <c r="U47" s="7">
        <f>P5*Q47</f>
        <v>222927767.02149588</v>
      </c>
    </row>
    <row r="48" spans="1:21">
      <c r="A48" s="7">
        <f>A47/3</f>
        <v>1.1111111111111112E-2</v>
      </c>
      <c r="B48" s="7">
        <f>A3*B5</f>
        <v>1420996.9454452565</v>
      </c>
      <c r="C48" s="7">
        <f>A3*B5</f>
        <v>1420996.9454452565</v>
      </c>
      <c r="D48" s="7">
        <f>A4*B5</f>
        <v>74321547.386528939</v>
      </c>
      <c r="E48" s="7">
        <f>A5*B5</f>
        <v>74320354.315319568</v>
      </c>
      <c r="I48" s="7">
        <f>I47/3</f>
        <v>1.1111111111111112E-2</v>
      </c>
      <c r="J48" s="7">
        <f>H3*I5</f>
        <v>4421206.2852951577</v>
      </c>
      <c r="K48" s="7">
        <f>H3*I48</f>
        <v>4421206.2852951577</v>
      </c>
      <c r="L48" s="7">
        <f>H4*I48</f>
        <v>74316441.475727186</v>
      </c>
      <c r="M48" s="7">
        <f>H5*I48</f>
        <v>74314065.149715677</v>
      </c>
      <c r="Q48" s="7">
        <f>Q47/3</f>
        <v>1.1111111111111112E-2</v>
      </c>
      <c r="R48" s="7">
        <f>P2*Q5</f>
        <v>1404777.2907348068</v>
      </c>
      <c r="S48" s="7">
        <f>P3*Q48</f>
        <v>1426839.3867665301</v>
      </c>
      <c r="T48" s="7">
        <f>P4*Q48</f>
        <v>74311400.195829406</v>
      </c>
      <c r="U48" s="7">
        <f>P5*Q48</f>
        <v>74309255.673831969</v>
      </c>
    </row>
    <row r="49" spans="1:21">
      <c r="A49" s="7">
        <f t="shared" ref="A49:A56" si="3">A48/3</f>
        <v>3.7037037037037038E-3</v>
      </c>
      <c r="B49" s="7">
        <f>A3*B6</f>
        <v>473665.6484817522</v>
      </c>
      <c r="C49" s="7">
        <f>A3*B6</f>
        <v>473665.6484817522</v>
      </c>
      <c r="D49" s="7">
        <f>A4*B6</f>
        <v>24773849.12884298</v>
      </c>
      <c r="E49" s="7">
        <f>A5*B6</f>
        <v>24773451.438439857</v>
      </c>
      <c r="I49" s="7">
        <f t="shared" ref="I49:I56" si="4">I48/3</f>
        <v>3.7037037037037038E-3</v>
      </c>
      <c r="J49" s="7">
        <f>H3*I6</f>
        <v>1473735.4284317193</v>
      </c>
      <c r="K49" s="7">
        <f>H3*I49</f>
        <v>1473735.4284317193</v>
      </c>
      <c r="L49" s="7">
        <f>H4*I49</f>
        <v>24772147.158575725</v>
      </c>
      <c r="M49" s="7">
        <f>H5*I49</f>
        <v>24771355.049905222</v>
      </c>
      <c r="Q49" s="7">
        <f t="shared" ref="Q49:Q56" si="5">Q48/3</f>
        <v>3.7037037037037038E-3</v>
      </c>
      <c r="R49" s="7">
        <f>P2*Q6</f>
        <v>468259.0969116023</v>
      </c>
      <c r="S49" s="7">
        <f>P3*Q49</f>
        <v>475613.12892217672</v>
      </c>
      <c r="T49" s="7">
        <f>P4*Q49</f>
        <v>24770466.731943134</v>
      </c>
      <c r="U49" s="7">
        <f>P5*Q49</f>
        <v>24769751.891277321</v>
      </c>
    </row>
    <row r="50" spans="1:21">
      <c r="A50" s="7">
        <f t="shared" si="3"/>
        <v>1.2345679012345679E-3</v>
      </c>
      <c r="B50" s="7">
        <f>A3*B7</f>
        <v>157888.54949391741</v>
      </c>
      <c r="C50" s="7">
        <f>A3*B7</f>
        <v>157888.54949391741</v>
      </c>
      <c r="D50" s="7">
        <f>A4*B7</f>
        <v>8257949.7096143262</v>
      </c>
      <c r="E50" s="7">
        <f>A5*B7</f>
        <v>8257817.1461466188</v>
      </c>
      <c r="I50" s="7">
        <f t="shared" si="4"/>
        <v>1.2345679012345679E-3</v>
      </c>
      <c r="J50" s="7">
        <f>H3*I7</f>
        <v>491245.1428105731</v>
      </c>
      <c r="K50" s="7">
        <f>H3*I50</f>
        <v>491245.1428105731</v>
      </c>
      <c r="L50" s="7">
        <f>H4*I50</f>
        <v>8257382.3861919083</v>
      </c>
      <c r="M50" s="7">
        <f>H5*I50</f>
        <v>8257118.3499684073</v>
      </c>
      <c r="Q50" s="7">
        <f t="shared" si="5"/>
        <v>1.2345679012345679E-3</v>
      </c>
      <c r="R50" s="7">
        <f>P2*Q7</f>
        <v>156086.36563720077</v>
      </c>
      <c r="S50" s="7">
        <f>P3*Q50</f>
        <v>158537.70964072557</v>
      </c>
      <c r="T50" s="7">
        <f>P4*Q50</f>
        <v>8256822.2439810447</v>
      </c>
      <c r="U50" s="7">
        <f>P5*Q50</f>
        <v>8256583.9637591066</v>
      </c>
    </row>
    <row r="51" spans="1:21">
      <c r="A51" s="7">
        <f t="shared" si="3"/>
        <v>4.1152263374485596E-4</v>
      </c>
      <c r="B51" s="7">
        <f>A3*B8</f>
        <v>52629.516497972465</v>
      </c>
      <c r="C51" s="7">
        <f>A3*B8</f>
        <v>52629.516497972465</v>
      </c>
      <c r="D51" s="7">
        <f>A4*B8</f>
        <v>2752649.9032047754</v>
      </c>
      <c r="E51" s="7">
        <f>A5*B8</f>
        <v>2752605.7153822063</v>
      </c>
      <c r="I51" s="7">
        <f t="shared" si="4"/>
        <v>4.1152263374485596E-4</v>
      </c>
      <c r="J51" s="7">
        <f>H3*I8</f>
        <v>163748.38093685769</v>
      </c>
      <c r="K51" s="7">
        <f>H3*I51</f>
        <v>163748.38093685769</v>
      </c>
      <c r="L51" s="7">
        <f>I51*H4</f>
        <v>2752460.7953973026</v>
      </c>
      <c r="M51" s="7">
        <f>H5*I51</f>
        <v>2752372.7833228023</v>
      </c>
      <c r="Q51" s="7">
        <f t="shared" si="5"/>
        <v>4.1152263374485596E-4</v>
      </c>
      <c r="R51" s="7">
        <f>P2*Q8</f>
        <v>52028.788545733587</v>
      </c>
      <c r="S51" s="7">
        <f>P3*Q51</f>
        <v>52845.903213575184</v>
      </c>
      <c r="T51" s="7">
        <f>P4*Q51</f>
        <v>2752274.0813270146</v>
      </c>
      <c r="U51" s="7">
        <f>P5*Q51</f>
        <v>2752194.6545863687</v>
      </c>
    </row>
    <row r="52" spans="1:21">
      <c r="A52" s="7">
        <f t="shared" si="3"/>
        <v>1.3717421124828533E-4</v>
      </c>
      <c r="B52" s="7">
        <f>A3*B9</f>
        <v>17543.172165990822</v>
      </c>
      <c r="C52" s="7">
        <f>A3*B9</f>
        <v>17543.172165990822</v>
      </c>
      <c r="D52" s="7">
        <f>A4*B9</f>
        <v>917549.96773492522</v>
      </c>
      <c r="E52" s="7">
        <f>A5*B9</f>
        <v>917535.23846073542</v>
      </c>
      <c r="I52" s="7">
        <f t="shared" si="4"/>
        <v>1.3717421124828533E-4</v>
      </c>
      <c r="J52" s="7">
        <f>H3*I9</f>
        <v>54582.79364561924</v>
      </c>
      <c r="K52" s="7">
        <f>H3*I52</f>
        <v>54582.79364561924</v>
      </c>
      <c r="L52" s="7">
        <f>I52*H4</f>
        <v>917486.93179910094</v>
      </c>
      <c r="M52" s="7">
        <f>H5*I52</f>
        <v>917457.59444093425</v>
      </c>
      <c r="Q52" s="7">
        <f t="shared" si="5"/>
        <v>1.3717421124828533E-4</v>
      </c>
      <c r="R52" s="7">
        <f>P2*Q9</f>
        <v>17342.92951524453</v>
      </c>
      <c r="S52" s="7">
        <f>P3*Q52</f>
        <v>17615.30107119173</v>
      </c>
      <c r="T52" s="7">
        <f>P4*Q52</f>
        <v>917424.69377567165</v>
      </c>
      <c r="U52" s="7">
        <f>P5*Q52</f>
        <v>917398.21819545631</v>
      </c>
    </row>
    <row r="53" spans="1:21">
      <c r="A53" s="7">
        <f t="shared" si="3"/>
        <v>4.5724737082761774E-5</v>
      </c>
      <c r="B53" s="7">
        <f>A3*B10</f>
        <v>5847.7240553302745</v>
      </c>
      <c r="C53" s="7">
        <f>A3*B10</f>
        <v>5847.7240553302745</v>
      </c>
      <c r="D53" s="7">
        <f>A4*B10</f>
        <v>305849.98924497503</v>
      </c>
      <c r="E53" s="7">
        <f>A5*B10</f>
        <v>305845.07948691183</v>
      </c>
      <c r="I53" s="7">
        <f t="shared" si="4"/>
        <v>4.5724737082761774E-5</v>
      </c>
      <c r="J53" s="7">
        <f>H3*I10</f>
        <v>18194.264548539744</v>
      </c>
      <c r="K53" s="7">
        <f>H3*I53</f>
        <v>18194.264548539744</v>
      </c>
      <c r="L53" s="7">
        <f>I53*H4</f>
        <v>305828.977266367</v>
      </c>
      <c r="M53" s="7">
        <f>H5*I53</f>
        <v>305819.19814697804</v>
      </c>
      <c r="Q53" s="7">
        <f t="shared" si="5"/>
        <v>4.5724737082761774E-5</v>
      </c>
      <c r="R53" s="7">
        <f>P2*Q10</f>
        <v>5780.9765050815095</v>
      </c>
      <c r="S53" s="7">
        <f>P3*Q53</f>
        <v>5871.7670237305765</v>
      </c>
      <c r="T53" s="7">
        <f>P4*Q53</f>
        <v>305808.23125855724</v>
      </c>
      <c r="U53" s="7">
        <f>P5*Q53</f>
        <v>305799.40606515208</v>
      </c>
    </row>
    <row r="54" spans="1:21">
      <c r="A54" s="7">
        <f t="shared" si="3"/>
        <v>1.5241579027587257E-5</v>
      </c>
      <c r="B54" s="7">
        <f>A3*B11</f>
        <v>1949.2413517767579</v>
      </c>
      <c r="C54" s="7">
        <f>A3*B11</f>
        <v>1949.2413517767579</v>
      </c>
      <c r="D54" s="7">
        <f>A4*B11</f>
        <v>101949.99641499168</v>
      </c>
      <c r="E54" s="7">
        <f>A5*B11</f>
        <v>101948.3598289706</v>
      </c>
      <c r="I54" s="7">
        <f t="shared" si="4"/>
        <v>1.5241579027587257E-5</v>
      </c>
      <c r="J54" s="7">
        <f>H3*I11</f>
        <v>6064.7548495132478</v>
      </c>
      <c r="K54" s="7">
        <f>H3*I54</f>
        <v>6064.7548495132478</v>
      </c>
      <c r="L54" s="7">
        <f>I54*H4</f>
        <v>101942.99242212232</v>
      </c>
      <c r="M54" s="7">
        <f>H5*I54</f>
        <v>101939.73271565935</v>
      </c>
      <c r="Q54" s="7">
        <f t="shared" si="5"/>
        <v>1.5241579027587257E-5</v>
      </c>
      <c r="R54" s="7">
        <f>P2*Q11</f>
        <v>1926.992168360503</v>
      </c>
      <c r="S54" s="7">
        <f>P3*Q54</f>
        <v>1957.2556745768588</v>
      </c>
      <c r="T54" s="7">
        <f>P4*Q54</f>
        <v>101936.07708618573</v>
      </c>
      <c r="U54" s="7">
        <f>P5*Q54</f>
        <v>101933.13535505069</v>
      </c>
    </row>
    <row r="55" spans="1:21">
      <c r="A55" s="7">
        <f t="shared" si="3"/>
        <v>5.0805263425290855E-6</v>
      </c>
      <c r="B55" s="7">
        <f>A3*B12</f>
        <v>649.74711725891927</v>
      </c>
      <c r="C55" s="7">
        <f>A3*B12</f>
        <v>649.74711725891927</v>
      </c>
      <c r="D55" s="7">
        <f>A4*B12</f>
        <v>33983.332138330559</v>
      </c>
      <c r="E55" s="7">
        <f>A5*B12</f>
        <v>33982.786609656861</v>
      </c>
      <c r="I55" s="7">
        <f t="shared" si="4"/>
        <v>5.0805263425290855E-6</v>
      </c>
      <c r="J55" s="7">
        <f>H3*I12</f>
        <v>2021.5849498377493</v>
      </c>
      <c r="K55" s="7">
        <f>H3*I55</f>
        <v>2021.5849498377493</v>
      </c>
      <c r="L55" s="7">
        <f>I55*H4</f>
        <v>33980.997474040771</v>
      </c>
      <c r="M55" s="7">
        <f>H5*I55</f>
        <v>33979.910905219782</v>
      </c>
      <c r="Q55" s="7">
        <f t="shared" si="5"/>
        <v>5.0805263425290855E-6</v>
      </c>
      <c r="R55" s="7">
        <f>P2*Q12</f>
        <v>642.33072278683437</v>
      </c>
      <c r="S55" s="7">
        <f>P3*Q55</f>
        <v>652.41855819228624</v>
      </c>
      <c r="T55" s="7">
        <f>P4*Q55</f>
        <v>33978.692362061905</v>
      </c>
      <c r="U55" s="7">
        <f>P5*Q55</f>
        <v>33977.711785016894</v>
      </c>
    </row>
    <row r="56" spans="1:21">
      <c r="A56" s="7">
        <f t="shared" si="3"/>
        <v>1.6935087808430284E-6</v>
      </c>
      <c r="B56" s="7">
        <f>A3*B13</f>
        <v>216.58237241963974</v>
      </c>
      <c r="C56" s="7">
        <f>A3*B13</f>
        <v>216.58237241963974</v>
      </c>
      <c r="D56" s="7">
        <f>A4*B13</f>
        <v>11327.777379443518</v>
      </c>
      <c r="E56" s="7">
        <f>A5*B13</f>
        <v>11327.595536552288</v>
      </c>
      <c r="I56" s="7">
        <f t="shared" si="4"/>
        <v>1.6935087808430284E-6</v>
      </c>
      <c r="J56" s="7">
        <f>H3*I13</f>
        <v>673.86164994591638</v>
      </c>
      <c r="K56" s="7">
        <f>H3*I56</f>
        <v>673.86164994591638</v>
      </c>
      <c r="L56" s="7">
        <f>I56*H4</f>
        <v>11326.99915801359</v>
      </c>
      <c r="M56" s="7">
        <f>H5*I56</f>
        <v>11326.636968406594</v>
      </c>
      <c r="Q56" s="7">
        <f t="shared" si="5"/>
        <v>1.6935087808430284E-6</v>
      </c>
      <c r="R56" s="7">
        <f>P2*Q13</f>
        <v>214.11024092894476</v>
      </c>
      <c r="S56" s="7">
        <f>P3*Q56</f>
        <v>217.47285273076207</v>
      </c>
      <c r="T56" s="7">
        <f>P4*Q56</f>
        <v>11326.230787353968</v>
      </c>
      <c r="U56" s="7">
        <f>P5*Q56</f>
        <v>11325.903928338965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A1B2-3B88-49A3-8563-83A8F568A9B0}">
  <dimension ref="A2:L374"/>
  <sheetViews>
    <sheetView topLeftCell="A22" workbookViewId="0">
      <selection activeCell="A34" sqref="A34"/>
    </sheetView>
  </sheetViews>
  <sheetFormatPr defaultColWidth="11.42578125" defaultRowHeight="15"/>
  <sheetData>
    <row r="2" spans="1:2">
      <c r="A2" t="s">
        <v>22</v>
      </c>
    </row>
    <row r="3" spans="1:2">
      <c r="A3" t="s">
        <v>105</v>
      </c>
    </row>
    <row r="4" spans="1:2">
      <c r="A4" t="s">
        <v>106</v>
      </c>
    </row>
    <row r="5" spans="1:2">
      <c r="A5" t="s">
        <v>107</v>
      </c>
      <c r="B5" t="s">
        <v>108</v>
      </c>
    </row>
    <row r="6" spans="1:2">
      <c r="A6" t="s">
        <v>109</v>
      </c>
    </row>
    <row r="7" spans="1:2">
      <c r="A7" t="s">
        <v>110</v>
      </c>
    </row>
    <row r="8" spans="1:2">
      <c r="A8" t="s">
        <v>29</v>
      </c>
    </row>
    <row r="9" spans="1:2">
      <c r="A9" t="s">
        <v>30</v>
      </c>
    </row>
    <row r="10" spans="1:2">
      <c r="A10" t="s">
        <v>31</v>
      </c>
    </row>
    <row r="11" spans="1:2">
      <c r="A11" t="s">
        <v>111</v>
      </c>
    </row>
    <row r="12" spans="1:2">
      <c r="A12" t="s">
        <v>112</v>
      </c>
    </row>
    <row r="13" spans="1:2">
      <c r="A13" t="s">
        <v>113</v>
      </c>
    </row>
    <row r="14" spans="1:2">
      <c r="A14" t="s">
        <v>35</v>
      </c>
    </row>
    <row r="15" spans="1:2">
      <c r="A15" t="s">
        <v>36</v>
      </c>
    </row>
    <row r="16" spans="1:2">
      <c r="A16" t="s">
        <v>37</v>
      </c>
    </row>
    <row r="17" spans="1:2">
      <c r="A17" t="s">
        <v>38</v>
      </c>
    </row>
    <row r="18" spans="1:2">
      <c r="A18" t="s">
        <v>39</v>
      </c>
    </row>
    <row r="19" spans="1:2">
      <c r="A19" t="s">
        <v>40</v>
      </c>
    </row>
    <row r="20" spans="1:2">
      <c r="A20" t="s">
        <v>41</v>
      </c>
    </row>
    <row r="21" spans="1:2">
      <c r="A21" t="s">
        <v>114</v>
      </c>
    </row>
    <row r="22" spans="1:2">
      <c r="A22" t="s">
        <v>43</v>
      </c>
      <c r="B22" t="s">
        <v>44</v>
      </c>
    </row>
    <row r="23" spans="1:2">
      <c r="A23" t="s">
        <v>45</v>
      </c>
    </row>
    <row r="24" spans="1:2">
      <c r="A24" t="s">
        <v>46</v>
      </c>
    </row>
    <row r="25" spans="1:2">
      <c r="A25" t="s">
        <v>47</v>
      </c>
    </row>
    <row r="26" spans="1:2">
      <c r="A26" t="s">
        <v>48</v>
      </c>
    </row>
    <row r="28" spans="1:2">
      <c r="A28" t="s">
        <v>49</v>
      </c>
    </row>
    <row r="29" spans="1:2">
      <c r="A29" t="s">
        <v>50</v>
      </c>
    </row>
    <row r="30" spans="1:2">
      <c r="A30" t="s">
        <v>115</v>
      </c>
    </row>
    <row r="31" spans="1:2">
      <c r="A31" t="s">
        <v>52</v>
      </c>
    </row>
    <row r="32" spans="1:2">
      <c r="A32" t="s">
        <v>53</v>
      </c>
    </row>
    <row r="36" spans="1:12">
      <c r="A36" t="s">
        <v>116</v>
      </c>
      <c r="B36" t="s">
        <v>117</v>
      </c>
    </row>
    <row r="37" spans="1:1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>
      <c r="A41">
        <v>10734828</v>
      </c>
      <c r="B41">
        <v>3167147</v>
      </c>
      <c r="C41">
        <v>885138</v>
      </c>
      <c r="D41">
        <v>260530</v>
      </c>
      <c r="E41">
        <v>64744</v>
      </c>
      <c r="F41">
        <v>21964</v>
      </c>
      <c r="G41">
        <v>7168</v>
      </c>
      <c r="H41">
        <v>2204</v>
      </c>
      <c r="I41">
        <v>787</v>
      </c>
      <c r="J41">
        <v>317</v>
      </c>
      <c r="K41">
        <v>126</v>
      </c>
      <c r="L41">
        <v>66</v>
      </c>
    </row>
    <row r="42" spans="1:1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6" spans="1:12">
      <c r="A46" t="s">
        <v>116</v>
      </c>
      <c r="B46" t="s">
        <v>118</v>
      </c>
    </row>
    <row r="47" spans="1:1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>
      <c r="A51">
        <v>10343131</v>
      </c>
      <c r="B51">
        <v>3045920</v>
      </c>
      <c r="C51">
        <v>854087</v>
      </c>
      <c r="D51">
        <v>251830</v>
      </c>
      <c r="E51">
        <v>62464</v>
      </c>
      <c r="F51">
        <v>20832</v>
      </c>
      <c r="G51">
        <v>6698</v>
      </c>
      <c r="H51">
        <v>2187</v>
      </c>
      <c r="I51">
        <v>673</v>
      </c>
      <c r="J51">
        <v>279</v>
      </c>
      <c r="K51">
        <v>120</v>
      </c>
      <c r="L51">
        <v>49</v>
      </c>
    </row>
    <row r="52" spans="1:1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6" spans="1:12">
      <c r="A56" t="s">
        <v>116</v>
      </c>
      <c r="B56" t="s">
        <v>119</v>
      </c>
    </row>
    <row r="57" spans="1:1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>
      <c r="A61">
        <v>9997096</v>
      </c>
      <c r="B61">
        <v>2947111</v>
      </c>
      <c r="C61">
        <v>825233</v>
      </c>
      <c r="D61">
        <v>245187</v>
      </c>
      <c r="E61">
        <v>60671</v>
      </c>
      <c r="F61">
        <v>20132</v>
      </c>
      <c r="G61">
        <v>6539</v>
      </c>
      <c r="H61">
        <v>2094</v>
      </c>
      <c r="I61">
        <v>694</v>
      </c>
      <c r="J61">
        <v>268</v>
      </c>
      <c r="K61">
        <v>115</v>
      </c>
      <c r="L61">
        <v>66</v>
      </c>
    </row>
    <row r="62" spans="1:1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6" spans="1:12">
      <c r="A66" t="s">
        <v>116</v>
      </c>
      <c r="B66" t="s">
        <v>120</v>
      </c>
    </row>
    <row r="67" spans="1:1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0" spans="1:12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</row>
    <row r="71" spans="1:12">
      <c r="A71">
        <v>9725407</v>
      </c>
      <c r="B71">
        <v>2864739</v>
      </c>
      <c r="C71">
        <v>798206</v>
      </c>
      <c r="D71">
        <v>237385</v>
      </c>
      <c r="E71">
        <v>58998</v>
      </c>
      <c r="F71">
        <v>19504</v>
      </c>
      <c r="G71">
        <v>6354</v>
      </c>
      <c r="H71">
        <v>2072</v>
      </c>
      <c r="I71">
        <v>667</v>
      </c>
      <c r="J71">
        <v>252</v>
      </c>
      <c r="K71">
        <v>120</v>
      </c>
      <c r="L71">
        <v>49</v>
      </c>
    </row>
    <row r="72" spans="1:1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6" spans="1:12">
      <c r="A76" t="s">
        <v>116</v>
      </c>
      <c r="B76" t="s">
        <v>121</v>
      </c>
    </row>
    <row r="77" spans="1:1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0" spans="1:12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</row>
    <row r="81" spans="1:12">
      <c r="A81">
        <v>9462881</v>
      </c>
      <c r="B81">
        <v>2790656</v>
      </c>
      <c r="C81">
        <v>777685</v>
      </c>
      <c r="D81">
        <v>231928</v>
      </c>
      <c r="E81">
        <v>56985</v>
      </c>
      <c r="F81">
        <v>19110</v>
      </c>
      <c r="G81">
        <v>6283</v>
      </c>
      <c r="H81">
        <v>1919</v>
      </c>
      <c r="I81">
        <v>640</v>
      </c>
      <c r="J81">
        <v>235</v>
      </c>
      <c r="K81">
        <v>109</v>
      </c>
      <c r="L81">
        <v>49</v>
      </c>
    </row>
    <row r="82" spans="1:1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6" spans="1:12">
      <c r="A86" t="s">
        <v>116</v>
      </c>
      <c r="B86" t="s">
        <v>122</v>
      </c>
    </row>
    <row r="87" spans="1:1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0" spans="1:12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</row>
    <row r="91" spans="1:12">
      <c r="A91">
        <v>9227181</v>
      </c>
      <c r="B91">
        <v>2717896</v>
      </c>
      <c r="C91">
        <v>757454</v>
      </c>
      <c r="D91">
        <v>226099</v>
      </c>
      <c r="E91">
        <v>55826</v>
      </c>
      <c r="F91">
        <v>18716</v>
      </c>
      <c r="G91">
        <v>6036</v>
      </c>
      <c r="H91">
        <v>1919</v>
      </c>
      <c r="I91">
        <v>601</v>
      </c>
      <c r="J91">
        <v>257</v>
      </c>
      <c r="K91">
        <v>98</v>
      </c>
      <c r="L91">
        <v>66</v>
      </c>
    </row>
    <row r="92" spans="1:1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6" spans="1:12">
      <c r="A96" t="s">
        <v>116</v>
      </c>
      <c r="B96" t="s">
        <v>123</v>
      </c>
    </row>
    <row r="97" spans="1:1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0" spans="1:12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</row>
    <row r="101" spans="1:12">
      <c r="A101">
        <v>9001820</v>
      </c>
      <c r="B101">
        <v>2652971</v>
      </c>
      <c r="C101">
        <v>739651</v>
      </c>
      <c r="D101">
        <v>221993</v>
      </c>
      <c r="E101">
        <v>54820</v>
      </c>
      <c r="F101">
        <v>18098</v>
      </c>
      <c r="G101">
        <v>5905</v>
      </c>
      <c r="H101">
        <v>1908</v>
      </c>
      <c r="I101">
        <v>552</v>
      </c>
      <c r="J101">
        <v>246</v>
      </c>
      <c r="K101">
        <v>93</v>
      </c>
      <c r="L101">
        <v>38</v>
      </c>
    </row>
    <row r="102" spans="1:1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6" spans="1:12">
      <c r="A106" t="s">
        <v>116</v>
      </c>
      <c r="B106" t="s">
        <v>124</v>
      </c>
    </row>
    <row r="107" spans="1:1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0" spans="1:12">
      <c r="A110">
        <v>0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</row>
    <row r="111" spans="1:12">
      <c r="A111">
        <v>8789303</v>
      </c>
      <c r="B111">
        <v>2592388</v>
      </c>
      <c r="C111">
        <v>723040</v>
      </c>
      <c r="D111">
        <v>216514</v>
      </c>
      <c r="E111">
        <v>53557</v>
      </c>
      <c r="F111">
        <v>17880</v>
      </c>
      <c r="G111">
        <v>5714</v>
      </c>
      <c r="H111">
        <v>1821</v>
      </c>
      <c r="I111">
        <v>574</v>
      </c>
      <c r="J111">
        <v>224</v>
      </c>
      <c r="K111">
        <v>104</v>
      </c>
      <c r="L111">
        <v>49</v>
      </c>
    </row>
    <row r="112" spans="1:1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6" spans="1:12">
      <c r="A116" t="s">
        <v>116</v>
      </c>
      <c r="B116" t="s">
        <v>125</v>
      </c>
    </row>
    <row r="117" spans="1:1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0" spans="1:12">
      <c r="A120">
        <v>0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</row>
    <row r="121" spans="1:12">
      <c r="A121">
        <v>8587946</v>
      </c>
      <c r="B121">
        <v>2533084</v>
      </c>
      <c r="C121">
        <v>708075</v>
      </c>
      <c r="D121">
        <v>212440</v>
      </c>
      <c r="E121">
        <v>52278</v>
      </c>
      <c r="F121">
        <v>17399</v>
      </c>
      <c r="G121">
        <v>5654</v>
      </c>
      <c r="H121">
        <v>1772</v>
      </c>
      <c r="I121">
        <v>580</v>
      </c>
      <c r="J121">
        <v>257</v>
      </c>
      <c r="K121">
        <v>98</v>
      </c>
      <c r="L121">
        <v>55</v>
      </c>
    </row>
    <row r="122" spans="1:1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6" spans="1:12">
      <c r="A126" t="s">
        <v>116</v>
      </c>
      <c r="B126" t="s">
        <v>126</v>
      </c>
    </row>
    <row r="127" spans="1:1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0" spans="1:12">
      <c r="A130">
        <v>0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</row>
    <row r="131" spans="1:12">
      <c r="A131">
        <v>8386129</v>
      </c>
      <c r="B131">
        <v>2475443</v>
      </c>
      <c r="C131">
        <v>693306</v>
      </c>
      <c r="D131">
        <v>208159</v>
      </c>
      <c r="E131">
        <v>51206</v>
      </c>
      <c r="F131">
        <v>17142</v>
      </c>
      <c r="G131">
        <v>5572</v>
      </c>
      <c r="H131">
        <v>1810</v>
      </c>
      <c r="I131">
        <v>563</v>
      </c>
      <c r="J131">
        <v>224</v>
      </c>
      <c r="K131">
        <v>87</v>
      </c>
      <c r="L131">
        <v>49</v>
      </c>
    </row>
    <row r="132" spans="1:1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6" spans="1:12">
      <c r="A136" t="s">
        <v>116</v>
      </c>
      <c r="B136" t="s">
        <v>127</v>
      </c>
    </row>
    <row r="137" spans="1:1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0" spans="1:12">
      <c r="A140">
        <v>0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</row>
    <row r="141" spans="1:12">
      <c r="A141">
        <v>8198518</v>
      </c>
      <c r="B141">
        <v>2421820</v>
      </c>
      <c r="C141">
        <v>677750</v>
      </c>
      <c r="D141">
        <v>203741</v>
      </c>
      <c r="E141">
        <v>50216</v>
      </c>
      <c r="F141">
        <v>16775</v>
      </c>
      <c r="G141">
        <v>5342</v>
      </c>
      <c r="H141">
        <v>1722</v>
      </c>
      <c r="I141">
        <v>525</v>
      </c>
      <c r="J141">
        <v>208</v>
      </c>
      <c r="K141">
        <v>93</v>
      </c>
      <c r="L141">
        <v>49</v>
      </c>
    </row>
    <row r="142" spans="1:1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6" spans="1:12">
      <c r="A146" t="s">
        <v>116</v>
      </c>
      <c r="B146" t="s">
        <v>128</v>
      </c>
    </row>
    <row r="147" spans="1:1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0" spans="1:12">
      <c r="A150">
        <v>0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</row>
    <row r="151" spans="1:12">
      <c r="A151">
        <v>8018480</v>
      </c>
      <c r="B151">
        <v>2372369</v>
      </c>
      <c r="C151">
        <v>664108</v>
      </c>
      <c r="D151">
        <v>200039</v>
      </c>
      <c r="E151">
        <v>49478</v>
      </c>
      <c r="F151">
        <v>16223</v>
      </c>
      <c r="G151">
        <v>5391</v>
      </c>
      <c r="H151">
        <v>1700</v>
      </c>
      <c r="I151">
        <v>525</v>
      </c>
      <c r="J151">
        <v>202</v>
      </c>
      <c r="K151">
        <v>87</v>
      </c>
      <c r="L151">
        <v>55</v>
      </c>
    </row>
    <row r="152" spans="1:1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6" spans="1:12">
      <c r="A156" t="s">
        <v>116</v>
      </c>
      <c r="B156" t="s">
        <v>129</v>
      </c>
    </row>
    <row r="157" spans="1:1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0" spans="1:12">
      <c r="A160">
        <v>0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</row>
    <row r="161" spans="1:12">
      <c r="A161">
        <v>7842766</v>
      </c>
      <c r="B161">
        <v>2321059</v>
      </c>
      <c r="C161">
        <v>651302</v>
      </c>
      <c r="D161">
        <v>196939</v>
      </c>
      <c r="E161">
        <v>48899</v>
      </c>
      <c r="F161">
        <v>15851</v>
      </c>
      <c r="G161">
        <v>5194</v>
      </c>
      <c r="H161">
        <v>1629</v>
      </c>
      <c r="I161">
        <v>530</v>
      </c>
      <c r="J161">
        <v>208</v>
      </c>
      <c r="K161">
        <v>93</v>
      </c>
      <c r="L161">
        <v>49</v>
      </c>
    </row>
    <row r="162" spans="1:1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6" spans="1:12">
      <c r="A166" t="s">
        <v>116</v>
      </c>
      <c r="B166" t="s">
        <v>130</v>
      </c>
    </row>
    <row r="167" spans="1:1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0" spans="1:12">
      <c r="A170">
        <v>0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</row>
    <row r="171" spans="1:12">
      <c r="A171">
        <v>7671619</v>
      </c>
      <c r="B171">
        <v>2274703</v>
      </c>
      <c r="C171">
        <v>638311</v>
      </c>
      <c r="D171">
        <v>192521</v>
      </c>
      <c r="E171">
        <v>47690</v>
      </c>
      <c r="F171">
        <v>15720</v>
      </c>
      <c r="G171">
        <v>5238</v>
      </c>
      <c r="H171">
        <v>1618</v>
      </c>
      <c r="I171">
        <v>470</v>
      </c>
      <c r="J171">
        <v>197</v>
      </c>
      <c r="K171">
        <v>104</v>
      </c>
      <c r="L171">
        <v>49</v>
      </c>
    </row>
    <row r="172" spans="1:1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6" spans="1:12">
      <c r="A176" t="s">
        <v>116</v>
      </c>
      <c r="B176" t="s">
        <v>131</v>
      </c>
    </row>
    <row r="177" spans="1:1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0" spans="1:12">
      <c r="A180">
        <v>0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</row>
    <row r="181" spans="1:12">
      <c r="A181">
        <v>7500493</v>
      </c>
      <c r="B181">
        <v>2229621</v>
      </c>
      <c r="C181">
        <v>625757</v>
      </c>
      <c r="D181">
        <v>188825</v>
      </c>
      <c r="E181">
        <v>47198</v>
      </c>
      <c r="F181">
        <v>15556</v>
      </c>
      <c r="G181">
        <v>5014</v>
      </c>
      <c r="H181">
        <v>1613</v>
      </c>
      <c r="I181">
        <v>509</v>
      </c>
      <c r="J181">
        <v>213</v>
      </c>
      <c r="K181">
        <v>104</v>
      </c>
      <c r="L181">
        <v>44</v>
      </c>
    </row>
    <row r="182" spans="1:1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6" spans="1:12">
      <c r="A186" t="s">
        <v>116</v>
      </c>
      <c r="B186" t="s">
        <v>132</v>
      </c>
    </row>
    <row r="187" spans="1:1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0" spans="1:12">
      <c r="A190">
        <v>0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</row>
    <row r="191" spans="1:12">
      <c r="A191">
        <v>7343321</v>
      </c>
      <c r="B191">
        <v>2183468</v>
      </c>
      <c r="C191">
        <v>612727</v>
      </c>
      <c r="D191">
        <v>185375</v>
      </c>
      <c r="E191">
        <v>46159</v>
      </c>
      <c r="F191">
        <v>15047</v>
      </c>
      <c r="G191">
        <v>4872</v>
      </c>
      <c r="H191">
        <v>1651</v>
      </c>
      <c r="I191">
        <v>470</v>
      </c>
      <c r="J191">
        <v>186</v>
      </c>
      <c r="K191">
        <v>104</v>
      </c>
      <c r="L191">
        <v>55</v>
      </c>
    </row>
    <row r="192" spans="1:1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6" spans="1:12">
      <c r="A196" t="s">
        <v>116</v>
      </c>
      <c r="B196" t="s">
        <v>133</v>
      </c>
    </row>
    <row r="197" spans="1:1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0" spans="1:12">
      <c r="A200">
        <v>0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</row>
    <row r="201" spans="1:12">
      <c r="A201">
        <v>7182426</v>
      </c>
      <c r="B201">
        <v>2140212</v>
      </c>
      <c r="C201">
        <v>602327</v>
      </c>
      <c r="D201">
        <v>182253</v>
      </c>
      <c r="E201">
        <v>45142</v>
      </c>
      <c r="F201">
        <v>14845</v>
      </c>
      <c r="G201">
        <v>4779</v>
      </c>
      <c r="H201">
        <v>1580</v>
      </c>
      <c r="I201">
        <v>487</v>
      </c>
      <c r="J201">
        <v>180</v>
      </c>
      <c r="K201">
        <v>87</v>
      </c>
      <c r="L201">
        <v>44</v>
      </c>
    </row>
    <row r="202" spans="1:1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6" spans="1:12">
      <c r="A206" t="s">
        <v>116</v>
      </c>
      <c r="B206" t="s">
        <v>134</v>
      </c>
    </row>
    <row r="207" spans="1:1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0" spans="1:12">
      <c r="A210">
        <v>0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</row>
    <row r="211" spans="1:12">
      <c r="A211">
        <v>7031350</v>
      </c>
      <c r="B211">
        <v>2098749</v>
      </c>
      <c r="C211">
        <v>589675</v>
      </c>
      <c r="D211">
        <v>179081</v>
      </c>
      <c r="E211">
        <v>44409</v>
      </c>
      <c r="F211">
        <v>14621</v>
      </c>
      <c r="G211">
        <v>4719</v>
      </c>
      <c r="H211">
        <v>1498</v>
      </c>
      <c r="I211">
        <v>509</v>
      </c>
      <c r="J211">
        <v>197</v>
      </c>
      <c r="K211">
        <v>98</v>
      </c>
      <c r="L211">
        <v>44</v>
      </c>
    </row>
    <row r="212" spans="1:12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6" spans="1:12">
      <c r="A216" t="s">
        <v>116</v>
      </c>
      <c r="B216" t="s">
        <v>135</v>
      </c>
    </row>
    <row r="217" spans="1:1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0" spans="1:12">
      <c r="A220">
        <v>0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</row>
    <row r="221" spans="1:12">
      <c r="A221">
        <v>6884452</v>
      </c>
      <c r="B221">
        <v>2053646</v>
      </c>
      <c r="C221">
        <v>578433</v>
      </c>
      <c r="D221">
        <v>175992</v>
      </c>
      <c r="E221">
        <v>43513</v>
      </c>
      <c r="F221">
        <v>14194</v>
      </c>
      <c r="G221">
        <v>4697</v>
      </c>
      <c r="H221">
        <v>1542</v>
      </c>
      <c r="I221">
        <v>443</v>
      </c>
      <c r="J221">
        <v>191</v>
      </c>
      <c r="K221">
        <v>93</v>
      </c>
      <c r="L221">
        <v>49</v>
      </c>
    </row>
    <row r="222" spans="1:1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6" spans="1:12">
      <c r="A226" t="s">
        <v>116</v>
      </c>
      <c r="B226" t="s">
        <v>136</v>
      </c>
    </row>
    <row r="227" spans="1:1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0" spans="1:12">
      <c r="A230">
        <v>0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</row>
    <row r="231" spans="1:12">
      <c r="A231">
        <v>6743263</v>
      </c>
      <c r="B231">
        <v>2016798</v>
      </c>
      <c r="C231">
        <v>568033</v>
      </c>
      <c r="D231">
        <v>172575</v>
      </c>
      <c r="E231">
        <v>42878</v>
      </c>
      <c r="F231">
        <v>14085</v>
      </c>
      <c r="G231">
        <v>4577</v>
      </c>
      <c r="H231">
        <v>1471</v>
      </c>
      <c r="I231">
        <v>492</v>
      </c>
      <c r="J231">
        <v>213</v>
      </c>
      <c r="K231">
        <v>82</v>
      </c>
      <c r="L231">
        <v>49</v>
      </c>
    </row>
    <row r="232" spans="1:1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6" spans="1:12">
      <c r="A236" t="s">
        <v>116</v>
      </c>
      <c r="B236" t="s">
        <v>137</v>
      </c>
    </row>
    <row r="237" spans="1:1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0" spans="1:12">
      <c r="A240">
        <v>0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</row>
    <row r="241" spans="1:12">
      <c r="A241">
        <v>6600767</v>
      </c>
      <c r="B241">
        <v>1980558</v>
      </c>
      <c r="C241">
        <v>557672</v>
      </c>
      <c r="D241">
        <v>169228</v>
      </c>
      <c r="E241">
        <v>42326</v>
      </c>
      <c r="F241">
        <v>13916</v>
      </c>
      <c r="G241">
        <v>4516</v>
      </c>
      <c r="H241">
        <v>1383</v>
      </c>
      <c r="I241">
        <v>416</v>
      </c>
      <c r="J241">
        <v>180</v>
      </c>
      <c r="K241">
        <v>87</v>
      </c>
      <c r="L241">
        <v>60</v>
      </c>
    </row>
    <row r="242" spans="1:12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6" spans="1:12">
      <c r="A246" t="s">
        <v>116</v>
      </c>
      <c r="B246" t="s">
        <v>138</v>
      </c>
    </row>
    <row r="247" spans="1:1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0" spans="1:12">
      <c r="A250">
        <v>0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</row>
    <row r="251" spans="1:12">
      <c r="A251">
        <v>6460687</v>
      </c>
      <c r="B251">
        <v>1940670</v>
      </c>
      <c r="C251">
        <v>547447</v>
      </c>
      <c r="D251">
        <v>166259</v>
      </c>
      <c r="E251">
        <v>41643</v>
      </c>
      <c r="F251">
        <v>13456</v>
      </c>
      <c r="G251">
        <v>4495</v>
      </c>
      <c r="H251">
        <v>1422</v>
      </c>
      <c r="I251">
        <v>443</v>
      </c>
      <c r="J251">
        <v>164</v>
      </c>
      <c r="K251">
        <v>98</v>
      </c>
      <c r="L251">
        <v>49</v>
      </c>
    </row>
    <row r="252" spans="1:1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6" spans="1:12">
      <c r="A256" t="s">
        <v>116</v>
      </c>
      <c r="B256" t="s">
        <v>139</v>
      </c>
    </row>
    <row r="257" spans="1:1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0" spans="1:12">
      <c r="A260">
        <v>0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</row>
    <row r="261" spans="1:12">
      <c r="A261">
        <v>6332063</v>
      </c>
      <c r="B261">
        <v>1903926</v>
      </c>
      <c r="C261">
        <v>538212</v>
      </c>
      <c r="D261">
        <v>163258</v>
      </c>
      <c r="E261">
        <v>41052</v>
      </c>
      <c r="F261">
        <v>13216</v>
      </c>
      <c r="G261">
        <v>4363</v>
      </c>
      <c r="H261">
        <v>1318</v>
      </c>
      <c r="I261">
        <v>448</v>
      </c>
      <c r="J261">
        <v>170</v>
      </c>
      <c r="K261">
        <v>93</v>
      </c>
      <c r="L261">
        <v>55</v>
      </c>
    </row>
    <row r="262" spans="1:12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6" spans="1:12">
      <c r="A266" t="s">
        <v>116</v>
      </c>
      <c r="B266" t="s">
        <v>140</v>
      </c>
    </row>
    <row r="267" spans="1:12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0" spans="1:12">
      <c r="A270">
        <v>0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</row>
    <row r="271" spans="1:12">
      <c r="A271">
        <v>6193580</v>
      </c>
      <c r="B271">
        <v>1871491</v>
      </c>
      <c r="C271">
        <v>528769</v>
      </c>
      <c r="D271">
        <v>161049</v>
      </c>
      <c r="E271">
        <v>40128</v>
      </c>
      <c r="F271">
        <v>13117</v>
      </c>
      <c r="G271">
        <v>4227</v>
      </c>
      <c r="H271">
        <v>1361</v>
      </c>
      <c r="I271">
        <v>416</v>
      </c>
      <c r="J271">
        <v>170</v>
      </c>
      <c r="K271">
        <v>93</v>
      </c>
      <c r="L271">
        <v>55</v>
      </c>
    </row>
    <row r="272" spans="1:12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6" spans="1:12">
      <c r="A276" t="s">
        <v>116</v>
      </c>
      <c r="B276" t="s">
        <v>141</v>
      </c>
    </row>
    <row r="277" spans="1:12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0" spans="1:12">
      <c r="A280">
        <v>0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</row>
    <row r="281" spans="1:12">
      <c r="A281">
        <v>6070625</v>
      </c>
      <c r="B281">
        <v>1835469</v>
      </c>
      <c r="C281">
        <v>520310</v>
      </c>
      <c r="D281">
        <v>157456</v>
      </c>
      <c r="E281">
        <v>39674</v>
      </c>
      <c r="F281">
        <v>12773</v>
      </c>
      <c r="G281">
        <v>4150</v>
      </c>
      <c r="H281">
        <v>1351</v>
      </c>
      <c r="I281">
        <v>399</v>
      </c>
      <c r="J281">
        <v>170</v>
      </c>
      <c r="K281">
        <v>93</v>
      </c>
      <c r="L281">
        <v>44</v>
      </c>
    </row>
    <row r="282" spans="1:12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6" spans="1:12">
      <c r="A286" t="s">
        <v>116</v>
      </c>
      <c r="B286" t="s">
        <v>142</v>
      </c>
    </row>
    <row r="287" spans="1:12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0" spans="1:12">
      <c r="A290">
        <v>0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</row>
    <row r="291" spans="1:12">
      <c r="A291">
        <v>5942782</v>
      </c>
      <c r="B291">
        <v>1801553</v>
      </c>
      <c r="C291">
        <v>510550</v>
      </c>
      <c r="D291">
        <v>155428</v>
      </c>
      <c r="E291">
        <v>39456</v>
      </c>
      <c r="F291">
        <v>12642</v>
      </c>
      <c r="G291">
        <v>4041</v>
      </c>
      <c r="H291">
        <v>1285</v>
      </c>
      <c r="I291">
        <v>437</v>
      </c>
      <c r="J291">
        <v>170</v>
      </c>
      <c r="K291">
        <v>82</v>
      </c>
      <c r="L291">
        <v>49</v>
      </c>
    </row>
    <row r="292" spans="1:12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6" spans="1:12">
      <c r="A296" t="s">
        <v>116</v>
      </c>
      <c r="B296" t="s">
        <v>143</v>
      </c>
    </row>
    <row r="297" spans="1:12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0" spans="1:12">
      <c r="A300">
        <v>0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</row>
    <row r="301" spans="1:12">
      <c r="A301">
        <v>5824273</v>
      </c>
      <c r="B301">
        <v>1768986</v>
      </c>
      <c r="C301">
        <v>500052</v>
      </c>
      <c r="D301">
        <v>152333</v>
      </c>
      <c r="E301">
        <v>38488</v>
      </c>
      <c r="F301">
        <v>12292</v>
      </c>
      <c r="G301">
        <v>4177</v>
      </c>
      <c r="H301">
        <v>1263</v>
      </c>
      <c r="I301">
        <v>426</v>
      </c>
      <c r="J301">
        <v>180</v>
      </c>
      <c r="K301">
        <v>87</v>
      </c>
      <c r="L301">
        <v>44</v>
      </c>
    </row>
    <row r="302" spans="1:1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6" spans="1:12">
      <c r="A306" t="s">
        <v>116</v>
      </c>
      <c r="B306" t="s">
        <v>144</v>
      </c>
    </row>
    <row r="307" spans="1:12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0" spans="1:12">
      <c r="A310">
        <v>0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</row>
    <row r="311" spans="1:12">
      <c r="A311">
        <v>5710182</v>
      </c>
      <c r="B311">
        <v>1737858</v>
      </c>
      <c r="C311">
        <v>491987</v>
      </c>
      <c r="D311">
        <v>150414</v>
      </c>
      <c r="E311">
        <v>37662</v>
      </c>
      <c r="F311">
        <v>12160</v>
      </c>
      <c r="G311">
        <v>3997</v>
      </c>
      <c r="H311">
        <v>1236</v>
      </c>
      <c r="I311">
        <v>405</v>
      </c>
      <c r="J311">
        <v>170</v>
      </c>
      <c r="K311">
        <v>87</v>
      </c>
      <c r="L311">
        <v>44</v>
      </c>
    </row>
    <row r="312" spans="1:12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6" spans="1:12">
      <c r="A316" t="s">
        <v>116</v>
      </c>
      <c r="B316" t="s">
        <v>145</v>
      </c>
    </row>
    <row r="317" spans="1:12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0" spans="1:12">
      <c r="A320">
        <v>0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</row>
    <row r="321" spans="1:12">
      <c r="A321">
        <v>5594079</v>
      </c>
      <c r="B321">
        <v>1706413</v>
      </c>
      <c r="C321">
        <v>483665</v>
      </c>
      <c r="D321">
        <v>147784</v>
      </c>
      <c r="E321">
        <v>37159</v>
      </c>
      <c r="F321">
        <v>11909</v>
      </c>
      <c r="G321">
        <v>3959</v>
      </c>
      <c r="H321">
        <v>1263</v>
      </c>
      <c r="I321">
        <v>410</v>
      </c>
      <c r="J321">
        <v>164</v>
      </c>
      <c r="K321">
        <v>82</v>
      </c>
      <c r="L321">
        <v>38</v>
      </c>
    </row>
    <row r="322" spans="1:12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6" spans="1:12">
      <c r="A326" t="s">
        <v>116</v>
      </c>
      <c r="B326" t="s">
        <v>146</v>
      </c>
    </row>
    <row r="327" spans="1:12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0" spans="1:12">
      <c r="A330">
        <v>0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</row>
    <row r="331" spans="1:12">
      <c r="A331">
        <v>5482558</v>
      </c>
      <c r="B331">
        <v>1677548</v>
      </c>
      <c r="C331">
        <v>476519</v>
      </c>
      <c r="D331">
        <v>144574</v>
      </c>
      <c r="E331">
        <v>36662</v>
      </c>
      <c r="F331">
        <v>11860</v>
      </c>
      <c r="G331">
        <v>3877</v>
      </c>
      <c r="H331">
        <v>1203</v>
      </c>
      <c r="I331">
        <v>405</v>
      </c>
      <c r="J331">
        <v>159</v>
      </c>
      <c r="K331">
        <v>71</v>
      </c>
      <c r="L331">
        <v>49</v>
      </c>
    </row>
    <row r="332" spans="1:12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6" spans="1:12">
      <c r="A336" t="s">
        <v>116</v>
      </c>
      <c r="B336" t="s">
        <v>147</v>
      </c>
    </row>
    <row r="337" spans="1:12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  <row r="340" spans="1:12">
      <c r="A340">
        <v>0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</row>
    <row r="341" spans="1:12">
      <c r="A341">
        <v>5370676</v>
      </c>
      <c r="B341">
        <v>1651292</v>
      </c>
      <c r="C341">
        <v>468574</v>
      </c>
      <c r="D341">
        <v>143136</v>
      </c>
      <c r="E341">
        <v>35863</v>
      </c>
      <c r="F341">
        <v>11368</v>
      </c>
      <c r="G341">
        <v>3762</v>
      </c>
      <c r="H341">
        <v>1197</v>
      </c>
      <c r="I341">
        <v>388</v>
      </c>
      <c r="J341">
        <v>159</v>
      </c>
      <c r="K341">
        <v>77</v>
      </c>
      <c r="L341">
        <v>44</v>
      </c>
    </row>
    <row r="342" spans="1:12">
      <c r="A342">
        <v>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</row>
    <row r="343" spans="1:12">
      <c r="A343">
        <v>0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</row>
    <row r="344" spans="1:12">
      <c r="A344">
        <v>0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</row>
    <row r="346" spans="1:12">
      <c r="A346" t="s">
        <v>116</v>
      </c>
      <c r="B346" t="s">
        <v>148</v>
      </c>
    </row>
    <row r="347" spans="1:12">
      <c r="A347">
        <v>0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</row>
    <row r="348" spans="1:12">
      <c r="A348">
        <v>0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</row>
    <row r="349" spans="1:12">
      <c r="A349">
        <v>0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</row>
    <row r="350" spans="1:12">
      <c r="A350">
        <v>0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</row>
    <row r="351" spans="1:12">
      <c r="A351">
        <v>5260226</v>
      </c>
      <c r="B351">
        <v>1619032</v>
      </c>
      <c r="C351">
        <v>460405</v>
      </c>
      <c r="D351">
        <v>140222</v>
      </c>
      <c r="E351">
        <v>35426</v>
      </c>
      <c r="F351">
        <v>11378</v>
      </c>
      <c r="G351">
        <v>3751</v>
      </c>
      <c r="H351">
        <v>1197</v>
      </c>
      <c r="I351">
        <v>394</v>
      </c>
      <c r="J351">
        <v>148</v>
      </c>
      <c r="K351">
        <v>93</v>
      </c>
      <c r="L351">
        <v>38</v>
      </c>
    </row>
    <row r="352" spans="1:12">
      <c r="A352">
        <v>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</row>
    <row r="353" spans="1:12">
      <c r="A353">
        <v>0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</row>
    <row r="354" spans="1:12">
      <c r="A354">
        <v>0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</row>
    <row r="356" spans="1:12">
      <c r="A356" t="s">
        <v>116</v>
      </c>
      <c r="B356" t="s">
        <v>149</v>
      </c>
    </row>
    <row r="357" spans="1:12">
      <c r="A357">
        <v>0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</row>
    <row r="358" spans="1:12">
      <c r="A358">
        <v>0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</row>
    <row r="359" spans="1:12">
      <c r="A359">
        <v>0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</row>
    <row r="360" spans="1:12">
      <c r="A360">
        <v>0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</row>
    <row r="361" spans="1:12">
      <c r="A361">
        <v>5156835</v>
      </c>
      <c r="B361">
        <v>1592103</v>
      </c>
      <c r="C361">
        <v>452707</v>
      </c>
      <c r="D361">
        <v>137477</v>
      </c>
      <c r="E361">
        <v>34726</v>
      </c>
      <c r="F361">
        <v>11182</v>
      </c>
      <c r="G361">
        <v>3663</v>
      </c>
      <c r="H361">
        <v>1170</v>
      </c>
      <c r="I361">
        <v>372</v>
      </c>
      <c r="J361">
        <v>175</v>
      </c>
      <c r="K361">
        <v>82</v>
      </c>
      <c r="L361">
        <v>44</v>
      </c>
    </row>
    <row r="362" spans="1:12">
      <c r="A362">
        <v>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</row>
    <row r="363" spans="1:12">
      <c r="A363">
        <v>0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</row>
    <row r="364" spans="1:12">
      <c r="A364">
        <v>0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</row>
    <row r="366" spans="1:12">
      <c r="A366" t="s">
        <v>116</v>
      </c>
      <c r="B366" t="s">
        <v>150</v>
      </c>
    </row>
    <row r="367" spans="1:12">
      <c r="A367">
        <v>0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</row>
    <row r="368" spans="1:12">
      <c r="A368">
        <v>0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</row>
    <row r="369" spans="1:12">
      <c r="A369">
        <v>0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</row>
    <row r="370" spans="1:12">
      <c r="A370">
        <v>0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</row>
    <row r="371" spans="1:12">
      <c r="A371">
        <v>5055260</v>
      </c>
      <c r="B371">
        <v>1564108</v>
      </c>
      <c r="C371">
        <v>444516</v>
      </c>
      <c r="D371">
        <v>135673</v>
      </c>
      <c r="E371">
        <v>34354</v>
      </c>
      <c r="F371">
        <v>10925</v>
      </c>
      <c r="G371">
        <v>3478</v>
      </c>
      <c r="H371">
        <v>1170</v>
      </c>
      <c r="I371">
        <v>383</v>
      </c>
      <c r="J371">
        <v>153</v>
      </c>
      <c r="K371">
        <v>71</v>
      </c>
      <c r="L371">
        <v>49</v>
      </c>
    </row>
    <row r="372" spans="1:12">
      <c r="A372">
        <v>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</row>
    <row r="373" spans="1:12">
      <c r="A373">
        <v>0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</row>
    <row r="374" spans="1:12">
      <c r="A374">
        <v>0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2E3E0-30F0-43B6-8A21-2CAB3D34C612}">
  <dimension ref="A2:L64"/>
  <sheetViews>
    <sheetView topLeftCell="D50" workbookViewId="0">
      <selection activeCell="E68" sqref="E68"/>
    </sheetView>
  </sheetViews>
  <sheetFormatPr defaultRowHeight="15"/>
  <sheetData>
    <row r="2" spans="1:2">
      <c r="A2" t="s">
        <v>22</v>
      </c>
    </row>
    <row r="3" spans="1:2">
      <c r="A3" t="s">
        <v>151</v>
      </c>
    </row>
    <row r="4" spans="1:2">
      <c r="A4" t="s">
        <v>152</v>
      </c>
    </row>
    <row r="5" spans="1:2">
      <c r="A5" t="s">
        <v>25</v>
      </c>
      <c r="B5" t="s">
        <v>108</v>
      </c>
    </row>
    <row r="6" spans="1:2">
      <c r="A6" t="s">
        <v>153</v>
      </c>
    </row>
    <row r="7" spans="1:2">
      <c r="A7" t="s">
        <v>154</v>
      </c>
    </row>
    <row r="8" spans="1:2">
      <c r="A8" t="s">
        <v>29</v>
      </c>
    </row>
    <row r="9" spans="1:2">
      <c r="A9" t="s">
        <v>30</v>
      </c>
    </row>
    <row r="10" spans="1:2">
      <c r="A10" t="s">
        <v>31</v>
      </c>
    </row>
    <row r="11" spans="1:2">
      <c r="A11" t="s">
        <v>155</v>
      </c>
    </row>
    <row r="12" spans="1:2">
      <c r="A12" t="s">
        <v>156</v>
      </c>
    </row>
    <row r="13" spans="1:2">
      <c r="A13" t="s">
        <v>34</v>
      </c>
    </row>
    <row r="14" spans="1:2">
      <c r="A14" t="s">
        <v>35</v>
      </c>
    </row>
    <row r="15" spans="1:2">
      <c r="A15" t="s">
        <v>36</v>
      </c>
    </row>
    <row r="16" spans="1:2">
      <c r="A16" t="s">
        <v>37</v>
      </c>
    </row>
    <row r="17" spans="1:2">
      <c r="A17" t="s">
        <v>38</v>
      </c>
    </row>
    <row r="18" spans="1:2">
      <c r="A18" t="s">
        <v>39</v>
      </c>
    </row>
    <row r="19" spans="1:2">
      <c r="A19" t="s">
        <v>40</v>
      </c>
    </row>
    <row r="20" spans="1:2">
      <c r="A20" t="s">
        <v>41</v>
      </c>
    </row>
    <row r="21" spans="1:2">
      <c r="A21" t="s">
        <v>157</v>
      </c>
    </row>
    <row r="22" spans="1:2">
      <c r="A22" t="s">
        <v>43</v>
      </c>
      <c r="B22" t="s">
        <v>44</v>
      </c>
    </row>
    <row r="23" spans="1:2">
      <c r="A23" t="s">
        <v>45</v>
      </c>
    </row>
    <row r="24" spans="1:2">
      <c r="A24" t="s">
        <v>46</v>
      </c>
    </row>
    <row r="25" spans="1:2">
      <c r="A25" t="s">
        <v>47</v>
      </c>
    </row>
    <row r="26" spans="1:2">
      <c r="A26" t="s">
        <v>48</v>
      </c>
    </row>
    <row r="28" spans="1:2">
      <c r="A28" t="s">
        <v>49</v>
      </c>
    </row>
    <row r="29" spans="1:2">
      <c r="A29" t="s">
        <v>50</v>
      </c>
    </row>
    <row r="30" spans="1:2">
      <c r="A30" t="s">
        <v>158</v>
      </c>
    </row>
    <row r="31" spans="1:2">
      <c r="A31" t="s">
        <v>52</v>
      </c>
    </row>
    <row r="32" spans="1:2">
      <c r="A32" t="s">
        <v>53</v>
      </c>
    </row>
    <row r="36" spans="1:12">
      <c r="A36" t="s">
        <v>54</v>
      </c>
    </row>
    <row r="37" spans="1:1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0" spans="1:1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</row>
    <row r="41" spans="1:1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</row>
    <row r="42" spans="1:1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>
      <c r="A43">
        <v>7512960</v>
      </c>
      <c r="B43">
        <v>1974324</v>
      </c>
      <c r="C43">
        <v>521267</v>
      </c>
      <c r="D43">
        <v>142228</v>
      </c>
      <c r="E43">
        <v>39527</v>
      </c>
      <c r="F43">
        <v>10963</v>
      </c>
      <c r="G43">
        <v>3199</v>
      </c>
      <c r="H43">
        <v>886</v>
      </c>
      <c r="I43">
        <v>317</v>
      </c>
      <c r="J43">
        <v>148</v>
      </c>
      <c r="K43">
        <v>137</v>
      </c>
      <c r="L43">
        <v>82</v>
      </c>
    </row>
    <row r="44" spans="1:12">
      <c r="A44">
        <v>7504457</v>
      </c>
      <c r="B44">
        <v>1848986</v>
      </c>
      <c r="C44">
        <v>508522</v>
      </c>
      <c r="D44">
        <v>133748</v>
      </c>
      <c r="E44">
        <v>32905</v>
      </c>
      <c r="F44">
        <v>9683</v>
      </c>
      <c r="G44">
        <v>2778</v>
      </c>
      <c r="H44">
        <v>875</v>
      </c>
      <c r="I44">
        <v>279</v>
      </c>
      <c r="J44">
        <v>131</v>
      </c>
      <c r="K44">
        <v>109</v>
      </c>
      <c r="L44">
        <v>120</v>
      </c>
    </row>
    <row r="46" spans="1:12">
      <c r="A46" t="s">
        <v>116</v>
      </c>
      <c r="B46" t="s">
        <v>119</v>
      </c>
    </row>
    <row r="47" spans="1:1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0" spans="1:1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</row>
    <row r="51" spans="1:1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</row>
    <row r="52" spans="1:1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>
      <c r="A53">
        <v>7061598</v>
      </c>
      <c r="B53">
        <v>1851189</v>
      </c>
      <c r="C53">
        <v>492282</v>
      </c>
      <c r="D53">
        <v>133294</v>
      </c>
      <c r="E53">
        <v>36809</v>
      </c>
      <c r="F53">
        <v>10236</v>
      </c>
      <c r="G53">
        <v>2974</v>
      </c>
      <c r="H53">
        <v>837</v>
      </c>
      <c r="I53">
        <v>301</v>
      </c>
      <c r="J53">
        <v>142</v>
      </c>
      <c r="K53">
        <v>98</v>
      </c>
      <c r="L53">
        <v>71</v>
      </c>
    </row>
    <row r="54" spans="1:12">
      <c r="A54">
        <v>7073928</v>
      </c>
      <c r="B54">
        <v>1736141</v>
      </c>
      <c r="C54">
        <v>478170</v>
      </c>
      <c r="D54">
        <v>125973</v>
      </c>
      <c r="E54">
        <v>31254</v>
      </c>
      <c r="F54">
        <v>9186</v>
      </c>
      <c r="G54">
        <v>2625</v>
      </c>
      <c r="H54">
        <v>765</v>
      </c>
      <c r="I54">
        <v>273</v>
      </c>
      <c r="J54">
        <v>131</v>
      </c>
      <c r="K54">
        <v>93</v>
      </c>
      <c r="L54">
        <v>93</v>
      </c>
    </row>
    <row r="56" spans="1:12">
      <c r="A56" t="s">
        <v>116</v>
      </c>
      <c r="B56" t="s">
        <v>121</v>
      </c>
    </row>
    <row r="57" spans="1:1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0" spans="1:12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</row>
    <row r="61" spans="1:12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</row>
    <row r="62" spans="1:1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>
      <c r="A63">
        <v>6720320</v>
      </c>
      <c r="B63">
        <v>1763469</v>
      </c>
      <c r="C63">
        <v>466688</v>
      </c>
      <c r="D63">
        <v>127274</v>
      </c>
      <c r="E63">
        <v>35579</v>
      </c>
      <c r="F63">
        <v>9815</v>
      </c>
      <c r="G63">
        <v>2816</v>
      </c>
      <c r="H63">
        <v>760</v>
      </c>
      <c r="I63">
        <v>279</v>
      </c>
      <c r="J63">
        <v>131</v>
      </c>
      <c r="K63">
        <v>87</v>
      </c>
      <c r="L63">
        <v>60</v>
      </c>
    </row>
    <row r="64" spans="1:12">
      <c r="A64">
        <v>6735007</v>
      </c>
      <c r="B64">
        <v>1650106</v>
      </c>
      <c r="C64">
        <v>456600</v>
      </c>
      <c r="D64">
        <v>119985</v>
      </c>
      <c r="E64">
        <v>29652</v>
      </c>
      <c r="F64">
        <v>8672</v>
      </c>
      <c r="G64">
        <v>2450</v>
      </c>
      <c r="H64">
        <v>771</v>
      </c>
      <c r="I64">
        <v>241</v>
      </c>
      <c r="J64">
        <v>115</v>
      </c>
      <c r="K64">
        <v>87</v>
      </c>
      <c r="L64">
        <v>87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98036-E1FE-41AA-96CD-2F6431083AAB}">
  <dimension ref="A1:L339"/>
  <sheetViews>
    <sheetView topLeftCell="A103" workbookViewId="0">
      <selection activeCell="L116" sqref="L116"/>
    </sheetView>
  </sheetViews>
  <sheetFormatPr defaultColWidth="11.42578125" defaultRowHeight="15"/>
  <sheetData>
    <row r="1" spans="1:12">
      <c r="A1" t="s">
        <v>116</v>
      </c>
      <c r="B1" t="s">
        <v>117</v>
      </c>
    </row>
    <row r="2" spans="1:1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</row>
    <row r="3" spans="1:1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</row>
    <row r="4" spans="1:1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</row>
    <row r="5" spans="1:1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</row>
    <row r="6" spans="1:12">
      <c r="A6">
        <v>10734828</v>
      </c>
      <c r="B6">
        <v>3167147</v>
      </c>
      <c r="C6">
        <v>885138</v>
      </c>
      <c r="D6">
        <v>260530</v>
      </c>
      <c r="E6">
        <v>64744</v>
      </c>
      <c r="F6">
        <v>21964</v>
      </c>
      <c r="G6">
        <v>7168</v>
      </c>
      <c r="H6">
        <v>2204</v>
      </c>
      <c r="I6">
        <v>787</v>
      </c>
      <c r="J6">
        <v>317</v>
      </c>
      <c r="K6">
        <v>126</v>
      </c>
      <c r="L6">
        <v>66</v>
      </c>
    </row>
    <row r="7" spans="1:1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</row>
    <row r="8" spans="1:1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</row>
    <row r="9" spans="1:1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</row>
    <row r="11" spans="1:12">
      <c r="A11" t="s">
        <v>116</v>
      </c>
      <c r="B11" t="s">
        <v>118</v>
      </c>
    </row>
    <row r="12" spans="1:1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</row>
    <row r="13" spans="1:1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</row>
    <row r="14" spans="1:1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</row>
    <row r="15" spans="1:1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</row>
    <row r="16" spans="1:12">
      <c r="A16">
        <v>10343131</v>
      </c>
      <c r="B16">
        <v>3045920</v>
      </c>
      <c r="C16">
        <v>854087</v>
      </c>
      <c r="D16">
        <v>251830</v>
      </c>
      <c r="E16">
        <v>62464</v>
      </c>
      <c r="F16">
        <v>20832</v>
      </c>
      <c r="G16">
        <v>6698</v>
      </c>
      <c r="H16">
        <v>2187</v>
      </c>
      <c r="I16">
        <v>673</v>
      </c>
      <c r="J16">
        <v>279</v>
      </c>
      <c r="K16">
        <v>120</v>
      </c>
      <c r="L16">
        <v>49</v>
      </c>
    </row>
    <row r="17" spans="1:1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</row>
    <row r="18" spans="1:1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</row>
    <row r="19" spans="1:1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</row>
    <row r="21" spans="1:12">
      <c r="A21" t="s">
        <v>116</v>
      </c>
      <c r="B21" t="s">
        <v>119</v>
      </c>
    </row>
    <row r="22" spans="1:1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</row>
    <row r="23" spans="1:1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</row>
    <row r="24" spans="1:1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</row>
    <row r="25" spans="1:1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</row>
    <row r="26" spans="1:12">
      <c r="A26">
        <v>9997096</v>
      </c>
      <c r="B26">
        <v>2947111</v>
      </c>
      <c r="C26">
        <v>825233</v>
      </c>
      <c r="D26">
        <v>245187</v>
      </c>
      <c r="E26">
        <v>60671</v>
      </c>
      <c r="F26">
        <v>20132</v>
      </c>
      <c r="G26">
        <v>6539</v>
      </c>
      <c r="H26">
        <v>2094</v>
      </c>
      <c r="I26">
        <v>694</v>
      </c>
      <c r="J26">
        <v>268</v>
      </c>
      <c r="K26">
        <v>115</v>
      </c>
      <c r="L26">
        <v>66</v>
      </c>
    </row>
    <row r="27" spans="1:1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</row>
    <row r="28" spans="1:1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</row>
    <row r="29" spans="1:1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</row>
    <row r="31" spans="1:12">
      <c r="A31" t="s">
        <v>116</v>
      </c>
      <c r="B31" t="s">
        <v>120</v>
      </c>
    </row>
    <row r="32" spans="1:1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</row>
    <row r="33" spans="1:1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</row>
    <row r="34" spans="1:1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</row>
    <row r="35" spans="1:1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</row>
    <row r="36" spans="1:12">
      <c r="A36">
        <v>9725407</v>
      </c>
      <c r="B36">
        <v>2864739</v>
      </c>
      <c r="C36">
        <v>798206</v>
      </c>
      <c r="D36">
        <v>237385</v>
      </c>
      <c r="E36">
        <v>58998</v>
      </c>
      <c r="F36">
        <v>19504</v>
      </c>
      <c r="G36">
        <v>6354</v>
      </c>
      <c r="H36">
        <v>2072</v>
      </c>
      <c r="I36">
        <v>667</v>
      </c>
      <c r="J36">
        <v>252</v>
      </c>
      <c r="K36">
        <v>120</v>
      </c>
      <c r="L36">
        <v>49</v>
      </c>
    </row>
    <row r="37" spans="1:1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</row>
    <row r="38" spans="1:1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</row>
    <row r="39" spans="1:1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</row>
    <row r="41" spans="1:12">
      <c r="A41" t="s">
        <v>116</v>
      </c>
      <c r="B41" t="s">
        <v>121</v>
      </c>
    </row>
    <row r="42" spans="1:1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</row>
    <row r="43" spans="1:1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</row>
    <row r="44" spans="1:1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</row>
    <row r="45" spans="1:1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</row>
    <row r="46" spans="1:12">
      <c r="A46">
        <v>9462881</v>
      </c>
      <c r="B46">
        <v>2790656</v>
      </c>
      <c r="C46">
        <v>777685</v>
      </c>
      <c r="D46">
        <v>231928</v>
      </c>
      <c r="E46">
        <v>56985</v>
      </c>
      <c r="F46">
        <v>19110</v>
      </c>
      <c r="G46">
        <v>6283</v>
      </c>
      <c r="H46">
        <v>1919</v>
      </c>
      <c r="I46">
        <v>640</v>
      </c>
      <c r="J46">
        <v>235</v>
      </c>
      <c r="K46">
        <v>109</v>
      </c>
      <c r="L46">
        <v>49</v>
      </c>
    </row>
    <row r="47" spans="1:1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</row>
    <row r="48" spans="1:1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</row>
    <row r="49" spans="1:1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</row>
    <row r="51" spans="1:12">
      <c r="A51" t="s">
        <v>116</v>
      </c>
      <c r="B51" t="s">
        <v>122</v>
      </c>
    </row>
    <row r="52" spans="1:1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</row>
    <row r="53" spans="1:1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</row>
    <row r="54" spans="1:1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</row>
    <row r="55" spans="1:12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</row>
    <row r="56" spans="1:12">
      <c r="A56">
        <v>9227181</v>
      </c>
      <c r="B56">
        <v>2717896</v>
      </c>
      <c r="C56">
        <v>757454</v>
      </c>
      <c r="D56">
        <v>226099</v>
      </c>
      <c r="E56">
        <v>55826</v>
      </c>
      <c r="F56">
        <v>18716</v>
      </c>
      <c r="G56">
        <v>6036</v>
      </c>
      <c r="H56">
        <v>1919</v>
      </c>
      <c r="I56">
        <v>601</v>
      </c>
      <c r="J56">
        <v>257</v>
      </c>
      <c r="K56">
        <v>98</v>
      </c>
      <c r="L56">
        <v>66</v>
      </c>
    </row>
    <row r="57" spans="1:12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</row>
    <row r="58" spans="1:12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</row>
    <row r="59" spans="1:12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</row>
    <row r="61" spans="1:12">
      <c r="A61" t="s">
        <v>116</v>
      </c>
      <c r="B61" t="s">
        <v>123</v>
      </c>
    </row>
    <row r="62" spans="1:12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</row>
    <row r="63" spans="1:12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</row>
    <row r="64" spans="1:12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</row>
    <row r="65" spans="1:12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</row>
    <row r="66" spans="1:12">
      <c r="A66">
        <v>9001820</v>
      </c>
      <c r="B66">
        <v>2652971</v>
      </c>
      <c r="C66">
        <v>739651</v>
      </c>
      <c r="D66">
        <v>221993</v>
      </c>
      <c r="E66">
        <v>54820</v>
      </c>
      <c r="F66">
        <v>18098</v>
      </c>
      <c r="G66">
        <v>5905</v>
      </c>
      <c r="H66">
        <v>1908</v>
      </c>
      <c r="I66">
        <v>552</v>
      </c>
      <c r="J66">
        <v>246</v>
      </c>
      <c r="K66">
        <v>93</v>
      </c>
      <c r="L66">
        <v>38</v>
      </c>
    </row>
    <row r="67" spans="1:12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</row>
    <row r="68" spans="1:12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</row>
    <row r="69" spans="1:12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</row>
    <row r="71" spans="1:12">
      <c r="A71" t="s">
        <v>116</v>
      </c>
      <c r="B71" t="s">
        <v>124</v>
      </c>
    </row>
    <row r="72" spans="1:12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</row>
    <row r="73" spans="1:12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</row>
    <row r="74" spans="1:12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</row>
    <row r="75" spans="1:12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</row>
    <row r="76" spans="1:12">
      <c r="A76">
        <v>8789303</v>
      </c>
      <c r="B76">
        <v>2592388</v>
      </c>
      <c r="C76">
        <v>723040</v>
      </c>
      <c r="D76">
        <v>216514</v>
      </c>
      <c r="E76">
        <v>53557</v>
      </c>
      <c r="F76">
        <v>17880</v>
      </c>
      <c r="G76">
        <v>5714</v>
      </c>
      <c r="H76">
        <v>1821</v>
      </c>
      <c r="I76">
        <v>574</v>
      </c>
      <c r="J76">
        <v>224</v>
      </c>
      <c r="K76">
        <v>104</v>
      </c>
      <c r="L76">
        <v>49</v>
      </c>
    </row>
    <row r="77" spans="1:12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</row>
    <row r="78" spans="1:12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</row>
    <row r="79" spans="1:12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</row>
    <row r="81" spans="1:12">
      <c r="A81" t="s">
        <v>116</v>
      </c>
      <c r="B81" t="s">
        <v>125</v>
      </c>
    </row>
    <row r="82" spans="1:12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</row>
    <row r="83" spans="1:12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</row>
    <row r="84" spans="1:12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</row>
    <row r="85" spans="1:12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</row>
    <row r="86" spans="1:12">
      <c r="A86">
        <v>8587946</v>
      </c>
      <c r="B86">
        <v>2533084</v>
      </c>
      <c r="C86">
        <v>708075</v>
      </c>
      <c r="D86">
        <v>212440</v>
      </c>
      <c r="E86">
        <v>52278</v>
      </c>
      <c r="F86">
        <v>17399</v>
      </c>
      <c r="G86">
        <v>5654</v>
      </c>
      <c r="H86">
        <v>1772</v>
      </c>
      <c r="I86">
        <v>580</v>
      </c>
      <c r="J86">
        <v>257</v>
      </c>
      <c r="K86">
        <v>98</v>
      </c>
      <c r="L86">
        <v>55</v>
      </c>
    </row>
    <row r="87" spans="1:12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</row>
    <row r="88" spans="1:12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</row>
    <row r="89" spans="1:12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</row>
    <row r="91" spans="1:12">
      <c r="A91" t="s">
        <v>116</v>
      </c>
      <c r="B91" t="s">
        <v>126</v>
      </c>
    </row>
    <row r="92" spans="1:12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</row>
    <row r="93" spans="1:12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</row>
    <row r="94" spans="1:12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</row>
    <row r="95" spans="1:12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</row>
    <row r="96" spans="1:12">
      <c r="A96">
        <v>8386129</v>
      </c>
      <c r="B96">
        <v>2475443</v>
      </c>
      <c r="C96">
        <v>693306</v>
      </c>
      <c r="D96">
        <v>208159</v>
      </c>
      <c r="E96">
        <v>51206</v>
      </c>
      <c r="F96">
        <v>17142</v>
      </c>
      <c r="G96">
        <v>5572</v>
      </c>
      <c r="H96">
        <v>1810</v>
      </c>
      <c r="I96">
        <v>563</v>
      </c>
      <c r="J96">
        <v>224</v>
      </c>
      <c r="K96">
        <v>87</v>
      </c>
      <c r="L96">
        <v>49</v>
      </c>
    </row>
    <row r="97" spans="1:12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</row>
    <row r="98" spans="1:12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</row>
    <row r="99" spans="1:12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</row>
    <row r="101" spans="1:12">
      <c r="A101" t="s">
        <v>116</v>
      </c>
      <c r="B101" t="s">
        <v>127</v>
      </c>
    </row>
    <row r="102" spans="1:12">
      <c r="A102">
        <v>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</row>
    <row r="103" spans="1:12">
      <c r="A103">
        <v>0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</row>
    <row r="104" spans="1:12">
      <c r="A104">
        <v>0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</row>
    <row r="105" spans="1:12">
      <c r="A105">
        <v>0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</row>
    <row r="106" spans="1:12">
      <c r="A106">
        <v>8198518</v>
      </c>
      <c r="B106">
        <v>2421820</v>
      </c>
      <c r="C106">
        <v>677750</v>
      </c>
      <c r="D106">
        <v>203741</v>
      </c>
      <c r="E106">
        <v>50216</v>
      </c>
      <c r="F106">
        <v>16775</v>
      </c>
      <c r="G106">
        <v>5342</v>
      </c>
      <c r="H106">
        <v>1722</v>
      </c>
      <c r="I106">
        <v>525</v>
      </c>
      <c r="J106">
        <v>208</v>
      </c>
      <c r="K106">
        <v>93</v>
      </c>
      <c r="L106">
        <v>49</v>
      </c>
    </row>
    <row r="107" spans="1:12">
      <c r="A107">
        <v>0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</row>
    <row r="108" spans="1:12">
      <c r="A108">
        <v>0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</row>
    <row r="109" spans="1:12">
      <c r="A109">
        <v>0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</row>
    <row r="111" spans="1:12">
      <c r="A111" t="s">
        <v>116</v>
      </c>
      <c r="B111" t="s">
        <v>128</v>
      </c>
    </row>
    <row r="112" spans="1:12">
      <c r="A112">
        <v>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</row>
    <row r="113" spans="1:12">
      <c r="A113">
        <v>0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</row>
    <row r="114" spans="1:12">
      <c r="A114">
        <v>0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</row>
    <row r="115" spans="1:12">
      <c r="A115">
        <v>0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</row>
    <row r="116" spans="1:12">
      <c r="A116">
        <v>8018480</v>
      </c>
      <c r="B116">
        <v>2372369</v>
      </c>
      <c r="C116">
        <v>664108</v>
      </c>
      <c r="D116">
        <v>200039</v>
      </c>
      <c r="E116">
        <v>49478</v>
      </c>
      <c r="F116">
        <v>16223</v>
      </c>
      <c r="G116">
        <v>5391</v>
      </c>
      <c r="H116">
        <v>1700</v>
      </c>
      <c r="I116">
        <v>525</v>
      </c>
      <c r="J116">
        <v>202</v>
      </c>
      <c r="K116">
        <v>87</v>
      </c>
      <c r="L116">
        <v>55</v>
      </c>
    </row>
    <row r="117" spans="1:12">
      <c r="A117">
        <v>0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</row>
    <row r="118" spans="1:12">
      <c r="A118">
        <v>0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</row>
    <row r="119" spans="1:12">
      <c r="A119">
        <v>0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</row>
    <row r="121" spans="1:12">
      <c r="A121" t="s">
        <v>116</v>
      </c>
      <c r="B121" t="s">
        <v>129</v>
      </c>
    </row>
    <row r="122" spans="1:12">
      <c r="A122">
        <v>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</row>
    <row r="123" spans="1:12">
      <c r="A123">
        <v>0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</row>
    <row r="124" spans="1:12">
      <c r="A124">
        <v>0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</row>
    <row r="125" spans="1:12">
      <c r="A125">
        <v>0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</row>
    <row r="126" spans="1:12">
      <c r="A126">
        <v>7842766</v>
      </c>
      <c r="B126">
        <v>2321059</v>
      </c>
      <c r="C126">
        <v>651302</v>
      </c>
      <c r="D126">
        <v>196939</v>
      </c>
      <c r="E126">
        <v>48899</v>
      </c>
      <c r="F126">
        <v>15851</v>
      </c>
      <c r="G126">
        <v>5194</v>
      </c>
      <c r="H126">
        <v>1629</v>
      </c>
      <c r="I126">
        <v>530</v>
      </c>
      <c r="J126">
        <v>208</v>
      </c>
      <c r="K126">
        <v>93</v>
      </c>
      <c r="L126">
        <v>49</v>
      </c>
    </row>
    <row r="127" spans="1:12">
      <c r="A127">
        <v>0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</row>
    <row r="128" spans="1:12">
      <c r="A128">
        <v>0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</row>
    <row r="129" spans="1:12">
      <c r="A129">
        <v>0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</row>
    <row r="131" spans="1:12">
      <c r="A131" t="s">
        <v>116</v>
      </c>
      <c r="B131" t="s">
        <v>130</v>
      </c>
    </row>
    <row r="132" spans="1:12">
      <c r="A132">
        <v>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</row>
    <row r="133" spans="1:12">
      <c r="A133">
        <v>0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</row>
    <row r="134" spans="1:12">
      <c r="A134">
        <v>0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</row>
    <row r="135" spans="1:12">
      <c r="A135">
        <v>0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</row>
    <row r="136" spans="1:12">
      <c r="A136">
        <v>7671619</v>
      </c>
      <c r="B136">
        <v>2274703</v>
      </c>
      <c r="C136">
        <v>638311</v>
      </c>
      <c r="D136">
        <v>192521</v>
      </c>
      <c r="E136">
        <v>47690</v>
      </c>
      <c r="F136">
        <v>15720</v>
      </c>
      <c r="G136">
        <v>5238</v>
      </c>
      <c r="H136">
        <v>1618</v>
      </c>
      <c r="I136">
        <v>470</v>
      </c>
      <c r="J136">
        <v>197</v>
      </c>
      <c r="K136">
        <v>104</v>
      </c>
      <c r="L136">
        <v>49</v>
      </c>
    </row>
    <row r="137" spans="1:12">
      <c r="A137">
        <v>0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</row>
    <row r="138" spans="1:12">
      <c r="A138">
        <v>0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</row>
    <row r="139" spans="1:12">
      <c r="A139">
        <v>0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</row>
    <row r="141" spans="1:12">
      <c r="A141" t="s">
        <v>116</v>
      </c>
      <c r="B141" t="s">
        <v>131</v>
      </c>
    </row>
    <row r="142" spans="1:12">
      <c r="A142">
        <v>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</row>
    <row r="143" spans="1:12">
      <c r="A143">
        <v>0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</row>
    <row r="144" spans="1:12">
      <c r="A144">
        <v>0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</row>
    <row r="145" spans="1:12">
      <c r="A145">
        <v>0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</row>
    <row r="146" spans="1:12">
      <c r="A146">
        <v>7500493</v>
      </c>
      <c r="B146">
        <v>2229621</v>
      </c>
      <c r="C146">
        <v>625757</v>
      </c>
      <c r="D146">
        <v>188825</v>
      </c>
      <c r="E146">
        <v>47198</v>
      </c>
      <c r="F146">
        <v>15556</v>
      </c>
      <c r="G146">
        <v>5014</v>
      </c>
      <c r="H146">
        <v>1613</v>
      </c>
      <c r="I146">
        <v>509</v>
      </c>
      <c r="J146">
        <v>213</v>
      </c>
      <c r="K146">
        <v>104</v>
      </c>
      <c r="L146">
        <v>44</v>
      </c>
    </row>
    <row r="147" spans="1:12">
      <c r="A147">
        <v>0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</row>
    <row r="148" spans="1:12">
      <c r="A148">
        <v>0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</row>
    <row r="149" spans="1:12">
      <c r="A149">
        <v>0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</row>
    <row r="151" spans="1:12">
      <c r="A151" t="s">
        <v>116</v>
      </c>
      <c r="B151" t="s">
        <v>132</v>
      </c>
    </row>
    <row r="152" spans="1:12">
      <c r="A152">
        <v>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</row>
    <row r="153" spans="1:12">
      <c r="A153">
        <v>0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</row>
    <row r="154" spans="1:12">
      <c r="A154">
        <v>0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</row>
    <row r="155" spans="1:12">
      <c r="A155">
        <v>0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</row>
    <row r="156" spans="1:12">
      <c r="A156">
        <v>7343321</v>
      </c>
      <c r="B156">
        <v>2183468</v>
      </c>
      <c r="C156">
        <v>612727</v>
      </c>
      <c r="D156">
        <v>185375</v>
      </c>
      <c r="E156">
        <v>46159</v>
      </c>
      <c r="F156">
        <v>15047</v>
      </c>
      <c r="G156">
        <v>4872</v>
      </c>
      <c r="H156">
        <v>1651</v>
      </c>
      <c r="I156">
        <v>470</v>
      </c>
      <c r="J156">
        <v>186</v>
      </c>
      <c r="K156">
        <v>104</v>
      </c>
      <c r="L156">
        <v>55</v>
      </c>
    </row>
    <row r="157" spans="1:12">
      <c r="A157">
        <v>0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</row>
    <row r="158" spans="1:12">
      <c r="A158">
        <v>0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</row>
    <row r="159" spans="1:12">
      <c r="A159">
        <v>0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</row>
    <row r="161" spans="1:12">
      <c r="A161" t="s">
        <v>116</v>
      </c>
      <c r="B161" t="s">
        <v>133</v>
      </c>
    </row>
    <row r="162" spans="1:12">
      <c r="A162">
        <v>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</row>
    <row r="163" spans="1:12">
      <c r="A163">
        <v>0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</row>
    <row r="164" spans="1:12">
      <c r="A164">
        <v>0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</row>
    <row r="165" spans="1:12">
      <c r="A165">
        <v>0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</row>
    <row r="166" spans="1:12">
      <c r="A166">
        <v>7182426</v>
      </c>
      <c r="B166">
        <v>2140212</v>
      </c>
      <c r="C166">
        <v>602327</v>
      </c>
      <c r="D166">
        <v>182253</v>
      </c>
      <c r="E166">
        <v>45142</v>
      </c>
      <c r="F166">
        <v>14845</v>
      </c>
      <c r="G166">
        <v>4779</v>
      </c>
      <c r="H166">
        <v>1580</v>
      </c>
      <c r="I166">
        <v>487</v>
      </c>
      <c r="J166">
        <v>180</v>
      </c>
      <c r="K166">
        <v>87</v>
      </c>
      <c r="L166">
        <v>44</v>
      </c>
    </row>
    <row r="167" spans="1:12">
      <c r="A167">
        <v>0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</row>
    <row r="168" spans="1:12">
      <c r="A168">
        <v>0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</row>
    <row r="169" spans="1:12">
      <c r="A169">
        <v>0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</row>
    <row r="171" spans="1:12">
      <c r="A171" t="s">
        <v>116</v>
      </c>
      <c r="B171" t="s">
        <v>134</v>
      </c>
    </row>
    <row r="172" spans="1:12">
      <c r="A172">
        <v>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</row>
    <row r="173" spans="1:12">
      <c r="A173">
        <v>0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</row>
    <row r="174" spans="1:12">
      <c r="A174">
        <v>0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</row>
    <row r="175" spans="1:12">
      <c r="A175">
        <v>0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</row>
    <row r="176" spans="1:12">
      <c r="A176">
        <v>7031350</v>
      </c>
      <c r="B176">
        <v>2098749</v>
      </c>
      <c r="C176">
        <v>589675</v>
      </c>
      <c r="D176">
        <v>179081</v>
      </c>
      <c r="E176">
        <v>44409</v>
      </c>
      <c r="F176">
        <v>14621</v>
      </c>
      <c r="G176">
        <v>4719</v>
      </c>
      <c r="H176">
        <v>1498</v>
      </c>
      <c r="I176">
        <v>509</v>
      </c>
      <c r="J176">
        <v>197</v>
      </c>
      <c r="K176">
        <v>98</v>
      </c>
      <c r="L176">
        <v>44</v>
      </c>
    </row>
    <row r="177" spans="1:12">
      <c r="A177">
        <v>0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</row>
    <row r="178" spans="1:12">
      <c r="A178">
        <v>0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</row>
    <row r="179" spans="1:12">
      <c r="A179">
        <v>0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</row>
    <row r="181" spans="1:12">
      <c r="A181" t="s">
        <v>116</v>
      </c>
      <c r="B181" t="s">
        <v>135</v>
      </c>
    </row>
    <row r="182" spans="1:12">
      <c r="A182">
        <v>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</row>
    <row r="183" spans="1:12">
      <c r="A183">
        <v>0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</row>
    <row r="184" spans="1:12">
      <c r="A184">
        <v>0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</row>
    <row r="185" spans="1:12">
      <c r="A185">
        <v>0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</row>
    <row r="186" spans="1:12">
      <c r="A186">
        <v>6884452</v>
      </c>
      <c r="B186">
        <v>2053646</v>
      </c>
      <c r="C186">
        <v>578433</v>
      </c>
      <c r="D186">
        <v>175992</v>
      </c>
      <c r="E186">
        <v>43513</v>
      </c>
      <c r="F186">
        <v>14194</v>
      </c>
      <c r="G186">
        <v>4697</v>
      </c>
      <c r="H186">
        <v>1542</v>
      </c>
      <c r="I186">
        <v>443</v>
      </c>
      <c r="J186">
        <v>191</v>
      </c>
      <c r="K186">
        <v>93</v>
      </c>
      <c r="L186">
        <v>49</v>
      </c>
    </row>
    <row r="187" spans="1:12">
      <c r="A187">
        <v>0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</row>
    <row r="188" spans="1:12">
      <c r="A188">
        <v>0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</row>
    <row r="189" spans="1:12">
      <c r="A189">
        <v>0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</row>
    <row r="191" spans="1:12">
      <c r="A191" t="s">
        <v>116</v>
      </c>
      <c r="B191" t="s">
        <v>136</v>
      </c>
    </row>
    <row r="192" spans="1:12">
      <c r="A192">
        <v>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</row>
    <row r="193" spans="1:12">
      <c r="A193">
        <v>0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</row>
    <row r="194" spans="1:12">
      <c r="A194">
        <v>0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</row>
    <row r="195" spans="1:12">
      <c r="A195">
        <v>0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</row>
    <row r="196" spans="1:12">
      <c r="A196">
        <v>6743263</v>
      </c>
      <c r="B196">
        <v>2016798</v>
      </c>
      <c r="C196">
        <v>568033</v>
      </c>
      <c r="D196">
        <v>172575</v>
      </c>
      <c r="E196">
        <v>42878</v>
      </c>
      <c r="F196">
        <v>14085</v>
      </c>
      <c r="G196">
        <v>4577</v>
      </c>
      <c r="H196">
        <v>1471</v>
      </c>
      <c r="I196">
        <v>492</v>
      </c>
      <c r="J196">
        <v>213</v>
      </c>
      <c r="K196">
        <v>82</v>
      </c>
      <c r="L196">
        <v>49</v>
      </c>
    </row>
    <row r="197" spans="1:12">
      <c r="A197">
        <v>0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</row>
    <row r="198" spans="1:12">
      <c r="A198">
        <v>0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</row>
    <row r="199" spans="1:12">
      <c r="A199">
        <v>0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</row>
    <row r="201" spans="1:12">
      <c r="A201" t="s">
        <v>116</v>
      </c>
      <c r="B201" t="s">
        <v>137</v>
      </c>
    </row>
    <row r="202" spans="1:12">
      <c r="A202">
        <v>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</row>
    <row r="203" spans="1:12">
      <c r="A203">
        <v>0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</row>
    <row r="204" spans="1:12">
      <c r="A204">
        <v>0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</row>
    <row r="205" spans="1:12">
      <c r="A205">
        <v>0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</row>
    <row r="206" spans="1:12">
      <c r="A206">
        <v>6600767</v>
      </c>
      <c r="B206">
        <v>1980558</v>
      </c>
      <c r="C206">
        <v>557672</v>
      </c>
      <c r="D206">
        <v>169228</v>
      </c>
      <c r="E206">
        <v>42326</v>
      </c>
      <c r="F206">
        <v>13916</v>
      </c>
      <c r="G206">
        <v>4516</v>
      </c>
      <c r="H206">
        <v>1383</v>
      </c>
      <c r="I206">
        <v>416</v>
      </c>
      <c r="J206">
        <v>180</v>
      </c>
      <c r="K206">
        <v>87</v>
      </c>
      <c r="L206">
        <v>60</v>
      </c>
    </row>
    <row r="207" spans="1:12">
      <c r="A207">
        <v>0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</row>
    <row r="208" spans="1:12">
      <c r="A208">
        <v>0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</row>
    <row r="209" spans="1:12">
      <c r="A209">
        <v>0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</row>
    <row r="211" spans="1:12">
      <c r="A211" t="s">
        <v>116</v>
      </c>
      <c r="B211" t="s">
        <v>138</v>
      </c>
    </row>
    <row r="212" spans="1:12">
      <c r="A212">
        <v>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</row>
    <row r="213" spans="1:12">
      <c r="A213">
        <v>0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</row>
    <row r="214" spans="1:12">
      <c r="A214">
        <v>0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</row>
    <row r="215" spans="1:12">
      <c r="A215">
        <v>0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</row>
    <row r="216" spans="1:12">
      <c r="A216">
        <v>6460687</v>
      </c>
      <c r="B216">
        <v>1940670</v>
      </c>
      <c r="C216">
        <v>547447</v>
      </c>
      <c r="D216">
        <v>166259</v>
      </c>
      <c r="E216">
        <v>41643</v>
      </c>
      <c r="F216">
        <v>13456</v>
      </c>
      <c r="G216">
        <v>4495</v>
      </c>
      <c r="H216">
        <v>1422</v>
      </c>
      <c r="I216">
        <v>443</v>
      </c>
      <c r="J216">
        <v>164</v>
      </c>
      <c r="K216">
        <v>98</v>
      </c>
      <c r="L216">
        <v>49</v>
      </c>
    </row>
    <row r="217" spans="1:12">
      <c r="A217">
        <v>0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</row>
    <row r="218" spans="1:12">
      <c r="A218">
        <v>0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</row>
    <row r="219" spans="1:12">
      <c r="A219">
        <v>0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</row>
    <row r="221" spans="1:12">
      <c r="A221" t="s">
        <v>116</v>
      </c>
      <c r="B221" t="s">
        <v>139</v>
      </c>
    </row>
    <row r="222" spans="1:12">
      <c r="A222">
        <v>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</row>
    <row r="223" spans="1:12">
      <c r="A223">
        <v>0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</row>
    <row r="224" spans="1:12">
      <c r="A224">
        <v>0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</row>
    <row r="225" spans="1:12">
      <c r="A225">
        <v>0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</row>
    <row r="226" spans="1:12">
      <c r="A226">
        <v>6332063</v>
      </c>
      <c r="B226">
        <v>1903926</v>
      </c>
      <c r="C226">
        <v>538212</v>
      </c>
      <c r="D226">
        <v>163258</v>
      </c>
      <c r="E226">
        <v>41052</v>
      </c>
      <c r="F226">
        <v>13216</v>
      </c>
      <c r="G226">
        <v>4363</v>
      </c>
      <c r="H226">
        <v>1318</v>
      </c>
      <c r="I226">
        <v>448</v>
      </c>
      <c r="J226">
        <v>170</v>
      </c>
      <c r="K226">
        <v>93</v>
      </c>
      <c r="L226">
        <v>55</v>
      </c>
    </row>
    <row r="227" spans="1:12">
      <c r="A227">
        <v>0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</row>
    <row r="228" spans="1:12">
      <c r="A228">
        <v>0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</row>
    <row r="229" spans="1:12">
      <c r="A229">
        <v>0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</row>
    <row r="231" spans="1:12">
      <c r="A231" t="s">
        <v>116</v>
      </c>
      <c r="B231" t="s">
        <v>140</v>
      </c>
    </row>
    <row r="232" spans="1:12">
      <c r="A232">
        <v>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</row>
    <row r="233" spans="1:12">
      <c r="A233">
        <v>0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</row>
    <row r="234" spans="1:12">
      <c r="A234">
        <v>0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</row>
    <row r="235" spans="1:12">
      <c r="A235">
        <v>0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</row>
    <row r="236" spans="1:12">
      <c r="A236">
        <v>6193580</v>
      </c>
      <c r="B236">
        <v>1871491</v>
      </c>
      <c r="C236">
        <v>528769</v>
      </c>
      <c r="D236">
        <v>161049</v>
      </c>
      <c r="E236">
        <v>40128</v>
      </c>
      <c r="F236">
        <v>13117</v>
      </c>
      <c r="G236">
        <v>4227</v>
      </c>
      <c r="H236">
        <v>1361</v>
      </c>
      <c r="I236">
        <v>416</v>
      </c>
      <c r="J236">
        <v>170</v>
      </c>
      <c r="K236">
        <v>93</v>
      </c>
      <c r="L236">
        <v>55</v>
      </c>
    </row>
    <row r="237" spans="1:12">
      <c r="A237">
        <v>0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</row>
    <row r="238" spans="1:12">
      <c r="A238">
        <v>0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</row>
    <row r="239" spans="1:12">
      <c r="A239">
        <v>0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</row>
    <row r="241" spans="1:12">
      <c r="A241" t="s">
        <v>116</v>
      </c>
      <c r="B241" t="s">
        <v>141</v>
      </c>
    </row>
    <row r="242" spans="1:12">
      <c r="A242">
        <v>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</row>
    <row r="243" spans="1:12">
      <c r="A243">
        <v>0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</row>
    <row r="244" spans="1:12">
      <c r="A244">
        <v>0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</row>
    <row r="245" spans="1:12">
      <c r="A245">
        <v>0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</row>
    <row r="246" spans="1:12">
      <c r="A246">
        <v>6070625</v>
      </c>
      <c r="B246">
        <v>1835469</v>
      </c>
      <c r="C246">
        <v>520310</v>
      </c>
      <c r="D246">
        <v>157456</v>
      </c>
      <c r="E246">
        <v>39674</v>
      </c>
      <c r="F246">
        <v>12773</v>
      </c>
      <c r="G246">
        <v>4150</v>
      </c>
      <c r="H246">
        <v>1351</v>
      </c>
      <c r="I246">
        <v>399</v>
      </c>
      <c r="J246">
        <v>170</v>
      </c>
      <c r="K246">
        <v>93</v>
      </c>
      <c r="L246">
        <v>44</v>
      </c>
    </row>
    <row r="247" spans="1:12">
      <c r="A247">
        <v>0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</row>
    <row r="248" spans="1:12">
      <c r="A248">
        <v>0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</row>
    <row r="249" spans="1:12">
      <c r="A249">
        <v>0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</row>
    <row r="251" spans="1:12">
      <c r="A251" t="s">
        <v>116</v>
      </c>
      <c r="B251" t="s">
        <v>142</v>
      </c>
    </row>
    <row r="252" spans="1:12">
      <c r="A252">
        <v>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</row>
    <row r="253" spans="1:12">
      <c r="A253">
        <v>0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</row>
    <row r="254" spans="1:12">
      <c r="A254">
        <v>0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</row>
    <row r="255" spans="1:12">
      <c r="A255">
        <v>0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</row>
    <row r="256" spans="1:12">
      <c r="A256">
        <v>5942782</v>
      </c>
      <c r="B256">
        <v>1801553</v>
      </c>
      <c r="C256">
        <v>510550</v>
      </c>
      <c r="D256">
        <v>155428</v>
      </c>
      <c r="E256">
        <v>39456</v>
      </c>
      <c r="F256">
        <v>12642</v>
      </c>
      <c r="G256">
        <v>4041</v>
      </c>
      <c r="H256">
        <v>1285</v>
      </c>
      <c r="I256">
        <v>437</v>
      </c>
      <c r="J256">
        <v>170</v>
      </c>
      <c r="K256">
        <v>82</v>
      </c>
      <c r="L256">
        <v>49</v>
      </c>
    </row>
    <row r="257" spans="1:12">
      <c r="A257">
        <v>0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</row>
    <row r="258" spans="1:12">
      <c r="A258">
        <v>0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</row>
    <row r="259" spans="1:12">
      <c r="A259">
        <v>0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</row>
    <row r="261" spans="1:12">
      <c r="A261" t="s">
        <v>116</v>
      </c>
      <c r="B261" t="s">
        <v>143</v>
      </c>
    </row>
    <row r="262" spans="1:12">
      <c r="A262">
        <v>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</row>
    <row r="263" spans="1:12">
      <c r="A263">
        <v>0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</row>
    <row r="264" spans="1:12">
      <c r="A264">
        <v>0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</row>
    <row r="265" spans="1:12">
      <c r="A265">
        <v>0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</row>
    <row r="266" spans="1:12">
      <c r="A266">
        <v>5824273</v>
      </c>
      <c r="B266">
        <v>1768986</v>
      </c>
      <c r="C266">
        <v>500052</v>
      </c>
      <c r="D266">
        <v>152333</v>
      </c>
      <c r="E266">
        <v>38488</v>
      </c>
      <c r="F266">
        <v>12292</v>
      </c>
      <c r="G266">
        <v>4177</v>
      </c>
      <c r="H266">
        <v>1263</v>
      </c>
      <c r="I266">
        <v>426</v>
      </c>
      <c r="J266">
        <v>180</v>
      </c>
      <c r="K266">
        <v>87</v>
      </c>
      <c r="L266">
        <v>44</v>
      </c>
    </row>
    <row r="267" spans="1:12">
      <c r="A267">
        <v>0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</row>
    <row r="268" spans="1:12">
      <c r="A268">
        <v>0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</row>
    <row r="269" spans="1:12">
      <c r="A269">
        <v>0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</row>
    <row r="271" spans="1:12">
      <c r="A271" t="s">
        <v>116</v>
      </c>
      <c r="B271" t="s">
        <v>144</v>
      </c>
    </row>
    <row r="272" spans="1:12">
      <c r="A272">
        <v>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</row>
    <row r="273" spans="1:12">
      <c r="A273">
        <v>0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</row>
    <row r="274" spans="1:12">
      <c r="A274">
        <v>0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</row>
    <row r="275" spans="1:12">
      <c r="A275">
        <v>0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</row>
    <row r="276" spans="1:12">
      <c r="A276">
        <v>5710182</v>
      </c>
      <c r="B276">
        <v>1737858</v>
      </c>
      <c r="C276">
        <v>491987</v>
      </c>
      <c r="D276">
        <v>150414</v>
      </c>
      <c r="E276">
        <v>37662</v>
      </c>
      <c r="F276">
        <v>12160</v>
      </c>
      <c r="G276">
        <v>3997</v>
      </c>
      <c r="H276">
        <v>1236</v>
      </c>
      <c r="I276">
        <v>405</v>
      </c>
      <c r="J276">
        <v>170</v>
      </c>
      <c r="K276">
        <v>87</v>
      </c>
      <c r="L276">
        <v>44</v>
      </c>
    </row>
    <row r="277" spans="1:12">
      <c r="A277">
        <v>0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</row>
    <row r="278" spans="1:12">
      <c r="A278">
        <v>0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</row>
    <row r="279" spans="1:12">
      <c r="A279">
        <v>0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</row>
    <row r="281" spans="1:12">
      <c r="A281" t="s">
        <v>116</v>
      </c>
      <c r="B281" t="s">
        <v>145</v>
      </c>
    </row>
    <row r="282" spans="1:12">
      <c r="A282">
        <v>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</row>
    <row r="283" spans="1:12">
      <c r="A283">
        <v>0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</row>
    <row r="284" spans="1:12">
      <c r="A284">
        <v>0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</row>
    <row r="285" spans="1:12">
      <c r="A285">
        <v>0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</row>
    <row r="286" spans="1:12">
      <c r="A286">
        <v>5594079</v>
      </c>
      <c r="B286">
        <v>1706413</v>
      </c>
      <c r="C286">
        <v>483665</v>
      </c>
      <c r="D286">
        <v>147784</v>
      </c>
      <c r="E286">
        <v>37159</v>
      </c>
      <c r="F286">
        <v>11909</v>
      </c>
      <c r="G286">
        <v>3959</v>
      </c>
      <c r="H286">
        <v>1263</v>
      </c>
      <c r="I286">
        <v>410</v>
      </c>
      <c r="J286">
        <v>164</v>
      </c>
      <c r="K286">
        <v>82</v>
      </c>
      <c r="L286">
        <v>38</v>
      </c>
    </row>
    <row r="287" spans="1:12">
      <c r="A287">
        <v>0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</row>
    <row r="288" spans="1:12">
      <c r="A288">
        <v>0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</row>
    <row r="289" spans="1:12">
      <c r="A289">
        <v>0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</row>
    <row r="291" spans="1:12">
      <c r="A291" t="s">
        <v>116</v>
      </c>
      <c r="B291" t="s">
        <v>146</v>
      </c>
    </row>
    <row r="292" spans="1:12">
      <c r="A292">
        <v>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</row>
    <row r="293" spans="1:12">
      <c r="A293">
        <v>0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</row>
    <row r="294" spans="1:12">
      <c r="A294">
        <v>0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</row>
    <row r="295" spans="1:12">
      <c r="A295">
        <v>0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</row>
    <row r="296" spans="1:12">
      <c r="A296">
        <v>5482558</v>
      </c>
      <c r="B296">
        <v>1677548</v>
      </c>
      <c r="C296">
        <v>476519</v>
      </c>
      <c r="D296">
        <v>144574</v>
      </c>
      <c r="E296">
        <v>36662</v>
      </c>
      <c r="F296">
        <v>11860</v>
      </c>
      <c r="G296">
        <v>3877</v>
      </c>
      <c r="H296">
        <v>1203</v>
      </c>
      <c r="I296">
        <v>405</v>
      </c>
      <c r="J296">
        <v>159</v>
      </c>
      <c r="K296">
        <v>71</v>
      </c>
      <c r="L296">
        <v>49</v>
      </c>
    </row>
    <row r="297" spans="1:12">
      <c r="A297">
        <v>0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</row>
    <row r="298" spans="1:12">
      <c r="A298">
        <v>0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</row>
    <row r="299" spans="1:12">
      <c r="A299">
        <v>0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</row>
    <row r="301" spans="1:12">
      <c r="A301" t="s">
        <v>116</v>
      </c>
      <c r="B301" t="s">
        <v>147</v>
      </c>
    </row>
    <row r="302" spans="1:12">
      <c r="A302">
        <v>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</row>
    <row r="303" spans="1:12">
      <c r="A303">
        <v>0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</row>
    <row r="304" spans="1:12">
      <c r="A304">
        <v>0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</row>
    <row r="305" spans="1:12">
      <c r="A305">
        <v>0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</row>
    <row r="306" spans="1:12">
      <c r="A306">
        <v>5370676</v>
      </c>
      <c r="B306">
        <v>1651292</v>
      </c>
      <c r="C306">
        <v>468574</v>
      </c>
      <c r="D306">
        <v>143136</v>
      </c>
      <c r="E306">
        <v>35863</v>
      </c>
      <c r="F306">
        <v>11368</v>
      </c>
      <c r="G306">
        <v>3762</v>
      </c>
      <c r="H306">
        <v>1197</v>
      </c>
      <c r="I306">
        <v>388</v>
      </c>
      <c r="J306">
        <v>159</v>
      </c>
      <c r="K306">
        <v>77</v>
      </c>
      <c r="L306">
        <v>44</v>
      </c>
    </row>
    <row r="307" spans="1:12">
      <c r="A307">
        <v>0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</row>
    <row r="308" spans="1:12">
      <c r="A308">
        <v>0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</row>
    <row r="309" spans="1:12">
      <c r="A309">
        <v>0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</row>
    <row r="311" spans="1:12">
      <c r="A311" t="s">
        <v>116</v>
      </c>
      <c r="B311" t="s">
        <v>148</v>
      </c>
    </row>
    <row r="312" spans="1:12">
      <c r="A312">
        <v>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</row>
    <row r="313" spans="1:12">
      <c r="A313">
        <v>0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</row>
    <row r="314" spans="1:12">
      <c r="A314">
        <v>0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</row>
    <row r="315" spans="1:12">
      <c r="A315">
        <v>0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</row>
    <row r="316" spans="1:12">
      <c r="A316">
        <v>5260226</v>
      </c>
      <c r="B316">
        <v>1619032</v>
      </c>
      <c r="C316">
        <v>460405</v>
      </c>
      <c r="D316">
        <v>140222</v>
      </c>
      <c r="E316">
        <v>35426</v>
      </c>
      <c r="F316">
        <v>11378</v>
      </c>
      <c r="G316">
        <v>3751</v>
      </c>
      <c r="H316">
        <v>1197</v>
      </c>
      <c r="I316">
        <v>394</v>
      </c>
      <c r="J316">
        <v>148</v>
      </c>
      <c r="K316">
        <v>93</v>
      </c>
      <c r="L316">
        <v>38</v>
      </c>
    </row>
    <row r="317" spans="1:12">
      <c r="A317">
        <v>0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</row>
    <row r="318" spans="1:12">
      <c r="A318">
        <v>0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</row>
    <row r="319" spans="1:12">
      <c r="A319">
        <v>0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</row>
    <row r="321" spans="1:12">
      <c r="A321" t="s">
        <v>116</v>
      </c>
      <c r="B321" t="s">
        <v>149</v>
      </c>
    </row>
    <row r="322" spans="1:12">
      <c r="A322">
        <v>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</row>
    <row r="323" spans="1:12">
      <c r="A323">
        <v>0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</row>
    <row r="324" spans="1:12">
      <c r="A324">
        <v>0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</row>
    <row r="325" spans="1:12">
      <c r="A325">
        <v>0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</row>
    <row r="326" spans="1:12">
      <c r="A326">
        <v>5156835</v>
      </c>
      <c r="B326">
        <v>1592103</v>
      </c>
      <c r="C326">
        <v>452707</v>
      </c>
      <c r="D326">
        <v>137477</v>
      </c>
      <c r="E326">
        <v>34726</v>
      </c>
      <c r="F326">
        <v>11182</v>
      </c>
      <c r="G326">
        <v>3663</v>
      </c>
      <c r="H326">
        <v>1170</v>
      </c>
      <c r="I326">
        <v>372</v>
      </c>
      <c r="J326">
        <v>175</v>
      </c>
      <c r="K326">
        <v>82</v>
      </c>
      <c r="L326">
        <v>44</v>
      </c>
    </row>
    <row r="327" spans="1:12">
      <c r="A327">
        <v>0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</row>
    <row r="328" spans="1:12">
      <c r="A328">
        <v>0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</row>
    <row r="329" spans="1:12">
      <c r="A329">
        <v>0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</row>
    <row r="331" spans="1:12">
      <c r="A331" t="s">
        <v>116</v>
      </c>
      <c r="B331" t="s">
        <v>150</v>
      </c>
    </row>
    <row r="332" spans="1:12">
      <c r="A332">
        <v>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</row>
    <row r="333" spans="1:12">
      <c r="A333">
        <v>0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</row>
    <row r="334" spans="1:12">
      <c r="A334">
        <v>0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</row>
    <row r="335" spans="1:12">
      <c r="A335">
        <v>0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</row>
    <row r="336" spans="1:12">
      <c r="A336">
        <v>5055260</v>
      </c>
      <c r="B336">
        <v>1564108</v>
      </c>
      <c r="C336">
        <v>444516</v>
      </c>
      <c r="D336">
        <v>135673</v>
      </c>
      <c r="E336">
        <v>34354</v>
      </c>
      <c r="F336">
        <v>10925</v>
      </c>
      <c r="G336">
        <v>3478</v>
      </c>
      <c r="H336">
        <v>1170</v>
      </c>
      <c r="I336">
        <v>383</v>
      </c>
      <c r="J336">
        <v>153</v>
      </c>
      <c r="K336">
        <v>71</v>
      </c>
      <c r="L336">
        <v>49</v>
      </c>
    </row>
    <row r="337" spans="1:12">
      <c r="A337">
        <v>0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</row>
    <row r="338" spans="1:12">
      <c r="A338">
        <v>0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</row>
    <row r="339" spans="1:12">
      <c r="A339">
        <v>0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Camille  AZEMA</cp:lastModifiedBy>
  <cp:revision/>
  <dcterms:created xsi:type="dcterms:W3CDTF">2024-04-16T13:30:50Z</dcterms:created>
  <dcterms:modified xsi:type="dcterms:W3CDTF">2024-07-08T14:15:14Z</dcterms:modified>
  <cp:category/>
  <cp:contentStatus/>
</cp:coreProperties>
</file>