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19\19867 - Berkeley On-Call Transportation Planning\006 - Berkeley Marina Visitor Management Plan\T2_Existing Conditions\Parking Intercept Survey\Survey Response\"/>
    </mc:Choice>
  </mc:AlternateContent>
  <xr:revisionPtr revIDLastSave="0" documentId="8_{2506C202-E132-49B4-83AD-CF82D5C8685C}" xr6:coauthVersionLast="47" xr6:coauthVersionMax="47" xr10:uidLastSave="{00000000-0000-0000-0000-000000000000}"/>
  <bookViews>
    <workbookView xWindow="-96" yWindow="-96" windowWidth="15552" windowHeight="9192" firstSheet="1" activeTab="1" xr2:uid="{00000000-000D-0000-FFFF-FFFF00000000}"/>
  </bookViews>
  <sheets>
    <sheet name="Survey_monkey_original" sheetId="1" r:id="rId1"/>
    <sheet name="google_Sheet_original" sheetId="2" r:id="rId2"/>
  </sheets>
  <definedNames>
    <definedName name="_xlnm._FilterDatabase" localSheetId="0" hidden="1">Survey_monkey_original!$L$197:$N$208</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1" l="1"/>
  <c r="I26" i="1"/>
  <c r="I25" i="1"/>
  <c r="I24" i="1"/>
  <c r="I23" i="1"/>
  <c r="I22" i="1"/>
  <c r="I21" i="1"/>
  <c r="I20" i="1"/>
  <c r="I19" i="1"/>
  <c r="I17" i="1"/>
  <c r="I16" i="1"/>
  <c r="I171" i="1"/>
  <c r="J199" i="1"/>
  <c r="J200" i="1"/>
  <c r="J201" i="1"/>
  <c r="J202" i="1"/>
  <c r="J203" i="1"/>
  <c r="J204" i="1"/>
  <c r="J205" i="1"/>
  <c r="J206" i="1"/>
  <c r="J207" i="1"/>
  <c r="J208" i="1"/>
  <c r="J198" i="1"/>
  <c r="I199" i="1"/>
  <c r="I200" i="1"/>
  <c r="I201" i="1"/>
  <c r="I202" i="1"/>
  <c r="I203" i="1"/>
  <c r="I204" i="1"/>
  <c r="I205" i="1"/>
  <c r="I206" i="1"/>
  <c r="I207" i="1"/>
  <c r="I208" i="1"/>
  <c r="I88" i="1"/>
  <c r="I89" i="1"/>
  <c r="I90" i="1"/>
  <c r="I91" i="1"/>
  <c r="I92" i="1"/>
  <c r="I93" i="1"/>
  <c r="I94" i="1"/>
  <c r="I95" i="1"/>
  <c r="I96" i="1"/>
  <c r="I97" i="1"/>
  <c r="I98" i="1"/>
  <c r="I99" i="1"/>
  <c r="I100" i="1"/>
  <c r="I101" i="1"/>
  <c r="I102" i="1"/>
  <c r="E30" i="1" l="1"/>
  <c r="I198" i="1"/>
  <c r="I183" i="1"/>
  <c r="H183" i="1" s="1"/>
  <c r="I124" i="1"/>
  <c r="I125" i="1"/>
  <c r="I126" i="1"/>
  <c r="I127" i="1"/>
  <c r="I128" i="1"/>
  <c r="I129" i="1"/>
  <c r="I123" i="1"/>
  <c r="I209" i="1" l="1"/>
  <c r="J126" i="1"/>
  <c r="J129" i="1"/>
  <c r="I103" i="1"/>
  <c r="I130" i="1"/>
  <c r="J128" i="1" s="1"/>
  <c r="J93" i="1" l="1"/>
  <c r="J102" i="1"/>
  <c r="J100" i="1"/>
  <c r="J91" i="1"/>
  <c r="J88" i="1"/>
  <c r="J97" i="1"/>
  <c r="J96" i="1"/>
  <c r="J95" i="1"/>
  <c r="J94" i="1"/>
  <c r="J92" i="1"/>
  <c r="J90" i="1"/>
  <c r="J89" i="1"/>
  <c r="J101" i="1"/>
  <c r="J99" i="1"/>
  <c r="J98" i="1"/>
  <c r="J124" i="1"/>
  <c r="J125" i="1"/>
  <c r="J127" i="1"/>
  <c r="J123" i="1"/>
  <c r="I259" i="1" l="1"/>
  <c r="I258" i="1"/>
  <c r="I257" i="1"/>
  <c r="I261" i="1"/>
  <c r="I262" i="1"/>
  <c r="I263" i="1"/>
  <c r="I264" i="1"/>
  <c r="I260" i="1"/>
  <c r="I256" i="1"/>
  <c r="I249" i="1"/>
  <c r="I248" i="1"/>
  <c r="I250" i="1" s="1"/>
  <c r="I240" i="1"/>
  <c r="I239" i="1"/>
  <c r="I238" i="1"/>
  <c r="I237" i="1"/>
  <c r="I235" i="1"/>
  <c r="I234" i="1"/>
  <c r="I236" i="1"/>
  <c r="I222" i="1"/>
  <c r="I223" i="1"/>
  <c r="I224" i="1"/>
  <c r="I225" i="1"/>
  <c r="I226" i="1"/>
  <c r="I221" i="1"/>
  <c r="I220" i="1"/>
  <c r="I190" i="1"/>
  <c r="I189" i="1"/>
  <c r="I172" i="1"/>
  <c r="I173" i="1"/>
  <c r="I174" i="1"/>
  <c r="I165" i="1"/>
  <c r="I164" i="1"/>
  <c r="I157" i="1"/>
  <c r="I156" i="1"/>
  <c r="I148" i="1"/>
  <c r="I149" i="1"/>
  <c r="I147" i="1"/>
  <c r="I146" i="1"/>
  <c r="I139" i="1"/>
  <c r="I138" i="1"/>
  <c r="I137" i="1"/>
  <c r="I136" i="1"/>
  <c r="I135" i="1"/>
  <c r="I115" i="1"/>
  <c r="I110" i="1"/>
  <c r="I113" i="1"/>
  <c r="I111" i="1"/>
  <c r="I109" i="1"/>
  <c r="I108" i="1"/>
  <c r="I112" i="1"/>
  <c r="I114" i="1"/>
  <c r="I81" i="1"/>
  <c r="I61" i="1"/>
  <c r="I46" i="1"/>
  <c r="I55" i="1"/>
  <c r="I78" i="1"/>
  <c r="I80" i="1"/>
  <c r="I47" i="1"/>
  <c r="I73" i="1"/>
  <c r="I57" i="1"/>
  <c r="I65" i="1"/>
  <c r="I66" i="1"/>
  <c r="I54" i="1"/>
  <c r="I48" i="1"/>
  <c r="I49" i="1"/>
  <c r="I50" i="1"/>
  <c r="I51" i="1"/>
  <c r="I52" i="1"/>
  <c r="I53" i="1"/>
  <c r="I56" i="1"/>
  <c r="I58" i="1"/>
  <c r="I59" i="1"/>
  <c r="I60" i="1"/>
  <c r="I62" i="1"/>
  <c r="I63" i="1"/>
  <c r="I64" i="1"/>
  <c r="I67" i="1"/>
  <c r="I68" i="1"/>
  <c r="I69" i="1"/>
  <c r="I70" i="1"/>
  <c r="I71" i="1"/>
  <c r="I72" i="1"/>
  <c r="I74" i="1"/>
  <c r="I75" i="1"/>
  <c r="I76" i="1"/>
  <c r="I77" i="1"/>
  <c r="I79" i="1"/>
  <c r="I36" i="1"/>
  <c r="I37" i="1"/>
  <c r="I38" i="1"/>
  <c r="I35" i="1"/>
  <c r="I15" i="1"/>
  <c r="I14" i="1"/>
  <c r="I13" i="1"/>
  <c r="I12" i="1"/>
  <c r="I11" i="1"/>
  <c r="I18" i="1"/>
  <c r="I10" i="1"/>
  <c r="J249" i="1" l="1"/>
  <c r="I166" i="1"/>
  <c r="J248" i="1"/>
  <c r="J165" i="1"/>
  <c r="I265" i="1"/>
  <c r="I191" i="1"/>
  <c r="J164" i="1"/>
  <c r="I241" i="1"/>
  <c r="I227" i="1"/>
  <c r="J222" i="1" s="1"/>
  <c r="I158" i="1"/>
  <c r="J156" i="1" s="1"/>
  <c r="I175" i="1"/>
  <c r="J174" i="1" s="1"/>
  <c r="I150" i="1"/>
  <c r="I28" i="1"/>
  <c r="J259" i="1" s="1"/>
  <c r="I39" i="1"/>
  <c r="J36" i="1" s="1"/>
  <c r="I116" i="1"/>
  <c r="I140" i="1"/>
  <c r="J135" i="1" s="1"/>
  <c r="I82" i="1"/>
  <c r="J52" i="1" s="1"/>
  <c r="J171" i="1" l="1"/>
  <c r="J172" i="1"/>
  <c r="J256" i="1"/>
  <c r="J11" i="1"/>
  <c r="J173" i="1"/>
  <c r="J260" i="1"/>
  <c r="J24" i="1"/>
  <c r="J18" i="1"/>
  <c r="J157" i="1"/>
  <c r="J264" i="1"/>
  <c r="J21" i="1"/>
  <c r="J263" i="1"/>
  <c r="J10" i="1"/>
  <c r="J262" i="1"/>
  <c r="J12" i="1"/>
  <c r="J113" i="1"/>
  <c r="J261" i="1"/>
  <c r="J235" i="1"/>
  <c r="J236" i="1"/>
  <c r="J240" i="1"/>
  <c r="J238" i="1"/>
  <c r="J237" i="1"/>
  <c r="J234" i="1"/>
  <c r="J148" i="1"/>
  <c r="J149" i="1"/>
  <c r="J147" i="1"/>
  <c r="J146" i="1"/>
  <c r="J221" i="1"/>
  <c r="J220" i="1"/>
  <c r="J225" i="1"/>
  <c r="J224" i="1"/>
  <c r="J226" i="1"/>
  <c r="J223" i="1"/>
  <c r="J136" i="1"/>
  <c r="J137" i="1"/>
  <c r="J190" i="1"/>
  <c r="J189" i="1"/>
  <c r="J258" i="1"/>
  <c r="J257" i="1"/>
  <c r="J239" i="1"/>
  <c r="J15" i="1"/>
  <c r="J138" i="1"/>
  <c r="J139" i="1"/>
  <c r="J25" i="1"/>
  <c r="J16" i="1"/>
  <c r="J14" i="1"/>
  <c r="J20" i="1"/>
  <c r="J112" i="1"/>
  <c r="J22" i="1"/>
  <c r="J23" i="1"/>
  <c r="J38" i="1"/>
  <c r="J111" i="1"/>
  <c r="J19" i="1"/>
  <c r="J37" i="1"/>
  <c r="J110" i="1"/>
  <c r="J35" i="1"/>
  <c r="J27" i="1"/>
  <c r="J114" i="1"/>
  <c r="J13" i="1"/>
  <c r="J115" i="1"/>
  <c r="J47" i="1"/>
  <c r="J46" i="1"/>
  <c r="J108" i="1"/>
  <c r="J109" i="1"/>
  <c r="J26" i="1"/>
  <c r="J17" i="1"/>
  <c r="J77" i="1"/>
  <c r="J78" i="1"/>
  <c r="J79" i="1"/>
  <c r="J54" i="1"/>
  <c r="J57" i="1"/>
  <c r="J80" i="1"/>
  <c r="J53" i="1"/>
  <c r="J55" i="1"/>
  <c r="J56" i="1"/>
  <c r="J58" i="1"/>
  <c r="J63" i="1"/>
  <c r="J81" i="1"/>
  <c r="J67" i="1"/>
  <c r="J50" i="1"/>
  <c r="J68" i="1"/>
  <c r="J70" i="1"/>
  <c r="J49" i="1"/>
  <c r="J74" i="1"/>
  <c r="J69" i="1"/>
  <c r="J66" i="1"/>
  <c r="J71" i="1"/>
  <c r="J62" i="1"/>
  <c r="J72" i="1"/>
  <c r="J59" i="1"/>
  <c r="J61" i="1"/>
  <c r="J75" i="1"/>
  <c r="J64" i="1"/>
  <c r="J48" i="1"/>
  <c r="J51" i="1"/>
  <c r="J73" i="1"/>
  <c r="J76" i="1"/>
  <c r="J60" i="1"/>
  <c r="J65" i="1"/>
</calcChain>
</file>

<file path=xl/sharedStrings.xml><?xml version="1.0" encoding="utf-8"?>
<sst xmlns="http://schemas.openxmlformats.org/spreadsheetml/2006/main" count="2231" uniqueCount="532">
  <si>
    <t>Berkely Waterfront Parking Intercept Survey [In-person]</t>
  </si>
  <si>
    <t>Q1. Date and Time of Parking</t>
  </si>
  <si>
    <t>Answer Choices</t>
  </si>
  <si>
    <t>Response Percent</t>
  </si>
  <si>
    <t>Responses</t>
  </si>
  <si>
    <t>Date / Time</t>
  </si>
  <si>
    <t>100.0%</t>
  </si>
  <si>
    <t>Answered</t>
  </si>
  <si>
    <t>Skipped</t>
  </si>
  <si>
    <t>Q2. Parking Lot Location</t>
  </si>
  <si>
    <t>199 Seawall Drive</t>
  </si>
  <si>
    <t>4.53%</t>
  </si>
  <si>
    <t>D&amp;E</t>
  </si>
  <si>
    <t>0.91%</t>
  </si>
  <si>
    <t>F&amp;G</t>
  </si>
  <si>
    <t>2.11%</t>
  </si>
  <si>
    <t>H&amp;I</t>
  </si>
  <si>
    <t>1.81%</t>
  </si>
  <si>
    <t>J&amp;K</t>
  </si>
  <si>
    <t>6.95%</t>
  </si>
  <si>
    <t>L&amp;M lot</t>
  </si>
  <si>
    <t>5.44%</t>
  </si>
  <si>
    <t>O Lot</t>
  </si>
  <si>
    <t>Skates/N Lot</t>
  </si>
  <si>
    <t>South Cove East</t>
  </si>
  <si>
    <t>7.25%</t>
  </si>
  <si>
    <t>South Cove West</t>
  </si>
  <si>
    <t>11.48%</t>
  </si>
  <si>
    <t>Launch Stalls</t>
  </si>
  <si>
    <t>0.0%</t>
  </si>
  <si>
    <t>Launch Ramp (Paid)</t>
  </si>
  <si>
    <t>0.3%</t>
  </si>
  <si>
    <t>Launch Ramp (Public)</t>
  </si>
  <si>
    <t>Marina Blvd</t>
  </si>
  <si>
    <t>9.37%</t>
  </si>
  <si>
    <t>Seawall Drive (Street)</t>
  </si>
  <si>
    <t>Spinnaker Circle</t>
  </si>
  <si>
    <t>Spinnaker Way</t>
  </si>
  <si>
    <t>14.5%</t>
  </si>
  <si>
    <t>Other (please specify)</t>
  </si>
  <si>
    <t>13.6%</t>
  </si>
  <si>
    <t>Q3. Where do you live? (See the map) City of Berkeley Map</t>
  </si>
  <si>
    <t>West of San Pablo Avenue</t>
  </si>
  <si>
    <t>12.08%</t>
  </si>
  <si>
    <t>West of Shattuck Street</t>
  </si>
  <si>
    <t>13.29%</t>
  </si>
  <si>
    <t>East of Shattuck Street</t>
  </si>
  <si>
    <t>10.88%</t>
  </si>
  <si>
    <t>From Outside Berkeley (please specify the City/Town)</t>
  </si>
  <si>
    <t>63.75%</t>
  </si>
  <si>
    <t>Q4. What is the name of the destination that you are visiting today?</t>
  </si>
  <si>
    <t>Restaurant: Skates on the Bay</t>
  </si>
  <si>
    <t>4.05%</t>
  </si>
  <si>
    <t>Restaurant: Marina Seafood Dockside Patio</t>
  </si>
  <si>
    <t>Roaming Bean Coffee</t>
  </si>
  <si>
    <t>Restaurant: Hana Japan</t>
  </si>
  <si>
    <t>1.69%</t>
  </si>
  <si>
    <t>Restaurant: Berkeley Boathouse</t>
  </si>
  <si>
    <t>0.34%</t>
  </si>
  <si>
    <t>Berkeley Yacht Club</t>
  </si>
  <si>
    <t>2.03%</t>
  </si>
  <si>
    <t>Berkeley Sportsman’s Center (aka the Bait Shop)</t>
  </si>
  <si>
    <t>0.68%</t>
  </si>
  <si>
    <t>Seabreeze Market (lunch, snack, etc.)</t>
  </si>
  <si>
    <t>Adventure Playground</t>
  </si>
  <si>
    <t>1.35%</t>
  </si>
  <si>
    <t>Park: Shorebird Park/Beach</t>
  </si>
  <si>
    <t>3.04%</t>
  </si>
  <si>
    <t>Park: Horseshoe Park</t>
  </si>
  <si>
    <t>Park: Cesar Chavez Park</t>
  </si>
  <si>
    <t>20.27%</t>
  </si>
  <si>
    <t>Shorebird Nature Center</t>
  </si>
  <si>
    <t>San Francisco Bay Trail</t>
  </si>
  <si>
    <t>Eastshore State Park (Berkeley Meadow; Brickyard Cove)</t>
  </si>
  <si>
    <t>Modern Sailing</t>
  </si>
  <si>
    <t>Charter Fishing</t>
  </si>
  <si>
    <t>Event Charters, i.e. Hornblower and Compass Rose</t>
  </si>
  <si>
    <t>Water-based Commute (Red and White)</t>
  </si>
  <si>
    <t>Cal Sailing Club</t>
  </si>
  <si>
    <t>6.08%</t>
  </si>
  <si>
    <t>Cal Adventures</t>
  </si>
  <si>
    <t>1.01%</t>
  </si>
  <si>
    <t>Dragon Boats/Berkeley Racing and Canoe Center (BRCC)</t>
  </si>
  <si>
    <t>2.36%</t>
  </si>
  <si>
    <t>Bay Area Kayak Polo Club</t>
  </si>
  <si>
    <t>Pegasus Voyages</t>
  </si>
  <si>
    <t>Boat Launch (Northside)</t>
  </si>
  <si>
    <t>Boat Launch (South Cove docks)</t>
  </si>
  <si>
    <t>Boat Dry Storage Lot</t>
  </si>
  <si>
    <t>Boat Slip</t>
  </si>
  <si>
    <t>4.73%</t>
  </si>
  <si>
    <t>Restroom</t>
  </si>
  <si>
    <t>Small Boat Docks/Hoists (Southside)</t>
  </si>
  <si>
    <t>Hotel Guest</t>
  </si>
  <si>
    <t>Marine Center Boat Repairs</t>
  </si>
  <si>
    <t>Seawall Drive</t>
  </si>
  <si>
    <t>Marina Blvd composting</t>
  </si>
  <si>
    <t>Work i.e. deck hand, commercial fishing captain, hotel employee, etc.</t>
  </si>
  <si>
    <t>Other (specify)</t>
  </si>
  <si>
    <t>38.85%</t>
  </si>
  <si>
    <t>Q5. What brings you to the Waterfront? (Select all that apply)</t>
  </si>
  <si>
    <t>sailing/boating</t>
  </si>
  <si>
    <t>17.35%</t>
  </si>
  <si>
    <t>swimming</t>
  </si>
  <si>
    <t>3.47%</t>
  </si>
  <si>
    <t>wildlife viewing</t>
  </si>
  <si>
    <t>7.89%</t>
  </si>
  <si>
    <t>sightseeing/photography</t>
  </si>
  <si>
    <t>13.25%</t>
  </si>
  <si>
    <t>dining</t>
  </si>
  <si>
    <t>8.2%</t>
  </si>
  <si>
    <t>dog walking</t>
  </si>
  <si>
    <t>14.83%</t>
  </si>
  <si>
    <t>charter fishing</t>
  </si>
  <si>
    <t>0.95%</t>
  </si>
  <si>
    <t>shoreline fishing</t>
  </si>
  <si>
    <t>cruise</t>
  </si>
  <si>
    <t>1.26%</t>
  </si>
  <si>
    <t>picnicking</t>
  </si>
  <si>
    <t>4.42%</t>
  </si>
  <si>
    <t>playground</t>
  </si>
  <si>
    <t>4.1%</t>
  </si>
  <si>
    <t>biking</t>
  </si>
  <si>
    <t>2.52%</t>
  </si>
  <si>
    <t>walking</t>
  </si>
  <si>
    <t>41.01%</t>
  </si>
  <si>
    <t>running</t>
  </si>
  <si>
    <t>3.79%</t>
  </si>
  <si>
    <t>23.97%</t>
  </si>
  <si>
    <t>Q6. How frequently do you visit the Waterfront?</t>
  </si>
  <si>
    <t>Every day</t>
  </si>
  <si>
    <t>13.37%</t>
  </si>
  <si>
    <t>A few times a week</t>
  </si>
  <si>
    <t>28.57%</t>
  </si>
  <si>
    <t>About once a week</t>
  </si>
  <si>
    <t>8.81%</t>
  </si>
  <si>
    <t>A few times a month</t>
  </si>
  <si>
    <t>15.81%</t>
  </si>
  <si>
    <t>Once a month</t>
  </si>
  <si>
    <t>5.78%</t>
  </si>
  <si>
    <t>Less than once a month</t>
  </si>
  <si>
    <t>6.99%</t>
  </si>
  <si>
    <t>For special events</t>
  </si>
  <si>
    <t>4.56%</t>
  </si>
  <si>
    <t>Rarely (please specify time of year)</t>
  </si>
  <si>
    <t>16.11%</t>
  </si>
  <si>
    <t>Q7. Typical days that you visit the Waterfront? (Select all that apply).</t>
  </si>
  <si>
    <t>Monday</t>
  </si>
  <si>
    <t>39.15%</t>
  </si>
  <si>
    <t>Tuesday</t>
  </si>
  <si>
    <t>52.71%</t>
  </si>
  <si>
    <t>Wednesday</t>
  </si>
  <si>
    <t>43.8%</t>
  </si>
  <si>
    <t>Thursday</t>
  </si>
  <si>
    <t>54.26%</t>
  </si>
  <si>
    <t>Friday</t>
  </si>
  <si>
    <t>45.74%</t>
  </si>
  <si>
    <t>Saturday</t>
  </si>
  <si>
    <t>70.93%</t>
  </si>
  <si>
    <t>Sunday</t>
  </si>
  <si>
    <t>55.81%</t>
  </si>
  <si>
    <t>Q8. How long did you park for your activity today?</t>
  </si>
  <si>
    <t>Less than an hour</t>
  </si>
  <si>
    <t>15.34%</t>
  </si>
  <si>
    <t>1-2 hours</t>
  </si>
  <si>
    <t>38.98%</t>
  </si>
  <si>
    <t>2-4 hours</t>
  </si>
  <si>
    <t>24.6%</t>
  </si>
  <si>
    <t>4-8 hours</t>
  </si>
  <si>
    <t>9.9%</t>
  </si>
  <si>
    <t>8+ hours</t>
  </si>
  <si>
    <t>11.18%</t>
  </si>
  <si>
    <t>Q9. How many passengers other than you were there in your vehicle?</t>
  </si>
  <si>
    <t>Drove Alone</t>
  </si>
  <si>
    <t>45.48%</t>
  </si>
  <si>
    <t>25.16%</t>
  </si>
  <si>
    <t>19.68%</t>
  </si>
  <si>
    <t>3+</t>
  </si>
  <si>
    <t>9.68%</t>
  </si>
  <si>
    <t>Q10. Do you normally park at this location?</t>
  </si>
  <si>
    <t>Yes</t>
  </si>
  <si>
    <t>85.48%</t>
  </si>
  <si>
    <t>No</t>
  </si>
  <si>
    <t>14.52%</t>
  </si>
  <si>
    <t>Q11. Did you park near your destination?</t>
  </si>
  <si>
    <t>94.19%</t>
  </si>
  <si>
    <t>5.81%</t>
  </si>
  <si>
    <t>Q12. How was your experience of finding parking today?</t>
  </si>
  <si>
    <t>I found parking quickly near my destination.</t>
  </si>
  <si>
    <t>91.46%</t>
  </si>
  <si>
    <t>I found a parking space near my destination, but I had to drive around to find it.</t>
  </si>
  <si>
    <t>6.33%</t>
  </si>
  <si>
    <t>I found a parking space quickly that was away from my destination.</t>
  </si>
  <si>
    <t>1.9%</t>
  </si>
  <si>
    <t>I found a parking space that was away from my destination, and I had to drive around to find it.</t>
  </si>
  <si>
    <t>0.32%</t>
  </si>
  <si>
    <t>Q13. How far are you willing to walk from the parking spot to your destination?</t>
  </si>
  <si>
    <t>Average Number</t>
  </si>
  <si>
    <t>Total Number</t>
  </si>
  <si>
    <t>(no label)</t>
  </si>
  <si>
    <t>7.67379679144385</t>
  </si>
  <si>
    <t>1435.0</t>
  </si>
  <si>
    <t>Q14. Have you ever cancelled your visit to the Waterfront because you could not park here?</t>
  </si>
  <si>
    <t>14.68%</t>
  </si>
  <si>
    <t>85.32%</t>
  </si>
  <si>
    <t>Q15. What method would you likely use in the future to reduce cars at the Waterfront? (Select all that apply)</t>
  </si>
  <si>
    <t>Secure Bike Parking and Improved Bike Paths</t>
  </si>
  <si>
    <t>29.51%</t>
  </si>
  <si>
    <t>Uber/Lyft pick up and drop off locations</t>
  </si>
  <si>
    <t>14.43%</t>
  </si>
  <si>
    <t>Additional bus stops for AC Transit</t>
  </si>
  <si>
    <t>18.36%</t>
  </si>
  <si>
    <t>More frequent AC Transit bus service</t>
  </si>
  <si>
    <t>18.69%</t>
  </si>
  <si>
    <t>Real-time parking information and wayfinding</t>
  </si>
  <si>
    <t>14.1%</t>
  </si>
  <si>
    <t>Remote Parking with Free Shuttle Service</t>
  </si>
  <si>
    <t>12.13%</t>
  </si>
  <si>
    <t>Shared Mobility Services, i.e. scooters and e-bikes</t>
  </si>
  <si>
    <t>9.51%</t>
  </si>
  <si>
    <t>Paid Parking during the busiest times</t>
  </si>
  <si>
    <t>Valet Parking during busy times</t>
  </si>
  <si>
    <t>1.97%</t>
  </si>
  <si>
    <t>I will only drive to Waterfront</t>
  </si>
  <si>
    <t>44.26%</t>
  </si>
  <si>
    <t>13.77%</t>
  </si>
  <si>
    <t>Q16. Share additional thoughts related to access, parking, and circulation in the Waterfront.</t>
  </si>
  <si>
    <t>Q17. Which category below includes your age?</t>
  </si>
  <si>
    <t>17 or younger</t>
  </si>
  <si>
    <t>0.66%</t>
  </si>
  <si>
    <t>18-29</t>
  </si>
  <si>
    <t>11.51%</t>
  </si>
  <si>
    <t>30-39</t>
  </si>
  <si>
    <t>23.03%</t>
  </si>
  <si>
    <t>40-49</t>
  </si>
  <si>
    <t>15.13%</t>
  </si>
  <si>
    <t>50-59</t>
  </si>
  <si>
    <t>20.39%</t>
  </si>
  <si>
    <t>60-69</t>
  </si>
  <si>
    <t>16.78%</t>
  </si>
  <si>
    <t>70 or older</t>
  </si>
  <si>
    <t>12.5%</t>
  </si>
  <si>
    <t>Q18. How do you identify your race/ethnicity?</t>
  </si>
  <si>
    <t>White alone</t>
  </si>
  <si>
    <t>55.94%</t>
  </si>
  <si>
    <t>Black or African American alone</t>
  </si>
  <si>
    <t>6.64%</t>
  </si>
  <si>
    <t>American Indian and Alaska Native alone</t>
  </si>
  <si>
    <t>2.8%</t>
  </si>
  <si>
    <t>Asian alone</t>
  </si>
  <si>
    <t>14.69%</t>
  </si>
  <si>
    <t>Native Hawaiian and Other Pacific Islander alone</t>
  </si>
  <si>
    <t>3.85%</t>
  </si>
  <si>
    <t>Some Other Race alone</t>
  </si>
  <si>
    <t>2.45%</t>
  </si>
  <si>
    <t>13.64%</t>
  </si>
  <si>
    <t>Q19. Are you of Hispanic or Latino origin or descent?</t>
  </si>
  <si>
    <t>16.96%</t>
  </si>
  <si>
    <t>83.04%</t>
  </si>
  <si>
    <t xml:space="preserve">Q20. What is your approximate average household income? </t>
  </si>
  <si>
    <t>$0-$24,999</t>
  </si>
  <si>
    <t>9.44%</t>
  </si>
  <si>
    <t>$25,000-$49,999</t>
  </si>
  <si>
    <t>8.15%</t>
  </si>
  <si>
    <t>$50,000-$74,999</t>
  </si>
  <si>
    <t>18.45%</t>
  </si>
  <si>
    <t>$75,000-$99,999</t>
  </si>
  <si>
    <t>11.59%</t>
  </si>
  <si>
    <t>$100,000-$124,999</t>
  </si>
  <si>
    <t>14.59%</t>
  </si>
  <si>
    <t>$125,000-$149,999</t>
  </si>
  <si>
    <t>$150,000-$174,999</t>
  </si>
  <si>
    <t>$175,000-$199,999</t>
  </si>
  <si>
    <t>6.01%</t>
  </si>
  <si>
    <t>$200,000 and up</t>
  </si>
  <si>
    <t>14.16%</t>
  </si>
  <si>
    <t>Timestamp</t>
  </si>
  <si>
    <t>Date and Time of Parking</t>
  </si>
  <si>
    <t>Parking Lot Location</t>
  </si>
  <si>
    <t>Where do you live?</t>
  </si>
  <si>
    <t>What is the name of the destination that you are visiting today?</t>
  </si>
  <si>
    <t>What brings you to the Waterfront? (Select all that apply)</t>
  </si>
  <si>
    <t>How frequently do you visit the Waterfront?</t>
  </si>
  <si>
    <t>Typical days that you visit the Waterfront? (Select all that apply)</t>
  </si>
  <si>
    <t>How long did you park for your activity today?</t>
  </si>
  <si>
    <t>How many passengers other than you were there in your vehicle?</t>
  </si>
  <si>
    <t>Do you normally park at this location?</t>
  </si>
  <si>
    <t>Did you park near your destination?</t>
  </si>
  <si>
    <t>How was your experience of finding parking today?</t>
  </si>
  <si>
    <t>How far are you willing to walk from the parking spot to your destination?</t>
  </si>
  <si>
    <t>Have you ever cancelled your visit to the Waterfront because you could not park here?</t>
  </si>
  <si>
    <t>What methods would you likely use in the future to reduce cars at the Waterfront? (Select all that apply)</t>
  </si>
  <si>
    <t>Share additional thoughts related to access, parking, and circulation in the Waterfront.</t>
  </si>
  <si>
    <t>Which category below includes your age?</t>
  </si>
  <si>
    <t>How do you identify your race/ethnicity?</t>
  </si>
  <si>
    <t>Are you of Hispanic or Latino origin or descent?</t>
  </si>
  <si>
    <t>What is your approximate average household income?</t>
  </si>
  <si>
    <t>Oakland</t>
  </si>
  <si>
    <t>Trail</t>
  </si>
  <si>
    <t>sightseeing/photography, wildlife viewing, walking</t>
  </si>
  <si>
    <t>Thursday, Friday</t>
  </si>
  <si>
    <t>5-10 min</t>
  </si>
  <si>
    <t>Uber/Lyft pick up and drop off locations, Real-time parking information and wayfinding, Remote Parking with Free Shuttle Service, Shared Mobility Services, i.e. scooters and e-bikes, Paid Parking during busiest times, Physical wayfinding visibility</t>
  </si>
  <si>
    <t>It's great
No Parking
Closed Parking Lot hours
Bicycle Path- if the path continued throughout the waterfront</t>
  </si>
  <si>
    <t>San Pablo</t>
  </si>
  <si>
    <t>swimming, wind surfing</t>
  </si>
  <si>
    <t>1-2 min</t>
  </si>
  <si>
    <t>first come first serve</t>
  </si>
  <si>
    <t>No issues</t>
  </si>
  <si>
    <t>San Leandro</t>
  </si>
  <si>
    <t>sailing/boating, dog walking, shoreline fishing, dining</t>
  </si>
  <si>
    <t>Monday, Tuesday, Wednesday</t>
  </si>
  <si>
    <t>Monday &amp; Tuesday:
-No Parking
-Signs are working</t>
  </si>
  <si>
    <t>J&amp;K Lot</t>
  </si>
  <si>
    <t>Dublin</t>
  </si>
  <si>
    <t>Restaurants (work), nearby area, SF</t>
  </si>
  <si>
    <t>work</t>
  </si>
  <si>
    <t>Monday, Tuesday, Wednesday, Thursday, Friday, Saturday</t>
  </si>
  <si>
    <t>2-3 mins</t>
  </si>
  <si>
    <t>Secure Bike Parking and Improved Bike Paths, Additional bus stops for AC Transit, More frequent AC Transit bus service, Real-time parking information and wayfinding, Shared Mobility Services, i.e. scooters and e-bikes, Biking improvements: Bike station, Staff uses public transportation (Bus frequency for staff)</t>
  </si>
  <si>
    <t>Pavement condition of J&amp;K Lot:
-Marking/striping/arrows needed
-Near misses/wrong directions
Ferry service would be helpful/nice service</t>
  </si>
  <si>
    <t>$175,000-199,999</t>
  </si>
  <si>
    <t>2-4 mins</t>
  </si>
  <si>
    <t>No issues. It is great.</t>
  </si>
  <si>
    <t>sailing/boating, dog walking, picnicking, dining, walking, Cal Sailing</t>
  </si>
  <si>
    <t>Monday, Tuesday, Wednesday, Thursday, Friday, Saturday, Sunday</t>
  </si>
  <si>
    <t>Secure Bike Parking and Improved Bike Paths, Remote Parking with Free Shuttle Service, Shared Mobility Services, i.e. scooters and e-bikes, Low cost to entry Cal Sailing Chart, paved path from Richmond, pave Caesar Chavez bike path, signs for sharing roundabout with vehicles, paid parking for economic diversity, equity issue, low income</t>
  </si>
  <si>
    <t>Sufficient bike racks at this point but maybe more in the future</t>
  </si>
  <si>
    <t>More options for race ethnicity</t>
  </si>
  <si>
    <t>K Dock</t>
  </si>
  <si>
    <t>sailing/boating, shoreline fishing, charter fishing</t>
  </si>
  <si>
    <t>Monday, Tuesday, Wednesday, Thursday, Saturday, Sunday</t>
  </si>
  <si>
    <t>2-5 mins</t>
  </si>
  <si>
    <t>Parking Apps, Apple Maps, Paid Parking</t>
  </si>
  <si>
    <t>Handicap Spots</t>
  </si>
  <si>
    <t>San Francisco</t>
  </si>
  <si>
    <t>Meeting Berkeley PD</t>
  </si>
  <si>
    <t>first-time</t>
  </si>
  <si>
    <t>Secure Bike Parking and Improved Bike Paths, Uber/Lyft pick up and drop off locations, Physical signs/signage, Designated CAB drop-off</t>
  </si>
  <si>
    <t>A map/physical map
Signs of the Area</t>
  </si>
  <si>
    <t>I have 8 ethnicity</t>
  </si>
  <si>
    <t>Emeryville</t>
  </si>
  <si>
    <t>4-5 mins</t>
  </si>
  <si>
    <t>I will only drive to the Waterfront</t>
  </si>
  <si>
    <t>swimming, running, walking</t>
  </si>
  <si>
    <t>&lt;2 mins</t>
  </si>
  <si>
    <t>Remote Parking with Free Shuttle Service, I will only drive to the Waterfront, Keep the Parking Free</t>
  </si>
  <si>
    <t>Roundabout isn't helpful
Bring back the July 4th fireworks
New restaurants
Turn His Lordships into a recreational space</t>
  </si>
  <si>
    <t>walking, family visit</t>
  </si>
  <si>
    <t>Saturday, Sunday</t>
  </si>
  <si>
    <t>1-2 mins</t>
  </si>
  <si>
    <t>sightseeing/photography, running, walking</t>
  </si>
  <si>
    <t>5 mins</t>
  </si>
  <si>
    <t>Uber/Lyft pick up and drop off locations, More frequent AC Transit bus service, Real-time parking information and wayfinding, Remote Parking with Free Shuttle Service, Shared Mobility Services, i.e. scooters and e-bikes, Paid Parking during busiest times</t>
  </si>
  <si>
    <t>Native American &amp; White</t>
  </si>
  <si>
    <t>sailing/boating, friend's boat</t>
  </si>
  <si>
    <t>4 times a year</t>
  </si>
  <si>
    <t>Potholes/Pavement surface</t>
  </si>
  <si>
    <t>Walnut Creek</t>
  </si>
  <si>
    <t>Skates</t>
  </si>
  <si>
    <t>Thursday, Sunday</t>
  </si>
  <si>
    <t>More parking</t>
  </si>
  <si>
    <t>Monday, Tuesday, Thursday</t>
  </si>
  <si>
    <t>Seawall/Fishing</t>
  </si>
  <si>
    <t>fishing</t>
  </si>
  <si>
    <t>Dog Walking</t>
  </si>
  <si>
    <t>Cal Dawn</t>
  </si>
  <si>
    <t>200 yards</t>
  </si>
  <si>
    <t>Waterfront</t>
  </si>
  <si>
    <t>.25 mile</t>
  </si>
  <si>
    <t>L&amp;M Lots</t>
  </si>
  <si>
    <t>Richmond</t>
  </si>
  <si>
    <t>M Dock</t>
  </si>
  <si>
    <t>Tuesday, Thursday, Saturday, Sunday</t>
  </si>
  <si>
    <t>5-10 mins</t>
  </si>
  <si>
    <t>Marina, Nature Center park</t>
  </si>
  <si>
    <t>Monday, Wednesday, Friday</t>
  </si>
  <si>
    <t>.25 mile, ~5-10 mins</t>
  </si>
  <si>
    <t>Secure Bike Parking and Improved Bike Paths, Uber/Lyft pick up and drop off locations, Additional bus stops for AC Transit, More frequent AC Transit bus service, Real-time parking information and wayfinding</t>
  </si>
  <si>
    <t>-Good biking
-Improve dock
-Open Pier (dock)
Good, open up closed lot</t>
  </si>
  <si>
    <t>Cal Sailing</t>
  </si>
  <si>
    <t>I work here</t>
  </si>
  <si>
    <t>Mixed</t>
  </si>
  <si>
    <t>Monday, Wednesday, Thursday</t>
  </si>
  <si>
    <t>400 ft</t>
  </si>
  <si>
    <t>Real-time parking information and wayfinding, Remote Parking with Free Shuttle Service</t>
  </si>
  <si>
    <t>Walked</t>
  </si>
  <si>
    <t>Berkeley Marina</t>
  </si>
  <si>
    <t>sightseeing/photography, walking</t>
  </si>
  <si>
    <t>1 mile</t>
  </si>
  <si>
    <t>I love the Pedestrian Bridge. HELPS BIG TIME!
I love this park.</t>
  </si>
  <si>
    <t>sailing/boating, sightseeing/photography, dog walking, biking, wildlife viewing, walking</t>
  </si>
  <si>
    <t>.5 mile</t>
  </si>
  <si>
    <t>More frequent AC Transit bus service, Better bike lanes in Berkeley outside Marina</t>
  </si>
  <si>
    <t>I live far away, I wouldn't come if I couldn't park here</t>
  </si>
  <si>
    <t>Marina</t>
  </si>
  <si>
    <t>few miles</t>
  </si>
  <si>
    <t>Preserve public access to everyone
No privatization</t>
  </si>
  <si>
    <t>latinx/white</t>
  </si>
  <si>
    <t>El Cerrito</t>
  </si>
  <si>
    <t>Monday, Tuesday, Wednesday, Thursday, Friday</t>
  </si>
  <si>
    <t>.125 mile</t>
  </si>
  <si>
    <t>Get Ferry Parking to use Lordship Lot. Open Lordships Lot</t>
  </si>
  <si>
    <t>Pleas open lot at 199 Seawall and leave it open</t>
  </si>
  <si>
    <t>Secure Bike Parking and Improved Bike Paths, Remote Parking with Free Shuttle Service, Valet Parking during busy times</t>
  </si>
  <si>
    <t>Bikes need bells and whistles:
-need separate lanes (bike path)
-letting the walkers know for safety
NO paid parking
No trouble parking in the events
Seniors
Seabreeze (occasionally)</t>
  </si>
  <si>
    <t>K Dock/L Dock</t>
  </si>
  <si>
    <t>sailing/boating, biking, Pegasus Voyages, South Cove West/Kayaking</t>
  </si>
  <si>
    <t>Secure Bike Parking and Improved Bike Paths, Uber/Lyft pick up and drop off locations, More frequent AC Transit bus service, Remote Parking with Free Shuttle Service, Shared Mobility Services, i.e. scooters and e-bikes, Paid Parking during busiest times</t>
  </si>
  <si>
    <t>-more education/level of enforcement to bikes
-Elementary students (served)
E-Scooter Geo fencing issues
-Shuttle (4th Amtrack station)
-Berkeley Marina underutilized, it could be a profit center
Crab season can be busy
-it feels safe enough
-7-8 volunteers (parking permit- before 10 o'clock)
- pay as close (parking permits)
-ferry could be expensive (Jim McGrath- involved in ferry)</t>
  </si>
  <si>
    <t>H&amp;I Lot</t>
  </si>
  <si>
    <t>Marina Office/Home</t>
  </si>
  <si>
    <t>Floating Home</t>
  </si>
  <si>
    <t>-Fill in potholes in parking lots
-Safety enforcement- sleeping in cars
Thank you
great surveyor</t>
  </si>
  <si>
    <t>Marina Seafood</t>
  </si>
  <si>
    <t>sightseeing/photography, dog walking, dining, running, work</t>
  </si>
  <si>
    <t>2 mins</t>
  </si>
  <si>
    <t>Secure Bike Parking and Improved Bike Paths, Uber/Lyft pick up and drop off locations, More frequent AC Transit bus service, Real-time parking information and wayfinding, Remote Parking with Free Shuttle Service, Shared Mobility Services, i.e. scooters and e-bikes, Paid Parking during busiest times</t>
  </si>
  <si>
    <t>I have heard about break0ins
more parking
no more EVs</t>
  </si>
  <si>
    <t>sailing/boating, sightseeing/photography, walking</t>
  </si>
  <si>
    <t>Thursday, Friday, Saturday, Sunday</t>
  </si>
  <si>
    <t>Secure Bike Parking and Improved Bike Paths, Uber/Lyft pick up and drop off locations, More frequent AC Transit bus service, Remote Parking with Free Shuttle Service, Shared Mobility Services, i.e. scooters and e-bikes, Bike parking safety, Connect Waterfront (shuttle)</t>
  </si>
  <si>
    <t>-Crossing the highway- coming back up is the struggle
-Keep the Cal Sailing Club running as it is affordable
-Access to clean water/faucets
-General cleanliness</t>
  </si>
  <si>
    <t>4-10+ mins</t>
  </si>
  <si>
    <t>Secure Bike Parking and Improved Bike Paths, More frequent AC Transit bus service, Bike parking at J lot, Weekends (1-hour) service</t>
  </si>
  <si>
    <t>Parking tickets (not useful at the Waterfront)- not necessary</t>
  </si>
  <si>
    <t>playground, walking</t>
  </si>
  <si>
    <t>Kensington</t>
  </si>
  <si>
    <t>not to cross road</t>
  </si>
  <si>
    <t>Albany</t>
  </si>
  <si>
    <t>dog walking, swimming</t>
  </si>
  <si>
    <t>Swim club
-as disorganized as possible
-swim with the tide
-Saturday
-I find parking even on high tides
No to ferry service
-ferry service in Richmond &amp; Albany (Racetrack)
-Do it near Golden Gate field</t>
  </si>
  <si>
    <t>Hong Kong (San Francisco)</t>
  </si>
  <si>
    <t>Used Google maps
-No Issues
Seems Nice
Toilets- Improvement</t>
  </si>
  <si>
    <t>Cal Sailing Club &amp; Nature Area/Shorebird Nature Center</t>
  </si>
  <si>
    <t>sightseeing/photography, wildlife viewing, running, walking</t>
  </si>
  <si>
    <t>Tuesday, Saturday, Sunday</t>
  </si>
  <si>
    <t>Pretty far from where I live</t>
  </si>
  <si>
    <t>I will only drive to the Waterfront, Walk/Run</t>
  </si>
  <si>
    <t>Can't wait for the real ferry</t>
  </si>
  <si>
    <t>Japanese/European</t>
  </si>
  <si>
    <t>Secure Bike Parking and Improved Bike Paths, Additional bus stops for AC Transit, More frequent AC Transit bus service</t>
  </si>
  <si>
    <t>sightseeing/photography, dog walking</t>
  </si>
  <si>
    <t>Friday, Saturday, Sunday</t>
  </si>
  <si>
    <t>More frequent AC Transit bus service, Real-time parking information and wayfinding, Remote Parking with Free Shuttle Service</t>
  </si>
  <si>
    <t>Home</t>
  </si>
  <si>
    <t>Home (live on my boat)</t>
  </si>
  <si>
    <t>100 yards</t>
  </si>
  <si>
    <t>Huge mistake to add ferry. We don't have parking for it. Not enough overflow parking.
Racetrack would be the ideal location. Mistake to put the parking division in the Marina- reduced access for those with boats on L&amp;M Docks, including those who lived on boats.
Parking lot is not maintained or safe. Parking is not enforced. Cars have not moved for over a year. Parking tags not enforced</t>
  </si>
  <si>
    <t>North African</t>
  </si>
  <si>
    <t>Berkeley Day Camp</t>
  </si>
  <si>
    <t>During summer: weekly (twice a day) for 4 weeks of the year</t>
  </si>
  <si>
    <t>&lt;.5 mile, closer is better but I don't mind walking</t>
  </si>
  <si>
    <t>I wish the pier would be restored.
Maybe start a GoFundMe to restore it partially</t>
  </si>
  <si>
    <t>Walking on Water</t>
  </si>
  <si>
    <t>Tuesday, Thursday</t>
  </si>
  <si>
    <t>Shuttle</t>
  </si>
  <si>
    <t>Cesar Chavez Park</t>
  </si>
  <si>
    <t>sightseeing/photography, wildlife viewing</t>
  </si>
  <si>
    <t>Secure Bike Parking and Improved Bike Paths, Additional bus stops for AC Transit, More frequent AC Transit bus service, Real-time parking information and wayfinding, Remote Parking with Free Shuttle Service, Shared Mobility Services, i.e. scooters and e-bikes</t>
  </si>
  <si>
    <t>Marina &amp; Dog Park</t>
  </si>
  <si>
    <t>sailing/boating, dog walking, running</t>
  </si>
  <si>
    <t>quit giving away parking for other uses than the Marina</t>
  </si>
  <si>
    <t>Berkeley Marine Center</t>
  </si>
  <si>
    <t>1-3 mins</t>
  </si>
  <si>
    <t>D&amp;E Lot</t>
  </si>
  <si>
    <t>Fairfield</t>
  </si>
  <si>
    <t>10 mins</t>
  </si>
  <si>
    <t>exercise</t>
  </si>
  <si>
    <t>50 yards</t>
  </si>
  <si>
    <t>North Berkeley</t>
  </si>
  <si>
    <t>sightseeing/photography, walking, skateboarding</t>
  </si>
  <si>
    <t xml:space="preserve">Uber/Lyft pick up and drop off locations, </t>
  </si>
  <si>
    <t>D&amp;E  Lot</t>
  </si>
  <si>
    <t>Wednesday, Saturday, Sunday</t>
  </si>
  <si>
    <t>home place else</t>
  </si>
  <si>
    <t>all around</t>
  </si>
  <si>
    <t>.5 mile max</t>
  </si>
  <si>
    <t>shuttle with stop by DoubleTree Hotel</t>
  </si>
  <si>
    <t>F&amp;G Lot</t>
  </si>
  <si>
    <t>Sea/Marina</t>
  </si>
  <si>
    <t>sailing/boating, dog walking</t>
  </si>
  <si>
    <t>15 mins</t>
  </si>
  <si>
    <t>Dropped Off</t>
  </si>
  <si>
    <t>El Sobrante</t>
  </si>
  <si>
    <t>dog walking, walking</t>
  </si>
  <si>
    <t>Secure Bike Parking and Improved Bike Paths, Real-time parking information and wayfinding</t>
  </si>
  <si>
    <t>Cal Sailing Club &amp; Cal Adventures</t>
  </si>
  <si>
    <t>Thursday, Saturday, Sunday</t>
  </si>
  <si>
    <t>.25 mile if needed, prefer closer as I'm often carrying gear</t>
  </si>
  <si>
    <t>Secure Bike Parking and Improved Bike Paths, More frequent AC Transit bus service</t>
  </si>
  <si>
    <t>Please keep spaces available for boating and Cesar Chavez path visits.
Worried about the impact of ferry parking</t>
  </si>
  <si>
    <t>sailing/boating, Cal Adventures Sailing Camp</t>
  </si>
  <si>
    <t>More frequent AC Transit bus service, Real-time parking information and wayfinding, Paid Parking during busiest times</t>
  </si>
  <si>
    <t>No complaints. I like the roundabout</t>
  </si>
  <si>
    <t>Visit family that lives on a boat</t>
  </si>
  <si>
    <t>Secure Bike Parking and Improved Bike Paths, Real-time parking information and wayfinding, Remote Parking with Free Shuttle Service</t>
  </si>
  <si>
    <t>Surprised police had taken parking space. Permit signage is surprising</t>
  </si>
  <si>
    <t>Row Labels</t>
  </si>
  <si>
    <t>(blank)</t>
  </si>
  <si>
    <t>Grand Total</t>
  </si>
  <si>
    <t>ID</t>
  </si>
  <si>
    <t>Survey Monkey</t>
  </si>
  <si>
    <t>Google Form</t>
  </si>
  <si>
    <t>Count of ID</t>
  </si>
  <si>
    <t>Q2</t>
  </si>
  <si>
    <t>Q3 Where do you live</t>
  </si>
  <si>
    <t>Q4 Destination</t>
  </si>
  <si>
    <t>Q5 purpose of visit</t>
  </si>
  <si>
    <t>Q6 Frequence of visit</t>
  </si>
  <si>
    <t>Google form</t>
  </si>
  <si>
    <t>Q7 Typical visit days</t>
  </si>
  <si>
    <t>Q8 Length of visit</t>
  </si>
  <si>
    <t>Q9 Passnegers</t>
  </si>
  <si>
    <t>Q10 parking habits</t>
  </si>
  <si>
    <t>Q11 proximity to dest</t>
  </si>
  <si>
    <t>Q12 parking experience</t>
  </si>
  <si>
    <t>Q13 How far would you walk</t>
  </si>
  <si>
    <t xml:space="preserve">Q14 cancelled visit? </t>
  </si>
  <si>
    <t xml:space="preserve">Q15 What methods would you use? </t>
  </si>
  <si>
    <t>Q17 Age</t>
  </si>
  <si>
    <t>Q18 race / ethnicity</t>
  </si>
  <si>
    <t>Q19 hispanic / latino</t>
  </si>
  <si>
    <t>Q20 income</t>
  </si>
  <si>
    <t>Compiled</t>
  </si>
  <si>
    <t>Total</t>
  </si>
  <si>
    <t>Count</t>
  </si>
  <si>
    <t>Percent</t>
  </si>
  <si>
    <t>Q3. Where do you live?</t>
  </si>
  <si>
    <t>Day</t>
  </si>
  <si>
    <t>Other</t>
  </si>
  <si>
    <t>Google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</si>
</sst>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0"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scheme val="minor"/>
    </font>
    <font>
      <b/>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79998168889431442"/>
        <bgColor theme="4" tint="0.79998168889431442"/>
      </patternFill>
    </fill>
    <fill>
      <patternFill patternType="solid">
        <fgColor theme="1"/>
        <bgColor indexed="64"/>
      </patternFill>
    </fill>
    <fill>
      <patternFill patternType="solid">
        <fgColor theme="4"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8" fillId="0" borderId="0" xfId="0" applyFont="1"/>
    <xf numFmtId="164" fontId="18" fillId="0" borderId="0" xfId="0" applyNumberFormat="1" applyFon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left"/>
    </xf>
    <xf numFmtId="0" fontId="19" fillId="0" borderId="0" xfId="0" applyFont="1"/>
    <xf numFmtId="0" fontId="16" fillId="34" borderId="10" xfId="0" applyFont="1" applyFill="1" applyBorder="1"/>
    <xf numFmtId="0" fontId="0" fillId="35" borderId="0" xfId="0" applyFill="1"/>
    <xf numFmtId="0" fontId="0" fillId="36" borderId="11" xfId="0" applyFill="1" applyBorder="1"/>
    <xf numFmtId="0" fontId="0" fillId="36" borderId="12" xfId="0" applyFill="1" applyBorder="1"/>
    <xf numFmtId="9" fontId="0" fillId="36" borderId="11" xfId="1" applyFont="1" applyFill="1" applyBorder="1"/>
    <xf numFmtId="0" fontId="0" fillId="36" borderId="11" xfId="0" applyFill="1" applyBorder="1" applyAlignment="1">
      <alignment horizontal="left"/>
    </xf>
    <xf numFmtId="0" fontId="0" fillId="36" borderId="13" xfId="0" applyFill="1" applyBorder="1"/>
    <xf numFmtId="0" fontId="0" fillId="36" borderId="14" xfId="0" applyFill="1" applyBorder="1"/>
    <xf numFmtId="0" fontId="0" fillId="36" borderId="15" xfId="0" applyFill="1" applyBorder="1"/>
    <xf numFmtId="9" fontId="0" fillId="36" borderId="17" xfId="1" applyFont="1" applyFill="1" applyBorder="1"/>
    <xf numFmtId="0" fontId="0" fillId="36" borderId="18" xfId="0" applyFill="1" applyBorder="1"/>
    <xf numFmtId="0" fontId="0" fillId="36" borderId="19" xfId="0" applyFill="1" applyBorder="1"/>
    <xf numFmtId="0" fontId="0" fillId="36" borderId="20" xfId="0" applyFill="1" applyBorder="1"/>
    <xf numFmtId="9" fontId="0" fillId="36" borderId="16" xfId="1" applyFont="1" applyFill="1" applyBorder="1"/>
    <xf numFmtId="0" fontId="0" fillId="36" borderId="16" xfId="0" applyFill="1" applyBorder="1"/>
    <xf numFmtId="0" fontId="13" fillId="36" borderId="21" xfId="0" applyFont="1" applyFill="1" applyBorder="1"/>
    <xf numFmtId="9" fontId="0" fillId="36" borderId="15" xfId="1" applyFont="1" applyFill="1" applyBorder="1"/>
    <xf numFmtId="0" fontId="13" fillId="36" borderId="23" xfId="0" applyFont="1" applyFill="1" applyBorder="1"/>
    <xf numFmtId="0" fontId="13" fillId="36" borderId="22"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left style="thin">
          <color indexed="64"/>
        </left>
        <right/>
        <top style="thin">
          <color indexed="64"/>
        </top>
        <bottom/>
        <vertical/>
        <horizontal/>
      </border>
    </dxf>
    <dxf>
      <border outline="0">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Zisk" refreshedDate="45551.604350347225" createdVersion="8" refreshedVersion="8" minRefreshableVersion="3" recordCount="64" xr:uid="{61EE885F-3604-4CEB-A9A2-6600F2B3E48D}">
  <cacheSource type="worksheet">
    <worksheetSource ref="A1:V65" sheet="google_Sheet_original"/>
  </cacheSource>
  <cacheFields count="22">
    <cacheField name="ID" numFmtId="0">
      <sharedItems containsSemiMixedTypes="0" containsString="0" containsNumber="1" containsInteger="1" minValue="1" maxValue="64" count="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 name="Timestamp" numFmtId="164">
      <sharedItems containsSemiMixedTypes="0" containsNonDate="0" containsDate="1" containsString="0" minDate="2024-08-30T11:51:41" maxDate="2024-08-30T14:20:09"/>
    </cacheField>
    <cacheField name="Date and Time of Parking" numFmtId="164">
      <sharedItems containsSemiMixedTypes="0" containsNonDate="0" containsDate="1" containsString="0" minDate="2024-07-18T12:00:00" maxDate="2024-08-01T18:31:00"/>
    </cacheField>
    <cacheField name="Parking Lot Location" numFmtId="0">
      <sharedItems containsBlank="1" count="17">
        <s v="South Cove East"/>
        <s v="South Cove West"/>
        <m/>
        <s v="J&amp;K Lot"/>
        <s v="Skates/N Lot"/>
        <s v="Seawall Drive"/>
        <s v="L&amp;M Lots"/>
        <s v="Walked"/>
        <s v="H&amp;I Lot"/>
        <s v="O Lot"/>
        <s v="Spinnaker Circle"/>
        <s v="Berkeley Marine Center"/>
        <s v="D&amp;E Lot"/>
        <s v="Marina Blvd"/>
        <s v="Spinnaker Way"/>
        <s v="F&amp;G Lot"/>
        <s v="Dropped Off"/>
      </sharedItems>
    </cacheField>
    <cacheField name="Where do you live?" numFmtId="0">
      <sharedItems containsBlank="1" count="21">
        <s v="Oakland"/>
        <s v="San Pablo"/>
        <s v="San Leandro"/>
        <s v="Dublin"/>
        <s v="West of Shattuck Street"/>
        <m/>
        <s v="San Francisco"/>
        <s v="Emeryville"/>
        <s v="West of San Pablo Avenue"/>
        <s v="Walnut Creek"/>
        <s v="East of Shattuck Street"/>
        <s v="O Lot"/>
        <s v="Richmond"/>
        <s v="El Cerrito"/>
        <s v="Berkeley Marina"/>
        <s v="Kensington"/>
        <s v="Albany"/>
        <s v="Hong Kong (San Francisco)"/>
        <s v="Fairfield"/>
        <s v="North Berkeley"/>
        <s v="El Sobrante"/>
      </sharedItems>
    </cacheField>
    <cacheField name="What is the name of the destination that you are visiting today?" numFmtId="0">
      <sharedItems containsBlank="1" count="32">
        <s v="Trail"/>
        <m/>
        <s v="Restaurants (work), nearby area, SF"/>
        <s v="K Dock"/>
        <s v="Skates"/>
        <s v="Seawall/Fishing"/>
        <s v="Dog Walking"/>
        <s v="Cal Dawn"/>
        <s v="Waterfront"/>
        <s v="M Dock"/>
        <s v="Marina, Nature Center park"/>
        <s v="Cal Sailing"/>
        <s v="Adventure Playground"/>
        <s v="Cal Sailing Club"/>
        <s v="Berkeley Marina"/>
        <s v="Marina"/>
        <s v="K Dock/L Dock"/>
        <s v="Marina Office/Home"/>
        <s v="Marina Seafood"/>
        <s v="Cal Adventures"/>
        <s v="Cal Sailing Club &amp; Nature Area/Shorebird Nature Center"/>
        <s v="Seawall Drive"/>
        <s v="Home"/>
        <s v="Shorebird Nature Center"/>
        <s v="Walking on Water"/>
        <s v="Cesar Chavez Park"/>
        <s v="Marina &amp; Dog Park"/>
        <s v="Modern Sailing"/>
        <s v="D&amp;E  Lot"/>
        <s v="all around"/>
        <s v="Sea/Marina"/>
        <s v="Cal Sailing Club &amp; Cal Adventures"/>
      </sharedItems>
    </cacheField>
    <cacheField name="What brings you to the Waterfront? (Select all that apply)" numFmtId="0">
      <sharedItems containsBlank="1" count="40">
        <s v="sightseeing/photography, wildlife viewing, walking"/>
        <s v="swimming, wind surfing"/>
        <s v="sailing/boating, dog walking, shoreline fishing, dining"/>
        <s v="work"/>
        <s v="sailing/boating"/>
        <s v="sailing/boating, dog walking, picnicking, dining, walking, Cal Sailing"/>
        <s v="sailing/boating, shoreline fishing, charter fishing"/>
        <s v="Meeting Berkeley PD"/>
        <m/>
        <s v="swimming, running, walking"/>
        <s v="walking, family visit"/>
        <s v="sightseeing/photography, running, walking"/>
        <s v="sailing/boating, friend's boat"/>
        <s v="dog walking"/>
        <s v="fishing"/>
        <s v="dining"/>
        <s v="charter fishing"/>
        <s v="walking"/>
        <s v="playground"/>
        <s v="sightseeing/photography, walking"/>
        <s v="sailing/boating, sightseeing/photography, dog walking, biking, wildlife viewing, walking"/>
        <s v="sailing/boating, biking, Pegasus Voyages, South Cove West/Kayaking"/>
        <s v="Floating Home"/>
        <s v="sightseeing/photography, dog walking, dining, running, work"/>
        <s v="sailing/boating, sightseeing/photography, walking"/>
        <s v="playground, walking"/>
        <s v="dog walking, swimming"/>
        <s v="sightseeing/photography, wildlife viewing, running, walking"/>
        <s v="sightseeing/photography, dog walking"/>
        <s v="Home (live on my boat)"/>
        <s v="Berkeley Day Camp"/>
        <s v="sightseeing/photography, wildlife viewing"/>
        <s v="sailing/boating, dog walking, running"/>
        <s v="cruise"/>
        <s v="exercise"/>
        <s v="sightseeing/photography, walking, skateboarding"/>
        <s v="sailing/boating, dog walking"/>
        <s v="dog walking, walking"/>
        <s v="sailing/boating, Cal Adventures Sailing Camp"/>
        <s v="Visit family that lives on a boat"/>
      </sharedItems>
    </cacheField>
    <cacheField name="How frequently do you visit the Waterfront?" numFmtId="0">
      <sharedItems containsBlank="1" count="9">
        <s v="A few times a month"/>
        <s v="A few times a week"/>
        <s v="Every day"/>
        <s v="first-time"/>
        <s v="4 times a year"/>
        <m/>
        <s v="About once a week"/>
        <s v="Less than once a month"/>
        <s v="During summer: weekly (twice a day) for 4 weeks of the year"/>
      </sharedItems>
    </cacheField>
    <cacheField name="Typical days that you visit the Waterfront? (Select all that apply)" numFmtId="0">
      <sharedItems containsBlank="1" count="21">
        <s v="Thursday, Friday"/>
        <m/>
        <s v="Monday, Tuesday, Wednesday"/>
        <s v="Monday, Tuesday, Wednesday, Thursday, Friday, Saturday"/>
        <s v="Monday, Tuesday, Wednesday, Thursday, Friday, Saturday, Sunday"/>
        <s v="Monday, Tuesday, Wednesday, Thursday, Saturday, Sunday"/>
        <s v="Saturday, Sunday"/>
        <s v="Thursday, Sunday"/>
        <s v="Monday, Tuesday, Thursday"/>
        <s v="Friday"/>
        <s v="Tuesday, Thursday, Saturday, Sunday"/>
        <s v="Monday, Wednesday, Friday"/>
        <s v="Monday, Wednesday, Thursday"/>
        <s v="Monday, Tuesday, Wednesday, Thursday, Friday"/>
        <s v="Thursday, Friday, Saturday, Sunday"/>
        <s v="Thursday"/>
        <s v="Tuesday, Saturday, Sunday"/>
        <s v="Friday, Saturday, Sunday"/>
        <s v="Tuesday, Thursday"/>
        <s v="Wednesday, Saturday, Sunday"/>
        <s v="Thursday, Saturday, Sunday"/>
      </sharedItems>
    </cacheField>
    <cacheField name="How long did you park for your activity today?" numFmtId="0">
      <sharedItems containsBlank="1" count="6">
        <s v="1-2 hours"/>
        <s v="2-4 hours"/>
        <s v="8+ hours"/>
        <s v="4-8 hours"/>
        <m/>
        <s v="Less than an hour"/>
      </sharedItems>
    </cacheField>
    <cacheField name="How many passengers other than you were there in your vehicle?" numFmtId="0">
      <sharedItems containsBlank="1" containsMixedTypes="1" containsNumber="1" containsInteger="1" minValue="1" maxValue="2" count="5">
        <n v="2"/>
        <s v="Drove Alone"/>
        <n v="1"/>
        <m/>
        <s v="3+"/>
      </sharedItems>
    </cacheField>
    <cacheField name="Do you normally park at this location?" numFmtId="0">
      <sharedItems containsBlank="1" count="3">
        <s v="No"/>
        <s v="Yes"/>
        <m/>
      </sharedItems>
    </cacheField>
    <cacheField name="Did you park near your destination?" numFmtId="0">
      <sharedItems containsBlank="1" count="3">
        <s v="No"/>
        <s v="Yes"/>
        <m/>
      </sharedItems>
    </cacheField>
    <cacheField name="How was your experience of finding parking today?" numFmtId="0">
      <sharedItems containsBlank="1" count="3">
        <s v="I found parking quickly near my destination."/>
        <s v="I found a parking space near my destination, but I had to drive around to find it."/>
        <m/>
      </sharedItems>
    </cacheField>
    <cacheField name="How far are you willing to walk from the parking spot to your destination?" numFmtId="0">
      <sharedItems containsBlank="1" count="31">
        <s v="5-10 min"/>
        <s v="1-2 min"/>
        <m/>
        <s v="2-3 mins"/>
        <s v="2-4 mins"/>
        <s v="2-5 mins"/>
        <s v="4-5 mins"/>
        <s v="&lt;2 mins"/>
        <s v="1-2 mins"/>
        <s v="5 mins"/>
        <s v="200 yards"/>
        <s v=".25 mile"/>
        <s v="5-10 mins"/>
        <s v=".25 mile, ~5-10 mins"/>
        <s v="400 ft"/>
        <s v="1 mile"/>
        <s v=".5 mile"/>
        <s v="few miles"/>
        <s v=".125 mile"/>
        <s v="2 mins"/>
        <s v="4-10+ mins"/>
        <s v="not to cross road"/>
        <s v="Pretty far from where I live"/>
        <s v="100 yards"/>
        <s v="&lt;.5 mile, closer is better but I don't mind walking"/>
        <s v="1-3 mins"/>
        <s v="10 mins"/>
        <s v="50 yards"/>
        <s v=".5 mile max"/>
        <s v="15 mins"/>
        <s v=".25 mile if needed, prefer closer as I'm often carrying gear"/>
      </sharedItems>
    </cacheField>
    <cacheField name="Have you ever cancelled your visit to the Waterfront because you could not park here?" numFmtId="0">
      <sharedItems containsBlank="1" count="3">
        <s v="Yes"/>
        <m/>
        <s v="No"/>
      </sharedItems>
    </cacheField>
    <cacheField name="What methods would you likely use in the future to reduce cars at the Waterfront? (Select all that apply)" numFmtId="0">
      <sharedItems containsBlank="1" count="36" longText="1">
        <s v="Uber/Lyft pick up and drop off locations, Real-time parking information and wayfinding, Remote Parking with Free Shuttle Service, Shared Mobility Services, i.e. scooters and e-bikes, Paid Parking during busiest times, Physical wayfinding visibility"/>
        <s v="first come first serve"/>
        <m/>
        <s v="Secure Bike Parking and Improved Bike Paths, Additional bus stops for AC Transit, More frequent AC Transit bus service, Real-time parking information and wayfinding, Shared Mobility Services, i.e. scooters and e-bikes, Biking improvements: Bike station, Staff uses public transportation (Bus frequency for staff)"/>
        <s v="Real-time parking information and wayfinding"/>
        <s v="Secure Bike Parking and Improved Bike Paths, Remote Parking with Free Shuttle Service, Shared Mobility Services, i.e. scooters and e-bikes, Low cost to entry Cal Sailing Chart, paved path from Richmond, pave Caesar Chavez bike path, signs for sharing roundabout with vehicles, paid parking for economic diversity, equity issue, low income"/>
        <s v="Parking Apps, Apple Maps, Paid Parking"/>
        <s v="Secure Bike Parking and Improved Bike Paths, Uber/Lyft pick up and drop off locations, Physical signs/signage, Designated CAB drop-off"/>
        <s v="I will only drive to the Waterfront"/>
        <s v="Remote Parking with Free Shuttle Service, I will only drive to the Waterfront, Keep the Parking Free"/>
        <s v="Remote Parking with Free Shuttle Service"/>
        <s v="Uber/Lyft pick up and drop off locations, More frequent AC Transit bus service, Real-time parking information and wayfinding, Remote Parking with Free Shuttle Service, Shared Mobility Services, i.e. scooters and e-bikes, Paid Parking during busiest times"/>
        <s v="Secure Bike Parking and Improved Bike Paths, Uber/Lyft pick up and drop off locations, Additional bus stops for AC Transit, More frequent AC Transit bus service, Real-time parking information and wayfinding"/>
        <s v="More frequent AC Transit bus service"/>
        <s v="Uber/Lyft pick up and drop off locations"/>
        <s v="Real-time parking information and wayfinding, Remote Parking with Free Shuttle Service"/>
        <s v="Secure Bike Parking and Improved Bike Paths"/>
        <s v="More frequent AC Transit bus service, Better bike lanes in Berkeley outside Marina"/>
        <s v="Get Ferry Parking to use Lordship Lot. Open Lordships Lot"/>
        <s v="Secure Bike Parking and Improved Bike Paths, Remote Parking with Free Shuttle Service, Valet Parking during busy times"/>
        <s v="Secure Bike Parking and Improved Bike Paths, Uber/Lyft pick up and drop off locations, More frequent AC Transit bus service, Remote Parking with Free Shuttle Service, Shared Mobility Services, i.e. scooters and e-bikes, Paid Parking during busiest times"/>
        <s v="Secure Bike Parking and Improved Bike Paths, Uber/Lyft pick up and drop off locations, More frequent AC Transit bus service, Real-time parking information and wayfinding, Remote Parking with Free Shuttle Service, Shared Mobility Services, i.e. scooters and e-bikes, Paid Parking during busiest times"/>
        <s v="Secure Bike Parking and Improved Bike Paths, Uber/Lyft pick up and drop off locations, More frequent AC Transit bus service, Remote Parking with Free Shuttle Service, Shared Mobility Services, i.e. scooters and e-bikes, Bike parking safety, Connect Waterfront (shuttle)"/>
        <s v="Secure Bike Parking and Improved Bike Paths, More frequent AC Transit bus service, Bike parking at J lot, Weekends (1-hour) service"/>
        <s v="I will only drive to the Waterfront, Walk/Run"/>
        <s v="Secure Bike Parking and Improved Bike Paths, Additional bus stops for AC Transit, More frequent AC Transit bus service"/>
        <s v="More frequent AC Transit bus service, Real-time parking information and wayfinding, Remote Parking with Free Shuttle Service"/>
        <s v="Shuttle"/>
        <s v="Secure Bike Parking and Improved Bike Paths, Additional bus stops for AC Transit, More frequent AC Transit bus service, Real-time parking information and wayfinding, Remote Parking with Free Shuttle Service, Shared Mobility Services, i.e. scooters and e-bikes"/>
        <s v="Uber/Lyft pick up and drop off locations, "/>
        <s v="home place else"/>
        <s v="shuttle with stop by DoubleTree Hotel"/>
        <s v="Secure Bike Parking and Improved Bike Paths, Real-time parking information and wayfinding"/>
        <s v="Secure Bike Parking and Improved Bike Paths, More frequent AC Transit bus service"/>
        <s v="More frequent AC Transit bus service, Real-time parking information and wayfinding, Paid Parking during busiest times"/>
        <s v="Secure Bike Parking and Improved Bike Paths, Real-time parking information and wayfinding, Remote Parking with Free Shuttle Service"/>
      </sharedItems>
    </cacheField>
    <cacheField name="Share additional thoughts related to access, parking, and circulation in the Waterfront." numFmtId="0">
      <sharedItems containsBlank="1" longText="1"/>
    </cacheField>
    <cacheField name="Which category below includes your age?" numFmtId="0">
      <sharedItems containsBlank="1" count="7">
        <s v="40-49"/>
        <s v="70 or older"/>
        <s v="18-29"/>
        <s v="30-39"/>
        <s v="50-59"/>
        <m/>
        <s v="60-69"/>
      </sharedItems>
    </cacheField>
    <cacheField name="How do you identify your race/ethnicity?" numFmtId="0">
      <sharedItems containsBlank="1" count="12">
        <s v="Asian alone"/>
        <s v="White alone"/>
        <s v="More options for race ethnicity"/>
        <s v="I have 8 ethnicity"/>
        <m/>
        <s v="Native American &amp; White"/>
        <s v="Black or African American alone"/>
        <s v="Mixed"/>
        <s v="latinx/white"/>
        <s v="Japanese/European"/>
        <s v="North African"/>
        <s v="Native Hawaiian and Other Pacific Islander alone"/>
      </sharedItems>
    </cacheField>
    <cacheField name="Are you of Hispanic or Latino origin or descent?" numFmtId="0">
      <sharedItems containsBlank="1" count="3">
        <s v="No"/>
        <m/>
        <s v="Yes"/>
      </sharedItems>
    </cacheField>
    <cacheField name="What is your approximate average household income?" numFmtId="0">
      <sharedItems containsBlank="1" count="10">
        <s v="$125,000-$149,999"/>
        <s v="$0-$24,999"/>
        <s v="$50,000-$74,999"/>
        <s v="$175,000-199,999"/>
        <s v="$100,000-$124,999"/>
        <m/>
        <s v="$200,000 and up"/>
        <s v="$75,000-$99,999"/>
        <s v="$25,000-$49,999"/>
        <s v="$150,000-$174,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d v="2024-08-30T11:51:41"/>
    <d v="2024-07-18T19:20:00"/>
    <x v="0"/>
    <x v="0"/>
    <x v="0"/>
    <x v="0"/>
    <x v="0"/>
    <x v="0"/>
    <x v="0"/>
    <x v="0"/>
    <x v="0"/>
    <x v="0"/>
    <x v="0"/>
    <x v="0"/>
    <x v="0"/>
    <x v="0"/>
    <s v="It's great_x000a_No Parking_x000a_Closed Parking Lot hours_x000a_Bicycle Path- if the path continued throughout the waterfront"/>
    <x v="0"/>
    <x v="0"/>
    <x v="0"/>
    <x v="0"/>
  </r>
  <r>
    <x v="1"/>
    <d v="2024-08-30T11:54:22"/>
    <d v="2024-07-18T19:00:00"/>
    <x v="1"/>
    <x v="1"/>
    <x v="1"/>
    <x v="1"/>
    <x v="1"/>
    <x v="1"/>
    <x v="1"/>
    <x v="1"/>
    <x v="1"/>
    <x v="1"/>
    <x v="1"/>
    <x v="1"/>
    <x v="1"/>
    <x v="1"/>
    <s v="No issues"/>
    <x v="1"/>
    <x v="0"/>
    <x v="0"/>
    <x v="1"/>
  </r>
  <r>
    <x v="2"/>
    <d v="2024-08-30T11:57:40"/>
    <d v="2024-07-18T16:45:00"/>
    <x v="2"/>
    <x v="2"/>
    <x v="1"/>
    <x v="2"/>
    <x v="1"/>
    <x v="2"/>
    <x v="2"/>
    <x v="1"/>
    <x v="1"/>
    <x v="1"/>
    <x v="2"/>
    <x v="2"/>
    <x v="0"/>
    <x v="2"/>
    <s v="Monday &amp; Tuesday:_x000a_-No Parking_x000a_-Signs are working"/>
    <x v="2"/>
    <x v="1"/>
    <x v="0"/>
    <x v="2"/>
  </r>
  <r>
    <x v="3"/>
    <d v="2024-08-30T12:02:03"/>
    <d v="2024-07-18T16:00:00"/>
    <x v="3"/>
    <x v="3"/>
    <x v="2"/>
    <x v="3"/>
    <x v="2"/>
    <x v="3"/>
    <x v="2"/>
    <x v="1"/>
    <x v="1"/>
    <x v="1"/>
    <x v="0"/>
    <x v="3"/>
    <x v="0"/>
    <x v="3"/>
    <s v="Pavement condition of J&amp;K Lot:_x000a_-Marking/striping/arrows needed_x000a_-Near misses/wrong directions_x000a__x000a_Ferry service would be helpful/nice service"/>
    <x v="3"/>
    <x v="0"/>
    <x v="0"/>
    <x v="3"/>
  </r>
  <r>
    <x v="4"/>
    <d v="2024-08-30T12:04:02"/>
    <d v="2024-07-18T17:15:00"/>
    <x v="2"/>
    <x v="0"/>
    <x v="1"/>
    <x v="4"/>
    <x v="0"/>
    <x v="1"/>
    <x v="1"/>
    <x v="2"/>
    <x v="1"/>
    <x v="2"/>
    <x v="0"/>
    <x v="4"/>
    <x v="2"/>
    <x v="4"/>
    <s v="No issues. It is great."/>
    <x v="4"/>
    <x v="1"/>
    <x v="0"/>
    <x v="4"/>
  </r>
  <r>
    <x v="5"/>
    <d v="2024-08-30T12:09:53"/>
    <d v="2024-07-18T15:45:00"/>
    <x v="3"/>
    <x v="4"/>
    <x v="1"/>
    <x v="5"/>
    <x v="1"/>
    <x v="4"/>
    <x v="3"/>
    <x v="2"/>
    <x v="1"/>
    <x v="1"/>
    <x v="0"/>
    <x v="4"/>
    <x v="2"/>
    <x v="5"/>
    <s v="Sufficient bike racks at this point but maybe more in the future"/>
    <x v="3"/>
    <x v="2"/>
    <x v="1"/>
    <x v="1"/>
  </r>
  <r>
    <x v="6"/>
    <d v="2024-08-30T12:13:21"/>
    <d v="2024-07-18T17:10:00"/>
    <x v="2"/>
    <x v="5"/>
    <x v="3"/>
    <x v="6"/>
    <x v="1"/>
    <x v="5"/>
    <x v="3"/>
    <x v="2"/>
    <x v="1"/>
    <x v="0"/>
    <x v="1"/>
    <x v="5"/>
    <x v="0"/>
    <x v="6"/>
    <s v="Handicap Spots"/>
    <x v="2"/>
    <x v="1"/>
    <x v="0"/>
    <x v="5"/>
  </r>
  <r>
    <x v="7"/>
    <d v="2024-08-30T12:15:53"/>
    <d v="2024-07-18T17:00:00"/>
    <x v="3"/>
    <x v="6"/>
    <x v="1"/>
    <x v="7"/>
    <x v="3"/>
    <x v="1"/>
    <x v="4"/>
    <x v="3"/>
    <x v="2"/>
    <x v="2"/>
    <x v="2"/>
    <x v="2"/>
    <x v="1"/>
    <x v="7"/>
    <s v="A map/physical map_x000a_Signs of the Area"/>
    <x v="0"/>
    <x v="3"/>
    <x v="2"/>
    <x v="5"/>
  </r>
  <r>
    <x v="8"/>
    <d v="2024-08-30T12:17:08"/>
    <d v="2024-07-18T17:45:00"/>
    <x v="2"/>
    <x v="7"/>
    <x v="1"/>
    <x v="8"/>
    <x v="2"/>
    <x v="4"/>
    <x v="0"/>
    <x v="1"/>
    <x v="0"/>
    <x v="1"/>
    <x v="0"/>
    <x v="6"/>
    <x v="1"/>
    <x v="8"/>
    <s v="No issues"/>
    <x v="5"/>
    <x v="4"/>
    <x v="1"/>
    <x v="5"/>
  </r>
  <r>
    <x v="9"/>
    <d v="2024-08-30T12:19:38"/>
    <d v="2024-07-18T18:15:00"/>
    <x v="2"/>
    <x v="8"/>
    <x v="1"/>
    <x v="9"/>
    <x v="2"/>
    <x v="4"/>
    <x v="5"/>
    <x v="1"/>
    <x v="1"/>
    <x v="1"/>
    <x v="1"/>
    <x v="7"/>
    <x v="2"/>
    <x v="9"/>
    <s v="Roundabout isn't helpful_x000a_Bring back the July 4th fireworks_x000a_New restaurants_x000a_Turn His Lordships into a recreational space"/>
    <x v="0"/>
    <x v="1"/>
    <x v="0"/>
    <x v="1"/>
  </r>
  <r>
    <x v="10"/>
    <d v="2024-08-30T12:21:35"/>
    <d v="2024-07-18T19:00:00"/>
    <x v="0"/>
    <x v="0"/>
    <x v="0"/>
    <x v="10"/>
    <x v="0"/>
    <x v="6"/>
    <x v="0"/>
    <x v="1"/>
    <x v="0"/>
    <x v="0"/>
    <x v="0"/>
    <x v="8"/>
    <x v="2"/>
    <x v="10"/>
    <s v="No issues"/>
    <x v="4"/>
    <x v="4"/>
    <x v="1"/>
    <x v="5"/>
  </r>
  <r>
    <x v="11"/>
    <d v="2024-08-30T12:24:55"/>
    <d v="2024-07-18T19:30:00"/>
    <x v="0"/>
    <x v="4"/>
    <x v="0"/>
    <x v="11"/>
    <x v="1"/>
    <x v="1"/>
    <x v="0"/>
    <x v="2"/>
    <x v="2"/>
    <x v="0"/>
    <x v="0"/>
    <x v="9"/>
    <x v="2"/>
    <x v="11"/>
    <m/>
    <x v="2"/>
    <x v="5"/>
    <x v="0"/>
    <x v="6"/>
  </r>
  <r>
    <x v="12"/>
    <d v="2024-08-30T12:27:04"/>
    <d v="2024-07-18T15:26:00"/>
    <x v="3"/>
    <x v="5"/>
    <x v="3"/>
    <x v="12"/>
    <x v="4"/>
    <x v="1"/>
    <x v="4"/>
    <x v="2"/>
    <x v="1"/>
    <x v="1"/>
    <x v="0"/>
    <x v="3"/>
    <x v="0"/>
    <x v="2"/>
    <s v="Potholes/Pavement surface"/>
    <x v="0"/>
    <x v="1"/>
    <x v="0"/>
    <x v="5"/>
  </r>
  <r>
    <x v="13"/>
    <d v="2024-08-30T12:30:40"/>
    <d v="2024-07-18T15:26:00"/>
    <x v="4"/>
    <x v="9"/>
    <x v="4"/>
    <x v="8"/>
    <x v="5"/>
    <x v="1"/>
    <x v="1"/>
    <x v="2"/>
    <x v="2"/>
    <x v="2"/>
    <x v="0"/>
    <x v="2"/>
    <x v="1"/>
    <x v="8"/>
    <m/>
    <x v="4"/>
    <x v="1"/>
    <x v="1"/>
    <x v="5"/>
  </r>
  <r>
    <x v="14"/>
    <d v="2024-08-30T12:31:57"/>
    <d v="2024-07-18T15:42:00"/>
    <x v="5"/>
    <x v="10"/>
    <x v="1"/>
    <x v="13"/>
    <x v="6"/>
    <x v="7"/>
    <x v="1"/>
    <x v="1"/>
    <x v="1"/>
    <x v="1"/>
    <x v="0"/>
    <x v="2"/>
    <x v="1"/>
    <x v="8"/>
    <s v="More parking"/>
    <x v="3"/>
    <x v="6"/>
    <x v="1"/>
    <x v="5"/>
  </r>
  <r>
    <x v="15"/>
    <d v="2024-08-30T12:33:03"/>
    <d v="2024-07-18T15:50:00"/>
    <x v="2"/>
    <x v="7"/>
    <x v="4"/>
    <x v="8"/>
    <x v="1"/>
    <x v="8"/>
    <x v="1"/>
    <x v="1"/>
    <x v="1"/>
    <x v="1"/>
    <x v="0"/>
    <x v="2"/>
    <x v="1"/>
    <x v="8"/>
    <m/>
    <x v="0"/>
    <x v="0"/>
    <x v="1"/>
    <x v="5"/>
  </r>
  <r>
    <x v="16"/>
    <d v="2024-08-30T12:34:17"/>
    <d v="2024-07-18T16:16:00"/>
    <x v="5"/>
    <x v="5"/>
    <x v="5"/>
    <x v="14"/>
    <x v="1"/>
    <x v="1"/>
    <x v="3"/>
    <x v="1"/>
    <x v="1"/>
    <x v="1"/>
    <x v="0"/>
    <x v="2"/>
    <x v="1"/>
    <x v="8"/>
    <m/>
    <x v="4"/>
    <x v="6"/>
    <x v="1"/>
    <x v="5"/>
  </r>
  <r>
    <x v="17"/>
    <d v="2024-08-30T12:38:41"/>
    <d v="2024-07-18T16:52:00"/>
    <x v="2"/>
    <x v="11"/>
    <x v="6"/>
    <x v="13"/>
    <x v="2"/>
    <x v="4"/>
    <x v="1"/>
    <x v="1"/>
    <x v="2"/>
    <x v="2"/>
    <x v="0"/>
    <x v="2"/>
    <x v="1"/>
    <x v="8"/>
    <m/>
    <x v="6"/>
    <x v="1"/>
    <x v="1"/>
    <x v="5"/>
  </r>
  <r>
    <x v="18"/>
    <d v="2024-08-30T12:39:47"/>
    <d v="2024-07-18T18:12:00"/>
    <x v="4"/>
    <x v="4"/>
    <x v="4"/>
    <x v="15"/>
    <x v="0"/>
    <x v="1"/>
    <x v="0"/>
    <x v="0"/>
    <x v="2"/>
    <x v="2"/>
    <x v="0"/>
    <x v="2"/>
    <x v="1"/>
    <x v="8"/>
    <m/>
    <x v="4"/>
    <x v="1"/>
    <x v="1"/>
    <x v="5"/>
  </r>
  <r>
    <x v="19"/>
    <d v="2024-08-30T12:40:43"/>
    <d v="2024-07-18T18:36:00"/>
    <x v="2"/>
    <x v="8"/>
    <x v="4"/>
    <x v="15"/>
    <x v="0"/>
    <x v="1"/>
    <x v="0"/>
    <x v="1"/>
    <x v="1"/>
    <x v="1"/>
    <x v="0"/>
    <x v="2"/>
    <x v="1"/>
    <x v="8"/>
    <m/>
    <x v="4"/>
    <x v="1"/>
    <x v="1"/>
    <x v="5"/>
  </r>
  <r>
    <x v="20"/>
    <d v="2024-08-30T12:42:02"/>
    <d v="2024-07-18T18:20:00"/>
    <x v="0"/>
    <x v="0"/>
    <x v="7"/>
    <x v="16"/>
    <x v="5"/>
    <x v="9"/>
    <x v="0"/>
    <x v="0"/>
    <x v="1"/>
    <x v="1"/>
    <x v="0"/>
    <x v="10"/>
    <x v="2"/>
    <x v="8"/>
    <m/>
    <x v="6"/>
    <x v="1"/>
    <x v="0"/>
    <x v="6"/>
  </r>
  <r>
    <x v="21"/>
    <d v="2024-08-30T12:43:18"/>
    <d v="2024-07-18T17:30:00"/>
    <x v="0"/>
    <x v="10"/>
    <x v="8"/>
    <x v="17"/>
    <x v="2"/>
    <x v="4"/>
    <x v="0"/>
    <x v="0"/>
    <x v="1"/>
    <x v="1"/>
    <x v="0"/>
    <x v="11"/>
    <x v="2"/>
    <x v="8"/>
    <m/>
    <x v="6"/>
    <x v="1"/>
    <x v="1"/>
    <x v="4"/>
  </r>
  <r>
    <x v="22"/>
    <d v="2024-08-30T12:44:42"/>
    <d v="2024-07-18T18:00:00"/>
    <x v="6"/>
    <x v="12"/>
    <x v="9"/>
    <x v="4"/>
    <x v="1"/>
    <x v="10"/>
    <x v="1"/>
    <x v="1"/>
    <x v="1"/>
    <x v="1"/>
    <x v="0"/>
    <x v="12"/>
    <x v="2"/>
    <x v="8"/>
    <m/>
    <x v="1"/>
    <x v="1"/>
    <x v="2"/>
    <x v="2"/>
  </r>
  <r>
    <x v="23"/>
    <d v="2024-08-30T12:46:59"/>
    <d v="2024-07-18T17:00:00"/>
    <x v="1"/>
    <x v="4"/>
    <x v="10"/>
    <x v="17"/>
    <x v="1"/>
    <x v="11"/>
    <x v="0"/>
    <x v="1"/>
    <x v="1"/>
    <x v="1"/>
    <x v="0"/>
    <x v="13"/>
    <x v="2"/>
    <x v="12"/>
    <s v="-Good biking_x000a_-Improve dock_x000a_-Open Pier (dock)_x000a__x000a_Good, open up closed lot"/>
    <x v="6"/>
    <x v="1"/>
    <x v="0"/>
    <x v="6"/>
  </r>
  <r>
    <x v="24"/>
    <d v="2024-08-30T12:48:49"/>
    <d v="2024-07-18T12:00:00"/>
    <x v="1"/>
    <x v="12"/>
    <x v="11"/>
    <x v="4"/>
    <x v="2"/>
    <x v="4"/>
    <x v="2"/>
    <x v="1"/>
    <x v="1"/>
    <x v="1"/>
    <x v="1"/>
    <x v="2"/>
    <x v="0"/>
    <x v="13"/>
    <s v="I work here"/>
    <x v="4"/>
    <x v="1"/>
    <x v="0"/>
    <x v="2"/>
  </r>
  <r>
    <x v="25"/>
    <d v="2024-08-30T12:50:16"/>
    <d v="2024-07-18T16:00:00"/>
    <x v="0"/>
    <x v="8"/>
    <x v="12"/>
    <x v="18"/>
    <x v="7"/>
    <x v="9"/>
    <x v="5"/>
    <x v="4"/>
    <x v="1"/>
    <x v="1"/>
    <x v="0"/>
    <x v="9"/>
    <x v="2"/>
    <x v="14"/>
    <m/>
    <x v="3"/>
    <x v="7"/>
    <x v="0"/>
    <x v="2"/>
  </r>
  <r>
    <x v="26"/>
    <d v="2024-08-30T12:51:44"/>
    <d v="2024-07-18T15:30:00"/>
    <x v="2"/>
    <x v="5"/>
    <x v="13"/>
    <x v="4"/>
    <x v="0"/>
    <x v="12"/>
    <x v="3"/>
    <x v="4"/>
    <x v="1"/>
    <x v="1"/>
    <x v="0"/>
    <x v="14"/>
    <x v="2"/>
    <x v="15"/>
    <m/>
    <x v="0"/>
    <x v="0"/>
    <x v="0"/>
    <x v="2"/>
  </r>
  <r>
    <x v="27"/>
    <d v="2024-08-30T12:55:25"/>
    <d v="2024-07-18T14:00:00"/>
    <x v="7"/>
    <x v="4"/>
    <x v="14"/>
    <x v="19"/>
    <x v="0"/>
    <x v="4"/>
    <x v="5"/>
    <x v="0"/>
    <x v="0"/>
    <x v="2"/>
    <x v="2"/>
    <x v="15"/>
    <x v="2"/>
    <x v="16"/>
    <s v="I love the Pedestrian Bridge. HELPS BIG TIME!_x000a_I love this park."/>
    <x v="3"/>
    <x v="1"/>
    <x v="0"/>
    <x v="4"/>
  </r>
  <r>
    <x v="28"/>
    <d v="2024-08-30T12:57:39"/>
    <d v="2024-07-18T13:00:00"/>
    <x v="0"/>
    <x v="10"/>
    <x v="13"/>
    <x v="20"/>
    <x v="2"/>
    <x v="4"/>
    <x v="1"/>
    <x v="1"/>
    <x v="1"/>
    <x v="1"/>
    <x v="0"/>
    <x v="16"/>
    <x v="2"/>
    <x v="17"/>
    <m/>
    <x v="1"/>
    <x v="1"/>
    <x v="1"/>
    <x v="2"/>
  </r>
  <r>
    <x v="29"/>
    <d v="2024-08-30T13:03:53"/>
    <d v="2024-07-18T12:00:00"/>
    <x v="2"/>
    <x v="5"/>
    <x v="13"/>
    <x v="4"/>
    <x v="3"/>
    <x v="1"/>
    <x v="1"/>
    <x v="0"/>
    <x v="0"/>
    <x v="1"/>
    <x v="0"/>
    <x v="9"/>
    <x v="2"/>
    <x v="8"/>
    <s v="I live far away, I wouldn't come if I couldn't park here"/>
    <x v="6"/>
    <x v="1"/>
    <x v="0"/>
    <x v="7"/>
  </r>
  <r>
    <x v="30"/>
    <d v="2024-08-30T13:06:04"/>
    <d v="2024-07-18T15:30:00"/>
    <x v="0"/>
    <x v="4"/>
    <x v="15"/>
    <x v="17"/>
    <x v="0"/>
    <x v="4"/>
    <x v="1"/>
    <x v="2"/>
    <x v="1"/>
    <x v="0"/>
    <x v="0"/>
    <x v="17"/>
    <x v="2"/>
    <x v="13"/>
    <s v="Preserve public access to everyone_x000a_No privatization"/>
    <x v="1"/>
    <x v="8"/>
    <x v="2"/>
    <x v="4"/>
  </r>
  <r>
    <x v="31"/>
    <d v="2024-08-30T13:08:14"/>
    <d v="2024-07-18T16:00:00"/>
    <x v="1"/>
    <x v="13"/>
    <x v="13"/>
    <x v="4"/>
    <x v="1"/>
    <x v="13"/>
    <x v="1"/>
    <x v="1"/>
    <x v="1"/>
    <x v="1"/>
    <x v="0"/>
    <x v="18"/>
    <x v="0"/>
    <x v="18"/>
    <s v="Pleas open lot at 199 Seawall and leave it open"/>
    <x v="1"/>
    <x v="1"/>
    <x v="0"/>
    <x v="0"/>
  </r>
  <r>
    <x v="32"/>
    <d v="2024-08-30T13:13:54"/>
    <d v="2024-08-01T15:45:00"/>
    <x v="6"/>
    <x v="4"/>
    <x v="0"/>
    <x v="17"/>
    <x v="1"/>
    <x v="4"/>
    <x v="1"/>
    <x v="1"/>
    <x v="2"/>
    <x v="2"/>
    <x v="0"/>
    <x v="9"/>
    <x v="2"/>
    <x v="19"/>
    <s v="Bikes need bells and whistles:_x000a_-need separate lanes (bike path)_x000a_-letting the walkers know for safety_x000a__x000a_NO paid parking_x000a_No trouble parking in the events_x000a_Seniors_x000a__x000a_Seabreeze (occasionally)"/>
    <x v="1"/>
    <x v="4"/>
    <x v="0"/>
    <x v="5"/>
  </r>
  <r>
    <x v="33"/>
    <d v="2024-08-30T13:19:50"/>
    <d v="2024-08-01T17:25:00"/>
    <x v="3"/>
    <x v="8"/>
    <x v="16"/>
    <x v="21"/>
    <x v="1"/>
    <x v="4"/>
    <x v="3"/>
    <x v="1"/>
    <x v="0"/>
    <x v="1"/>
    <x v="0"/>
    <x v="9"/>
    <x v="2"/>
    <x v="20"/>
    <s v="-more education/level of enforcement to bikes_x000a_-Elementary students (served)_x000a_E-Scooter Geo fencing issues_x000a_-Shuttle (4th Amtrack station)_x000a_-Berkeley Marina underutilized, it could be a profit center_x000a__x000a_Crab season can be busy_x000a_-it feels safe enough_x000a_-7-8 volunteers (parking permit- before 10 o'clock)_x000a_- pay as close (parking permits)_x000a_-ferry could be expensive (Jim McGrath- involved in ferry)"/>
    <x v="6"/>
    <x v="1"/>
    <x v="0"/>
    <x v="0"/>
  </r>
  <r>
    <x v="34"/>
    <d v="2024-08-30T13:23:47"/>
    <d v="2024-08-01T16:46:00"/>
    <x v="8"/>
    <x v="14"/>
    <x v="17"/>
    <x v="22"/>
    <x v="2"/>
    <x v="4"/>
    <x v="2"/>
    <x v="2"/>
    <x v="1"/>
    <x v="1"/>
    <x v="0"/>
    <x v="4"/>
    <x v="2"/>
    <x v="16"/>
    <s v="-Fill in potholes in parking lots_x000a_-Safety enforcement- sleeping in cars_x000a__x000a_Thank you_x000a_great surveyor"/>
    <x v="1"/>
    <x v="1"/>
    <x v="0"/>
    <x v="3"/>
  </r>
  <r>
    <x v="35"/>
    <d v="2024-08-30T13:25:54"/>
    <d v="2024-08-01T15:45:00"/>
    <x v="3"/>
    <x v="8"/>
    <x v="18"/>
    <x v="23"/>
    <x v="2"/>
    <x v="4"/>
    <x v="2"/>
    <x v="1"/>
    <x v="1"/>
    <x v="1"/>
    <x v="1"/>
    <x v="19"/>
    <x v="2"/>
    <x v="21"/>
    <s v="I have heard about break0ins_x000a_more parking_x000a_no more EVs"/>
    <x v="2"/>
    <x v="6"/>
    <x v="0"/>
    <x v="2"/>
  </r>
  <r>
    <x v="36"/>
    <d v="2024-08-30T13:29:33"/>
    <d v="2024-08-01T12:00:00"/>
    <x v="1"/>
    <x v="0"/>
    <x v="13"/>
    <x v="24"/>
    <x v="1"/>
    <x v="14"/>
    <x v="3"/>
    <x v="0"/>
    <x v="1"/>
    <x v="1"/>
    <x v="1"/>
    <x v="9"/>
    <x v="2"/>
    <x v="22"/>
    <s v="-Crossing the highway- coming back up is the struggle_x000a_-Keep the Cal Sailing Club running as it is affordable_x000a_-Access to clean water/faucets_x000a_-General cleanliness"/>
    <x v="3"/>
    <x v="4"/>
    <x v="2"/>
    <x v="4"/>
  </r>
  <r>
    <x v="37"/>
    <d v="2024-08-30T13:32:25"/>
    <d v="2024-08-01T12:12:00"/>
    <x v="1"/>
    <x v="0"/>
    <x v="13"/>
    <x v="4"/>
    <x v="1"/>
    <x v="5"/>
    <x v="3"/>
    <x v="1"/>
    <x v="1"/>
    <x v="1"/>
    <x v="0"/>
    <x v="20"/>
    <x v="0"/>
    <x v="23"/>
    <s v="Parking tickets (not useful at the Waterfront)- not necessary"/>
    <x v="0"/>
    <x v="4"/>
    <x v="1"/>
    <x v="4"/>
  </r>
  <r>
    <x v="38"/>
    <d v="2024-08-30T13:33:49"/>
    <d v="2024-08-01T18:31:00"/>
    <x v="0"/>
    <x v="12"/>
    <x v="12"/>
    <x v="25"/>
    <x v="1"/>
    <x v="4"/>
    <x v="1"/>
    <x v="0"/>
    <x v="1"/>
    <x v="2"/>
    <x v="0"/>
    <x v="9"/>
    <x v="2"/>
    <x v="13"/>
    <m/>
    <x v="3"/>
    <x v="1"/>
    <x v="2"/>
    <x v="4"/>
  </r>
  <r>
    <x v="39"/>
    <d v="2024-08-30T13:35:32"/>
    <d v="2024-08-01T12:12:00"/>
    <x v="1"/>
    <x v="15"/>
    <x v="19"/>
    <x v="8"/>
    <x v="2"/>
    <x v="4"/>
    <x v="5"/>
    <x v="0"/>
    <x v="1"/>
    <x v="1"/>
    <x v="0"/>
    <x v="21"/>
    <x v="2"/>
    <x v="2"/>
    <m/>
    <x v="4"/>
    <x v="1"/>
    <x v="0"/>
    <x v="0"/>
  </r>
  <r>
    <x v="40"/>
    <d v="2024-08-30T13:38:26"/>
    <d v="2024-08-01T12:12:00"/>
    <x v="2"/>
    <x v="16"/>
    <x v="1"/>
    <x v="26"/>
    <x v="2"/>
    <x v="4"/>
    <x v="0"/>
    <x v="1"/>
    <x v="1"/>
    <x v="1"/>
    <x v="2"/>
    <x v="2"/>
    <x v="1"/>
    <x v="2"/>
    <s v="Swim club_x000a_-as disorganized as possible_x000a_-swim with the tide_x000a_-Saturday_x000a_-I find parking even on high tides_x000a__x000a_No to ferry service_x000a_-ferry service in Richmond &amp; Albany (Racetrack)_x000a_-Do it near Golden Gate field"/>
    <x v="6"/>
    <x v="1"/>
    <x v="0"/>
    <x v="5"/>
  </r>
  <r>
    <x v="41"/>
    <d v="2024-08-30T13:40:32"/>
    <d v="2024-08-01T12:12:00"/>
    <x v="0"/>
    <x v="17"/>
    <x v="15"/>
    <x v="19"/>
    <x v="3"/>
    <x v="15"/>
    <x v="0"/>
    <x v="0"/>
    <x v="1"/>
    <x v="2"/>
    <x v="2"/>
    <x v="2"/>
    <x v="1"/>
    <x v="2"/>
    <s v="Used Google maps_x000a_-No Issues_x000a__x000a_Seems Nice_x000a_Toilets- Improvement"/>
    <x v="2"/>
    <x v="0"/>
    <x v="1"/>
    <x v="5"/>
  </r>
  <r>
    <x v="42"/>
    <d v="2024-08-30T13:43:17"/>
    <d v="2024-08-01T15:45:00"/>
    <x v="0"/>
    <x v="8"/>
    <x v="20"/>
    <x v="27"/>
    <x v="1"/>
    <x v="16"/>
    <x v="5"/>
    <x v="1"/>
    <x v="1"/>
    <x v="1"/>
    <x v="0"/>
    <x v="22"/>
    <x v="2"/>
    <x v="24"/>
    <s v="Can't wait for the real ferry"/>
    <x v="4"/>
    <x v="9"/>
    <x v="0"/>
    <x v="6"/>
  </r>
  <r>
    <x v="43"/>
    <d v="2024-08-30T13:44:26"/>
    <d v="2024-08-01T16:00:00"/>
    <x v="2"/>
    <x v="4"/>
    <x v="21"/>
    <x v="17"/>
    <x v="7"/>
    <x v="6"/>
    <x v="4"/>
    <x v="3"/>
    <x v="0"/>
    <x v="0"/>
    <x v="2"/>
    <x v="15"/>
    <x v="2"/>
    <x v="25"/>
    <m/>
    <x v="2"/>
    <x v="1"/>
    <x v="0"/>
    <x v="2"/>
  </r>
  <r>
    <x v="44"/>
    <d v="2024-08-30T13:45:39"/>
    <d v="2024-08-01T12:12:00"/>
    <x v="5"/>
    <x v="8"/>
    <x v="14"/>
    <x v="28"/>
    <x v="5"/>
    <x v="17"/>
    <x v="1"/>
    <x v="0"/>
    <x v="1"/>
    <x v="1"/>
    <x v="0"/>
    <x v="16"/>
    <x v="2"/>
    <x v="26"/>
    <m/>
    <x v="3"/>
    <x v="6"/>
    <x v="0"/>
    <x v="2"/>
  </r>
  <r>
    <x v="45"/>
    <d v="2024-08-30T13:50:33"/>
    <d v="2024-08-01T18:00:00"/>
    <x v="9"/>
    <x v="14"/>
    <x v="22"/>
    <x v="29"/>
    <x v="2"/>
    <x v="4"/>
    <x v="2"/>
    <x v="1"/>
    <x v="1"/>
    <x v="1"/>
    <x v="0"/>
    <x v="23"/>
    <x v="2"/>
    <x v="13"/>
    <s v="Huge mistake to add ferry. We don't have parking for it. Not enough overflow parking._x000a_Racetrack would be the ideal location. Mistake to put the parking division in the Marina- reduced access for those with boats on L&amp;M Docks, including those who lived on boats._x000a_Parking lot is not maintained or safe. Parking is not enforced. Cars have not moved for over a year. Parking tags not enforced"/>
    <x v="1"/>
    <x v="10"/>
    <x v="1"/>
    <x v="8"/>
  </r>
  <r>
    <x v="46"/>
    <d v="2024-08-30T13:53:53"/>
    <d v="2024-08-01T17:28:00"/>
    <x v="1"/>
    <x v="5"/>
    <x v="23"/>
    <x v="30"/>
    <x v="8"/>
    <x v="13"/>
    <x v="5"/>
    <x v="0"/>
    <x v="1"/>
    <x v="1"/>
    <x v="0"/>
    <x v="24"/>
    <x v="2"/>
    <x v="16"/>
    <s v="I wish the pier would be restored._x000a_Maybe start a GoFundMe to restore it partially"/>
    <x v="5"/>
    <x v="7"/>
    <x v="2"/>
    <x v="4"/>
  </r>
  <r>
    <x v="47"/>
    <d v="2024-08-30T13:55:34"/>
    <d v="2024-08-01T15:45:00"/>
    <x v="3"/>
    <x v="15"/>
    <x v="24"/>
    <x v="13"/>
    <x v="7"/>
    <x v="18"/>
    <x v="0"/>
    <x v="2"/>
    <x v="1"/>
    <x v="1"/>
    <x v="0"/>
    <x v="2"/>
    <x v="2"/>
    <x v="27"/>
    <m/>
    <x v="1"/>
    <x v="1"/>
    <x v="0"/>
    <x v="5"/>
  </r>
  <r>
    <x v="48"/>
    <d v="2024-08-30T13:56:55"/>
    <d v="2024-08-01T17:50:00"/>
    <x v="10"/>
    <x v="4"/>
    <x v="25"/>
    <x v="31"/>
    <x v="1"/>
    <x v="4"/>
    <x v="0"/>
    <x v="1"/>
    <x v="1"/>
    <x v="1"/>
    <x v="0"/>
    <x v="11"/>
    <x v="2"/>
    <x v="28"/>
    <m/>
    <x v="1"/>
    <x v="1"/>
    <x v="0"/>
    <x v="5"/>
  </r>
  <r>
    <x v="49"/>
    <d v="2024-08-30T13:58:22"/>
    <d v="2024-08-01T17:30:00"/>
    <x v="2"/>
    <x v="8"/>
    <x v="26"/>
    <x v="32"/>
    <x v="2"/>
    <x v="4"/>
    <x v="2"/>
    <x v="1"/>
    <x v="1"/>
    <x v="1"/>
    <x v="0"/>
    <x v="11"/>
    <x v="0"/>
    <x v="8"/>
    <s v="quit giving away parking for other uses than the Marina"/>
    <x v="4"/>
    <x v="4"/>
    <x v="1"/>
    <x v="0"/>
  </r>
  <r>
    <x v="50"/>
    <d v="2024-08-30T13:59:53"/>
    <d v="2024-08-01T17:45:00"/>
    <x v="11"/>
    <x v="5"/>
    <x v="27"/>
    <x v="4"/>
    <x v="1"/>
    <x v="15"/>
    <x v="3"/>
    <x v="1"/>
    <x v="1"/>
    <x v="1"/>
    <x v="2"/>
    <x v="25"/>
    <x v="2"/>
    <x v="8"/>
    <m/>
    <x v="4"/>
    <x v="1"/>
    <x v="1"/>
    <x v="3"/>
  </r>
  <r>
    <x v="51"/>
    <d v="2024-08-30T14:01:39"/>
    <d v="2024-08-01T14:00:00"/>
    <x v="12"/>
    <x v="18"/>
    <x v="14"/>
    <x v="4"/>
    <x v="1"/>
    <x v="4"/>
    <x v="3"/>
    <x v="0"/>
    <x v="0"/>
    <x v="1"/>
    <x v="0"/>
    <x v="9"/>
    <x v="2"/>
    <x v="8"/>
    <m/>
    <x v="2"/>
    <x v="1"/>
    <x v="0"/>
    <x v="8"/>
  </r>
  <r>
    <x v="52"/>
    <d v="2024-08-30T14:03:49"/>
    <d v="2024-08-01T16:00:00"/>
    <x v="13"/>
    <x v="12"/>
    <x v="1"/>
    <x v="33"/>
    <x v="0"/>
    <x v="1"/>
    <x v="0"/>
    <x v="4"/>
    <x v="1"/>
    <x v="1"/>
    <x v="0"/>
    <x v="26"/>
    <x v="2"/>
    <x v="2"/>
    <m/>
    <x v="2"/>
    <x v="11"/>
    <x v="1"/>
    <x v="5"/>
  </r>
  <r>
    <x v="53"/>
    <d v="2024-08-30T14:05:16"/>
    <d v="2024-08-01T16:07:00"/>
    <x v="14"/>
    <x v="0"/>
    <x v="25"/>
    <x v="34"/>
    <x v="6"/>
    <x v="13"/>
    <x v="0"/>
    <x v="1"/>
    <x v="1"/>
    <x v="2"/>
    <x v="0"/>
    <x v="27"/>
    <x v="2"/>
    <x v="8"/>
    <m/>
    <x v="1"/>
    <x v="1"/>
    <x v="1"/>
    <x v="7"/>
  </r>
  <r>
    <x v="54"/>
    <d v="2024-08-30T14:07:02"/>
    <d v="2024-08-01T16:10:00"/>
    <x v="10"/>
    <x v="19"/>
    <x v="25"/>
    <x v="35"/>
    <x v="1"/>
    <x v="4"/>
    <x v="0"/>
    <x v="1"/>
    <x v="1"/>
    <x v="1"/>
    <x v="0"/>
    <x v="23"/>
    <x v="1"/>
    <x v="29"/>
    <m/>
    <x v="1"/>
    <x v="1"/>
    <x v="0"/>
    <x v="4"/>
  </r>
  <r>
    <x v="55"/>
    <d v="2024-08-30T14:08:03"/>
    <d v="2024-08-01T16:26:00"/>
    <x v="14"/>
    <x v="12"/>
    <x v="25"/>
    <x v="17"/>
    <x v="1"/>
    <x v="4"/>
    <x v="5"/>
    <x v="1"/>
    <x v="1"/>
    <x v="2"/>
    <x v="0"/>
    <x v="11"/>
    <x v="2"/>
    <x v="10"/>
    <m/>
    <x v="1"/>
    <x v="1"/>
    <x v="1"/>
    <x v="7"/>
  </r>
  <r>
    <x v="56"/>
    <d v="2024-08-30T14:09:28"/>
    <d v="2024-08-01T15:50:00"/>
    <x v="12"/>
    <x v="6"/>
    <x v="28"/>
    <x v="4"/>
    <x v="1"/>
    <x v="19"/>
    <x v="2"/>
    <x v="1"/>
    <x v="1"/>
    <x v="2"/>
    <x v="0"/>
    <x v="23"/>
    <x v="2"/>
    <x v="30"/>
    <m/>
    <x v="4"/>
    <x v="1"/>
    <x v="1"/>
    <x v="3"/>
  </r>
  <r>
    <x v="57"/>
    <d v="2024-08-30T14:11:33"/>
    <d v="2024-08-01T16:00:00"/>
    <x v="12"/>
    <x v="13"/>
    <x v="29"/>
    <x v="13"/>
    <x v="2"/>
    <x v="4"/>
    <x v="0"/>
    <x v="1"/>
    <x v="1"/>
    <x v="1"/>
    <x v="0"/>
    <x v="28"/>
    <x v="2"/>
    <x v="31"/>
    <m/>
    <x v="1"/>
    <x v="0"/>
    <x v="1"/>
    <x v="0"/>
  </r>
  <r>
    <x v="58"/>
    <d v="2024-08-30T14:12:32"/>
    <d v="2024-08-01T16:55:00"/>
    <x v="15"/>
    <x v="8"/>
    <x v="30"/>
    <x v="36"/>
    <x v="1"/>
    <x v="11"/>
    <x v="3"/>
    <x v="1"/>
    <x v="1"/>
    <x v="1"/>
    <x v="1"/>
    <x v="29"/>
    <x v="2"/>
    <x v="14"/>
    <m/>
    <x v="0"/>
    <x v="0"/>
    <x v="0"/>
    <x v="7"/>
  </r>
  <r>
    <x v="59"/>
    <d v="2024-08-30T14:13:39"/>
    <d v="2024-08-01T16:30:00"/>
    <x v="16"/>
    <x v="20"/>
    <x v="15"/>
    <x v="37"/>
    <x v="7"/>
    <x v="1"/>
    <x v="0"/>
    <x v="2"/>
    <x v="0"/>
    <x v="1"/>
    <x v="0"/>
    <x v="26"/>
    <x v="2"/>
    <x v="32"/>
    <m/>
    <x v="0"/>
    <x v="1"/>
    <x v="0"/>
    <x v="7"/>
  </r>
  <r>
    <x v="60"/>
    <d v="2024-08-30T14:15:51"/>
    <d v="2024-08-01T17:00:00"/>
    <x v="1"/>
    <x v="10"/>
    <x v="31"/>
    <x v="4"/>
    <x v="0"/>
    <x v="20"/>
    <x v="1"/>
    <x v="1"/>
    <x v="1"/>
    <x v="1"/>
    <x v="0"/>
    <x v="30"/>
    <x v="2"/>
    <x v="33"/>
    <s v="Please keep spaces available for boating and Cesar Chavez path visits._x000a__x000a_Worried about the impact of ferry parking"/>
    <x v="4"/>
    <x v="1"/>
    <x v="0"/>
    <x v="9"/>
  </r>
  <r>
    <x v="61"/>
    <d v="2024-08-30T14:17:23"/>
    <d v="2024-08-01T16:30:00"/>
    <x v="0"/>
    <x v="10"/>
    <x v="19"/>
    <x v="38"/>
    <x v="7"/>
    <x v="1"/>
    <x v="5"/>
    <x v="2"/>
    <x v="1"/>
    <x v="1"/>
    <x v="0"/>
    <x v="16"/>
    <x v="2"/>
    <x v="34"/>
    <s v="No complaints. I like the roundabout"/>
    <x v="4"/>
    <x v="1"/>
    <x v="0"/>
    <x v="6"/>
  </r>
  <r>
    <x v="62"/>
    <d v="2024-08-30T14:18:31"/>
    <d v="2024-08-01T17:49:00"/>
    <x v="3"/>
    <x v="12"/>
    <x v="14"/>
    <x v="39"/>
    <x v="0"/>
    <x v="17"/>
    <x v="1"/>
    <x v="2"/>
    <x v="1"/>
    <x v="1"/>
    <x v="0"/>
    <x v="16"/>
    <x v="2"/>
    <x v="25"/>
    <m/>
    <x v="2"/>
    <x v="1"/>
    <x v="0"/>
    <x v="2"/>
  </r>
  <r>
    <x v="63"/>
    <d v="2024-08-30T14:20:09"/>
    <d v="2024-08-01T12:12:00"/>
    <x v="6"/>
    <x v="8"/>
    <x v="18"/>
    <x v="15"/>
    <x v="7"/>
    <x v="1"/>
    <x v="0"/>
    <x v="1"/>
    <x v="0"/>
    <x v="1"/>
    <x v="1"/>
    <x v="2"/>
    <x v="2"/>
    <x v="35"/>
    <s v="Surprised police had taken parking space. Permit signage is surprising"/>
    <x v="0"/>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806B1-C913-4BC9-AD3F-8C5FC8E588F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E5:BF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showAll="0">
      <items count="13">
        <item x="0"/>
        <item x="6"/>
        <item x="3"/>
        <item x="9"/>
        <item x="8"/>
        <item x="7"/>
        <item x="2"/>
        <item x="5"/>
        <item x="11"/>
        <item x="10"/>
        <item x="1"/>
        <item x="4"/>
        <item t="default"/>
      </items>
    </pivotField>
    <pivotField axis="axisRow" showAll="0">
      <items count="4">
        <item x="0"/>
        <item x="2"/>
        <item x="1"/>
        <item t="default"/>
      </items>
    </pivotField>
    <pivotField showAll="0"/>
  </pivotFields>
  <rowFields count="1">
    <field x="20"/>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BDCC41-25F7-48CC-AC6D-0BB9B99964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5:AH15"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axis="axisRow" showAll="0">
      <items count="10">
        <item x="4"/>
        <item x="0"/>
        <item x="1"/>
        <item x="6"/>
        <item x="8"/>
        <item x="2"/>
        <item x="3"/>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8E1DCF-2A01-4236-B57D-4B8BE42238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D38"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axis="axisRow"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67BE4E-3A04-491C-A66E-1012C924315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W5:AX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axis="axisRow"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pivotField showAll="0"/>
    <pivotField showAll="0"/>
    <pivotField showAll="0"/>
  </pivotFields>
  <rowFields count="1">
    <field x="15"/>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226982E-4209-4594-B1B2-5BD52C261FF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A5:BB13"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axis="axisRow" showAll="0">
      <items count="8">
        <item x="2"/>
        <item x="3"/>
        <item x="0"/>
        <item x="4"/>
        <item x="6"/>
        <item x="1"/>
        <item x="5"/>
        <item t="default"/>
      </items>
    </pivotField>
    <pivotField showAll="0"/>
    <pivotField showAll="0"/>
    <pivotField showAll="0"/>
  </pivotFields>
  <rowFields count="1">
    <field x="18"/>
  </rowFields>
  <rowItems count="8">
    <i>
      <x/>
    </i>
    <i>
      <x v="1"/>
    </i>
    <i>
      <x v="2"/>
    </i>
    <i>
      <x v="3"/>
    </i>
    <i>
      <x v="4"/>
    </i>
    <i>
      <x v="5"/>
    </i>
    <i>
      <x v="6"/>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C34C09-26FF-49F7-92F6-70572D2EC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5:Z23"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axis="axisRow" showAll="0">
      <items count="18">
        <item x="11"/>
        <item x="12"/>
        <item x="16"/>
        <item x="15"/>
        <item x="8"/>
        <item x="3"/>
        <item x="6"/>
        <item x="13"/>
        <item x="9"/>
        <item x="5"/>
        <item x="4"/>
        <item x="0"/>
        <item x="1"/>
        <item x="10"/>
        <item x="14"/>
        <item x="7"/>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03D5919-5AA0-4319-8615-27D684BF649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5:BD18"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axis="axisRow" showAll="0">
      <items count="13">
        <item x="0"/>
        <item x="6"/>
        <item x="3"/>
        <item x="9"/>
        <item x="8"/>
        <item x="7"/>
        <item x="2"/>
        <item x="5"/>
        <item x="11"/>
        <item x="10"/>
        <item x="1"/>
        <item x="4"/>
        <item t="default"/>
      </items>
    </pivotField>
    <pivotField showAll="0"/>
    <pivotField showAll="0"/>
  </pivotFields>
  <rowFields count="1">
    <field x="19"/>
  </rowFields>
  <rowItems count="13">
    <i>
      <x/>
    </i>
    <i>
      <x v="1"/>
    </i>
    <i>
      <x v="2"/>
    </i>
    <i>
      <x v="3"/>
    </i>
    <i>
      <x v="4"/>
    </i>
    <i>
      <x v="5"/>
    </i>
    <i>
      <x v="6"/>
    </i>
    <i>
      <x v="7"/>
    </i>
    <i>
      <x v="8"/>
    </i>
    <i>
      <x v="9"/>
    </i>
    <i>
      <x v="10"/>
    </i>
    <i>
      <x v="11"/>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A733821-636D-4CE1-9F05-7DA5DC0865C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5:AR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F9F7C2D-B59E-4B13-ACAA-971EA4B23F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5:AF46"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axis="axisRow" showAll="0">
      <items count="41">
        <item x="30"/>
        <item x="16"/>
        <item x="33"/>
        <item x="15"/>
        <item x="13"/>
        <item x="26"/>
        <item x="37"/>
        <item x="34"/>
        <item x="14"/>
        <item x="22"/>
        <item x="29"/>
        <item x="7"/>
        <item x="18"/>
        <item x="25"/>
        <item x="4"/>
        <item x="21"/>
        <item x="38"/>
        <item x="36"/>
        <item x="5"/>
        <item x="32"/>
        <item x="2"/>
        <item x="12"/>
        <item x="6"/>
        <item x="20"/>
        <item x="24"/>
        <item x="28"/>
        <item x="23"/>
        <item x="11"/>
        <item x="19"/>
        <item x="35"/>
        <item x="31"/>
        <item x="27"/>
        <item x="0"/>
        <item x="9"/>
        <item x="1"/>
        <item x="39"/>
        <item x="17"/>
        <item x="10"/>
        <item x="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ACD64F-A9C3-4145-BB75-DCA1B93C961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U5:AV3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axis="axisRow"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pivotField showAll="0"/>
    <pivotField showAll="0"/>
    <pivotField showAll="0"/>
    <pivotField showAll="0"/>
    <pivotField showAll="0"/>
    <pivotField showAll="0"/>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EAA3A-0EDA-4615-A799-2F1D6F8161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5:AJ2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axis="axisRow" showAll="0">
      <items count="22">
        <item x="15"/>
        <item x="9"/>
        <item x="17"/>
        <item x="8"/>
        <item x="2"/>
        <item x="13"/>
        <item x="3"/>
        <item x="4"/>
        <item x="5"/>
        <item x="11"/>
        <item x="12"/>
        <item x="6"/>
        <item x="0"/>
        <item x="14"/>
        <item x="20"/>
        <item x="7"/>
        <item x="16"/>
        <item x="18"/>
        <item x="10"/>
        <item x="1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1A4465-AEC9-4FE5-A408-14CC5251C9C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G5:BH16"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showAll="0">
      <items count="13">
        <item x="0"/>
        <item x="6"/>
        <item x="3"/>
        <item x="9"/>
        <item x="8"/>
        <item x="7"/>
        <item x="2"/>
        <item x="5"/>
        <item x="11"/>
        <item x="10"/>
        <item x="1"/>
        <item x="4"/>
        <item t="default"/>
      </items>
    </pivotField>
    <pivotField showAll="0">
      <items count="4">
        <item x="0"/>
        <item x="2"/>
        <item x="1"/>
        <item t="default"/>
      </items>
    </pivotField>
    <pivotField axis="axisRow" showAll="0" sortType="ascending">
      <items count="11">
        <item x="1"/>
        <item x="4"/>
        <item x="0"/>
        <item x="9"/>
        <item x="3"/>
        <item x="6"/>
        <item x="8"/>
        <item x="2"/>
        <item x="7"/>
        <item x="5"/>
        <item t="default"/>
      </items>
    </pivotField>
  </pivotFields>
  <rowFields count="1">
    <field x="21"/>
  </rowFields>
  <rowItems count="11">
    <i>
      <x/>
    </i>
    <i>
      <x v="1"/>
    </i>
    <i>
      <x v="2"/>
    </i>
    <i>
      <x v="3"/>
    </i>
    <i>
      <x v="4"/>
    </i>
    <i>
      <x v="5"/>
    </i>
    <i>
      <x v="6"/>
    </i>
    <i>
      <x v="7"/>
    </i>
    <i>
      <x v="8"/>
    </i>
    <i>
      <x v="9"/>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09C81B-392D-4B8F-9107-B7BBB7FEB86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Y5:AZ42"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axis="axisRow"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pivotField showAll="0"/>
    <pivotField showAll="0"/>
    <pivotField showAll="0"/>
  </pivotFields>
  <rowFields count="1">
    <field x="1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1E88B-2917-45E7-BC43-3E120E78A08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5:AP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0DCEA-DB34-4D67-AE57-348C9282873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5:AT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A3B759-D9EE-4BEA-A3AB-0311E55173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5:AB2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axis="axisRow" showAll="0">
      <items count="22">
        <item x="16"/>
        <item x="14"/>
        <item x="3"/>
        <item x="10"/>
        <item x="13"/>
        <item x="20"/>
        <item x="7"/>
        <item x="18"/>
        <item x="17"/>
        <item x="15"/>
        <item x="19"/>
        <item x="11"/>
        <item x="0"/>
        <item x="12"/>
        <item x="6"/>
        <item x="2"/>
        <item x="1"/>
        <item x="9"/>
        <item x="8"/>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98E1BE-E9F0-4077-B292-3E73FE1FEF5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5:AL12"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axis="axisRow"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0A4C6E-03C9-4AA0-8645-25CAC0D74CB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5:AN11"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058B9D-2F03-4378-8B12-DEA62C652DB7}" name="Table4" displayName="Table4" ref="H107:J115" totalsRowShown="0" headerRowDxfId="17" headerRowBorderDxfId="16" tableBorderDxfId="15" totalsRowBorderDxfId="14">
  <autoFilter ref="H107:J115" xr:uid="{80058B9D-2F03-4378-8B12-DEA62C652DB7}"/>
  <tableColumns count="3">
    <tableColumn id="1" xr3:uid="{CBE705BE-76FC-4E76-A4B5-B62F62C6DB0F}" name="Q6. How frequently do you visit the Waterfront?" dataDxfId="13"/>
    <tableColumn id="2" xr3:uid="{10A9A352-ACBE-4D7E-B85B-1F82D06C5810}" name="Count" dataDxfId="12"/>
    <tableColumn id="3" xr3:uid="{406541D0-82CB-4826-A56F-17EB1BD6F9D9}" name="Percent" dataDxfId="11" dataCellStyle="Percent">
      <calculatedColumnFormula>I108/$I$116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AFA76F-FAB7-4C5E-A4A5-B394FBCCB5FD}" name="Table5" displayName="Table5" ref="H197:J208" totalsRowShown="0" headerRowDxfId="10" headerRowBorderDxfId="9" tableBorderDxfId="8" totalsRowBorderDxfId="7">
  <tableColumns count="3">
    <tableColumn id="1" xr3:uid="{CF597D97-FEA9-48DA-817B-EEEF7A78104B}" name="Q15. What method would you likely use in the future to reduce cars at the Waterfront? (Select all that apply)" dataDxfId="6"/>
    <tableColumn id="2" xr3:uid="{E24C328B-7BAF-455F-B457-068420A6E26D}" name="Count" dataDxfId="5">
      <calculatedColumnFormula>C198+E198</calculatedColumnFormula>
    </tableColumn>
    <tableColumn id="3" xr3:uid="{D7424F08-167A-4E75-A161-1F0180772470}" name="Percent" dataDxfId="4" dataCellStyle="Percent">
      <calculatedColumnFormula>Table5[[#This Row],[Count]]/I$209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3F13FB-FB5F-469A-8483-588B7AF18CFD}" name="Table1" displayName="Table1" ref="H87:J102" totalsRowShown="0" headerRowDxfId="3" tableBorderDxfId="2">
  <autoFilter ref="H87:J102" xr:uid="{633F13FB-FB5F-469A-8483-588B7AF18CFD}"/>
  <tableColumns count="3">
    <tableColumn id="1" xr3:uid="{DDC9CC17-246E-4E39-BC2D-C910890C69AC}" name="Q5. What brings you to the Waterfront? (Select all that apply)"/>
    <tableColumn id="2" xr3:uid="{1F222C7B-9A52-4222-ABD0-8D04B9206071}" name="Count" dataDxfId="1">
      <calculatedColumnFormula>C88+E88</calculatedColumnFormula>
    </tableColumn>
    <tableColumn id="3" xr3:uid="{CB376FF4-F10F-44C7-8E2D-0973B49242EC}" name="Percent" dataDxfId="0" dataCellStyle="Percent">
      <calculatedColumnFormula>I88/I$103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5"/>
  <sheetViews>
    <sheetView workbookViewId="0">
      <selection activeCell="J5" sqref="J5"/>
    </sheetView>
  </sheetViews>
  <sheetFormatPr defaultRowHeight="14.4" x14ac:dyDescent="0.55000000000000004"/>
  <cols>
    <col min="1" max="1" width="51.83984375" customWidth="1"/>
    <col min="2" max="2" width="15.68359375" customWidth="1"/>
    <col min="3" max="3" width="15" customWidth="1"/>
    <col min="4" max="4" width="27.41796875" customWidth="1"/>
    <col min="5" max="5" width="14.578125" customWidth="1"/>
    <col min="6" max="6" width="2.578125" style="9" customWidth="1"/>
    <col min="8" max="8" width="73.41796875" customWidth="1"/>
    <col min="10" max="10" width="10" customWidth="1"/>
    <col min="13" max="13" width="9.15625" customWidth="1"/>
  </cols>
  <sheetData>
    <row r="1" spans="1:10" x14ac:dyDescent="0.55000000000000004">
      <c r="A1" t="s">
        <v>0</v>
      </c>
    </row>
    <row r="3" spans="1:10" x14ac:dyDescent="0.55000000000000004">
      <c r="A3" t="s">
        <v>1</v>
      </c>
      <c r="C3" t="s">
        <v>502</v>
      </c>
      <c r="D3" t="s">
        <v>503</v>
      </c>
    </row>
    <row r="4" spans="1:10" x14ac:dyDescent="0.55000000000000004">
      <c r="A4" t="s">
        <v>2</v>
      </c>
      <c r="B4" t="s">
        <v>3</v>
      </c>
      <c r="C4" t="s">
        <v>4</v>
      </c>
    </row>
    <row r="5" spans="1:10" x14ac:dyDescent="0.55000000000000004">
      <c r="A5" t="s">
        <v>5</v>
      </c>
      <c r="B5" t="s">
        <v>6</v>
      </c>
      <c r="C5">
        <v>330</v>
      </c>
    </row>
    <row r="6" spans="1:10" x14ac:dyDescent="0.55000000000000004">
      <c r="B6" t="s">
        <v>7</v>
      </c>
      <c r="C6">
        <v>330</v>
      </c>
    </row>
    <row r="7" spans="1:10" x14ac:dyDescent="0.55000000000000004">
      <c r="B7" t="s">
        <v>8</v>
      </c>
      <c r="C7">
        <v>1</v>
      </c>
    </row>
    <row r="8" spans="1:10" x14ac:dyDescent="0.55000000000000004">
      <c r="H8" s="10" t="s">
        <v>524</v>
      </c>
      <c r="I8" s="10"/>
      <c r="J8" s="10"/>
    </row>
    <row r="9" spans="1:10" x14ac:dyDescent="0.55000000000000004">
      <c r="H9" s="10" t="s">
        <v>9</v>
      </c>
      <c r="I9" s="10" t="s">
        <v>526</v>
      </c>
      <c r="J9" s="10" t="s">
        <v>527</v>
      </c>
    </row>
    <row r="10" spans="1:10" x14ac:dyDescent="0.55000000000000004">
      <c r="A10" t="s">
        <v>9</v>
      </c>
      <c r="C10" t="s">
        <v>502</v>
      </c>
      <c r="D10" s="5" t="s">
        <v>503</v>
      </c>
      <c r="E10" s="5"/>
      <c r="H10" s="10" t="s">
        <v>10</v>
      </c>
      <c r="I10" s="10">
        <f>C12</f>
        <v>15</v>
      </c>
      <c r="J10" s="12">
        <f t="shared" ref="J10:J27" si="0">I10/$I$28</f>
        <v>3.9577836411609502E-2</v>
      </c>
    </row>
    <row r="11" spans="1:10" x14ac:dyDescent="0.55000000000000004">
      <c r="A11" t="s">
        <v>2</v>
      </c>
      <c r="B11" t="s">
        <v>3</v>
      </c>
      <c r="C11" t="s">
        <v>4</v>
      </c>
      <c r="D11" s="5"/>
      <c r="E11" s="5"/>
      <c r="H11" s="10" t="s">
        <v>12</v>
      </c>
      <c r="I11" s="10">
        <f>C13+E13</f>
        <v>6</v>
      </c>
      <c r="J11" s="12">
        <f t="shared" si="0"/>
        <v>1.5831134564643801E-2</v>
      </c>
    </row>
    <row r="12" spans="1:10" x14ac:dyDescent="0.55000000000000004">
      <c r="A12" t="s">
        <v>10</v>
      </c>
      <c r="B12" t="s">
        <v>11</v>
      </c>
      <c r="C12">
        <v>15</v>
      </c>
      <c r="D12" s="6" t="s">
        <v>463</v>
      </c>
      <c r="E12" s="5">
        <v>1</v>
      </c>
      <c r="H12" s="10" t="s">
        <v>14</v>
      </c>
      <c r="I12" s="10">
        <f>C14+E15</f>
        <v>8</v>
      </c>
      <c r="J12" s="12">
        <f t="shared" si="0"/>
        <v>2.1108179419525065E-2</v>
      </c>
    </row>
    <row r="13" spans="1:10" x14ac:dyDescent="0.55000000000000004">
      <c r="A13" t="s">
        <v>12</v>
      </c>
      <c r="B13" t="s">
        <v>13</v>
      </c>
      <c r="C13">
        <v>3</v>
      </c>
      <c r="D13" s="6" t="s">
        <v>465</v>
      </c>
      <c r="E13" s="5">
        <v>3</v>
      </c>
      <c r="H13" s="10" t="s">
        <v>16</v>
      </c>
      <c r="I13" s="10">
        <f>C15+E16</f>
        <v>7</v>
      </c>
      <c r="J13" s="12">
        <f t="shared" si="0"/>
        <v>1.8469656992084433E-2</v>
      </c>
    </row>
    <row r="14" spans="1:10" x14ac:dyDescent="0.55000000000000004">
      <c r="A14" t="s">
        <v>14</v>
      </c>
      <c r="B14" t="s">
        <v>15</v>
      </c>
      <c r="C14">
        <v>7</v>
      </c>
      <c r="D14" s="6" t="s">
        <v>483</v>
      </c>
      <c r="E14" s="5">
        <v>1</v>
      </c>
      <c r="H14" s="10" t="s">
        <v>18</v>
      </c>
      <c r="I14" s="10">
        <f>C16+E17</f>
        <v>31</v>
      </c>
      <c r="J14" s="12">
        <f t="shared" si="0"/>
        <v>8.1794195250659632E-2</v>
      </c>
    </row>
    <row r="15" spans="1:10" x14ac:dyDescent="0.55000000000000004">
      <c r="A15" t="s">
        <v>16</v>
      </c>
      <c r="B15" t="s">
        <v>17</v>
      </c>
      <c r="C15">
        <v>6</v>
      </c>
      <c r="D15" s="6" t="s">
        <v>479</v>
      </c>
      <c r="E15" s="5">
        <v>1</v>
      </c>
      <c r="H15" s="10" t="s">
        <v>20</v>
      </c>
      <c r="I15" s="10">
        <f>C17+E18</f>
        <v>21</v>
      </c>
      <c r="J15" s="12">
        <f t="shared" si="0"/>
        <v>5.5408970976253295E-2</v>
      </c>
    </row>
    <row r="16" spans="1:10" x14ac:dyDescent="0.55000000000000004">
      <c r="A16" t="s">
        <v>18</v>
      </c>
      <c r="B16" t="s">
        <v>19</v>
      </c>
      <c r="C16">
        <v>23</v>
      </c>
      <c r="D16" s="6" t="s">
        <v>410</v>
      </c>
      <c r="E16" s="5">
        <v>1</v>
      </c>
      <c r="H16" s="10" t="s">
        <v>30</v>
      </c>
      <c r="I16" s="10">
        <f>C23</f>
        <v>1</v>
      </c>
      <c r="J16" s="12">
        <f t="shared" si="0"/>
        <v>2.6385224274406332E-3</v>
      </c>
    </row>
    <row r="17" spans="1:10" x14ac:dyDescent="0.55000000000000004">
      <c r="A17" t="s">
        <v>20</v>
      </c>
      <c r="B17" t="s">
        <v>21</v>
      </c>
      <c r="C17">
        <v>18</v>
      </c>
      <c r="D17" s="6" t="s">
        <v>313</v>
      </c>
      <c r="E17" s="5">
        <v>8</v>
      </c>
      <c r="H17" s="10" t="s">
        <v>32</v>
      </c>
      <c r="I17" s="10">
        <f>C24</f>
        <v>0</v>
      </c>
      <c r="J17" s="12">
        <f t="shared" si="0"/>
        <v>0</v>
      </c>
    </row>
    <row r="18" spans="1:10" x14ac:dyDescent="0.55000000000000004">
      <c r="A18" t="s">
        <v>22</v>
      </c>
      <c r="B18" t="s">
        <v>21</v>
      </c>
      <c r="C18">
        <v>18</v>
      </c>
      <c r="D18" s="6" t="s">
        <v>370</v>
      </c>
      <c r="E18" s="5">
        <v>3</v>
      </c>
      <c r="H18" s="10" t="s">
        <v>28</v>
      </c>
      <c r="I18" s="10">
        <f>C20</f>
        <v>24</v>
      </c>
      <c r="J18" s="12">
        <f t="shared" si="0"/>
        <v>6.3324538258575203E-2</v>
      </c>
    </row>
    <row r="19" spans="1:10" x14ac:dyDescent="0.55000000000000004">
      <c r="A19" t="s">
        <v>23</v>
      </c>
      <c r="B19" t="s">
        <v>21</v>
      </c>
      <c r="C19">
        <v>18</v>
      </c>
      <c r="D19" s="6" t="s">
        <v>33</v>
      </c>
      <c r="E19" s="5">
        <v>1</v>
      </c>
      <c r="H19" s="10" t="s">
        <v>33</v>
      </c>
      <c r="I19" s="10">
        <f>C25+E19</f>
        <v>32</v>
      </c>
      <c r="J19" s="12">
        <f t="shared" si="0"/>
        <v>8.4432717678100261E-2</v>
      </c>
    </row>
    <row r="20" spans="1:10" x14ac:dyDescent="0.55000000000000004">
      <c r="A20" t="s">
        <v>24</v>
      </c>
      <c r="B20" t="s">
        <v>25</v>
      </c>
      <c r="C20">
        <v>24</v>
      </c>
      <c r="D20" s="6" t="s">
        <v>22</v>
      </c>
      <c r="E20" s="5">
        <v>1</v>
      </c>
      <c r="H20" s="10" t="s">
        <v>22</v>
      </c>
      <c r="I20" s="10">
        <f>C18+E20</f>
        <v>19</v>
      </c>
      <c r="J20" s="12">
        <f t="shared" si="0"/>
        <v>5.0131926121372031E-2</v>
      </c>
    </row>
    <row r="21" spans="1:10" x14ac:dyDescent="0.55000000000000004">
      <c r="A21" t="s">
        <v>26</v>
      </c>
      <c r="B21" t="s">
        <v>27</v>
      </c>
      <c r="C21">
        <v>38</v>
      </c>
      <c r="D21" s="6" t="s">
        <v>95</v>
      </c>
      <c r="E21" s="5">
        <v>3</v>
      </c>
      <c r="H21" s="10" t="s">
        <v>39</v>
      </c>
      <c r="I21" s="10">
        <f>C29</f>
        <v>45</v>
      </c>
      <c r="J21" s="12">
        <f t="shared" si="0"/>
        <v>0.11873350923482849</v>
      </c>
    </row>
    <row r="22" spans="1:10" x14ac:dyDescent="0.55000000000000004">
      <c r="A22" t="s">
        <v>28</v>
      </c>
      <c r="B22" t="s">
        <v>29</v>
      </c>
      <c r="C22">
        <v>0</v>
      </c>
      <c r="D22" s="6" t="s">
        <v>23</v>
      </c>
      <c r="E22" s="5">
        <v>2</v>
      </c>
      <c r="H22" s="10" t="s">
        <v>35</v>
      </c>
      <c r="I22" s="10">
        <f>0</f>
        <v>0</v>
      </c>
      <c r="J22" s="12">
        <f t="shared" si="0"/>
        <v>0</v>
      </c>
    </row>
    <row r="23" spans="1:10" x14ac:dyDescent="0.55000000000000004">
      <c r="A23" t="s">
        <v>30</v>
      </c>
      <c r="B23" t="s">
        <v>31</v>
      </c>
      <c r="C23">
        <v>1</v>
      </c>
      <c r="D23" s="6" t="s">
        <v>24</v>
      </c>
      <c r="E23" s="5">
        <v>12</v>
      </c>
      <c r="H23" s="10" t="s">
        <v>23</v>
      </c>
      <c r="I23" s="10">
        <f>C19+E22</f>
        <v>20</v>
      </c>
      <c r="J23" s="12">
        <f t="shared" si="0"/>
        <v>5.2770448548812667E-2</v>
      </c>
    </row>
    <row r="24" spans="1:10" x14ac:dyDescent="0.55000000000000004">
      <c r="A24" t="s">
        <v>32</v>
      </c>
      <c r="B24" t="s">
        <v>29</v>
      </c>
      <c r="C24">
        <v>0</v>
      </c>
      <c r="D24" s="6" t="s">
        <v>26</v>
      </c>
      <c r="E24" s="5">
        <v>9</v>
      </c>
      <c r="H24" s="10" t="s">
        <v>24</v>
      </c>
      <c r="I24" s="10">
        <f>C20+E23</f>
        <v>36</v>
      </c>
      <c r="J24" s="12">
        <f t="shared" si="0"/>
        <v>9.498680738786279E-2</v>
      </c>
    </row>
    <row r="25" spans="1:10" x14ac:dyDescent="0.55000000000000004">
      <c r="A25" t="s">
        <v>33</v>
      </c>
      <c r="B25" t="s">
        <v>34</v>
      </c>
      <c r="C25">
        <v>31</v>
      </c>
      <c r="D25" s="6" t="s">
        <v>36</v>
      </c>
      <c r="E25" s="5">
        <v>2</v>
      </c>
      <c r="H25" s="10" t="s">
        <v>26</v>
      </c>
      <c r="I25" s="10">
        <f>C21+E24</f>
        <v>47</v>
      </c>
      <c r="J25" s="12">
        <f t="shared" si="0"/>
        <v>0.12401055408970976</v>
      </c>
    </row>
    <row r="26" spans="1:10" x14ac:dyDescent="0.55000000000000004">
      <c r="A26" t="s">
        <v>35</v>
      </c>
      <c r="B26" t="s">
        <v>21</v>
      </c>
      <c r="C26">
        <v>18</v>
      </c>
      <c r="D26" s="6" t="s">
        <v>37</v>
      </c>
      <c r="E26" s="5">
        <v>2</v>
      </c>
      <c r="H26" s="10" t="s">
        <v>36</v>
      </c>
      <c r="I26" s="10">
        <f>C27+E25</f>
        <v>20</v>
      </c>
      <c r="J26" s="12">
        <f t="shared" si="0"/>
        <v>5.2770448548812667E-2</v>
      </c>
    </row>
    <row r="27" spans="1:10" x14ac:dyDescent="0.55000000000000004">
      <c r="A27" t="s">
        <v>36</v>
      </c>
      <c r="B27" t="s">
        <v>21</v>
      </c>
      <c r="C27">
        <v>18</v>
      </c>
      <c r="D27" s="6" t="s">
        <v>386</v>
      </c>
      <c r="E27" s="5">
        <v>1</v>
      </c>
      <c r="H27" s="10" t="s">
        <v>37</v>
      </c>
      <c r="I27" s="10">
        <f>C29+E26</f>
        <v>47</v>
      </c>
      <c r="J27" s="12">
        <f t="shared" si="0"/>
        <v>0.12401055408970976</v>
      </c>
    </row>
    <row r="28" spans="1:10" x14ac:dyDescent="0.55000000000000004">
      <c r="A28" t="s">
        <v>37</v>
      </c>
      <c r="B28" t="s">
        <v>38</v>
      </c>
      <c r="C28">
        <v>48</v>
      </c>
      <c r="D28" s="6" t="s">
        <v>499</v>
      </c>
      <c r="E28" s="5">
        <v>13</v>
      </c>
      <c r="H28" s="11" t="s">
        <v>525</v>
      </c>
      <c r="I28" s="10">
        <f>SUM(I10:I27)</f>
        <v>379</v>
      </c>
      <c r="J28" s="12"/>
    </row>
    <row r="29" spans="1:10" x14ac:dyDescent="0.55000000000000004">
      <c r="A29" t="s">
        <v>39</v>
      </c>
      <c r="B29" t="s">
        <v>40</v>
      </c>
      <c r="C29">
        <v>45</v>
      </c>
    </row>
    <row r="30" spans="1:10" x14ac:dyDescent="0.55000000000000004">
      <c r="B30" t="s">
        <v>7</v>
      </c>
      <c r="C30">
        <v>331</v>
      </c>
      <c r="E30">
        <f>SUM(E12:E28)</f>
        <v>64</v>
      </c>
    </row>
    <row r="31" spans="1:10" x14ac:dyDescent="0.55000000000000004">
      <c r="B31" t="s">
        <v>8</v>
      </c>
      <c r="C31">
        <v>0</v>
      </c>
    </row>
    <row r="33" spans="1:14" x14ac:dyDescent="0.55000000000000004">
      <c r="H33" s="10" t="s">
        <v>524</v>
      </c>
      <c r="I33" s="10"/>
      <c r="J33" s="10"/>
    </row>
    <row r="34" spans="1:14" x14ac:dyDescent="0.55000000000000004">
      <c r="A34" t="s">
        <v>41</v>
      </c>
      <c r="D34" s="5" t="s">
        <v>503</v>
      </c>
      <c r="H34" s="10" t="s">
        <v>528</v>
      </c>
      <c r="I34" s="10" t="s">
        <v>526</v>
      </c>
      <c r="J34" s="10" t="s">
        <v>527</v>
      </c>
    </row>
    <row r="35" spans="1:14" x14ac:dyDescent="0.55000000000000004">
      <c r="A35" t="s">
        <v>2</v>
      </c>
      <c r="B35" t="s">
        <v>3</v>
      </c>
      <c r="C35" t="s">
        <v>4</v>
      </c>
      <c r="D35" s="5"/>
      <c r="H35" s="10" t="s">
        <v>42</v>
      </c>
      <c r="I35" s="10">
        <f>SUM(C36:D36)</f>
        <v>50</v>
      </c>
      <c r="J35" s="12">
        <f>I35/$I$39</f>
        <v>0.12886597938144329</v>
      </c>
    </row>
    <row r="36" spans="1:14" x14ac:dyDescent="0.55000000000000004">
      <c r="A36" t="s">
        <v>42</v>
      </c>
      <c r="B36" t="s">
        <v>43</v>
      </c>
      <c r="C36">
        <v>40</v>
      </c>
      <c r="D36" s="5">
        <v>10</v>
      </c>
      <c r="H36" s="10" t="s">
        <v>44</v>
      </c>
      <c r="I36" s="10">
        <f t="shared" ref="I36:I38" si="1">SUM(C37:D37)</f>
        <v>53</v>
      </c>
      <c r="J36" s="12">
        <f t="shared" ref="J36:J38" si="2">I36/$I$39</f>
        <v>0.13659793814432988</v>
      </c>
    </row>
    <row r="37" spans="1:14" x14ac:dyDescent="0.55000000000000004">
      <c r="A37" t="s">
        <v>44</v>
      </c>
      <c r="B37" t="s">
        <v>45</v>
      </c>
      <c r="C37">
        <v>44</v>
      </c>
      <c r="D37" s="5">
        <v>9</v>
      </c>
      <c r="H37" s="10" t="s">
        <v>46</v>
      </c>
      <c r="I37" s="10">
        <f t="shared" si="1"/>
        <v>41</v>
      </c>
      <c r="J37" s="12">
        <f t="shared" si="2"/>
        <v>0.1056701030927835</v>
      </c>
    </row>
    <row r="38" spans="1:14" x14ac:dyDescent="0.55000000000000004">
      <c r="A38" t="s">
        <v>46</v>
      </c>
      <c r="B38" t="s">
        <v>47</v>
      </c>
      <c r="C38">
        <v>36</v>
      </c>
      <c r="D38" s="5">
        <v>5</v>
      </c>
      <c r="H38" s="10" t="s">
        <v>48</v>
      </c>
      <c r="I38" s="10">
        <f t="shared" si="1"/>
        <v>244</v>
      </c>
      <c r="J38" s="12">
        <f t="shared" si="2"/>
        <v>0.62886597938144329</v>
      </c>
    </row>
    <row r="39" spans="1:14" x14ac:dyDescent="0.55000000000000004">
      <c r="A39" t="s">
        <v>48</v>
      </c>
      <c r="B39" t="s">
        <v>49</v>
      </c>
      <c r="C39">
        <v>211</v>
      </c>
      <c r="D39" s="5">
        <v>33</v>
      </c>
      <c r="H39" s="10" t="s">
        <v>525</v>
      </c>
      <c r="I39" s="10">
        <f>SUM(I35:I38)</f>
        <v>388</v>
      </c>
      <c r="J39" s="12"/>
    </row>
    <row r="40" spans="1:14" x14ac:dyDescent="0.55000000000000004">
      <c r="B40" t="s">
        <v>7</v>
      </c>
      <c r="C40">
        <v>331</v>
      </c>
    </row>
    <row r="41" spans="1:14" x14ac:dyDescent="0.55000000000000004">
      <c r="B41" t="s">
        <v>8</v>
      </c>
      <c r="C41">
        <v>0</v>
      </c>
    </row>
    <row r="44" spans="1:14" x14ac:dyDescent="0.55000000000000004">
      <c r="A44" t="s">
        <v>50</v>
      </c>
      <c r="H44" s="10" t="s">
        <v>524</v>
      </c>
      <c r="I44" s="10"/>
      <c r="J44" s="10"/>
    </row>
    <row r="45" spans="1:14" x14ac:dyDescent="0.55000000000000004">
      <c r="A45" t="s">
        <v>2</v>
      </c>
      <c r="B45" t="s">
        <v>3</v>
      </c>
      <c r="C45" t="s">
        <v>4</v>
      </c>
      <c r="D45" s="5" t="s">
        <v>503</v>
      </c>
      <c r="E45" s="5"/>
      <c r="H45" s="10" t="s">
        <v>50</v>
      </c>
      <c r="I45" s="10" t="s">
        <v>526</v>
      </c>
      <c r="J45" s="10" t="s">
        <v>527</v>
      </c>
      <c r="L45" t="s">
        <v>50</v>
      </c>
      <c r="M45" t="s">
        <v>526</v>
      </c>
      <c r="N45" t="s">
        <v>527</v>
      </c>
    </row>
    <row r="46" spans="1:14" x14ac:dyDescent="0.55000000000000004">
      <c r="A46" t="s">
        <v>51</v>
      </c>
      <c r="B46" t="s">
        <v>52</v>
      </c>
      <c r="C46">
        <v>12</v>
      </c>
      <c r="D46" s="6" t="s">
        <v>64</v>
      </c>
      <c r="E46" s="5">
        <v>2</v>
      </c>
      <c r="H46" s="10" t="s">
        <v>51</v>
      </c>
      <c r="I46" s="10">
        <f>C46+E73</f>
        <v>16</v>
      </c>
      <c r="J46" s="12">
        <f t="shared" ref="J46:J81" si="3">I46/$I$82</f>
        <v>4.5714285714285714E-2</v>
      </c>
      <c r="L46" t="s">
        <v>64</v>
      </c>
      <c r="M46">
        <v>6</v>
      </c>
      <c r="N46">
        <v>1.7142857142857144E-2</v>
      </c>
    </row>
    <row r="47" spans="1:14" x14ac:dyDescent="0.55000000000000004">
      <c r="A47" t="s">
        <v>53</v>
      </c>
      <c r="B47" t="s">
        <v>29</v>
      </c>
      <c r="C47">
        <v>0</v>
      </c>
      <c r="D47" s="6" t="s">
        <v>476</v>
      </c>
      <c r="E47" s="5">
        <v>1</v>
      </c>
      <c r="H47" s="10" t="s">
        <v>53</v>
      </c>
      <c r="I47" s="10">
        <f>C47+E65</f>
        <v>2</v>
      </c>
      <c r="J47" s="12">
        <f t="shared" si="3"/>
        <v>5.7142857142857143E-3</v>
      </c>
      <c r="L47" t="s">
        <v>84</v>
      </c>
      <c r="M47">
        <v>0</v>
      </c>
      <c r="N47">
        <v>0</v>
      </c>
    </row>
    <row r="48" spans="1:14" x14ac:dyDescent="0.55000000000000004">
      <c r="A48" t="s">
        <v>54</v>
      </c>
      <c r="B48" t="s">
        <v>29</v>
      </c>
      <c r="C48">
        <v>0</v>
      </c>
      <c r="D48" s="6" t="s">
        <v>387</v>
      </c>
      <c r="E48" s="5">
        <v>4</v>
      </c>
      <c r="H48" s="10" t="s">
        <v>54</v>
      </c>
      <c r="I48" s="10">
        <f t="shared" ref="I48:I53" si="4">C48</f>
        <v>0</v>
      </c>
      <c r="J48" s="12">
        <f t="shared" si="3"/>
        <v>0</v>
      </c>
      <c r="L48" t="s">
        <v>61</v>
      </c>
      <c r="M48">
        <v>2</v>
      </c>
      <c r="N48">
        <v>5.7142857142857143E-3</v>
      </c>
    </row>
    <row r="49" spans="1:14" x14ac:dyDescent="0.55000000000000004">
      <c r="A49" t="s">
        <v>55</v>
      </c>
      <c r="B49" t="s">
        <v>56</v>
      </c>
      <c r="C49">
        <v>5</v>
      </c>
      <c r="D49" s="6" t="s">
        <v>80</v>
      </c>
      <c r="E49" s="5">
        <v>2</v>
      </c>
      <c r="H49" s="10" t="s">
        <v>55</v>
      </c>
      <c r="I49" s="10">
        <f t="shared" si="4"/>
        <v>5</v>
      </c>
      <c r="J49" s="12">
        <f t="shared" si="3"/>
        <v>1.4285714285714285E-2</v>
      </c>
      <c r="L49" t="s">
        <v>59</v>
      </c>
      <c r="M49">
        <v>6</v>
      </c>
      <c r="N49">
        <v>1.7142857142857144E-2</v>
      </c>
    </row>
    <row r="50" spans="1:14" x14ac:dyDescent="0.55000000000000004">
      <c r="A50" t="s">
        <v>57</v>
      </c>
      <c r="B50" t="s">
        <v>58</v>
      </c>
      <c r="C50">
        <v>1</v>
      </c>
      <c r="D50" s="6" t="s">
        <v>366</v>
      </c>
      <c r="E50" s="5">
        <v>1</v>
      </c>
      <c r="H50" s="10" t="s">
        <v>57</v>
      </c>
      <c r="I50" s="10">
        <f t="shared" si="4"/>
        <v>1</v>
      </c>
      <c r="J50" s="12">
        <f t="shared" si="3"/>
        <v>2.8571428571428571E-3</v>
      </c>
      <c r="L50" t="s">
        <v>88</v>
      </c>
      <c r="M50">
        <v>0</v>
      </c>
      <c r="N50">
        <v>0</v>
      </c>
    </row>
    <row r="51" spans="1:14" x14ac:dyDescent="0.55000000000000004">
      <c r="A51" t="s">
        <v>59</v>
      </c>
      <c r="B51" t="s">
        <v>60</v>
      </c>
      <c r="C51">
        <v>6</v>
      </c>
      <c r="D51" s="6" t="s">
        <v>380</v>
      </c>
      <c r="E51" s="5">
        <v>1</v>
      </c>
      <c r="H51" s="10" t="s">
        <v>59</v>
      </c>
      <c r="I51" s="10">
        <f t="shared" si="4"/>
        <v>6</v>
      </c>
      <c r="J51" s="12">
        <f t="shared" si="3"/>
        <v>1.7142857142857144E-2</v>
      </c>
      <c r="L51" t="s">
        <v>86</v>
      </c>
      <c r="M51">
        <v>2</v>
      </c>
      <c r="N51">
        <v>5.7142857142857143E-3</v>
      </c>
    </row>
    <row r="52" spans="1:14" x14ac:dyDescent="0.55000000000000004">
      <c r="A52" t="s">
        <v>61</v>
      </c>
      <c r="B52" t="s">
        <v>62</v>
      </c>
      <c r="C52">
        <v>2</v>
      </c>
      <c r="D52" s="6" t="s">
        <v>78</v>
      </c>
      <c r="E52" s="5">
        <v>6</v>
      </c>
      <c r="H52" s="10" t="s">
        <v>61</v>
      </c>
      <c r="I52" s="10">
        <f t="shared" si="4"/>
        <v>2</v>
      </c>
      <c r="J52" s="12">
        <f t="shared" si="3"/>
        <v>5.7142857142857143E-3</v>
      </c>
      <c r="L52" t="s">
        <v>87</v>
      </c>
      <c r="M52">
        <v>0</v>
      </c>
      <c r="N52">
        <v>0</v>
      </c>
    </row>
    <row r="53" spans="1:14" x14ac:dyDescent="0.55000000000000004">
      <c r="A53" t="s">
        <v>63</v>
      </c>
      <c r="B53" t="s">
        <v>29</v>
      </c>
      <c r="C53">
        <v>0</v>
      </c>
      <c r="D53" s="6" t="s">
        <v>487</v>
      </c>
      <c r="E53" s="5">
        <v>1</v>
      </c>
      <c r="H53" s="10" t="s">
        <v>63</v>
      </c>
      <c r="I53" s="10">
        <f t="shared" si="4"/>
        <v>0</v>
      </c>
      <c r="J53" s="12">
        <f t="shared" si="3"/>
        <v>0</v>
      </c>
      <c r="L53" t="s">
        <v>89</v>
      </c>
      <c r="M53">
        <v>22</v>
      </c>
      <c r="N53">
        <v>6.2857142857142861E-2</v>
      </c>
    </row>
    <row r="54" spans="1:14" x14ac:dyDescent="0.55000000000000004">
      <c r="A54" t="s">
        <v>64</v>
      </c>
      <c r="B54" t="s">
        <v>65</v>
      </c>
      <c r="C54">
        <v>4</v>
      </c>
      <c r="D54" s="6" t="s">
        <v>434</v>
      </c>
      <c r="E54" s="5">
        <v>1</v>
      </c>
      <c r="H54" s="10" t="s">
        <v>64</v>
      </c>
      <c r="I54" s="10">
        <f>C54+E46</f>
        <v>6</v>
      </c>
      <c r="J54" s="12">
        <f t="shared" si="3"/>
        <v>1.7142857142857144E-2</v>
      </c>
      <c r="L54" t="s">
        <v>80</v>
      </c>
      <c r="M54">
        <v>5</v>
      </c>
      <c r="N54">
        <v>1.4285714285714285E-2</v>
      </c>
    </row>
    <row r="55" spans="1:14" x14ac:dyDescent="0.55000000000000004">
      <c r="A55" t="s">
        <v>66</v>
      </c>
      <c r="B55" t="s">
        <v>67</v>
      </c>
      <c r="C55">
        <v>9</v>
      </c>
      <c r="D55" s="6" t="s">
        <v>457</v>
      </c>
      <c r="E55" s="5">
        <v>4</v>
      </c>
      <c r="H55" s="10" t="s">
        <v>66</v>
      </c>
      <c r="I55" s="10">
        <f>C55+E72</f>
        <v>10</v>
      </c>
      <c r="J55" s="12">
        <f t="shared" si="3"/>
        <v>2.8571428571428571E-2</v>
      </c>
      <c r="L55" t="s">
        <v>78</v>
      </c>
      <c r="M55">
        <v>27</v>
      </c>
      <c r="N55">
        <v>7.7142857142857138E-2</v>
      </c>
    </row>
    <row r="56" spans="1:14" x14ac:dyDescent="0.55000000000000004">
      <c r="A56" t="s">
        <v>68</v>
      </c>
      <c r="B56" t="s">
        <v>29</v>
      </c>
      <c r="C56">
        <v>0</v>
      </c>
      <c r="D56" s="6" t="s">
        <v>473</v>
      </c>
      <c r="E56" s="5">
        <v>1</v>
      </c>
      <c r="H56" s="10" t="s">
        <v>68</v>
      </c>
      <c r="I56" s="10">
        <f>C56</f>
        <v>0</v>
      </c>
      <c r="J56" s="12">
        <f t="shared" si="3"/>
        <v>0</v>
      </c>
      <c r="L56" t="s">
        <v>75</v>
      </c>
      <c r="M56">
        <v>1</v>
      </c>
      <c r="N56">
        <v>2.8571428571428571E-3</v>
      </c>
    </row>
    <row r="57" spans="1:14" x14ac:dyDescent="0.55000000000000004">
      <c r="A57" t="s">
        <v>69</v>
      </c>
      <c r="B57" t="s">
        <v>70</v>
      </c>
      <c r="C57">
        <v>60</v>
      </c>
      <c r="D57" s="6" t="s">
        <v>365</v>
      </c>
      <c r="E57" s="5">
        <v>1</v>
      </c>
      <c r="H57" s="10" t="s">
        <v>69</v>
      </c>
      <c r="I57" s="10">
        <f>C57+E55</f>
        <v>64</v>
      </c>
      <c r="J57" s="12">
        <f t="shared" si="3"/>
        <v>0.18285714285714286</v>
      </c>
      <c r="L57" t="s">
        <v>82</v>
      </c>
      <c r="M57">
        <v>7</v>
      </c>
      <c r="N57">
        <v>0.02</v>
      </c>
    </row>
    <row r="58" spans="1:14" x14ac:dyDescent="0.55000000000000004">
      <c r="A58" t="s">
        <v>71</v>
      </c>
      <c r="B58" t="s">
        <v>56</v>
      </c>
      <c r="C58">
        <v>5</v>
      </c>
      <c r="D58" s="6" t="s">
        <v>445</v>
      </c>
      <c r="E58" s="5">
        <v>1</v>
      </c>
      <c r="H58" s="10" t="s">
        <v>71</v>
      </c>
      <c r="I58" s="10">
        <f>C58</f>
        <v>5</v>
      </c>
      <c r="J58" s="12">
        <f t="shared" si="3"/>
        <v>1.4285714285714285E-2</v>
      </c>
      <c r="L58" t="s">
        <v>73</v>
      </c>
      <c r="M58">
        <v>1</v>
      </c>
      <c r="N58">
        <v>2.8571428571428571E-3</v>
      </c>
    </row>
    <row r="59" spans="1:14" x14ac:dyDescent="0.55000000000000004">
      <c r="A59" t="s">
        <v>72</v>
      </c>
      <c r="B59" t="s">
        <v>58</v>
      </c>
      <c r="C59">
        <v>1</v>
      </c>
      <c r="D59" s="6" t="s">
        <v>329</v>
      </c>
      <c r="E59" s="5">
        <v>2</v>
      </c>
      <c r="H59" s="10" t="s">
        <v>72</v>
      </c>
      <c r="I59" s="10">
        <f>C59</f>
        <v>1</v>
      </c>
      <c r="J59" s="12">
        <f t="shared" si="3"/>
        <v>2.8571428571428571E-3</v>
      </c>
      <c r="L59" t="s">
        <v>76</v>
      </c>
      <c r="M59">
        <v>0</v>
      </c>
      <c r="N59">
        <v>0</v>
      </c>
    </row>
    <row r="60" spans="1:14" x14ac:dyDescent="0.55000000000000004">
      <c r="A60" t="s">
        <v>73</v>
      </c>
      <c r="B60" t="s">
        <v>58</v>
      </c>
      <c r="C60">
        <v>1</v>
      </c>
      <c r="D60" s="6" t="s">
        <v>406</v>
      </c>
      <c r="E60" s="5">
        <v>1</v>
      </c>
      <c r="H60" s="10" t="s">
        <v>73</v>
      </c>
      <c r="I60" s="10">
        <f>C60</f>
        <v>1</v>
      </c>
      <c r="J60" s="12">
        <f t="shared" si="3"/>
        <v>2.8571428571428571E-3</v>
      </c>
      <c r="L60" t="s">
        <v>93</v>
      </c>
      <c r="M60">
        <v>2</v>
      </c>
      <c r="N60">
        <v>5.7142857142857143E-3</v>
      </c>
    </row>
    <row r="61" spans="1:14" x14ac:dyDescent="0.55000000000000004">
      <c r="A61" t="s">
        <v>74</v>
      </c>
      <c r="B61" t="s">
        <v>29</v>
      </c>
      <c r="C61">
        <v>0</v>
      </c>
      <c r="D61" s="6" t="s">
        <v>372</v>
      </c>
      <c r="E61" s="5">
        <v>1</v>
      </c>
      <c r="H61" s="10" t="s">
        <v>74</v>
      </c>
      <c r="I61" s="10">
        <f>C61+E67</f>
        <v>1</v>
      </c>
      <c r="J61" s="12">
        <f t="shared" si="3"/>
        <v>2.8571428571428571E-3</v>
      </c>
      <c r="L61" t="s">
        <v>96</v>
      </c>
      <c r="M61">
        <v>1</v>
      </c>
      <c r="N61">
        <v>2.8571428571428571E-3</v>
      </c>
    </row>
    <row r="62" spans="1:14" x14ac:dyDescent="0.55000000000000004">
      <c r="A62" t="s">
        <v>75</v>
      </c>
      <c r="B62" t="s">
        <v>58</v>
      </c>
      <c r="C62">
        <v>1</v>
      </c>
      <c r="D62" s="6" t="s">
        <v>395</v>
      </c>
      <c r="E62" s="5">
        <v>3</v>
      </c>
      <c r="H62" s="10" t="s">
        <v>75</v>
      </c>
      <c r="I62" s="10">
        <f>C62</f>
        <v>1</v>
      </c>
      <c r="J62" s="12">
        <f t="shared" si="3"/>
        <v>2.8571428571428571E-3</v>
      </c>
      <c r="L62" t="s">
        <v>94</v>
      </c>
      <c r="M62">
        <v>1</v>
      </c>
      <c r="N62">
        <v>2.8571428571428571E-3</v>
      </c>
    </row>
    <row r="63" spans="1:14" x14ac:dyDescent="0.55000000000000004">
      <c r="A63" t="s">
        <v>76</v>
      </c>
      <c r="B63" t="s">
        <v>29</v>
      </c>
      <c r="C63">
        <v>0</v>
      </c>
      <c r="D63" s="6" t="s">
        <v>460</v>
      </c>
      <c r="E63" s="5">
        <v>1</v>
      </c>
      <c r="H63" s="10" t="s">
        <v>76</v>
      </c>
      <c r="I63" s="10">
        <f>C63</f>
        <v>0</v>
      </c>
      <c r="J63" s="12">
        <f t="shared" si="3"/>
        <v>0</v>
      </c>
      <c r="L63" t="s">
        <v>74</v>
      </c>
      <c r="M63">
        <v>1</v>
      </c>
      <c r="N63">
        <v>2.8571428571428571E-3</v>
      </c>
    </row>
    <row r="64" spans="1:14" x14ac:dyDescent="0.55000000000000004">
      <c r="A64" t="s">
        <v>77</v>
      </c>
      <c r="B64" t="s">
        <v>29</v>
      </c>
      <c r="C64">
        <v>0</v>
      </c>
      <c r="D64" s="6" t="s">
        <v>411</v>
      </c>
      <c r="E64" s="5">
        <v>1</v>
      </c>
      <c r="H64" s="10" t="s">
        <v>77</v>
      </c>
      <c r="I64" s="10">
        <f>C64</f>
        <v>0</v>
      </c>
      <c r="J64" s="12">
        <f t="shared" si="3"/>
        <v>0</v>
      </c>
      <c r="L64" t="s">
        <v>98</v>
      </c>
      <c r="M64">
        <v>133</v>
      </c>
      <c r="N64">
        <v>0.38</v>
      </c>
    </row>
    <row r="65" spans="1:14" x14ac:dyDescent="0.55000000000000004">
      <c r="A65" t="s">
        <v>78</v>
      </c>
      <c r="B65" t="s">
        <v>79</v>
      </c>
      <c r="C65">
        <v>18</v>
      </c>
      <c r="D65" s="6" t="s">
        <v>414</v>
      </c>
      <c r="E65" s="5">
        <v>2</v>
      </c>
      <c r="H65" s="10" t="s">
        <v>78</v>
      </c>
      <c r="I65" s="10">
        <f>C65+E52+E51+E53+E54</f>
        <v>27</v>
      </c>
      <c r="J65" s="12">
        <f t="shared" si="3"/>
        <v>7.7142857142857138E-2</v>
      </c>
      <c r="L65" t="s">
        <v>69</v>
      </c>
      <c r="M65">
        <v>64</v>
      </c>
      <c r="N65">
        <v>0.18285714285714286</v>
      </c>
    </row>
    <row r="66" spans="1:14" x14ac:dyDescent="0.55000000000000004">
      <c r="A66" t="s">
        <v>80</v>
      </c>
      <c r="B66" t="s">
        <v>81</v>
      </c>
      <c r="C66">
        <v>3</v>
      </c>
      <c r="D66" s="6" t="s">
        <v>375</v>
      </c>
      <c r="E66" s="5">
        <v>1</v>
      </c>
      <c r="H66" s="10" t="s">
        <v>80</v>
      </c>
      <c r="I66" s="10">
        <f>C66+E49</f>
        <v>5</v>
      </c>
      <c r="J66" s="12">
        <f t="shared" si="3"/>
        <v>1.4285714285714285E-2</v>
      </c>
      <c r="L66" t="s">
        <v>68</v>
      </c>
      <c r="M66">
        <v>0</v>
      </c>
      <c r="N66">
        <v>0</v>
      </c>
    </row>
    <row r="67" spans="1:14" x14ac:dyDescent="0.55000000000000004">
      <c r="A67" t="s">
        <v>82</v>
      </c>
      <c r="B67" t="s">
        <v>83</v>
      </c>
      <c r="C67">
        <v>7</v>
      </c>
      <c r="D67" s="6" t="s">
        <v>74</v>
      </c>
      <c r="E67" s="5">
        <v>1</v>
      </c>
      <c r="H67" s="10" t="s">
        <v>82</v>
      </c>
      <c r="I67" s="10">
        <f t="shared" ref="I67:I72" si="5">C67</f>
        <v>7</v>
      </c>
      <c r="J67" s="12">
        <f t="shared" si="3"/>
        <v>0.02</v>
      </c>
      <c r="L67" t="s">
        <v>66</v>
      </c>
      <c r="M67">
        <v>10</v>
      </c>
      <c r="N67">
        <v>2.8571428571428571E-2</v>
      </c>
    </row>
    <row r="68" spans="1:14" x14ac:dyDescent="0.55000000000000004">
      <c r="A68" t="s">
        <v>84</v>
      </c>
      <c r="B68" t="s">
        <v>29</v>
      </c>
      <c r="C68">
        <v>0</v>
      </c>
      <c r="D68" s="6" t="s">
        <v>315</v>
      </c>
      <c r="E68" s="5">
        <v>1</v>
      </c>
      <c r="H68" s="10" t="s">
        <v>84</v>
      </c>
      <c r="I68" s="10">
        <f t="shared" si="5"/>
        <v>0</v>
      </c>
      <c r="J68" s="12">
        <f t="shared" si="3"/>
        <v>0</v>
      </c>
      <c r="L68" t="s">
        <v>85</v>
      </c>
      <c r="M68">
        <v>0</v>
      </c>
      <c r="N68">
        <v>0</v>
      </c>
    </row>
    <row r="69" spans="1:14" x14ac:dyDescent="0.55000000000000004">
      <c r="A69" t="s">
        <v>85</v>
      </c>
      <c r="B69" t="s">
        <v>29</v>
      </c>
      <c r="C69">
        <v>0</v>
      </c>
      <c r="D69" s="6" t="s">
        <v>480</v>
      </c>
      <c r="E69" s="5">
        <v>1</v>
      </c>
      <c r="H69" s="10" t="s">
        <v>85</v>
      </c>
      <c r="I69" s="10">
        <f t="shared" si="5"/>
        <v>0</v>
      </c>
      <c r="J69" s="12">
        <f t="shared" si="3"/>
        <v>0</v>
      </c>
      <c r="L69" t="s">
        <v>57</v>
      </c>
      <c r="M69">
        <v>1</v>
      </c>
      <c r="N69">
        <v>2.8571428571428571E-3</v>
      </c>
    </row>
    <row r="70" spans="1:14" x14ac:dyDescent="0.55000000000000004">
      <c r="A70" t="s">
        <v>86</v>
      </c>
      <c r="B70" t="s">
        <v>62</v>
      </c>
      <c r="C70">
        <v>2</v>
      </c>
      <c r="D70" s="6" t="s">
        <v>95</v>
      </c>
      <c r="E70" s="5">
        <v>1</v>
      </c>
      <c r="H70" s="10" t="s">
        <v>86</v>
      </c>
      <c r="I70" s="10">
        <f t="shared" si="5"/>
        <v>2</v>
      </c>
      <c r="J70" s="12">
        <f t="shared" si="3"/>
        <v>5.7142857142857143E-3</v>
      </c>
      <c r="L70" t="s">
        <v>55</v>
      </c>
      <c r="M70">
        <v>5</v>
      </c>
      <c r="N70">
        <v>1.4285714285714285E-2</v>
      </c>
    </row>
    <row r="71" spans="1:14" x14ac:dyDescent="0.55000000000000004">
      <c r="A71" t="s">
        <v>87</v>
      </c>
      <c r="B71" t="s">
        <v>29</v>
      </c>
      <c r="C71">
        <v>0</v>
      </c>
      <c r="D71" s="6" t="s">
        <v>363</v>
      </c>
      <c r="E71" s="5">
        <v>1</v>
      </c>
      <c r="H71" s="10" t="s">
        <v>87</v>
      </c>
      <c r="I71" s="10">
        <f t="shared" si="5"/>
        <v>0</v>
      </c>
      <c r="J71" s="12">
        <f t="shared" si="3"/>
        <v>0</v>
      </c>
      <c r="L71" t="s">
        <v>53</v>
      </c>
      <c r="M71">
        <v>2</v>
      </c>
      <c r="N71">
        <v>5.7142857142857143E-3</v>
      </c>
    </row>
    <row r="72" spans="1:14" x14ac:dyDescent="0.55000000000000004">
      <c r="A72" t="s">
        <v>88</v>
      </c>
      <c r="B72" t="s">
        <v>29</v>
      </c>
      <c r="C72">
        <v>0</v>
      </c>
      <c r="D72" s="6" t="s">
        <v>71</v>
      </c>
      <c r="E72" s="5">
        <v>1</v>
      </c>
      <c r="H72" s="10" t="s">
        <v>88</v>
      </c>
      <c r="I72" s="10">
        <f t="shared" si="5"/>
        <v>0</v>
      </c>
      <c r="J72" s="12">
        <f t="shared" si="3"/>
        <v>0</v>
      </c>
      <c r="L72" t="s">
        <v>51</v>
      </c>
      <c r="M72">
        <v>16</v>
      </c>
      <c r="N72">
        <v>4.5714285714285714E-2</v>
      </c>
    </row>
    <row r="73" spans="1:14" x14ac:dyDescent="0.55000000000000004">
      <c r="A73" t="s">
        <v>89</v>
      </c>
      <c r="B73" t="s">
        <v>90</v>
      </c>
      <c r="C73">
        <v>14</v>
      </c>
      <c r="D73" s="6" t="s">
        <v>359</v>
      </c>
      <c r="E73" s="5">
        <v>4</v>
      </c>
      <c r="H73" s="10" t="s">
        <v>89</v>
      </c>
      <c r="I73" s="10">
        <f>C73+E58+SUM(E59:E62)</f>
        <v>22</v>
      </c>
      <c r="J73" s="12">
        <f t="shared" si="3"/>
        <v>6.2857142857142861E-2</v>
      </c>
      <c r="L73" t="s">
        <v>91</v>
      </c>
      <c r="M73">
        <v>2</v>
      </c>
      <c r="N73">
        <v>5.7142857142857143E-3</v>
      </c>
    </row>
    <row r="74" spans="1:14" x14ac:dyDescent="0.55000000000000004">
      <c r="A74" t="s">
        <v>91</v>
      </c>
      <c r="B74" t="s">
        <v>62</v>
      </c>
      <c r="C74">
        <v>2</v>
      </c>
      <c r="D74" s="6" t="s">
        <v>298</v>
      </c>
      <c r="E74" s="5">
        <v>4</v>
      </c>
      <c r="H74" s="10" t="s">
        <v>91</v>
      </c>
      <c r="I74" s="10">
        <f>C74</f>
        <v>2</v>
      </c>
      <c r="J74" s="12">
        <f t="shared" si="3"/>
        <v>5.7142857142857143E-3</v>
      </c>
      <c r="L74" t="s">
        <v>54</v>
      </c>
      <c r="M74">
        <v>0</v>
      </c>
      <c r="N74">
        <v>0</v>
      </c>
    </row>
    <row r="75" spans="1:14" x14ac:dyDescent="0.55000000000000004">
      <c r="A75" t="s">
        <v>92</v>
      </c>
      <c r="B75" t="s">
        <v>56</v>
      </c>
      <c r="C75">
        <v>5</v>
      </c>
      <c r="D75" s="6" t="s">
        <v>454</v>
      </c>
      <c r="E75" s="5">
        <v>1</v>
      </c>
      <c r="H75" s="10" t="s">
        <v>92</v>
      </c>
      <c r="I75" s="10">
        <f>C75</f>
        <v>5</v>
      </c>
      <c r="J75" s="12">
        <f t="shared" si="3"/>
        <v>1.4285714285714285E-2</v>
      </c>
      <c r="L75" t="s">
        <v>72</v>
      </c>
      <c r="M75">
        <v>1</v>
      </c>
      <c r="N75">
        <v>2.8571428571428571E-3</v>
      </c>
    </row>
    <row r="76" spans="1:14" x14ac:dyDescent="0.55000000000000004">
      <c r="A76" t="s">
        <v>93</v>
      </c>
      <c r="B76" t="s">
        <v>62</v>
      </c>
      <c r="C76">
        <v>2</v>
      </c>
      <c r="D76" s="6" t="s">
        <v>368</v>
      </c>
      <c r="E76" s="5">
        <v>1</v>
      </c>
      <c r="H76" s="10" t="s">
        <v>93</v>
      </c>
      <c r="I76" s="10">
        <f>C76</f>
        <v>2</v>
      </c>
      <c r="J76" s="12">
        <f t="shared" si="3"/>
        <v>5.7142857142857143E-3</v>
      </c>
      <c r="L76" t="s">
        <v>63</v>
      </c>
      <c r="M76">
        <v>0</v>
      </c>
      <c r="N76">
        <v>0</v>
      </c>
    </row>
    <row r="77" spans="1:14" x14ac:dyDescent="0.55000000000000004">
      <c r="A77" t="s">
        <v>94</v>
      </c>
      <c r="B77" t="s">
        <v>58</v>
      </c>
      <c r="C77">
        <v>1</v>
      </c>
      <c r="D77" s="6" t="s">
        <v>499</v>
      </c>
      <c r="E77" s="5">
        <v>10</v>
      </c>
      <c r="H77" s="10" t="s">
        <v>94</v>
      </c>
      <c r="I77" s="10">
        <f>C77</f>
        <v>1</v>
      </c>
      <c r="J77" s="12">
        <f t="shared" si="3"/>
        <v>2.8571428571428571E-3</v>
      </c>
      <c r="L77" t="s">
        <v>95</v>
      </c>
      <c r="M77">
        <v>16</v>
      </c>
      <c r="N77">
        <v>4.5714285714285714E-2</v>
      </c>
    </row>
    <row r="78" spans="1:14" x14ac:dyDescent="0.55000000000000004">
      <c r="A78" t="s">
        <v>95</v>
      </c>
      <c r="B78" t="s">
        <v>90</v>
      </c>
      <c r="C78">
        <v>14</v>
      </c>
      <c r="H78" s="10" t="s">
        <v>95</v>
      </c>
      <c r="I78" s="10">
        <f>C78+E70+E71</f>
        <v>16</v>
      </c>
      <c r="J78" s="12">
        <f t="shared" si="3"/>
        <v>4.5714285714285714E-2</v>
      </c>
      <c r="L78" t="s">
        <v>71</v>
      </c>
      <c r="M78">
        <v>5</v>
      </c>
      <c r="N78">
        <v>1.4285714285714285E-2</v>
      </c>
    </row>
    <row r="79" spans="1:14" x14ac:dyDescent="0.55000000000000004">
      <c r="A79" t="s">
        <v>96</v>
      </c>
      <c r="B79" t="s">
        <v>58</v>
      </c>
      <c r="C79">
        <v>1</v>
      </c>
      <c r="H79" s="10" t="s">
        <v>96</v>
      </c>
      <c r="I79" s="10">
        <f>C79</f>
        <v>1</v>
      </c>
      <c r="J79" s="12">
        <f t="shared" si="3"/>
        <v>2.8571428571428571E-3</v>
      </c>
      <c r="L79" t="s">
        <v>92</v>
      </c>
      <c r="M79">
        <v>5</v>
      </c>
      <c r="N79">
        <v>1.4285714285714285E-2</v>
      </c>
    </row>
    <row r="80" spans="1:14" x14ac:dyDescent="0.55000000000000004">
      <c r="A80" t="s">
        <v>97</v>
      </c>
      <c r="B80" t="s">
        <v>56</v>
      </c>
      <c r="C80">
        <v>5</v>
      </c>
      <c r="H80" s="10" t="s">
        <v>97</v>
      </c>
      <c r="I80" s="10">
        <f>C80+E68</f>
        <v>6</v>
      </c>
      <c r="J80" s="12">
        <f t="shared" si="3"/>
        <v>1.7142857142857144E-2</v>
      </c>
      <c r="L80" t="s">
        <v>77</v>
      </c>
      <c r="M80">
        <v>0</v>
      </c>
      <c r="N80">
        <v>0</v>
      </c>
    </row>
    <row r="81" spans="1:14" x14ac:dyDescent="0.55000000000000004">
      <c r="A81" t="s">
        <v>98</v>
      </c>
      <c r="B81" t="s">
        <v>99</v>
      </c>
      <c r="C81">
        <v>115</v>
      </c>
      <c r="H81" s="10" t="s">
        <v>98</v>
      </c>
      <c r="I81" s="10">
        <f>C81+SUM(E76,E75,E74,E69,E66,E64,E63,E57,E56,E50,E48,E47)</f>
        <v>133</v>
      </c>
      <c r="J81" s="12">
        <f t="shared" si="3"/>
        <v>0.38</v>
      </c>
      <c r="L81" t="s">
        <v>97</v>
      </c>
      <c r="M81">
        <v>6</v>
      </c>
      <c r="N81">
        <v>1.7142857142857144E-2</v>
      </c>
    </row>
    <row r="82" spans="1:14" x14ac:dyDescent="0.55000000000000004">
      <c r="B82" t="s">
        <v>7</v>
      </c>
      <c r="C82">
        <v>296</v>
      </c>
      <c r="H82" s="11" t="s">
        <v>525</v>
      </c>
      <c r="I82">
        <f>SUM(I46:I81)</f>
        <v>350</v>
      </c>
    </row>
    <row r="83" spans="1:14" x14ac:dyDescent="0.55000000000000004">
      <c r="B83" t="s">
        <v>8</v>
      </c>
      <c r="C83">
        <v>35</v>
      </c>
    </row>
    <row r="86" spans="1:14" x14ac:dyDescent="0.55000000000000004">
      <c r="A86" t="s">
        <v>100</v>
      </c>
      <c r="H86" s="10" t="s">
        <v>524</v>
      </c>
      <c r="I86" s="10"/>
      <c r="J86" s="10"/>
    </row>
    <row r="87" spans="1:14" x14ac:dyDescent="0.55000000000000004">
      <c r="A87" t="s">
        <v>2</v>
      </c>
      <c r="B87" t="s">
        <v>3</v>
      </c>
      <c r="C87" t="s">
        <v>4</v>
      </c>
      <c r="D87" s="5" t="s">
        <v>531</v>
      </c>
      <c r="E87" s="5"/>
      <c r="H87" s="23" t="s">
        <v>100</v>
      </c>
      <c r="I87" s="23" t="s">
        <v>526</v>
      </c>
      <c r="J87" s="23" t="s">
        <v>527</v>
      </c>
      <c r="L87" s="25" t="s">
        <v>100</v>
      </c>
      <c r="M87" s="25" t="s">
        <v>526</v>
      </c>
      <c r="N87" s="26" t="s">
        <v>527</v>
      </c>
    </row>
    <row r="88" spans="1:14" x14ac:dyDescent="0.55000000000000004">
      <c r="A88" t="s">
        <v>101</v>
      </c>
      <c r="B88" t="s">
        <v>102</v>
      </c>
      <c r="C88">
        <v>55</v>
      </c>
      <c r="D88" s="5" t="s">
        <v>101</v>
      </c>
      <c r="E88" s="5">
        <v>46</v>
      </c>
      <c r="H88" t="s">
        <v>101</v>
      </c>
      <c r="I88" s="22">
        <f>$C$88+$E$88</f>
        <v>101</v>
      </c>
      <c r="J88" s="21">
        <f t="shared" ref="J88:J102" si="6">I88/I$103</f>
        <v>0.16185897435897437</v>
      </c>
      <c r="L88" t="s">
        <v>122</v>
      </c>
      <c r="M88">
        <v>10</v>
      </c>
      <c r="N88">
        <v>1.6025641025641024E-2</v>
      </c>
    </row>
    <row r="89" spans="1:14" x14ac:dyDescent="0.55000000000000004">
      <c r="A89" t="s">
        <v>103</v>
      </c>
      <c r="B89" t="s">
        <v>104</v>
      </c>
      <c r="C89">
        <v>11</v>
      </c>
      <c r="D89" s="5" t="s">
        <v>103</v>
      </c>
      <c r="E89" s="5">
        <v>3</v>
      </c>
      <c r="H89" t="s">
        <v>103</v>
      </c>
      <c r="I89" s="22">
        <f t="shared" ref="I89:I102" si="7">C89+E89</f>
        <v>14</v>
      </c>
      <c r="J89" s="21">
        <f t="shared" si="6"/>
        <v>2.2435897435897436E-2</v>
      </c>
      <c r="L89" t="s">
        <v>113</v>
      </c>
      <c r="M89">
        <v>5</v>
      </c>
      <c r="N89">
        <v>8.0128205128205121E-3</v>
      </c>
    </row>
    <row r="90" spans="1:14" x14ac:dyDescent="0.55000000000000004">
      <c r="A90" t="s">
        <v>105</v>
      </c>
      <c r="B90" t="s">
        <v>106</v>
      </c>
      <c r="C90">
        <v>25</v>
      </c>
      <c r="D90" s="5" t="s">
        <v>105</v>
      </c>
      <c r="E90" s="5">
        <v>4</v>
      </c>
      <c r="H90" t="s">
        <v>105</v>
      </c>
      <c r="I90" s="22">
        <f t="shared" si="7"/>
        <v>29</v>
      </c>
      <c r="J90" s="21">
        <f t="shared" si="6"/>
        <v>4.6474358974358976E-2</v>
      </c>
      <c r="L90" t="s">
        <v>116</v>
      </c>
      <c r="M90">
        <v>6</v>
      </c>
      <c r="N90">
        <v>9.6153846153846159E-3</v>
      </c>
    </row>
    <row r="91" spans="1:14" x14ac:dyDescent="0.55000000000000004">
      <c r="A91" t="s">
        <v>107</v>
      </c>
      <c r="B91" t="s">
        <v>108</v>
      </c>
      <c r="C91">
        <v>42</v>
      </c>
      <c r="D91" s="5" t="s">
        <v>107</v>
      </c>
      <c r="E91" s="5">
        <v>22</v>
      </c>
      <c r="H91" t="s">
        <v>107</v>
      </c>
      <c r="I91" s="22">
        <f t="shared" si="7"/>
        <v>64</v>
      </c>
      <c r="J91" s="21">
        <f t="shared" si="6"/>
        <v>0.10256410256410256</v>
      </c>
      <c r="L91" t="s">
        <v>109</v>
      </c>
      <c r="M91">
        <v>32</v>
      </c>
      <c r="N91">
        <v>5.128205128205128E-2</v>
      </c>
    </row>
    <row r="92" spans="1:14" x14ac:dyDescent="0.55000000000000004">
      <c r="A92" t="s">
        <v>109</v>
      </c>
      <c r="B92" t="s">
        <v>110</v>
      </c>
      <c r="C92">
        <v>26</v>
      </c>
      <c r="D92" s="5" t="s">
        <v>109</v>
      </c>
      <c r="E92" s="5">
        <v>6</v>
      </c>
      <c r="H92" t="s">
        <v>109</v>
      </c>
      <c r="I92" s="22">
        <f t="shared" si="7"/>
        <v>32</v>
      </c>
      <c r="J92" s="21">
        <f t="shared" si="6"/>
        <v>5.128205128205128E-2</v>
      </c>
      <c r="L92" t="s">
        <v>111</v>
      </c>
      <c r="M92">
        <v>60</v>
      </c>
      <c r="N92">
        <v>9.6153846153846159E-2</v>
      </c>
    </row>
    <row r="93" spans="1:14" x14ac:dyDescent="0.55000000000000004">
      <c r="A93" t="s">
        <v>111</v>
      </c>
      <c r="B93" t="s">
        <v>112</v>
      </c>
      <c r="C93">
        <v>47</v>
      </c>
      <c r="D93" s="5" t="s">
        <v>111</v>
      </c>
      <c r="E93" s="5">
        <v>13</v>
      </c>
      <c r="H93" t="s">
        <v>111</v>
      </c>
      <c r="I93" s="22">
        <f t="shared" si="7"/>
        <v>60</v>
      </c>
      <c r="J93" s="21">
        <f t="shared" si="6"/>
        <v>9.6153846153846159E-2</v>
      </c>
      <c r="L93" t="s">
        <v>39</v>
      </c>
      <c r="M93">
        <v>85</v>
      </c>
      <c r="N93">
        <v>0.13621794871794871</v>
      </c>
    </row>
    <row r="94" spans="1:14" x14ac:dyDescent="0.55000000000000004">
      <c r="A94" t="s">
        <v>113</v>
      </c>
      <c r="B94" t="s">
        <v>114</v>
      </c>
      <c r="C94">
        <v>3</v>
      </c>
      <c r="D94" s="5" t="s">
        <v>113</v>
      </c>
      <c r="E94" s="5">
        <v>2</v>
      </c>
      <c r="H94" t="s">
        <v>113</v>
      </c>
      <c r="I94" s="22">
        <f t="shared" si="7"/>
        <v>5</v>
      </c>
      <c r="J94" s="21">
        <f t="shared" si="6"/>
        <v>8.0128205128205121E-3</v>
      </c>
      <c r="L94" t="s">
        <v>118</v>
      </c>
      <c r="M94">
        <v>14</v>
      </c>
      <c r="N94">
        <v>2.2435897435897436E-2</v>
      </c>
    </row>
    <row r="95" spans="1:14" x14ac:dyDescent="0.55000000000000004">
      <c r="A95" t="s">
        <v>115</v>
      </c>
      <c r="B95" t="s">
        <v>104</v>
      </c>
      <c r="C95">
        <v>11</v>
      </c>
      <c r="D95" s="5" t="s">
        <v>115</v>
      </c>
      <c r="E95" s="5">
        <v>2</v>
      </c>
      <c r="H95" t="s">
        <v>115</v>
      </c>
      <c r="I95" s="22">
        <f t="shared" si="7"/>
        <v>13</v>
      </c>
      <c r="J95" s="21">
        <f t="shared" si="6"/>
        <v>2.0833333333333332E-2</v>
      </c>
      <c r="L95" t="s">
        <v>120</v>
      </c>
      <c r="M95">
        <v>15</v>
      </c>
      <c r="N95">
        <v>2.403846153846154E-2</v>
      </c>
    </row>
    <row r="96" spans="1:14" x14ac:dyDescent="0.55000000000000004">
      <c r="A96" t="s">
        <v>116</v>
      </c>
      <c r="B96" t="s">
        <v>117</v>
      </c>
      <c r="C96">
        <v>4</v>
      </c>
      <c r="D96" s="5" t="s">
        <v>116</v>
      </c>
      <c r="E96" s="5">
        <v>2</v>
      </c>
      <c r="H96" t="s">
        <v>116</v>
      </c>
      <c r="I96" s="22">
        <f t="shared" si="7"/>
        <v>6</v>
      </c>
      <c r="J96" s="21">
        <f t="shared" si="6"/>
        <v>9.6153846153846159E-3</v>
      </c>
      <c r="L96" t="s">
        <v>126</v>
      </c>
      <c r="M96">
        <v>17</v>
      </c>
      <c r="N96">
        <v>2.7243589743589744E-2</v>
      </c>
    </row>
    <row r="97" spans="1:14" x14ac:dyDescent="0.55000000000000004">
      <c r="A97" t="s">
        <v>118</v>
      </c>
      <c r="B97" t="s">
        <v>119</v>
      </c>
      <c r="C97">
        <v>14</v>
      </c>
      <c r="D97" s="5" t="s">
        <v>118</v>
      </c>
      <c r="E97" s="5">
        <v>0</v>
      </c>
      <c r="H97" t="s">
        <v>118</v>
      </c>
      <c r="I97" s="22">
        <f t="shared" si="7"/>
        <v>14</v>
      </c>
      <c r="J97" s="21">
        <f t="shared" si="6"/>
        <v>2.2435897435897436E-2</v>
      </c>
      <c r="L97" t="s">
        <v>101</v>
      </c>
      <c r="M97">
        <v>101</v>
      </c>
      <c r="N97">
        <v>0.16185897435897437</v>
      </c>
    </row>
    <row r="98" spans="1:14" x14ac:dyDescent="0.55000000000000004">
      <c r="A98" t="s">
        <v>120</v>
      </c>
      <c r="B98" t="s">
        <v>121</v>
      </c>
      <c r="C98">
        <v>13</v>
      </c>
      <c r="D98" s="5" t="s">
        <v>120</v>
      </c>
      <c r="E98" s="5">
        <v>2</v>
      </c>
      <c r="H98" t="s">
        <v>120</v>
      </c>
      <c r="I98" s="22">
        <f t="shared" si="7"/>
        <v>15</v>
      </c>
      <c r="J98" s="21">
        <f t="shared" si="6"/>
        <v>2.403846153846154E-2</v>
      </c>
      <c r="L98" t="s">
        <v>115</v>
      </c>
      <c r="M98">
        <v>13</v>
      </c>
      <c r="N98">
        <v>2.0833333333333332E-2</v>
      </c>
    </row>
    <row r="99" spans="1:14" x14ac:dyDescent="0.55000000000000004">
      <c r="A99" t="s">
        <v>122</v>
      </c>
      <c r="B99" t="s">
        <v>123</v>
      </c>
      <c r="C99">
        <v>8</v>
      </c>
      <c r="D99" s="5" t="s">
        <v>122</v>
      </c>
      <c r="E99" s="5">
        <v>2</v>
      </c>
      <c r="H99" t="s">
        <v>122</v>
      </c>
      <c r="I99" s="22">
        <f t="shared" si="7"/>
        <v>10</v>
      </c>
      <c r="J99" s="21">
        <f t="shared" si="6"/>
        <v>1.6025641025641024E-2</v>
      </c>
      <c r="L99" t="s">
        <v>107</v>
      </c>
      <c r="M99">
        <v>64</v>
      </c>
      <c r="N99">
        <v>0.10256410256410256</v>
      </c>
    </row>
    <row r="100" spans="1:14" x14ac:dyDescent="0.55000000000000004">
      <c r="A100" t="s">
        <v>124</v>
      </c>
      <c r="B100" t="s">
        <v>125</v>
      </c>
      <c r="C100">
        <v>130</v>
      </c>
      <c r="D100" s="5" t="s">
        <v>124</v>
      </c>
      <c r="E100" s="5">
        <v>29</v>
      </c>
      <c r="H100" t="s">
        <v>124</v>
      </c>
      <c r="I100" s="22">
        <f t="shared" si="7"/>
        <v>159</v>
      </c>
      <c r="J100" s="21">
        <f t="shared" si="6"/>
        <v>0.25480769230769229</v>
      </c>
      <c r="L100" t="s">
        <v>103</v>
      </c>
      <c r="M100">
        <v>14</v>
      </c>
      <c r="N100">
        <v>2.2435897435897436E-2</v>
      </c>
    </row>
    <row r="101" spans="1:14" x14ac:dyDescent="0.55000000000000004">
      <c r="A101" t="s">
        <v>126</v>
      </c>
      <c r="B101" t="s">
        <v>127</v>
      </c>
      <c r="C101">
        <v>12</v>
      </c>
      <c r="D101" s="5" t="s">
        <v>126</v>
      </c>
      <c r="E101" s="5">
        <v>5</v>
      </c>
      <c r="H101" t="s">
        <v>126</v>
      </c>
      <c r="I101" s="22">
        <f t="shared" si="7"/>
        <v>17</v>
      </c>
      <c r="J101" s="21">
        <f t="shared" si="6"/>
        <v>2.7243589743589744E-2</v>
      </c>
      <c r="L101" t="s">
        <v>124</v>
      </c>
      <c r="M101">
        <v>159</v>
      </c>
      <c r="N101">
        <v>0.25480769230769229</v>
      </c>
    </row>
    <row r="102" spans="1:14" x14ac:dyDescent="0.55000000000000004">
      <c r="A102" t="s">
        <v>39</v>
      </c>
      <c r="B102" t="s">
        <v>128</v>
      </c>
      <c r="C102">
        <v>76</v>
      </c>
      <c r="D102" s="5" t="s">
        <v>530</v>
      </c>
      <c r="E102" s="5">
        <v>9</v>
      </c>
      <c r="H102" t="s">
        <v>39</v>
      </c>
      <c r="I102" s="22">
        <f t="shared" si="7"/>
        <v>85</v>
      </c>
      <c r="J102" s="21">
        <f t="shared" si="6"/>
        <v>0.13621794871794871</v>
      </c>
      <c r="L102" t="s">
        <v>105</v>
      </c>
      <c r="M102">
        <v>29</v>
      </c>
      <c r="N102">
        <v>4.6474358974358976E-2</v>
      </c>
    </row>
    <row r="103" spans="1:14" x14ac:dyDescent="0.55000000000000004">
      <c r="B103" t="s">
        <v>7</v>
      </c>
      <c r="C103">
        <v>317</v>
      </c>
      <c r="H103" s="16" t="s">
        <v>525</v>
      </c>
      <c r="I103" s="16">
        <f>SUM(I88:I102)</f>
        <v>624</v>
      </c>
      <c r="J103" s="24"/>
    </row>
    <row r="104" spans="1:14" x14ac:dyDescent="0.55000000000000004">
      <c r="B104" t="s">
        <v>8</v>
      </c>
      <c r="C104">
        <v>14</v>
      </c>
    </row>
    <row r="106" spans="1:14" x14ac:dyDescent="0.55000000000000004">
      <c r="H106" s="10" t="s">
        <v>524</v>
      </c>
      <c r="I106" s="10"/>
      <c r="J106" s="10"/>
    </row>
    <row r="107" spans="1:14" x14ac:dyDescent="0.55000000000000004">
      <c r="A107" t="s">
        <v>129</v>
      </c>
      <c r="D107" s="5" t="s">
        <v>510</v>
      </c>
      <c r="E107" s="5"/>
      <c r="H107" s="15" t="s">
        <v>129</v>
      </c>
      <c r="I107" s="16" t="s">
        <v>526</v>
      </c>
      <c r="J107" s="18" t="s">
        <v>527</v>
      </c>
    </row>
    <row r="108" spans="1:14" x14ac:dyDescent="0.55000000000000004">
      <c r="A108" t="s">
        <v>2</v>
      </c>
      <c r="B108" t="s">
        <v>3</v>
      </c>
      <c r="C108" t="s">
        <v>4</v>
      </c>
      <c r="D108" s="5"/>
      <c r="E108" s="5"/>
      <c r="H108" s="14" t="s">
        <v>130</v>
      </c>
      <c r="I108" s="10">
        <f>C109+E114</f>
        <v>58</v>
      </c>
      <c r="J108" s="17">
        <f>I108/$I$116</f>
        <v>0.14871794871794872</v>
      </c>
    </row>
    <row r="109" spans="1:14" x14ac:dyDescent="0.55000000000000004">
      <c r="A109" t="s">
        <v>130</v>
      </c>
      <c r="B109" t="s">
        <v>131</v>
      </c>
      <c r="C109">
        <v>44</v>
      </c>
      <c r="D109" s="6" t="s">
        <v>356</v>
      </c>
      <c r="E109" s="5">
        <v>1</v>
      </c>
      <c r="H109" s="14" t="s">
        <v>132</v>
      </c>
      <c r="I109" s="10">
        <f>C110+E111</f>
        <v>117</v>
      </c>
      <c r="J109" s="17">
        <f t="shared" ref="J109:J115" si="8">I109/$I$116</f>
        <v>0.3</v>
      </c>
    </row>
    <row r="110" spans="1:14" x14ac:dyDescent="0.55000000000000004">
      <c r="A110" t="s">
        <v>132</v>
      </c>
      <c r="B110" t="s">
        <v>133</v>
      </c>
      <c r="C110">
        <v>94</v>
      </c>
      <c r="D110" s="6" t="s">
        <v>136</v>
      </c>
      <c r="E110" s="5">
        <v>11</v>
      </c>
      <c r="H110" s="14" t="s">
        <v>134</v>
      </c>
      <c r="I110" s="10">
        <f>C111+E112</f>
        <v>31</v>
      </c>
      <c r="J110" s="17">
        <f t="shared" si="8"/>
        <v>7.9487179487179482E-2</v>
      </c>
    </row>
    <row r="111" spans="1:14" x14ac:dyDescent="0.55000000000000004">
      <c r="A111" t="s">
        <v>134</v>
      </c>
      <c r="B111" t="s">
        <v>135</v>
      </c>
      <c r="C111">
        <v>29</v>
      </c>
      <c r="D111" s="6" t="s">
        <v>132</v>
      </c>
      <c r="E111" s="5">
        <v>23</v>
      </c>
      <c r="H111" s="14" t="s">
        <v>136</v>
      </c>
      <c r="I111" s="10">
        <f>C112+E110</f>
        <v>63</v>
      </c>
      <c r="J111" s="17">
        <f t="shared" si="8"/>
        <v>0.16153846153846155</v>
      </c>
    </row>
    <row r="112" spans="1:14" x14ac:dyDescent="0.55000000000000004">
      <c r="A112" t="s">
        <v>136</v>
      </c>
      <c r="B112" t="s">
        <v>137</v>
      </c>
      <c r="C112">
        <v>52</v>
      </c>
      <c r="D112" s="6" t="s">
        <v>134</v>
      </c>
      <c r="E112" s="5">
        <v>2</v>
      </c>
      <c r="H112" s="14" t="s">
        <v>138</v>
      </c>
      <c r="I112" s="10">
        <f t="shared" ref="I112:I114" si="9">C113</f>
        <v>19</v>
      </c>
      <c r="J112" s="17">
        <f t="shared" si="8"/>
        <v>4.8717948717948718E-2</v>
      </c>
    </row>
    <row r="113" spans="1:10" x14ac:dyDescent="0.55000000000000004">
      <c r="A113" t="s">
        <v>138</v>
      </c>
      <c r="B113" t="s">
        <v>139</v>
      </c>
      <c r="C113">
        <v>19</v>
      </c>
      <c r="D113" s="6" t="s">
        <v>451</v>
      </c>
      <c r="E113" s="5">
        <v>1</v>
      </c>
      <c r="H113" s="14" t="s">
        <v>140</v>
      </c>
      <c r="I113" s="10">
        <f>C114+E109+E116+E113</f>
        <v>31</v>
      </c>
      <c r="J113" s="17">
        <f t="shared" si="8"/>
        <v>7.9487179487179482E-2</v>
      </c>
    </row>
    <row r="114" spans="1:10" x14ac:dyDescent="0.55000000000000004">
      <c r="A114" t="s">
        <v>140</v>
      </c>
      <c r="B114" t="s">
        <v>141</v>
      </c>
      <c r="C114">
        <v>23</v>
      </c>
      <c r="D114" s="6" t="s">
        <v>130</v>
      </c>
      <c r="E114" s="5">
        <v>14</v>
      </c>
      <c r="H114" s="14" t="s">
        <v>142</v>
      </c>
      <c r="I114" s="10">
        <f t="shared" si="9"/>
        <v>15</v>
      </c>
      <c r="J114" s="17">
        <f t="shared" si="8"/>
        <v>3.8461538461538464E-2</v>
      </c>
    </row>
    <row r="115" spans="1:10" x14ac:dyDescent="0.55000000000000004">
      <c r="A115" t="s">
        <v>142</v>
      </c>
      <c r="B115" t="s">
        <v>143</v>
      </c>
      <c r="C115">
        <v>15</v>
      </c>
      <c r="D115" s="6" t="s">
        <v>337</v>
      </c>
      <c r="E115" s="5">
        <v>3</v>
      </c>
      <c r="H115" s="19" t="s">
        <v>144</v>
      </c>
      <c r="I115" s="20">
        <f>C116+E115</f>
        <v>56</v>
      </c>
      <c r="J115" s="21">
        <f t="shared" si="8"/>
        <v>0.14358974358974358</v>
      </c>
    </row>
    <row r="116" spans="1:10" x14ac:dyDescent="0.55000000000000004">
      <c r="A116" t="s">
        <v>144</v>
      </c>
      <c r="B116" t="s">
        <v>145</v>
      </c>
      <c r="C116">
        <v>53</v>
      </c>
      <c r="D116" s="6" t="s">
        <v>140</v>
      </c>
      <c r="E116" s="5">
        <v>6</v>
      </c>
      <c r="H116" s="10" t="s">
        <v>525</v>
      </c>
      <c r="I116" s="10">
        <f>SUM(I108:I115)</f>
        <v>390</v>
      </c>
      <c r="J116" s="12"/>
    </row>
    <row r="117" spans="1:10" x14ac:dyDescent="0.55000000000000004">
      <c r="B117" t="s">
        <v>7</v>
      </c>
      <c r="C117">
        <v>329</v>
      </c>
      <c r="D117" s="6" t="s">
        <v>499</v>
      </c>
      <c r="E117" s="5">
        <v>3</v>
      </c>
    </row>
    <row r="118" spans="1:10" x14ac:dyDescent="0.55000000000000004">
      <c r="B118" t="s">
        <v>8</v>
      </c>
      <c r="C118">
        <v>2</v>
      </c>
    </row>
    <row r="121" spans="1:10" x14ac:dyDescent="0.55000000000000004">
      <c r="A121" t="s">
        <v>146</v>
      </c>
      <c r="H121" s="10" t="s">
        <v>524</v>
      </c>
      <c r="I121" s="10"/>
      <c r="J121" s="10"/>
    </row>
    <row r="122" spans="1:10" x14ac:dyDescent="0.55000000000000004">
      <c r="A122" t="s">
        <v>2</v>
      </c>
      <c r="B122" t="s">
        <v>3</v>
      </c>
      <c r="C122" t="s">
        <v>4</v>
      </c>
      <c r="D122" s="5" t="s">
        <v>503</v>
      </c>
      <c r="E122" s="5"/>
      <c r="H122" s="10" t="s">
        <v>146</v>
      </c>
      <c r="I122" s="10" t="s">
        <v>526</v>
      </c>
      <c r="J122" s="10" t="s">
        <v>527</v>
      </c>
    </row>
    <row r="123" spans="1:10" x14ac:dyDescent="0.55000000000000004">
      <c r="A123" t="s">
        <v>147</v>
      </c>
      <c r="B123" t="s">
        <v>148</v>
      </c>
      <c r="C123">
        <v>101</v>
      </c>
      <c r="D123" s="5" t="s">
        <v>529</v>
      </c>
      <c r="E123" s="5" t="s">
        <v>526</v>
      </c>
      <c r="H123" s="10" t="s">
        <v>147</v>
      </c>
      <c r="I123" s="10">
        <f>C123+E124</f>
        <v>135</v>
      </c>
      <c r="J123" s="12">
        <f>I123/$I$130</f>
        <v>0.11430990685859441</v>
      </c>
    </row>
    <row r="124" spans="1:10" x14ac:dyDescent="0.55000000000000004">
      <c r="A124" t="s">
        <v>149</v>
      </c>
      <c r="B124" t="s">
        <v>150</v>
      </c>
      <c r="C124">
        <v>136</v>
      </c>
      <c r="D124" s="5" t="s">
        <v>147</v>
      </c>
      <c r="E124" s="5">
        <v>34</v>
      </c>
      <c r="H124" s="10" t="s">
        <v>149</v>
      </c>
      <c r="I124" s="10">
        <f t="shared" ref="I124:I129" si="10">C124+E125</f>
        <v>170</v>
      </c>
      <c r="J124" s="12">
        <f t="shared" ref="J124:J129" si="11">I124/$I$130</f>
        <v>0.14394580863674852</v>
      </c>
    </row>
    <row r="125" spans="1:10" x14ac:dyDescent="0.55000000000000004">
      <c r="A125" t="s">
        <v>151</v>
      </c>
      <c r="B125" t="s">
        <v>152</v>
      </c>
      <c r="C125">
        <v>113</v>
      </c>
      <c r="D125" s="5" t="s">
        <v>149</v>
      </c>
      <c r="E125" s="5">
        <v>34</v>
      </c>
      <c r="H125" s="10" t="s">
        <v>151</v>
      </c>
      <c r="I125" s="10">
        <f t="shared" si="10"/>
        <v>147</v>
      </c>
      <c r="J125" s="12">
        <f t="shared" si="11"/>
        <v>0.12447078746824725</v>
      </c>
    </row>
    <row r="126" spans="1:10" x14ac:dyDescent="0.55000000000000004">
      <c r="A126" t="s">
        <v>153</v>
      </c>
      <c r="B126" t="s">
        <v>154</v>
      </c>
      <c r="C126">
        <v>140</v>
      </c>
      <c r="D126" s="5" t="s">
        <v>151</v>
      </c>
      <c r="E126" s="5">
        <v>34</v>
      </c>
      <c r="H126" s="10" t="s">
        <v>153</v>
      </c>
      <c r="I126" s="10">
        <f t="shared" si="10"/>
        <v>179</v>
      </c>
      <c r="J126" s="12">
        <f t="shared" si="11"/>
        <v>0.15156646909398813</v>
      </c>
    </row>
    <row r="127" spans="1:10" x14ac:dyDescent="0.55000000000000004">
      <c r="A127" t="s">
        <v>155</v>
      </c>
      <c r="B127" t="s">
        <v>156</v>
      </c>
      <c r="C127">
        <v>118</v>
      </c>
      <c r="D127" s="5" t="s">
        <v>153</v>
      </c>
      <c r="E127" s="5">
        <v>39</v>
      </c>
      <c r="H127" s="10" t="s">
        <v>155</v>
      </c>
      <c r="I127" s="10">
        <f t="shared" si="10"/>
        <v>153</v>
      </c>
      <c r="J127" s="12">
        <f t="shared" si="11"/>
        <v>0.12955122777307368</v>
      </c>
    </row>
    <row r="128" spans="1:10" x14ac:dyDescent="0.55000000000000004">
      <c r="A128" t="s">
        <v>157</v>
      </c>
      <c r="B128" t="s">
        <v>158</v>
      </c>
      <c r="C128">
        <v>183</v>
      </c>
      <c r="D128" s="5" t="s">
        <v>155</v>
      </c>
      <c r="E128" s="5">
        <v>35</v>
      </c>
      <c r="H128" s="10" t="s">
        <v>157</v>
      </c>
      <c r="I128" s="10">
        <f t="shared" si="10"/>
        <v>218</v>
      </c>
      <c r="J128" s="12">
        <f t="shared" si="11"/>
        <v>0.18458933107535985</v>
      </c>
    </row>
    <row r="129" spans="1:10" x14ac:dyDescent="0.55000000000000004">
      <c r="A129" t="s">
        <v>159</v>
      </c>
      <c r="B129" t="s">
        <v>160</v>
      </c>
      <c r="C129">
        <v>144</v>
      </c>
      <c r="D129" s="5" t="s">
        <v>157</v>
      </c>
      <c r="E129" s="5">
        <v>35</v>
      </c>
      <c r="H129" s="10" t="s">
        <v>159</v>
      </c>
      <c r="I129" s="10">
        <f t="shared" si="10"/>
        <v>179</v>
      </c>
      <c r="J129" s="12">
        <f t="shared" si="11"/>
        <v>0.15156646909398813</v>
      </c>
    </row>
    <row r="130" spans="1:10" x14ac:dyDescent="0.55000000000000004">
      <c r="B130" t="s">
        <v>7</v>
      </c>
      <c r="C130">
        <v>258</v>
      </c>
      <c r="D130" s="5" t="s">
        <v>159</v>
      </c>
      <c r="E130" s="5">
        <v>35</v>
      </c>
      <c r="H130" s="10" t="s">
        <v>525</v>
      </c>
      <c r="I130" s="10">
        <f>SUM(I123:I129)</f>
        <v>1181</v>
      </c>
      <c r="J130" s="12"/>
    </row>
    <row r="131" spans="1:10" x14ac:dyDescent="0.55000000000000004">
      <c r="B131" t="s">
        <v>8</v>
      </c>
      <c r="C131">
        <v>73</v>
      </c>
    </row>
    <row r="133" spans="1:10" x14ac:dyDescent="0.55000000000000004">
      <c r="H133" s="10" t="s">
        <v>524</v>
      </c>
      <c r="I133" s="10"/>
      <c r="J133" s="10"/>
    </row>
    <row r="134" spans="1:10" x14ac:dyDescent="0.55000000000000004">
      <c r="A134" t="s">
        <v>161</v>
      </c>
      <c r="H134" s="10" t="s">
        <v>161</v>
      </c>
      <c r="I134" s="10" t="s">
        <v>526</v>
      </c>
      <c r="J134" s="10" t="s">
        <v>527</v>
      </c>
    </row>
    <row r="135" spans="1:10" x14ac:dyDescent="0.55000000000000004">
      <c r="A135" t="s">
        <v>2</v>
      </c>
      <c r="B135" t="s">
        <v>3</v>
      </c>
      <c r="C135" t="s">
        <v>4</v>
      </c>
      <c r="D135" s="5" t="s">
        <v>510</v>
      </c>
      <c r="E135" s="5"/>
      <c r="H135" s="10" t="s">
        <v>162</v>
      </c>
      <c r="I135" s="10">
        <f>C136+E140</f>
        <v>56</v>
      </c>
      <c r="J135" s="12">
        <f>I135/$I$140</f>
        <v>0.1497326203208556</v>
      </c>
    </row>
    <row r="136" spans="1:10" x14ac:dyDescent="0.55000000000000004">
      <c r="A136" t="s">
        <v>162</v>
      </c>
      <c r="B136" t="s">
        <v>163</v>
      </c>
      <c r="C136">
        <v>48</v>
      </c>
      <c r="D136" s="6" t="s">
        <v>164</v>
      </c>
      <c r="E136" s="5">
        <v>19</v>
      </c>
      <c r="H136" s="10" t="s">
        <v>164</v>
      </c>
      <c r="I136" s="10">
        <f>C137+E136</f>
        <v>141</v>
      </c>
      <c r="J136" s="12">
        <f t="shared" ref="J136:J139" si="12">I136/$I$140</f>
        <v>0.3770053475935829</v>
      </c>
    </row>
    <row r="137" spans="1:10" x14ac:dyDescent="0.55000000000000004">
      <c r="A137" t="s">
        <v>164</v>
      </c>
      <c r="B137" t="s">
        <v>165</v>
      </c>
      <c r="C137">
        <v>122</v>
      </c>
      <c r="D137" s="6" t="s">
        <v>166</v>
      </c>
      <c r="E137" s="5">
        <v>16</v>
      </c>
      <c r="H137" s="10" t="s">
        <v>166</v>
      </c>
      <c r="I137" s="10">
        <f>C138+E137</f>
        <v>93</v>
      </c>
      <c r="J137" s="12">
        <f t="shared" si="12"/>
        <v>0.24866310160427807</v>
      </c>
    </row>
    <row r="138" spans="1:10" x14ac:dyDescent="0.55000000000000004">
      <c r="A138" t="s">
        <v>166</v>
      </c>
      <c r="B138" t="s">
        <v>167</v>
      </c>
      <c r="C138">
        <v>77</v>
      </c>
      <c r="D138" s="6" t="s">
        <v>168</v>
      </c>
      <c r="E138" s="5">
        <v>10</v>
      </c>
      <c r="H138" s="10" t="s">
        <v>168</v>
      </c>
      <c r="I138" s="10">
        <f>C139+E138</f>
        <v>41</v>
      </c>
      <c r="J138" s="12">
        <f t="shared" si="12"/>
        <v>0.10962566844919786</v>
      </c>
    </row>
    <row r="139" spans="1:10" x14ac:dyDescent="0.55000000000000004">
      <c r="A139" t="s">
        <v>168</v>
      </c>
      <c r="B139" t="s">
        <v>169</v>
      </c>
      <c r="C139">
        <v>31</v>
      </c>
      <c r="D139" s="6" t="s">
        <v>170</v>
      </c>
      <c r="E139" s="5">
        <v>8</v>
      </c>
      <c r="H139" s="10" t="s">
        <v>170</v>
      </c>
      <c r="I139" s="10">
        <f>C140+E139</f>
        <v>43</v>
      </c>
      <c r="J139" s="12">
        <f t="shared" si="12"/>
        <v>0.11497326203208556</v>
      </c>
    </row>
    <row r="140" spans="1:10" x14ac:dyDescent="0.55000000000000004">
      <c r="A140" t="s">
        <v>170</v>
      </c>
      <c r="B140" t="s">
        <v>171</v>
      </c>
      <c r="C140">
        <v>35</v>
      </c>
      <c r="D140" s="6" t="s">
        <v>162</v>
      </c>
      <c r="E140" s="5">
        <v>8</v>
      </c>
      <c r="H140" s="10" t="s">
        <v>525</v>
      </c>
      <c r="I140" s="10">
        <f>SUM(I135:I139)</f>
        <v>374</v>
      </c>
      <c r="J140" s="12"/>
    </row>
    <row r="141" spans="1:10" x14ac:dyDescent="0.55000000000000004">
      <c r="B141" t="s">
        <v>7</v>
      </c>
      <c r="C141">
        <v>313</v>
      </c>
      <c r="D141" s="6" t="s">
        <v>499</v>
      </c>
      <c r="E141" s="5">
        <v>3</v>
      </c>
    </row>
    <row r="142" spans="1:10" x14ac:dyDescent="0.55000000000000004">
      <c r="B142" t="s">
        <v>8</v>
      </c>
      <c r="C142">
        <v>18</v>
      </c>
    </row>
    <row r="144" spans="1:10" x14ac:dyDescent="0.55000000000000004">
      <c r="H144" s="10" t="s">
        <v>524</v>
      </c>
      <c r="I144" s="10"/>
      <c r="J144" s="10"/>
    </row>
    <row r="145" spans="1:10" x14ac:dyDescent="0.55000000000000004">
      <c r="A145" t="s">
        <v>172</v>
      </c>
      <c r="H145" s="10" t="s">
        <v>172</v>
      </c>
      <c r="I145" s="10" t="s">
        <v>526</v>
      </c>
      <c r="J145" s="10" t="s">
        <v>527</v>
      </c>
    </row>
    <row r="146" spans="1:10" x14ac:dyDescent="0.55000000000000004">
      <c r="A146" t="s">
        <v>2</v>
      </c>
      <c r="B146" t="s">
        <v>3</v>
      </c>
      <c r="C146" t="s">
        <v>4</v>
      </c>
      <c r="D146" s="5" t="s">
        <v>510</v>
      </c>
      <c r="E146" s="5"/>
      <c r="H146" s="13" t="s">
        <v>173</v>
      </c>
      <c r="I146" s="10">
        <f>C147+E151</f>
        <v>175</v>
      </c>
      <c r="J146" s="12">
        <f>I146/$I$150</f>
        <v>0.47043010752688175</v>
      </c>
    </row>
    <row r="147" spans="1:10" x14ac:dyDescent="0.55000000000000004">
      <c r="A147" t="s">
        <v>173</v>
      </c>
      <c r="B147" t="s">
        <v>174</v>
      </c>
      <c r="C147">
        <v>141</v>
      </c>
      <c r="D147" s="8"/>
      <c r="E147" s="8"/>
      <c r="H147" s="13">
        <v>1</v>
      </c>
      <c r="I147" s="10">
        <f>C148+E148</f>
        <v>90</v>
      </c>
      <c r="J147" s="12">
        <f t="shared" ref="J147:J149" si="13">I147/$I$150</f>
        <v>0.24193548387096775</v>
      </c>
    </row>
    <row r="148" spans="1:10" x14ac:dyDescent="0.55000000000000004">
      <c r="A148">
        <v>1</v>
      </c>
      <c r="B148" t="s">
        <v>175</v>
      </c>
      <c r="C148">
        <v>78</v>
      </c>
      <c r="D148" s="6">
        <v>1</v>
      </c>
      <c r="E148" s="5">
        <v>12</v>
      </c>
      <c r="H148" s="13">
        <v>2</v>
      </c>
      <c r="I148" s="10">
        <f>C149+E149</f>
        <v>74</v>
      </c>
      <c r="J148" s="12">
        <f t="shared" si="13"/>
        <v>0.19892473118279569</v>
      </c>
    </row>
    <row r="149" spans="1:10" x14ac:dyDescent="0.55000000000000004">
      <c r="A149">
        <v>2</v>
      </c>
      <c r="B149" t="s">
        <v>176</v>
      </c>
      <c r="C149">
        <v>61</v>
      </c>
      <c r="D149" s="6">
        <v>2</v>
      </c>
      <c r="E149" s="5">
        <v>13</v>
      </c>
      <c r="H149" s="13" t="s">
        <v>177</v>
      </c>
      <c r="I149" s="10">
        <f>C150+E150</f>
        <v>33</v>
      </c>
      <c r="J149" s="12">
        <f t="shared" si="13"/>
        <v>8.8709677419354843E-2</v>
      </c>
    </row>
    <row r="150" spans="1:10" x14ac:dyDescent="0.55000000000000004">
      <c r="A150" t="s">
        <v>177</v>
      </c>
      <c r="B150" t="s">
        <v>178</v>
      </c>
      <c r="C150">
        <v>30</v>
      </c>
      <c r="D150" s="6" t="s">
        <v>177</v>
      </c>
      <c r="E150" s="5">
        <v>3</v>
      </c>
      <c r="H150" s="10" t="s">
        <v>525</v>
      </c>
      <c r="I150" s="10">
        <f>SUM(I146:I149)</f>
        <v>372</v>
      </c>
      <c r="J150" s="12"/>
    </row>
    <row r="151" spans="1:10" x14ac:dyDescent="0.55000000000000004">
      <c r="B151" t="s">
        <v>7</v>
      </c>
      <c r="C151">
        <v>310</v>
      </c>
      <c r="D151" s="6" t="s">
        <v>173</v>
      </c>
      <c r="E151" s="5">
        <v>34</v>
      </c>
    </row>
    <row r="152" spans="1:10" x14ac:dyDescent="0.55000000000000004">
      <c r="B152" t="s">
        <v>8</v>
      </c>
      <c r="C152">
        <v>21</v>
      </c>
      <c r="D152" s="6" t="s">
        <v>499</v>
      </c>
      <c r="E152" s="5">
        <v>2</v>
      </c>
    </row>
    <row r="154" spans="1:10" x14ac:dyDescent="0.55000000000000004">
      <c r="H154" s="10" t="s">
        <v>524</v>
      </c>
      <c r="I154" s="10"/>
      <c r="J154" s="10"/>
    </row>
    <row r="155" spans="1:10" x14ac:dyDescent="0.55000000000000004">
      <c r="A155" t="s">
        <v>179</v>
      </c>
      <c r="H155" s="10" t="s">
        <v>179</v>
      </c>
      <c r="I155" s="10" t="s">
        <v>526</v>
      </c>
      <c r="J155" s="10" t="s">
        <v>527</v>
      </c>
    </row>
    <row r="156" spans="1:10" x14ac:dyDescent="0.55000000000000004">
      <c r="A156" t="s">
        <v>2</v>
      </c>
      <c r="B156" t="s">
        <v>3</v>
      </c>
      <c r="C156" t="s">
        <v>4</v>
      </c>
      <c r="D156" s="5" t="s">
        <v>503</v>
      </c>
      <c r="E156" s="5"/>
      <c r="H156" s="13" t="s">
        <v>180</v>
      </c>
      <c r="I156" s="10">
        <f>C157+E158</f>
        <v>307</v>
      </c>
      <c r="J156" s="12">
        <f>I156/$I$158</f>
        <v>0.85041551246537395</v>
      </c>
    </row>
    <row r="157" spans="1:10" x14ac:dyDescent="0.55000000000000004">
      <c r="A157" t="s">
        <v>180</v>
      </c>
      <c r="B157" t="s">
        <v>181</v>
      </c>
      <c r="C157">
        <v>259</v>
      </c>
      <c r="D157" s="6" t="s">
        <v>182</v>
      </c>
      <c r="E157" s="5">
        <v>10</v>
      </c>
      <c r="H157" s="13" t="s">
        <v>182</v>
      </c>
      <c r="I157" s="10">
        <f>C158+E157</f>
        <v>54</v>
      </c>
      <c r="J157" s="12">
        <f>I157/$I$158</f>
        <v>0.14958448753462603</v>
      </c>
    </row>
    <row r="158" spans="1:10" x14ac:dyDescent="0.55000000000000004">
      <c r="A158" t="s">
        <v>182</v>
      </c>
      <c r="B158" t="s">
        <v>183</v>
      </c>
      <c r="C158">
        <v>44</v>
      </c>
      <c r="D158" s="6" t="s">
        <v>180</v>
      </c>
      <c r="E158" s="5">
        <v>48</v>
      </c>
      <c r="H158" s="10" t="s">
        <v>525</v>
      </c>
      <c r="I158" s="10">
        <f>SUM(I156:I157)</f>
        <v>361</v>
      </c>
      <c r="J158" s="12"/>
    </row>
    <row r="159" spans="1:10" x14ac:dyDescent="0.55000000000000004">
      <c r="B159" t="s">
        <v>7</v>
      </c>
      <c r="C159">
        <v>303</v>
      </c>
      <c r="D159" s="6" t="s">
        <v>499</v>
      </c>
      <c r="E159" s="5">
        <v>6</v>
      </c>
    </row>
    <row r="160" spans="1:10" x14ac:dyDescent="0.55000000000000004">
      <c r="B160" t="s">
        <v>8</v>
      </c>
      <c r="C160">
        <v>28</v>
      </c>
    </row>
    <row r="162" spans="1:10" x14ac:dyDescent="0.55000000000000004">
      <c r="H162" s="10" t="s">
        <v>524</v>
      </c>
      <c r="I162" s="10"/>
      <c r="J162" s="10"/>
    </row>
    <row r="163" spans="1:10" x14ac:dyDescent="0.55000000000000004">
      <c r="A163" t="s">
        <v>184</v>
      </c>
      <c r="H163" s="10" t="s">
        <v>184</v>
      </c>
      <c r="I163" s="10" t="s">
        <v>526</v>
      </c>
      <c r="J163" s="10" t="s">
        <v>527</v>
      </c>
    </row>
    <row r="164" spans="1:10" x14ac:dyDescent="0.55000000000000004">
      <c r="A164" t="s">
        <v>2</v>
      </c>
      <c r="B164" t="s">
        <v>3</v>
      </c>
      <c r="C164" t="s">
        <v>4</v>
      </c>
      <c r="D164" s="5" t="s">
        <v>503</v>
      </c>
      <c r="E164" s="5"/>
      <c r="H164" s="13" t="s">
        <v>180</v>
      </c>
      <c r="I164" s="10">
        <f>C165+E166</f>
        <v>338</v>
      </c>
      <c r="J164" s="12">
        <f>I164/$I$166</f>
        <v>0.93370165745856348</v>
      </c>
    </row>
    <row r="165" spans="1:10" x14ac:dyDescent="0.55000000000000004">
      <c r="A165" t="s">
        <v>180</v>
      </c>
      <c r="B165" t="s">
        <v>185</v>
      </c>
      <c r="C165">
        <v>292</v>
      </c>
      <c r="D165" s="6" t="s">
        <v>182</v>
      </c>
      <c r="E165" s="5">
        <v>6</v>
      </c>
      <c r="H165" s="13" t="s">
        <v>182</v>
      </c>
      <c r="I165" s="10">
        <f>C166+E165</f>
        <v>24</v>
      </c>
      <c r="J165" s="12">
        <f>I165/$I$166</f>
        <v>6.6298342541436461E-2</v>
      </c>
    </row>
    <row r="166" spans="1:10" x14ac:dyDescent="0.55000000000000004">
      <c r="A166" t="s">
        <v>182</v>
      </c>
      <c r="B166" t="s">
        <v>186</v>
      </c>
      <c r="C166">
        <v>18</v>
      </c>
      <c r="D166" s="6" t="s">
        <v>180</v>
      </c>
      <c r="E166" s="5">
        <v>46</v>
      </c>
      <c r="H166" s="10" t="s">
        <v>525</v>
      </c>
      <c r="I166" s="10">
        <f>SUM(I164:I165)</f>
        <v>362</v>
      </c>
      <c r="J166" s="12"/>
    </row>
    <row r="167" spans="1:10" x14ac:dyDescent="0.55000000000000004">
      <c r="B167" t="s">
        <v>7</v>
      </c>
      <c r="C167">
        <v>310</v>
      </c>
      <c r="D167" s="6" t="s">
        <v>499</v>
      </c>
      <c r="E167" s="5">
        <v>12</v>
      </c>
    </row>
    <row r="168" spans="1:10" x14ac:dyDescent="0.55000000000000004">
      <c r="B168" t="s">
        <v>8</v>
      </c>
      <c r="C168">
        <v>21</v>
      </c>
    </row>
    <row r="169" spans="1:10" x14ac:dyDescent="0.55000000000000004">
      <c r="H169" s="10" t="s">
        <v>524</v>
      </c>
      <c r="I169" s="10"/>
      <c r="J169" s="10"/>
    </row>
    <row r="170" spans="1:10" x14ac:dyDescent="0.55000000000000004">
      <c r="H170" s="10" t="s">
        <v>187</v>
      </c>
      <c r="I170" s="10" t="s">
        <v>526</v>
      </c>
      <c r="J170" s="10" t="s">
        <v>527</v>
      </c>
    </row>
    <row r="171" spans="1:10" x14ac:dyDescent="0.55000000000000004">
      <c r="A171" t="s">
        <v>187</v>
      </c>
      <c r="H171" s="13" t="s">
        <v>188</v>
      </c>
      <c r="I171" s="10">
        <f>C173+E174</f>
        <v>338</v>
      </c>
      <c r="J171" s="12">
        <f>I171/$I$175</f>
        <v>0.90616621983914214</v>
      </c>
    </row>
    <row r="172" spans="1:10" x14ac:dyDescent="0.55000000000000004">
      <c r="A172" t="s">
        <v>2</v>
      </c>
      <c r="B172" t="s">
        <v>3</v>
      </c>
      <c r="C172" t="s">
        <v>4</v>
      </c>
      <c r="D172" s="5" t="s">
        <v>503</v>
      </c>
      <c r="E172" s="5"/>
      <c r="H172" s="13" t="s">
        <v>190</v>
      </c>
      <c r="I172" s="10">
        <f>C174+E173</f>
        <v>28</v>
      </c>
      <c r="J172" s="12">
        <f t="shared" ref="J172:J174" si="14">I172/$I$175</f>
        <v>7.5067024128686322E-2</v>
      </c>
    </row>
    <row r="173" spans="1:10" x14ac:dyDescent="0.55000000000000004">
      <c r="A173" t="s">
        <v>188</v>
      </c>
      <c r="B173" t="s">
        <v>189</v>
      </c>
      <c r="C173">
        <v>289</v>
      </c>
      <c r="D173" s="6" t="s">
        <v>190</v>
      </c>
      <c r="E173" s="5">
        <v>8</v>
      </c>
      <c r="H173" s="13" t="s">
        <v>192</v>
      </c>
      <c r="I173" s="10">
        <f>C175</f>
        <v>6</v>
      </c>
      <c r="J173" s="12">
        <f t="shared" si="14"/>
        <v>1.6085790884718499E-2</v>
      </c>
    </row>
    <row r="174" spans="1:10" x14ac:dyDescent="0.55000000000000004">
      <c r="A174" t="s">
        <v>190</v>
      </c>
      <c r="B174" t="s">
        <v>191</v>
      </c>
      <c r="C174">
        <v>20</v>
      </c>
      <c r="D174" s="6" t="s">
        <v>188</v>
      </c>
      <c r="E174" s="5">
        <v>49</v>
      </c>
      <c r="H174" s="13" t="s">
        <v>194</v>
      </c>
      <c r="I174" s="10">
        <f>C176</f>
        <v>1</v>
      </c>
      <c r="J174" s="12">
        <f t="shared" si="14"/>
        <v>2.6809651474530832E-3</v>
      </c>
    </row>
    <row r="175" spans="1:10" x14ac:dyDescent="0.55000000000000004">
      <c r="A175" t="s">
        <v>192</v>
      </c>
      <c r="B175" t="s">
        <v>193</v>
      </c>
      <c r="C175">
        <v>6</v>
      </c>
      <c r="D175" s="6" t="s">
        <v>499</v>
      </c>
      <c r="E175" s="5">
        <v>7</v>
      </c>
      <c r="H175" s="10" t="s">
        <v>525</v>
      </c>
      <c r="I175" s="10">
        <f>SUM(I171:I174)</f>
        <v>373</v>
      </c>
      <c r="J175" s="12"/>
    </row>
    <row r="176" spans="1:10" x14ac:dyDescent="0.55000000000000004">
      <c r="A176" t="s">
        <v>194</v>
      </c>
      <c r="B176" t="s">
        <v>195</v>
      </c>
      <c r="C176">
        <v>1</v>
      </c>
    </row>
    <row r="177" spans="1:10" x14ac:dyDescent="0.55000000000000004">
      <c r="B177" t="s">
        <v>7</v>
      </c>
      <c r="C177">
        <v>316</v>
      </c>
    </row>
    <row r="178" spans="1:10" x14ac:dyDescent="0.55000000000000004">
      <c r="B178" t="s">
        <v>8</v>
      </c>
      <c r="C178">
        <v>15</v>
      </c>
    </row>
    <row r="181" spans="1:10" x14ac:dyDescent="0.55000000000000004">
      <c r="A181" t="s">
        <v>196</v>
      </c>
      <c r="H181" s="10" t="s">
        <v>196</v>
      </c>
      <c r="I181" s="10"/>
    </row>
    <row r="182" spans="1:10" x14ac:dyDescent="0.55000000000000004">
      <c r="A182" t="s">
        <v>2</v>
      </c>
      <c r="B182" t="s">
        <v>197</v>
      </c>
      <c r="C182" t="s">
        <v>198</v>
      </c>
      <c r="D182" t="s">
        <v>197</v>
      </c>
      <c r="E182" t="s">
        <v>198</v>
      </c>
      <c r="H182" s="10" t="s">
        <v>197</v>
      </c>
      <c r="I182" s="10" t="s">
        <v>198</v>
      </c>
    </row>
    <row r="183" spans="1:10" x14ac:dyDescent="0.55000000000000004">
      <c r="A183" t="s">
        <v>199</v>
      </c>
      <c r="B183" t="s">
        <v>200</v>
      </c>
      <c r="C183" t="s">
        <v>201</v>
      </c>
      <c r="D183">
        <v>6.364583333333333</v>
      </c>
      <c r="E183">
        <v>305.5</v>
      </c>
      <c r="H183" s="13">
        <f>I183/(C186+E184)</f>
        <v>7.3438818565400847</v>
      </c>
      <c r="I183" s="10">
        <f>C183+E183</f>
        <v>1740.5</v>
      </c>
    </row>
    <row r="184" spans="1:10" x14ac:dyDescent="0.55000000000000004">
      <c r="B184" t="s">
        <v>3</v>
      </c>
      <c r="C184" t="s">
        <v>4</v>
      </c>
      <c r="D184" t="s">
        <v>4</v>
      </c>
      <c r="E184">
        <v>50</v>
      </c>
    </row>
    <row r="185" spans="1:10" x14ac:dyDescent="0.55000000000000004">
      <c r="B185" t="s">
        <v>6</v>
      </c>
      <c r="C185">
        <v>187</v>
      </c>
    </row>
    <row r="186" spans="1:10" x14ac:dyDescent="0.55000000000000004">
      <c r="B186" t="s">
        <v>7</v>
      </c>
      <c r="C186">
        <v>187</v>
      </c>
    </row>
    <row r="187" spans="1:10" x14ac:dyDescent="0.55000000000000004">
      <c r="B187" t="s">
        <v>8</v>
      </c>
      <c r="C187">
        <v>144</v>
      </c>
      <c r="H187" s="10" t="s">
        <v>524</v>
      </c>
      <c r="I187" s="10"/>
      <c r="J187" s="10"/>
    </row>
    <row r="188" spans="1:10" x14ac:dyDescent="0.55000000000000004">
      <c r="A188" t="s">
        <v>202</v>
      </c>
      <c r="H188" s="10" t="s">
        <v>202</v>
      </c>
      <c r="I188" s="10" t="s">
        <v>526</v>
      </c>
      <c r="J188" s="10" t="s">
        <v>527</v>
      </c>
    </row>
    <row r="189" spans="1:10" x14ac:dyDescent="0.55000000000000004">
      <c r="A189" t="s">
        <v>2</v>
      </c>
      <c r="B189" t="s">
        <v>3</v>
      </c>
      <c r="C189" t="s">
        <v>4</v>
      </c>
      <c r="D189" s="5" t="s">
        <v>510</v>
      </c>
      <c r="E189" s="5"/>
      <c r="H189" s="13" t="s">
        <v>180</v>
      </c>
      <c r="I189" s="10">
        <f>C190+E191</f>
        <v>52</v>
      </c>
      <c r="J189" s="12">
        <f>I189/$I$191</f>
        <v>0.15116279069767441</v>
      </c>
    </row>
    <row r="190" spans="1:10" x14ac:dyDescent="0.55000000000000004">
      <c r="A190" t="s">
        <v>180</v>
      </c>
      <c r="B190" t="s">
        <v>203</v>
      </c>
      <c r="C190">
        <v>43</v>
      </c>
      <c r="D190" s="6" t="s">
        <v>182</v>
      </c>
      <c r="E190" s="5">
        <v>42</v>
      </c>
      <c r="H190" s="13" t="s">
        <v>182</v>
      </c>
      <c r="I190" s="10">
        <f>C191+E190</f>
        <v>292</v>
      </c>
      <c r="J190" s="12">
        <f>I190/$I$191</f>
        <v>0.84883720930232553</v>
      </c>
    </row>
    <row r="191" spans="1:10" x14ac:dyDescent="0.55000000000000004">
      <c r="A191" t="s">
        <v>182</v>
      </c>
      <c r="B191" t="s">
        <v>204</v>
      </c>
      <c r="C191">
        <v>250</v>
      </c>
      <c r="D191" s="6" t="s">
        <v>180</v>
      </c>
      <c r="E191" s="5">
        <v>9</v>
      </c>
      <c r="H191" s="10" t="s">
        <v>525</v>
      </c>
      <c r="I191" s="10">
        <f>SUM(I189:I190)</f>
        <v>344</v>
      </c>
      <c r="J191" s="12"/>
    </row>
    <row r="192" spans="1:10" x14ac:dyDescent="0.55000000000000004">
      <c r="B192" t="s">
        <v>7</v>
      </c>
      <c r="C192">
        <v>293</v>
      </c>
      <c r="D192" s="6" t="s">
        <v>499</v>
      </c>
      <c r="E192" s="5">
        <v>13</v>
      </c>
    </row>
    <row r="193" spans="1:14" x14ac:dyDescent="0.55000000000000004">
      <c r="B193" t="s">
        <v>8</v>
      </c>
      <c r="C193">
        <v>38</v>
      </c>
    </row>
    <row r="196" spans="1:14" x14ac:dyDescent="0.55000000000000004">
      <c r="A196" t="s">
        <v>205</v>
      </c>
      <c r="H196" s="10" t="s">
        <v>524</v>
      </c>
      <c r="I196" s="10"/>
      <c r="J196" s="10"/>
    </row>
    <row r="197" spans="1:14" x14ac:dyDescent="0.55000000000000004">
      <c r="A197" t="s">
        <v>2</v>
      </c>
      <c r="B197" t="s">
        <v>3</v>
      </c>
      <c r="C197" t="s">
        <v>4</v>
      </c>
      <c r="H197" s="15" t="s">
        <v>205</v>
      </c>
      <c r="I197" s="16" t="s">
        <v>526</v>
      </c>
      <c r="J197" s="18" t="s">
        <v>527</v>
      </c>
      <c r="L197" t="s">
        <v>205</v>
      </c>
      <c r="M197" t="s">
        <v>526</v>
      </c>
      <c r="N197" t="s">
        <v>527</v>
      </c>
    </row>
    <row r="198" spans="1:14" x14ac:dyDescent="0.55000000000000004">
      <c r="A198" t="s">
        <v>206</v>
      </c>
      <c r="B198" t="s">
        <v>207</v>
      </c>
      <c r="C198">
        <v>90</v>
      </c>
      <c r="D198" t="s">
        <v>206</v>
      </c>
      <c r="E198">
        <v>36</v>
      </c>
      <c r="H198" t="s">
        <v>206</v>
      </c>
      <c r="I198" s="10">
        <f t="shared" ref="I198:I208" si="15">C198+E198</f>
        <v>126</v>
      </c>
      <c r="J198" s="17">
        <f>Table5[[#This Row],[Count]]/I$209</f>
        <v>0.17746478873239438</v>
      </c>
      <c r="L198" t="s">
        <v>210</v>
      </c>
      <c r="M198">
        <v>61</v>
      </c>
      <c r="N198">
        <v>8.5915492957746475E-2</v>
      </c>
    </row>
    <row r="199" spans="1:14" x14ac:dyDescent="0.55000000000000004">
      <c r="A199" t="s">
        <v>208</v>
      </c>
      <c r="B199" t="s">
        <v>209</v>
      </c>
      <c r="C199">
        <v>44</v>
      </c>
      <c r="D199" t="s">
        <v>208</v>
      </c>
      <c r="E199">
        <v>20</v>
      </c>
      <c r="H199" t="s">
        <v>208</v>
      </c>
      <c r="I199" s="10">
        <f t="shared" si="15"/>
        <v>64</v>
      </c>
      <c r="J199" s="17">
        <f>Table5[[#This Row],[Count]]/I$209</f>
        <v>9.014084507042254E-2</v>
      </c>
      <c r="L199" t="s">
        <v>223</v>
      </c>
      <c r="M199">
        <v>153</v>
      </c>
      <c r="N199">
        <v>0.21549295774647886</v>
      </c>
    </row>
    <row r="200" spans="1:14" x14ac:dyDescent="0.55000000000000004">
      <c r="A200" t="s">
        <v>210</v>
      </c>
      <c r="B200" t="s">
        <v>211</v>
      </c>
      <c r="C200">
        <v>56</v>
      </c>
      <c r="D200" t="s">
        <v>210</v>
      </c>
      <c r="E200">
        <v>5</v>
      </c>
      <c r="H200" t="s">
        <v>210</v>
      </c>
      <c r="I200" s="10">
        <f t="shared" si="15"/>
        <v>61</v>
      </c>
      <c r="J200" s="17">
        <f>Table5[[#This Row],[Count]]/I$209</f>
        <v>8.5915492957746475E-2</v>
      </c>
      <c r="L200" t="s">
        <v>212</v>
      </c>
      <c r="M200">
        <v>75</v>
      </c>
      <c r="N200">
        <v>0.10563380281690141</v>
      </c>
    </row>
    <row r="201" spans="1:14" x14ac:dyDescent="0.55000000000000004">
      <c r="A201" t="s">
        <v>212</v>
      </c>
      <c r="B201" t="s">
        <v>213</v>
      </c>
      <c r="C201">
        <v>57</v>
      </c>
      <c r="D201" t="s">
        <v>212</v>
      </c>
      <c r="E201">
        <v>18</v>
      </c>
      <c r="H201" t="s">
        <v>212</v>
      </c>
      <c r="I201" s="10">
        <f t="shared" si="15"/>
        <v>75</v>
      </c>
      <c r="J201" s="17">
        <f>Table5[[#This Row],[Count]]/I$209</f>
        <v>0.10563380281690141</v>
      </c>
      <c r="L201" t="s">
        <v>39</v>
      </c>
      <c r="M201">
        <v>47</v>
      </c>
      <c r="N201">
        <v>6.6197183098591544E-2</v>
      </c>
    </row>
    <row r="202" spans="1:14" x14ac:dyDescent="0.55000000000000004">
      <c r="A202" t="s">
        <v>214</v>
      </c>
      <c r="B202" t="s">
        <v>215</v>
      </c>
      <c r="C202">
        <v>43</v>
      </c>
      <c r="D202" t="s">
        <v>214</v>
      </c>
      <c r="E202">
        <v>12</v>
      </c>
      <c r="H202" t="s">
        <v>214</v>
      </c>
      <c r="I202" s="10">
        <f t="shared" si="15"/>
        <v>55</v>
      </c>
      <c r="J202" s="17">
        <f>Table5[[#This Row],[Count]]/I$209</f>
        <v>7.746478873239436E-2</v>
      </c>
      <c r="L202" t="s">
        <v>220</v>
      </c>
      <c r="M202">
        <v>32</v>
      </c>
      <c r="N202">
        <v>4.507042253521127E-2</v>
      </c>
    </row>
    <row r="203" spans="1:14" x14ac:dyDescent="0.55000000000000004">
      <c r="A203" t="s">
        <v>216</v>
      </c>
      <c r="B203" t="s">
        <v>217</v>
      </c>
      <c r="C203">
        <v>37</v>
      </c>
      <c r="D203" t="s">
        <v>216</v>
      </c>
      <c r="E203">
        <v>16</v>
      </c>
      <c r="H203" t="s">
        <v>216</v>
      </c>
      <c r="I203" s="10">
        <f t="shared" si="15"/>
        <v>53</v>
      </c>
      <c r="J203" s="17">
        <f>Table5[[#This Row],[Count]]/I$209</f>
        <v>7.464788732394366E-2</v>
      </c>
      <c r="L203" t="s">
        <v>214</v>
      </c>
      <c r="M203">
        <v>55</v>
      </c>
      <c r="N203">
        <v>7.746478873239436E-2</v>
      </c>
    </row>
    <row r="204" spans="1:14" x14ac:dyDescent="0.55000000000000004">
      <c r="A204" t="s">
        <v>218</v>
      </c>
      <c r="B204" t="s">
        <v>219</v>
      </c>
      <c r="C204">
        <v>29</v>
      </c>
      <c r="D204" t="s">
        <v>218</v>
      </c>
      <c r="E204">
        <v>8</v>
      </c>
      <c r="H204" t="s">
        <v>218</v>
      </c>
      <c r="I204" s="10">
        <f t="shared" si="15"/>
        <v>37</v>
      </c>
      <c r="J204" s="17">
        <f>Table5[[#This Row],[Count]]/I$209</f>
        <v>5.2112676056338028E-2</v>
      </c>
      <c r="L204" t="s">
        <v>216</v>
      </c>
      <c r="M204">
        <v>53</v>
      </c>
      <c r="N204">
        <v>7.464788732394366E-2</v>
      </c>
    </row>
    <row r="205" spans="1:14" x14ac:dyDescent="0.55000000000000004">
      <c r="A205" t="s">
        <v>220</v>
      </c>
      <c r="B205" t="s">
        <v>110</v>
      </c>
      <c r="C205">
        <v>25</v>
      </c>
      <c r="D205" t="s">
        <v>220</v>
      </c>
      <c r="E205">
        <v>7</v>
      </c>
      <c r="H205" t="s">
        <v>220</v>
      </c>
      <c r="I205" s="10">
        <f t="shared" si="15"/>
        <v>32</v>
      </c>
      <c r="J205" s="17">
        <f>Table5[[#This Row],[Count]]/I$209</f>
        <v>4.507042253521127E-2</v>
      </c>
      <c r="L205" t="s">
        <v>206</v>
      </c>
      <c r="M205">
        <v>126</v>
      </c>
      <c r="N205">
        <v>0.17746478873239438</v>
      </c>
    </row>
    <row r="206" spans="1:14" x14ac:dyDescent="0.55000000000000004">
      <c r="A206" t="s">
        <v>221</v>
      </c>
      <c r="B206" t="s">
        <v>222</v>
      </c>
      <c r="C206">
        <v>6</v>
      </c>
      <c r="D206" t="s">
        <v>221</v>
      </c>
      <c r="E206">
        <v>1</v>
      </c>
      <c r="H206" t="s">
        <v>221</v>
      </c>
      <c r="I206" s="10">
        <f t="shared" si="15"/>
        <v>7</v>
      </c>
      <c r="J206" s="17">
        <f>Table5[[#This Row],[Count]]/I$209</f>
        <v>9.8591549295774655E-3</v>
      </c>
      <c r="L206" t="s">
        <v>218</v>
      </c>
      <c r="M206">
        <v>37</v>
      </c>
      <c r="N206">
        <v>5.2112676056338028E-2</v>
      </c>
    </row>
    <row r="207" spans="1:14" x14ac:dyDescent="0.55000000000000004">
      <c r="A207" t="s">
        <v>223</v>
      </c>
      <c r="B207" t="s">
        <v>224</v>
      </c>
      <c r="C207">
        <v>135</v>
      </c>
      <c r="D207" t="s">
        <v>223</v>
      </c>
      <c r="E207">
        <v>18</v>
      </c>
      <c r="H207" t="s">
        <v>223</v>
      </c>
      <c r="I207" s="10">
        <f t="shared" si="15"/>
        <v>153</v>
      </c>
      <c r="J207" s="17">
        <f>Table5[[#This Row],[Count]]/I$209</f>
        <v>0.21549295774647886</v>
      </c>
      <c r="L207" t="s">
        <v>208</v>
      </c>
      <c r="M207">
        <v>64</v>
      </c>
      <c r="N207">
        <v>9.014084507042254E-2</v>
      </c>
    </row>
    <row r="208" spans="1:14" x14ac:dyDescent="0.55000000000000004">
      <c r="A208" t="s">
        <v>39</v>
      </c>
      <c r="B208" t="s">
        <v>225</v>
      </c>
      <c r="C208">
        <v>42</v>
      </c>
      <c r="D208" t="s">
        <v>39</v>
      </c>
      <c r="E208">
        <v>5</v>
      </c>
      <c r="H208" t="s">
        <v>39</v>
      </c>
      <c r="I208" s="10">
        <f t="shared" si="15"/>
        <v>47</v>
      </c>
      <c r="J208" s="17">
        <f>Table5[[#This Row],[Count]]/I$209</f>
        <v>6.6197183098591544E-2</v>
      </c>
      <c r="L208" t="s">
        <v>221</v>
      </c>
      <c r="M208">
        <v>7</v>
      </c>
      <c r="N208">
        <v>9.8591549295774655E-3</v>
      </c>
    </row>
    <row r="209" spans="1:10" x14ac:dyDescent="0.55000000000000004">
      <c r="B209" t="s">
        <v>7</v>
      </c>
      <c r="C209">
        <v>305</v>
      </c>
      <c r="H209" s="10" t="s">
        <v>525</v>
      </c>
      <c r="I209" s="10">
        <f>SUM(I198:I208)</f>
        <v>710</v>
      </c>
      <c r="J209" s="12"/>
    </row>
    <row r="210" spans="1:10" x14ac:dyDescent="0.55000000000000004">
      <c r="B210" t="s">
        <v>8</v>
      </c>
      <c r="C210">
        <v>26</v>
      </c>
    </row>
    <row r="213" spans="1:10" x14ac:dyDescent="0.55000000000000004">
      <c r="A213" t="s">
        <v>226</v>
      </c>
    </row>
    <row r="214" spans="1:10" x14ac:dyDescent="0.55000000000000004">
      <c r="A214" t="s">
        <v>7</v>
      </c>
      <c r="B214">
        <v>171</v>
      </c>
    </row>
    <row r="215" spans="1:10" x14ac:dyDescent="0.55000000000000004">
      <c r="A215" t="s">
        <v>8</v>
      </c>
      <c r="B215">
        <v>160</v>
      </c>
    </row>
    <row r="218" spans="1:10" x14ac:dyDescent="0.55000000000000004">
      <c r="A218" t="s">
        <v>227</v>
      </c>
      <c r="H218" s="10" t="s">
        <v>524</v>
      </c>
      <c r="I218" s="10"/>
      <c r="J218" s="10"/>
    </row>
    <row r="219" spans="1:10" x14ac:dyDescent="0.55000000000000004">
      <c r="A219" t="s">
        <v>2</v>
      </c>
      <c r="B219" t="s">
        <v>3</v>
      </c>
      <c r="C219" t="s">
        <v>4</v>
      </c>
      <c r="D219" s="5" t="s">
        <v>510</v>
      </c>
      <c r="E219" s="5"/>
      <c r="H219" s="10" t="s">
        <v>227</v>
      </c>
      <c r="I219" s="10" t="s">
        <v>526</v>
      </c>
      <c r="J219" s="10" t="s">
        <v>527</v>
      </c>
    </row>
    <row r="220" spans="1:10" x14ac:dyDescent="0.55000000000000004">
      <c r="A220" t="s">
        <v>228</v>
      </c>
      <c r="B220" t="s">
        <v>229</v>
      </c>
      <c r="C220">
        <v>2</v>
      </c>
      <c r="D220" s="6" t="s">
        <v>230</v>
      </c>
      <c r="E220" s="5">
        <v>9</v>
      </c>
      <c r="H220" s="10" t="s">
        <v>228</v>
      </c>
      <c r="I220" s="10">
        <f>C220</f>
        <v>2</v>
      </c>
      <c r="J220" s="12">
        <f>I220/$I$227</f>
        <v>5.4644808743169399E-3</v>
      </c>
    </row>
    <row r="221" spans="1:10" x14ac:dyDescent="0.55000000000000004">
      <c r="A221" t="s">
        <v>230</v>
      </c>
      <c r="B221" t="s">
        <v>231</v>
      </c>
      <c r="C221">
        <v>35</v>
      </c>
      <c r="D221" s="6" t="s">
        <v>232</v>
      </c>
      <c r="E221" s="5">
        <v>8</v>
      </c>
      <c r="H221" s="10" t="s">
        <v>230</v>
      </c>
      <c r="I221" s="10">
        <f t="shared" ref="I221:I226" si="16">C221+E220</f>
        <v>44</v>
      </c>
      <c r="J221" s="12">
        <f t="shared" ref="J221:J226" si="17">I221/$I$227</f>
        <v>0.12021857923497267</v>
      </c>
    </row>
    <row r="222" spans="1:10" x14ac:dyDescent="0.55000000000000004">
      <c r="A222" t="s">
        <v>232</v>
      </c>
      <c r="B222" t="s">
        <v>233</v>
      </c>
      <c r="C222">
        <v>70</v>
      </c>
      <c r="D222" s="6" t="s">
        <v>234</v>
      </c>
      <c r="E222" s="5">
        <v>10</v>
      </c>
      <c r="H222" s="10" t="s">
        <v>232</v>
      </c>
      <c r="I222" s="10">
        <f t="shared" si="16"/>
        <v>78</v>
      </c>
      <c r="J222" s="12">
        <f t="shared" si="17"/>
        <v>0.21311475409836064</v>
      </c>
    </row>
    <row r="223" spans="1:10" x14ac:dyDescent="0.55000000000000004">
      <c r="A223" t="s">
        <v>234</v>
      </c>
      <c r="B223" t="s">
        <v>235</v>
      </c>
      <c r="C223">
        <v>46</v>
      </c>
      <c r="D223" s="6" t="s">
        <v>236</v>
      </c>
      <c r="E223" s="5">
        <v>14</v>
      </c>
      <c r="H223" s="10" t="s">
        <v>234</v>
      </c>
      <c r="I223" s="10">
        <f t="shared" si="16"/>
        <v>56</v>
      </c>
      <c r="J223" s="12">
        <f t="shared" si="17"/>
        <v>0.15300546448087432</v>
      </c>
    </row>
    <row r="224" spans="1:10" x14ac:dyDescent="0.55000000000000004">
      <c r="A224" t="s">
        <v>236</v>
      </c>
      <c r="B224" t="s">
        <v>237</v>
      </c>
      <c r="C224">
        <v>62</v>
      </c>
      <c r="D224" s="6" t="s">
        <v>238</v>
      </c>
      <c r="E224" s="5">
        <v>7</v>
      </c>
      <c r="H224" s="10" t="s">
        <v>236</v>
      </c>
      <c r="I224" s="10">
        <f t="shared" si="16"/>
        <v>76</v>
      </c>
      <c r="J224" s="12">
        <f t="shared" si="17"/>
        <v>0.20765027322404372</v>
      </c>
    </row>
    <row r="225" spans="1:10" x14ac:dyDescent="0.55000000000000004">
      <c r="A225" t="s">
        <v>238</v>
      </c>
      <c r="B225" t="s">
        <v>239</v>
      </c>
      <c r="C225">
        <v>51</v>
      </c>
      <c r="D225" s="6" t="s">
        <v>240</v>
      </c>
      <c r="E225" s="5">
        <v>14</v>
      </c>
      <c r="H225" s="10" t="s">
        <v>238</v>
      </c>
      <c r="I225" s="10">
        <f t="shared" si="16"/>
        <v>58</v>
      </c>
      <c r="J225" s="12">
        <f t="shared" si="17"/>
        <v>0.15846994535519127</v>
      </c>
    </row>
    <row r="226" spans="1:10" x14ac:dyDescent="0.55000000000000004">
      <c r="A226" t="s">
        <v>240</v>
      </c>
      <c r="B226" t="s">
        <v>241</v>
      </c>
      <c r="C226">
        <v>38</v>
      </c>
      <c r="D226" s="6" t="s">
        <v>499</v>
      </c>
      <c r="E226" s="5">
        <v>2</v>
      </c>
      <c r="H226" s="10" t="s">
        <v>240</v>
      </c>
      <c r="I226" s="10">
        <f t="shared" si="16"/>
        <v>52</v>
      </c>
      <c r="J226" s="12">
        <f t="shared" si="17"/>
        <v>0.14207650273224043</v>
      </c>
    </row>
    <row r="227" spans="1:10" x14ac:dyDescent="0.55000000000000004">
      <c r="B227" t="s">
        <v>7</v>
      </c>
      <c r="C227">
        <v>304</v>
      </c>
      <c r="H227" s="10" t="s">
        <v>525</v>
      </c>
      <c r="I227" s="10">
        <f>SUM(I220:I226)</f>
        <v>366</v>
      </c>
      <c r="J227" s="12"/>
    </row>
    <row r="228" spans="1:10" x14ac:dyDescent="0.55000000000000004">
      <c r="B228" t="s">
        <v>8</v>
      </c>
      <c r="C228">
        <v>27</v>
      </c>
    </row>
    <row r="231" spans="1:10" x14ac:dyDescent="0.55000000000000004">
      <c r="A231" t="s">
        <v>242</v>
      </c>
    </row>
    <row r="232" spans="1:10" x14ac:dyDescent="0.55000000000000004">
      <c r="A232" t="s">
        <v>2</v>
      </c>
      <c r="B232" t="s">
        <v>3</v>
      </c>
      <c r="C232" t="s">
        <v>4</v>
      </c>
      <c r="D232" s="5" t="s">
        <v>510</v>
      </c>
      <c r="E232" s="5"/>
      <c r="H232" s="10" t="s">
        <v>524</v>
      </c>
      <c r="I232" s="10"/>
      <c r="J232" s="10"/>
    </row>
    <row r="233" spans="1:10" x14ac:dyDescent="0.55000000000000004">
      <c r="A233" t="s">
        <v>243</v>
      </c>
      <c r="B233" t="s">
        <v>244</v>
      </c>
      <c r="C233">
        <v>160</v>
      </c>
      <c r="D233" s="6" t="s">
        <v>249</v>
      </c>
      <c r="E233" s="5">
        <v>9</v>
      </c>
      <c r="H233" s="10" t="s">
        <v>242</v>
      </c>
      <c r="I233" s="10" t="s">
        <v>526</v>
      </c>
      <c r="J233" s="10" t="s">
        <v>527</v>
      </c>
    </row>
    <row r="234" spans="1:10" x14ac:dyDescent="0.55000000000000004">
      <c r="A234" t="s">
        <v>245</v>
      </c>
      <c r="B234" t="s">
        <v>246</v>
      </c>
      <c r="C234">
        <v>19</v>
      </c>
      <c r="D234" s="6" t="s">
        <v>245</v>
      </c>
      <c r="E234" s="5">
        <v>4</v>
      </c>
      <c r="H234" s="10" t="s">
        <v>243</v>
      </c>
      <c r="I234" s="10">
        <f>C233+E243</f>
        <v>196</v>
      </c>
      <c r="J234" s="12">
        <f>I234/$I$241</f>
        <v>0.56976744186046513</v>
      </c>
    </row>
    <row r="235" spans="1:10" x14ac:dyDescent="0.55000000000000004">
      <c r="A235" t="s">
        <v>247</v>
      </c>
      <c r="B235" t="s">
        <v>248</v>
      </c>
      <c r="C235">
        <v>8</v>
      </c>
      <c r="D235" s="6" t="s">
        <v>340</v>
      </c>
      <c r="E235" s="5">
        <v>1</v>
      </c>
      <c r="H235" s="10" t="s">
        <v>245</v>
      </c>
      <c r="I235" s="10">
        <f>C234+E234</f>
        <v>23</v>
      </c>
      <c r="J235" s="12">
        <f t="shared" ref="J235:J240" si="18">I235/$I$241</f>
        <v>6.6860465116279064E-2</v>
      </c>
    </row>
    <row r="236" spans="1:10" x14ac:dyDescent="0.55000000000000004">
      <c r="A236" t="s">
        <v>249</v>
      </c>
      <c r="B236" t="s">
        <v>250</v>
      </c>
      <c r="C236">
        <v>42</v>
      </c>
      <c r="D236" s="6" t="s">
        <v>440</v>
      </c>
      <c r="E236" s="5">
        <v>1</v>
      </c>
      <c r="H236" s="10" t="s">
        <v>247</v>
      </c>
      <c r="I236" s="10">
        <f>C235</f>
        <v>8</v>
      </c>
      <c r="J236" s="12">
        <f t="shared" si="18"/>
        <v>2.3255813953488372E-2</v>
      </c>
    </row>
    <row r="237" spans="1:10" x14ac:dyDescent="0.55000000000000004">
      <c r="A237" t="s">
        <v>251</v>
      </c>
      <c r="B237" t="s">
        <v>252</v>
      </c>
      <c r="C237">
        <v>11</v>
      </c>
      <c r="D237" s="6" t="s">
        <v>398</v>
      </c>
      <c r="E237" s="5">
        <v>1</v>
      </c>
      <c r="H237" s="10" t="s">
        <v>249</v>
      </c>
      <c r="I237" s="10">
        <f>C236+E233</f>
        <v>51</v>
      </c>
      <c r="J237" s="12">
        <f t="shared" si="18"/>
        <v>0.14825581395348839</v>
      </c>
    </row>
    <row r="238" spans="1:10" x14ac:dyDescent="0.55000000000000004">
      <c r="A238" t="s">
        <v>253</v>
      </c>
      <c r="B238" t="s">
        <v>254</v>
      </c>
      <c r="C238">
        <v>7</v>
      </c>
      <c r="D238" s="6" t="s">
        <v>382</v>
      </c>
      <c r="E238" s="5">
        <v>2</v>
      </c>
      <c r="H238" s="10" t="s">
        <v>251</v>
      </c>
      <c r="I238" s="10">
        <f>C237+E241</f>
        <v>12</v>
      </c>
      <c r="J238" s="12">
        <f t="shared" si="18"/>
        <v>3.4883720930232558E-2</v>
      </c>
    </row>
    <row r="239" spans="1:10" x14ac:dyDescent="0.55000000000000004">
      <c r="A239" t="s">
        <v>39</v>
      </c>
      <c r="B239" t="s">
        <v>255</v>
      </c>
      <c r="C239">
        <v>39</v>
      </c>
      <c r="D239" s="6" t="s">
        <v>328</v>
      </c>
      <c r="E239" s="5">
        <v>1</v>
      </c>
      <c r="H239" s="10" t="s">
        <v>253</v>
      </c>
      <c r="I239" s="10">
        <f>C238+E242</f>
        <v>8</v>
      </c>
      <c r="J239" s="12">
        <f t="shared" si="18"/>
        <v>2.3255813953488372E-2</v>
      </c>
    </row>
    <row r="240" spans="1:10" x14ac:dyDescent="0.55000000000000004">
      <c r="B240" t="s">
        <v>7</v>
      </c>
      <c r="C240">
        <v>286</v>
      </c>
      <c r="D240" s="6" t="s">
        <v>354</v>
      </c>
      <c r="E240" s="5">
        <v>1</v>
      </c>
      <c r="H240" s="10" t="s">
        <v>39</v>
      </c>
      <c r="I240" s="10">
        <f>C239+SUM(E235,E236,E237,E238,E239,E240)</f>
        <v>46</v>
      </c>
      <c r="J240" s="12">
        <f t="shared" si="18"/>
        <v>0.13372093023255813</v>
      </c>
    </row>
    <row r="241" spans="1:10" x14ac:dyDescent="0.55000000000000004">
      <c r="B241" t="s">
        <v>8</v>
      </c>
      <c r="C241">
        <v>45</v>
      </c>
      <c r="D241" s="6" t="s">
        <v>251</v>
      </c>
      <c r="E241" s="5">
        <v>1</v>
      </c>
      <c r="H241" s="10" t="s">
        <v>525</v>
      </c>
      <c r="I241" s="10">
        <f>SUM(I234:I240)</f>
        <v>344</v>
      </c>
      <c r="J241" s="12"/>
    </row>
    <row r="242" spans="1:10" x14ac:dyDescent="0.55000000000000004">
      <c r="D242" s="6" t="s">
        <v>449</v>
      </c>
      <c r="E242" s="5">
        <v>1</v>
      </c>
    </row>
    <row r="243" spans="1:10" x14ac:dyDescent="0.55000000000000004">
      <c r="D243" s="6" t="s">
        <v>243</v>
      </c>
      <c r="E243" s="5">
        <v>36</v>
      </c>
    </row>
    <row r="244" spans="1:10" x14ac:dyDescent="0.55000000000000004">
      <c r="D244" s="6" t="s">
        <v>499</v>
      </c>
      <c r="E244" s="5">
        <v>6</v>
      </c>
    </row>
    <row r="245" spans="1:10" x14ac:dyDescent="0.55000000000000004">
      <c r="A245" t="s">
        <v>256</v>
      </c>
    </row>
    <row r="246" spans="1:10" x14ac:dyDescent="0.55000000000000004">
      <c r="A246" t="s">
        <v>2</v>
      </c>
      <c r="B246" t="s">
        <v>3</v>
      </c>
      <c r="C246" t="s">
        <v>4</v>
      </c>
      <c r="D246" s="6" t="s">
        <v>510</v>
      </c>
      <c r="E246" s="5"/>
      <c r="H246" s="10" t="s">
        <v>524</v>
      </c>
      <c r="I246" s="10"/>
      <c r="J246" s="10"/>
    </row>
    <row r="247" spans="1:10" x14ac:dyDescent="0.55000000000000004">
      <c r="A247" t="s">
        <v>180</v>
      </c>
      <c r="B247" t="s">
        <v>257</v>
      </c>
      <c r="C247">
        <v>39</v>
      </c>
      <c r="D247" s="6" t="s">
        <v>182</v>
      </c>
      <c r="E247" s="5">
        <v>36</v>
      </c>
      <c r="H247" s="10" t="s">
        <v>256</v>
      </c>
      <c r="I247" s="10" t="s">
        <v>526</v>
      </c>
      <c r="J247" s="10" t="s">
        <v>527</v>
      </c>
    </row>
    <row r="248" spans="1:10" x14ac:dyDescent="0.55000000000000004">
      <c r="A248" t="s">
        <v>182</v>
      </c>
      <c r="B248" t="s">
        <v>258</v>
      </c>
      <c r="C248">
        <v>191</v>
      </c>
      <c r="D248" s="6" t="s">
        <v>180</v>
      </c>
      <c r="E248" s="5">
        <v>6</v>
      </c>
      <c r="H248" s="13" t="s">
        <v>180</v>
      </c>
      <c r="I248" s="10">
        <f>C247+E248</f>
        <v>45</v>
      </c>
      <c r="J248" s="12">
        <f>I248/$I$250</f>
        <v>0.16544117647058823</v>
      </c>
    </row>
    <row r="249" spans="1:10" x14ac:dyDescent="0.55000000000000004">
      <c r="B249" t="s">
        <v>7</v>
      </c>
      <c r="C249">
        <v>230</v>
      </c>
      <c r="D249" s="6" t="s">
        <v>499</v>
      </c>
      <c r="E249" s="5">
        <v>22</v>
      </c>
      <c r="H249" s="13" t="s">
        <v>182</v>
      </c>
      <c r="I249" s="10">
        <f>C248+E247</f>
        <v>227</v>
      </c>
      <c r="J249" s="12">
        <f>I249/$I$250</f>
        <v>0.8345588235294118</v>
      </c>
    </row>
    <row r="250" spans="1:10" x14ac:dyDescent="0.55000000000000004">
      <c r="B250" t="s">
        <v>8</v>
      </c>
      <c r="C250">
        <v>101</v>
      </c>
      <c r="H250" s="10" t="s">
        <v>525</v>
      </c>
      <c r="I250" s="10">
        <f>SUM(I248:I249)</f>
        <v>272</v>
      </c>
      <c r="J250" s="12"/>
    </row>
    <row r="253" spans="1:10" x14ac:dyDescent="0.55000000000000004">
      <c r="A253" t="s">
        <v>259</v>
      </c>
    </row>
    <row r="254" spans="1:10" x14ac:dyDescent="0.55000000000000004">
      <c r="A254" t="s">
        <v>2</v>
      </c>
      <c r="B254" t="s">
        <v>3</v>
      </c>
      <c r="C254" t="s">
        <v>4</v>
      </c>
      <c r="D254" s="5" t="s">
        <v>510</v>
      </c>
      <c r="E254" s="5"/>
      <c r="H254" s="10" t="s">
        <v>524</v>
      </c>
      <c r="I254" s="10"/>
      <c r="J254" s="10"/>
    </row>
    <row r="255" spans="1:10" x14ac:dyDescent="0.55000000000000004">
      <c r="A255" t="s">
        <v>260</v>
      </c>
      <c r="B255" t="s">
        <v>261</v>
      </c>
      <c r="C255">
        <v>22</v>
      </c>
      <c r="D255" s="6" t="s">
        <v>260</v>
      </c>
      <c r="E255" s="5">
        <v>3</v>
      </c>
      <c r="H255" s="10" t="s">
        <v>259</v>
      </c>
      <c r="I255" s="10" t="s">
        <v>526</v>
      </c>
      <c r="J255" s="10" t="s">
        <v>527</v>
      </c>
    </row>
    <row r="256" spans="1:10" x14ac:dyDescent="0.55000000000000004">
      <c r="A256" t="s">
        <v>262</v>
      </c>
      <c r="B256" t="s">
        <v>263</v>
      </c>
      <c r="C256">
        <v>19</v>
      </c>
      <c r="D256" s="6" t="s">
        <v>268</v>
      </c>
      <c r="E256" s="5">
        <v>9</v>
      </c>
      <c r="H256" s="10" t="s">
        <v>260</v>
      </c>
      <c r="I256" s="10">
        <f>C255+E255</f>
        <v>25</v>
      </c>
      <c r="J256" s="12">
        <f>I256/$I$265</f>
        <v>8.9605734767025089E-2</v>
      </c>
    </row>
    <row r="257" spans="1:10" x14ac:dyDescent="0.55000000000000004">
      <c r="A257" t="s">
        <v>264</v>
      </c>
      <c r="B257" t="s">
        <v>265</v>
      </c>
      <c r="C257">
        <v>43</v>
      </c>
      <c r="D257" s="6" t="s">
        <v>270</v>
      </c>
      <c r="E257" s="5">
        <v>6</v>
      </c>
      <c r="H257" s="10" t="s">
        <v>262</v>
      </c>
      <c r="I257" s="10">
        <f>C256+E261</f>
        <v>21</v>
      </c>
      <c r="J257" s="12">
        <f t="shared" ref="J257:J264" si="19">I257/$I$28</f>
        <v>5.5408970976253295E-2</v>
      </c>
    </row>
    <row r="258" spans="1:10" x14ac:dyDescent="0.55000000000000004">
      <c r="A258" t="s">
        <v>266</v>
      </c>
      <c r="B258" t="s">
        <v>267</v>
      </c>
      <c r="C258">
        <v>27</v>
      </c>
      <c r="D258" s="6" t="s">
        <v>271</v>
      </c>
      <c r="E258" s="5">
        <v>1</v>
      </c>
      <c r="H258" s="10" t="s">
        <v>264</v>
      </c>
      <c r="I258" s="10">
        <f>C257+E262</f>
        <v>53</v>
      </c>
      <c r="J258" s="12">
        <f t="shared" si="19"/>
        <v>0.13984168865435356</v>
      </c>
    </row>
    <row r="259" spans="1:10" x14ac:dyDescent="0.55000000000000004">
      <c r="A259" t="s">
        <v>268</v>
      </c>
      <c r="B259" t="s">
        <v>269</v>
      </c>
      <c r="C259">
        <v>34</v>
      </c>
      <c r="D259" s="6" t="s">
        <v>321</v>
      </c>
      <c r="E259" s="5">
        <v>4</v>
      </c>
      <c r="H259" s="10" t="s">
        <v>266</v>
      </c>
      <c r="I259" s="10">
        <f>C258+E263</f>
        <v>33</v>
      </c>
      <c r="J259" s="12">
        <f t="shared" si="19"/>
        <v>8.7071240105540904E-2</v>
      </c>
    </row>
    <row r="260" spans="1:10" x14ac:dyDescent="0.55000000000000004">
      <c r="A260" t="s">
        <v>270</v>
      </c>
      <c r="B260" t="s">
        <v>263</v>
      </c>
      <c r="C260">
        <v>19</v>
      </c>
      <c r="D260" s="6" t="s">
        <v>274</v>
      </c>
      <c r="E260" s="5">
        <v>5</v>
      </c>
      <c r="H260" s="10" t="s">
        <v>268</v>
      </c>
      <c r="I260" s="10">
        <f>C259+E256</f>
        <v>43</v>
      </c>
      <c r="J260" s="12">
        <f t="shared" si="19"/>
        <v>0.11345646437994723</v>
      </c>
    </row>
    <row r="261" spans="1:10" x14ac:dyDescent="0.55000000000000004">
      <c r="A261" t="s">
        <v>271</v>
      </c>
      <c r="B261" t="s">
        <v>261</v>
      </c>
      <c r="C261">
        <v>22</v>
      </c>
      <c r="D261" s="6" t="s">
        <v>262</v>
      </c>
      <c r="E261" s="5">
        <v>2</v>
      </c>
      <c r="H261" s="10" t="s">
        <v>270</v>
      </c>
      <c r="I261" s="10">
        <f>C260+E257</f>
        <v>25</v>
      </c>
      <c r="J261" s="12">
        <f t="shared" si="19"/>
        <v>6.5963060686015831E-2</v>
      </c>
    </row>
    <row r="262" spans="1:10" x14ac:dyDescent="0.55000000000000004">
      <c r="A262" t="s">
        <v>272</v>
      </c>
      <c r="B262" t="s">
        <v>273</v>
      </c>
      <c r="C262">
        <v>14</v>
      </c>
      <c r="D262" s="6" t="s">
        <v>264</v>
      </c>
      <c r="E262" s="5">
        <v>10</v>
      </c>
      <c r="H262" s="10" t="s">
        <v>271</v>
      </c>
      <c r="I262" s="10">
        <f>C261+E258</f>
        <v>23</v>
      </c>
      <c r="J262" s="12">
        <f t="shared" si="19"/>
        <v>6.0686015831134567E-2</v>
      </c>
    </row>
    <row r="263" spans="1:10" x14ac:dyDescent="0.55000000000000004">
      <c r="A263" t="s">
        <v>274</v>
      </c>
      <c r="B263" t="s">
        <v>275</v>
      </c>
      <c r="C263">
        <v>33</v>
      </c>
      <c r="D263" s="6" t="s">
        <v>266</v>
      </c>
      <c r="E263" s="5">
        <v>6</v>
      </c>
      <c r="H263" s="10" t="s">
        <v>272</v>
      </c>
      <c r="I263" s="10">
        <f>C262+E259</f>
        <v>18</v>
      </c>
      <c r="J263" s="12">
        <f t="shared" si="19"/>
        <v>4.7493403693931395E-2</v>
      </c>
    </row>
    <row r="264" spans="1:10" x14ac:dyDescent="0.55000000000000004">
      <c r="B264" t="s">
        <v>7</v>
      </c>
      <c r="C264">
        <v>233</v>
      </c>
      <c r="D264" s="6" t="s">
        <v>499</v>
      </c>
      <c r="E264" s="5">
        <v>18</v>
      </c>
      <c r="H264" s="10" t="s">
        <v>274</v>
      </c>
      <c r="I264" s="10">
        <f>C263+E260</f>
        <v>38</v>
      </c>
      <c r="J264" s="12">
        <f t="shared" si="19"/>
        <v>0.10026385224274406</v>
      </c>
    </row>
    <row r="265" spans="1:10" x14ac:dyDescent="0.55000000000000004">
      <c r="B265" t="s">
        <v>8</v>
      </c>
      <c r="C265">
        <v>98</v>
      </c>
      <c r="H265" s="10" t="s">
        <v>525</v>
      </c>
      <c r="I265" s="10">
        <f>SUM(I256:I264)</f>
        <v>279</v>
      </c>
      <c r="J265" s="12"/>
    </row>
  </sheetData>
  <autoFilter ref="L197:N208" xr:uid="{00000000-0001-0000-0000-000000000000}">
    <sortState xmlns:xlrd2="http://schemas.microsoft.com/office/spreadsheetml/2017/richdata2" ref="L198:N208">
      <sortCondition ref="L197:L208"/>
    </sortState>
  </autoFilter>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E625-E9EB-4242-8783-290CA4BA5794}">
  <dimension ref="A1:BH65"/>
  <sheetViews>
    <sheetView tabSelected="1" topLeftCell="I1" workbookViewId="0">
      <selection activeCell="Q1" sqref="Q1:Q1048576"/>
    </sheetView>
  </sheetViews>
  <sheetFormatPr defaultRowHeight="14.4" x14ac:dyDescent="0.55000000000000004"/>
  <cols>
    <col min="2" max="2" width="4.26171875" customWidth="1"/>
    <col min="3" max="3" width="9.41796875" customWidth="1"/>
    <col min="9" max="9" width="19.578125" customWidth="1"/>
    <col min="25" max="25" width="22.41796875" bestFit="1" customWidth="1"/>
    <col min="26" max="26" width="10.83984375" bestFit="1" customWidth="1"/>
    <col min="27" max="27" width="24.578125" bestFit="1" customWidth="1"/>
    <col min="28" max="28" width="10.83984375" bestFit="1" customWidth="1"/>
    <col min="29" max="29" width="51.41796875" bestFit="1" customWidth="1"/>
    <col min="30" max="30" width="10.83984375" bestFit="1" customWidth="1"/>
    <col min="31" max="31" width="81.15625" bestFit="1" customWidth="1"/>
    <col min="32" max="32" width="10.83984375" bestFit="1" customWidth="1"/>
    <col min="33" max="33" width="55.83984375" bestFit="1" customWidth="1"/>
    <col min="34" max="34" width="10.83984375" bestFit="1" customWidth="1"/>
    <col min="35" max="35" width="61.15625" bestFit="1" customWidth="1"/>
    <col min="36" max="36" width="10.83984375" bestFit="1" customWidth="1"/>
    <col min="37" max="37" width="16.41796875" bestFit="1" customWidth="1"/>
    <col min="38" max="38" width="10.83984375" bestFit="1" customWidth="1"/>
    <col min="39" max="39" width="13.15625" bestFit="1" customWidth="1"/>
    <col min="40" max="40" width="10.83984375" bestFit="1" customWidth="1"/>
    <col min="41" max="41" width="13.15625" bestFit="1" customWidth="1"/>
    <col min="42" max="42" width="10.83984375" bestFit="1" customWidth="1"/>
    <col min="43" max="43" width="13.15625" bestFit="1" customWidth="1"/>
    <col min="44" max="44" width="10.83984375" bestFit="1" customWidth="1"/>
    <col min="45" max="45" width="33" customWidth="1"/>
    <col min="46" max="46" width="10.83984375" bestFit="1" customWidth="1"/>
    <col min="47" max="47" width="53.15625" bestFit="1" customWidth="1"/>
    <col min="48" max="48" width="10.83984375" bestFit="1" customWidth="1"/>
    <col min="49" max="49" width="13.15625" bestFit="1" customWidth="1"/>
    <col min="50" max="50" width="10.83984375" bestFit="1" customWidth="1"/>
    <col min="51" max="51" width="36.578125" customWidth="1"/>
    <col min="52" max="52" width="10.83984375" bestFit="1" customWidth="1"/>
    <col min="53" max="53" width="13.15625" bestFit="1" customWidth="1"/>
    <col min="54" max="54" width="10.83984375" bestFit="1" customWidth="1"/>
    <col min="55" max="55" width="45" bestFit="1" customWidth="1"/>
    <col min="56" max="56" width="10.83984375" bestFit="1" customWidth="1"/>
    <col min="57" max="57" width="13.15625" bestFit="1" customWidth="1"/>
    <col min="58" max="58" width="10.83984375" bestFit="1" customWidth="1"/>
    <col min="59" max="59" width="17" bestFit="1" customWidth="1"/>
    <col min="60" max="60" width="10.83984375" bestFit="1" customWidth="1"/>
  </cols>
  <sheetData>
    <row r="1" spans="1:60" x14ac:dyDescent="0.55000000000000004">
      <c r="A1" t="s">
        <v>501</v>
      </c>
      <c r="B1" s="1" t="s">
        <v>276</v>
      </c>
      <c r="C1" s="1" t="s">
        <v>277</v>
      </c>
      <c r="D1" s="1" t="s">
        <v>278</v>
      </c>
      <c r="E1" s="1" t="s">
        <v>279</v>
      </c>
      <c r="F1" s="1" t="s">
        <v>280</v>
      </c>
      <c r="G1" s="1" t="s">
        <v>281</v>
      </c>
      <c r="H1" s="1" t="s">
        <v>282</v>
      </c>
      <c r="I1" s="1" t="s">
        <v>283</v>
      </c>
      <c r="J1" s="1" t="s">
        <v>284</v>
      </c>
      <c r="K1" s="1" t="s">
        <v>285</v>
      </c>
      <c r="L1" s="1" t="s">
        <v>286</v>
      </c>
      <c r="M1" s="1" t="s">
        <v>287</v>
      </c>
      <c r="N1" s="1" t="s">
        <v>288</v>
      </c>
      <c r="O1" s="1" t="s">
        <v>289</v>
      </c>
      <c r="P1" s="1" t="s">
        <v>290</v>
      </c>
      <c r="Q1" s="1" t="s">
        <v>291</v>
      </c>
      <c r="R1" s="1" t="s">
        <v>292</v>
      </c>
      <c r="S1" s="1" t="s">
        <v>293</v>
      </c>
      <c r="T1" s="1" t="s">
        <v>294</v>
      </c>
      <c r="U1" s="1" t="s">
        <v>295</v>
      </c>
      <c r="V1" s="1" t="s">
        <v>296</v>
      </c>
    </row>
    <row r="2" spans="1:60" x14ac:dyDescent="0.55000000000000004">
      <c r="A2">
        <v>1</v>
      </c>
      <c r="B2" s="2">
        <v>45534.494225335649</v>
      </c>
      <c r="C2" s="2">
        <v>45491.805555555555</v>
      </c>
      <c r="D2" s="1" t="s">
        <v>24</v>
      </c>
      <c r="E2" s="1" t="s">
        <v>297</v>
      </c>
      <c r="F2" s="1" t="s">
        <v>298</v>
      </c>
      <c r="G2" s="1" t="s">
        <v>299</v>
      </c>
      <c r="H2" s="1" t="s">
        <v>136</v>
      </c>
      <c r="I2" s="1" t="s">
        <v>300</v>
      </c>
      <c r="J2" s="1" t="s">
        <v>164</v>
      </c>
      <c r="K2" s="1">
        <v>2</v>
      </c>
      <c r="L2" s="1" t="s">
        <v>182</v>
      </c>
      <c r="M2" s="1" t="s">
        <v>182</v>
      </c>
      <c r="N2" s="1" t="s">
        <v>188</v>
      </c>
      <c r="O2" s="1" t="s">
        <v>301</v>
      </c>
      <c r="P2" s="1" t="s">
        <v>180</v>
      </c>
      <c r="Q2" s="1" t="s">
        <v>302</v>
      </c>
      <c r="R2" s="1" t="s">
        <v>303</v>
      </c>
      <c r="S2" s="1" t="s">
        <v>234</v>
      </c>
      <c r="T2" s="1" t="s">
        <v>249</v>
      </c>
      <c r="U2" s="1" t="s">
        <v>182</v>
      </c>
      <c r="V2" s="1" t="s">
        <v>270</v>
      </c>
    </row>
    <row r="3" spans="1:60" x14ac:dyDescent="0.55000000000000004">
      <c r="A3">
        <v>2</v>
      </c>
      <c r="B3" s="2">
        <v>45534.496090127315</v>
      </c>
      <c r="C3" s="2">
        <v>45491.791666666672</v>
      </c>
      <c r="D3" s="1" t="s">
        <v>26</v>
      </c>
      <c r="E3" s="1" t="s">
        <v>304</v>
      </c>
      <c r="G3" s="1" t="s">
        <v>305</v>
      </c>
      <c r="H3" s="1" t="s">
        <v>132</v>
      </c>
      <c r="J3" s="1" t="s">
        <v>166</v>
      </c>
      <c r="K3" s="1" t="s">
        <v>173</v>
      </c>
      <c r="L3" s="1" t="s">
        <v>180</v>
      </c>
      <c r="M3" s="1" t="s">
        <v>180</v>
      </c>
      <c r="N3" s="1" t="s">
        <v>190</v>
      </c>
      <c r="O3" s="1" t="s">
        <v>306</v>
      </c>
      <c r="Q3" s="1" t="s">
        <v>307</v>
      </c>
      <c r="R3" s="1" t="s">
        <v>308</v>
      </c>
      <c r="S3" s="1" t="s">
        <v>240</v>
      </c>
      <c r="T3" s="1" t="s">
        <v>249</v>
      </c>
      <c r="U3" s="1" t="s">
        <v>182</v>
      </c>
      <c r="V3" s="1" t="s">
        <v>260</v>
      </c>
      <c r="Y3" s="7" t="s">
        <v>505</v>
      </c>
      <c r="AA3" t="s">
        <v>506</v>
      </c>
      <c r="AC3" t="s">
        <v>507</v>
      </c>
      <c r="AE3" t="s">
        <v>508</v>
      </c>
      <c r="AG3" t="s">
        <v>509</v>
      </c>
      <c r="AI3" t="s">
        <v>511</v>
      </c>
      <c r="AK3" t="s">
        <v>512</v>
      </c>
      <c r="AM3" t="s">
        <v>513</v>
      </c>
      <c r="AO3" t="s">
        <v>514</v>
      </c>
      <c r="AQ3" t="s">
        <v>515</v>
      </c>
      <c r="AS3" t="s">
        <v>516</v>
      </c>
      <c r="AU3" t="s">
        <v>517</v>
      </c>
      <c r="AW3" t="s">
        <v>518</v>
      </c>
      <c r="AY3" t="s">
        <v>519</v>
      </c>
      <c r="BA3" t="s">
        <v>520</v>
      </c>
      <c r="BC3" t="s">
        <v>521</v>
      </c>
      <c r="BE3" t="s">
        <v>522</v>
      </c>
      <c r="BG3" t="s">
        <v>523</v>
      </c>
    </row>
    <row r="4" spans="1:60" x14ac:dyDescent="0.55000000000000004">
      <c r="A4">
        <v>3</v>
      </c>
      <c r="B4" s="2">
        <v>45534.498374155097</v>
      </c>
      <c r="C4" s="2">
        <v>45491.697916666672</v>
      </c>
      <c r="E4" s="1" t="s">
        <v>309</v>
      </c>
      <c r="G4" s="1" t="s">
        <v>310</v>
      </c>
      <c r="H4" s="1" t="s">
        <v>132</v>
      </c>
      <c r="I4" s="1" t="s">
        <v>311</v>
      </c>
      <c r="J4" s="1" t="s">
        <v>170</v>
      </c>
      <c r="K4" s="1" t="s">
        <v>173</v>
      </c>
      <c r="L4" s="1" t="s">
        <v>180</v>
      </c>
      <c r="M4" s="1" t="s">
        <v>180</v>
      </c>
      <c r="P4" s="1" t="s">
        <v>180</v>
      </c>
      <c r="R4" s="1" t="s">
        <v>312</v>
      </c>
      <c r="S4" s="1" t="s">
        <v>230</v>
      </c>
      <c r="T4" s="1" t="s">
        <v>243</v>
      </c>
      <c r="U4" s="1" t="s">
        <v>182</v>
      </c>
      <c r="V4" s="1" t="s">
        <v>264</v>
      </c>
    </row>
    <row r="5" spans="1:60" x14ac:dyDescent="0.55000000000000004">
      <c r="A5">
        <v>4</v>
      </c>
      <c r="B5" s="2">
        <v>45534.501428981486</v>
      </c>
      <c r="C5" s="2">
        <v>45491.666666666672</v>
      </c>
      <c r="D5" s="1" t="s">
        <v>313</v>
      </c>
      <c r="E5" s="1" t="s">
        <v>314</v>
      </c>
      <c r="F5" s="1" t="s">
        <v>315</v>
      </c>
      <c r="G5" s="1" t="s">
        <v>316</v>
      </c>
      <c r="H5" s="1" t="s">
        <v>130</v>
      </c>
      <c r="I5" s="1" t="s">
        <v>317</v>
      </c>
      <c r="J5" s="1" t="s">
        <v>170</v>
      </c>
      <c r="K5" s="1" t="s">
        <v>173</v>
      </c>
      <c r="L5" s="1" t="s">
        <v>180</v>
      </c>
      <c r="M5" s="1" t="s">
        <v>180</v>
      </c>
      <c r="N5" s="1" t="s">
        <v>188</v>
      </c>
      <c r="O5" s="1" t="s">
        <v>318</v>
      </c>
      <c r="P5" s="1" t="s">
        <v>180</v>
      </c>
      <c r="Q5" s="1" t="s">
        <v>319</v>
      </c>
      <c r="R5" s="1" t="s">
        <v>320</v>
      </c>
      <c r="S5" s="1" t="s">
        <v>232</v>
      </c>
      <c r="T5" s="1" t="s">
        <v>249</v>
      </c>
      <c r="U5" s="1" t="s">
        <v>182</v>
      </c>
      <c r="V5" s="1" t="s">
        <v>321</v>
      </c>
      <c r="Y5" s="3" t="s">
        <v>498</v>
      </c>
      <c r="Z5" t="s">
        <v>504</v>
      </c>
      <c r="AA5" s="3" t="s">
        <v>498</v>
      </c>
      <c r="AB5" t="s">
        <v>504</v>
      </c>
      <c r="AC5" s="3" t="s">
        <v>498</v>
      </c>
      <c r="AD5" t="s">
        <v>504</v>
      </c>
      <c r="AE5" s="3" t="s">
        <v>498</v>
      </c>
      <c r="AF5" t="s">
        <v>504</v>
      </c>
      <c r="AG5" s="3" t="s">
        <v>498</v>
      </c>
      <c r="AH5" t="s">
        <v>504</v>
      </c>
      <c r="AI5" s="3" t="s">
        <v>498</v>
      </c>
      <c r="AJ5" t="s">
        <v>504</v>
      </c>
      <c r="AK5" s="3" t="s">
        <v>498</v>
      </c>
      <c r="AL5" t="s">
        <v>504</v>
      </c>
      <c r="AM5" s="3" t="s">
        <v>498</v>
      </c>
      <c r="AN5" t="s">
        <v>504</v>
      </c>
      <c r="AO5" s="3" t="s">
        <v>498</v>
      </c>
      <c r="AP5" t="s">
        <v>504</v>
      </c>
      <c r="AQ5" s="3" t="s">
        <v>498</v>
      </c>
      <c r="AR5" t="s">
        <v>504</v>
      </c>
      <c r="AS5" s="3" t="s">
        <v>498</v>
      </c>
      <c r="AT5" t="s">
        <v>504</v>
      </c>
      <c r="AU5" s="3" t="s">
        <v>498</v>
      </c>
      <c r="AV5" t="s">
        <v>504</v>
      </c>
      <c r="AW5" s="3" t="s">
        <v>498</v>
      </c>
      <c r="AX5" t="s">
        <v>504</v>
      </c>
      <c r="AY5" s="3" t="s">
        <v>498</v>
      </c>
      <c r="AZ5" t="s">
        <v>504</v>
      </c>
      <c r="BA5" s="3" t="s">
        <v>498</v>
      </c>
      <c r="BB5" t="s">
        <v>504</v>
      </c>
      <c r="BC5" s="3" t="s">
        <v>498</v>
      </c>
      <c r="BD5" t="s">
        <v>504</v>
      </c>
      <c r="BE5" s="3" t="s">
        <v>498</v>
      </c>
      <c r="BF5" t="s">
        <v>504</v>
      </c>
      <c r="BG5" s="3" t="s">
        <v>498</v>
      </c>
      <c r="BH5" t="s">
        <v>504</v>
      </c>
    </row>
    <row r="6" spans="1:60" x14ac:dyDescent="0.55000000000000004">
      <c r="A6">
        <v>5</v>
      </c>
      <c r="B6" s="2">
        <v>45534.502801354167</v>
      </c>
      <c r="C6" s="2">
        <v>45491.71875</v>
      </c>
      <c r="E6" s="1" t="s">
        <v>297</v>
      </c>
      <c r="G6" s="1" t="s">
        <v>101</v>
      </c>
      <c r="H6" s="1" t="s">
        <v>136</v>
      </c>
      <c r="J6" s="1" t="s">
        <v>166</v>
      </c>
      <c r="K6" s="1">
        <v>1</v>
      </c>
      <c r="L6" s="1" t="s">
        <v>180</v>
      </c>
      <c r="N6" s="1" t="s">
        <v>188</v>
      </c>
      <c r="O6" s="1" t="s">
        <v>322</v>
      </c>
      <c r="P6" s="1" t="s">
        <v>182</v>
      </c>
      <c r="Q6" s="1" t="s">
        <v>214</v>
      </c>
      <c r="R6" s="1" t="s">
        <v>323</v>
      </c>
      <c r="S6" s="1" t="s">
        <v>236</v>
      </c>
      <c r="T6" s="1" t="s">
        <v>243</v>
      </c>
      <c r="U6" s="1" t="s">
        <v>182</v>
      </c>
      <c r="V6" s="1" t="s">
        <v>268</v>
      </c>
      <c r="Y6" s="4" t="s">
        <v>463</v>
      </c>
      <c r="Z6">
        <v>1</v>
      </c>
      <c r="AA6" s="4" t="s">
        <v>429</v>
      </c>
      <c r="AB6">
        <v>1</v>
      </c>
      <c r="AC6" s="4" t="s">
        <v>64</v>
      </c>
      <c r="AD6">
        <v>2</v>
      </c>
      <c r="AE6" s="4" t="s">
        <v>450</v>
      </c>
      <c r="AF6">
        <v>1</v>
      </c>
      <c r="AG6" s="4" t="s">
        <v>356</v>
      </c>
      <c r="AH6">
        <v>1</v>
      </c>
      <c r="AI6" s="4" t="s">
        <v>153</v>
      </c>
      <c r="AJ6">
        <v>2</v>
      </c>
      <c r="AK6" s="4" t="s">
        <v>164</v>
      </c>
      <c r="AL6">
        <v>19</v>
      </c>
      <c r="AM6" s="4">
        <v>1</v>
      </c>
      <c r="AN6">
        <v>12</v>
      </c>
      <c r="AO6" s="4" t="s">
        <v>182</v>
      </c>
      <c r="AP6">
        <v>10</v>
      </c>
      <c r="AQ6" s="4" t="s">
        <v>182</v>
      </c>
      <c r="AR6">
        <v>6</v>
      </c>
      <c r="AS6" s="4" t="s">
        <v>190</v>
      </c>
      <c r="AT6">
        <v>8</v>
      </c>
      <c r="AU6" s="4" t="s">
        <v>401</v>
      </c>
      <c r="AV6">
        <v>1</v>
      </c>
      <c r="AW6" s="4" t="s">
        <v>182</v>
      </c>
      <c r="AX6">
        <v>42</v>
      </c>
      <c r="AY6" s="4" t="s">
        <v>307</v>
      </c>
      <c r="AZ6">
        <v>1</v>
      </c>
      <c r="BA6" s="4" t="s">
        <v>230</v>
      </c>
      <c r="BB6">
        <v>9</v>
      </c>
      <c r="BC6" s="4" t="s">
        <v>249</v>
      </c>
      <c r="BD6">
        <v>9</v>
      </c>
      <c r="BE6" s="4" t="s">
        <v>182</v>
      </c>
      <c r="BF6">
        <v>36</v>
      </c>
      <c r="BG6" s="4" t="s">
        <v>260</v>
      </c>
      <c r="BH6">
        <v>3</v>
      </c>
    </row>
    <row r="7" spans="1:60" x14ac:dyDescent="0.55000000000000004">
      <c r="A7">
        <v>6</v>
      </c>
      <c r="B7" s="2">
        <v>45534.506859479166</v>
      </c>
      <c r="C7" s="2">
        <v>45491.65625</v>
      </c>
      <c r="D7" s="1" t="s">
        <v>313</v>
      </c>
      <c r="E7" s="1" t="s">
        <v>44</v>
      </c>
      <c r="G7" s="1" t="s">
        <v>324</v>
      </c>
      <c r="H7" s="1" t="s">
        <v>132</v>
      </c>
      <c r="I7" s="1" t="s">
        <v>325</v>
      </c>
      <c r="J7" s="1" t="s">
        <v>168</v>
      </c>
      <c r="K7" s="1">
        <v>1</v>
      </c>
      <c r="L7" s="1" t="s">
        <v>180</v>
      </c>
      <c r="M7" s="1" t="s">
        <v>180</v>
      </c>
      <c r="N7" s="1" t="s">
        <v>188</v>
      </c>
      <c r="O7" s="1" t="s">
        <v>322</v>
      </c>
      <c r="P7" s="1" t="s">
        <v>182</v>
      </c>
      <c r="Q7" s="1" t="s">
        <v>326</v>
      </c>
      <c r="R7" s="1" t="s">
        <v>327</v>
      </c>
      <c r="S7" s="1" t="s">
        <v>232</v>
      </c>
      <c r="T7" s="1" t="s">
        <v>328</v>
      </c>
      <c r="V7" s="1" t="s">
        <v>260</v>
      </c>
      <c r="Y7" s="4" t="s">
        <v>465</v>
      </c>
      <c r="Z7">
        <v>3</v>
      </c>
      <c r="AA7" s="4" t="s">
        <v>387</v>
      </c>
      <c r="AB7">
        <v>2</v>
      </c>
      <c r="AC7" s="4" t="s">
        <v>476</v>
      </c>
      <c r="AD7">
        <v>1</v>
      </c>
      <c r="AE7" s="4" t="s">
        <v>113</v>
      </c>
      <c r="AF7">
        <v>1</v>
      </c>
      <c r="AG7" s="4" t="s">
        <v>136</v>
      </c>
      <c r="AH7">
        <v>11</v>
      </c>
      <c r="AI7" s="4" t="s">
        <v>155</v>
      </c>
      <c r="AJ7">
        <v>2</v>
      </c>
      <c r="AK7" s="4" t="s">
        <v>166</v>
      </c>
      <c r="AL7">
        <v>16</v>
      </c>
      <c r="AM7" s="4">
        <v>2</v>
      </c>
      <c r="AN7">
        <v>13</v>
      </c>
      <c r="AO7" s="4" t="s">
        <v>180</v>
      </c>
      <c r="AP7">
        <v>48</v>
      </c>
      <c r="AQ7" s="4" t="s">
        <v>180</v>
      </c>
      <c r="AR7">
        <v>46</v>
      </c>
      <c r="AS7" s="4" t="s">
        <v>188</v>
      </c>
      <c r="AT7">
        <v>49</v>
      </c>
      <c r="AU7" s="4" t="s">
        <v>369</v>
      </c>
      <c r="AV7">
        <v>4</v>
      </c>
      <c r="AW7" s="4" t="s">
        <v>180</v>
      </c>
      <c r="AX7">
        <v>9</v>
      </c>
      <c r="AY7" s="4" t="s">
        <v>402</v>
      </c>
      <c r="AZ7">
        <v>1</v>
      </c>
      <c r="BA7" s="4" t="s">
        <v>232</v>
      </c>
      <c r="BB7">
        <v>8</v>
      </c>
      <c r="BC7" s="4" t="s">
        <v>245</v>
      </c>
      <c r="BD7">
        <v>4</v>
      </c>
      <c r="BE7" s="4" t="s">
        <v>180</v>
      </c>
      <c r="BF7">
        <v>6</v>
      </c>
      <c r="BG7" s="4" t="s">
        <v>268</v>
      </c>
      <c r="BH7">
        <v>9</v>
      </c>
    </row>
    <row r="8" spans="1:60" x14ac:dyDescent="0.55000000000000004">
      <c r="A8">
        <v>7</v>
      </c>
      <c r="B8" s="2">
        <v>45534.509266006949</v>
      </c>
      <c r="C8" s="2">
        <v>45491.715277777781</v>
      </c>
      <c r="F8" s="1" t="s">
        <v>329</v>
      </c>
      <c r="G8" s="1" t="s">
        <v>330</v>
      </c>
      <c r="H8" s="1" t="s">
        <v>132</v>
      </c>
      <c r="I8" s="1" t="s">
        <v>331</v>
      </c>
      <c r="J8" s="1" t="s">
        <v>168</v>
      </c>
      <c r="K8" s="1">
        <v>1</v>
      </c>
      <c r="L8" s="1" t="s">
        <v>180</v>
      </c>
      <c r="M8" s="1" t="s">
        <v>182</v>
      </c>
      <c r="N8" s="1" t="s">
        <v>190</v>
      </c>
      <c r="O8" s="1" t="s">
        <v>332</v>
      </c>
      <c r="P8" s="1" t="s">
        <v>180</v>
      </c>
      <c r="Q8" s="1" t="s">
        <v>333</v>
      </c>
      <c r="R8" s="1" t="s">
        <v>334</v>
      </c>
      <c r="S8" s="1" t="s">
        <v>230</v>
      </c>
      <c r="T8" s="1" t="s">
        <v>243</v>
      </c>
      <c r="U8" s="1" t="s">
        <v>182</v>
      </c>
      <c r="Y8" s="4" t="s">
        <v>483</v>
      </c>
      <c r="Z8">
        <v>1</v>
      </c>
      <c r="AA8" s="4" t="s">
        <v>314</v>
      </c>
      <c r="AB8">
        <v>1</v>
      </c>
      <c r="AC8" s="4" t="s">
        <v>387</v>
      </c>
      <c r="AD8">
        <v>4</v>
      </c>
      <c r="AE8" s="4" t="s">
        <v>116</v>
      </c>
      <c r="AF8">
        <v>1</v>
      </c>
      <c r="AG8" s="4" t="s">
        <v>132</v>
      </c>
      <c r="AH8">
        <v>23</v>
      </c>
      <c r="AI8" s="4" t="s">
        <v>443</v>
      </c>
      <c r="AJ8">
        <v>2</v>
      </c>
      <c r="AK8" s="4" t="s">
        <v>168</v>
      </c>
      <c r="AL8">
        <v>10</v>
      </c>
      <c r="AM8" s="4" t="s">
        <v>177</v>
      </c>
      <c r="AN8">
        <v>3</v>
      </c>
      <c r="AO8" s="4" t="s">
        <v>499</v>
      </c>
      <c r="AP8">
        <v>6</v>
      </c>
      <c r="AQ8" s="4" t="s">
        <v>499</v>
      </c>
      <c r="AR8">
        <v>12</v>
      </c>
      <c r="AS8" s="4" t="s">
        <v>499</v>
      </c>
      <c r="AT8">
        <v>7</v>
      </c>
      <c r="AU8" s="4" t="s">
        <v>489</v>
      </c>
      <c r="AV8">
        <v>1</v>
      </c>
      <c r="AW8" s="4" t="s">
        <v>499</v>
      </c>
      <c r="AX8">
        <v>13</v>
      </c>
      <c r="AY8" s="4" t="s">
        <v>475</v>
      </c>
      <c r="AZ8">
        <v>1</v>
      </c>
      <c r="BA8" s="4" t="s">
        <v>234</v>
      </c>
      <c r="BB8">
        <v>10</v>
      </c>
      <c r="BC8" s="4" t="s">
        <v>340</v>
      </c>
      <c r="BD8">
        <v>1</v>
      </c>
      <c r="BE8" s="4" t="s">
        <v>499</v>
      </c>
      <c r="BF8">
        <v>22</v>
      </c>
      <c r="BG8" s="4" t="s">
        <v>270</v>
      </c>
      <c r="BH8">
        <v>6</v>
      </c>
    </row>
    <row r="9" spans="1:60" x14ac:dyDescent="0.55000000000000004">
      <c r="A9">
        <v>8</v>
      </c>
      <c r="B9" s="2">
        <v>45534.511027442131</v>
      </c>
      <c r="C9" s="2">
        <v>45491.708333333328</v>
      </c>
      <c r="D9" s="1" t="s">
        <v>313</v>
      </c>
      <c r="E9" s="1" t="s">
        <v>335</v>
      </c>
      <c r="G9" s="1" t="s">
        <v>336</v>
      </c>
      <c r="H9" s="1" t="s">
        <v>337</v>
      </c>
      <c r="Q9" s="1" t="s">
        <v>338</v>
      </c>
      <c r="R9" s="1" t="s">
        <v>339</v>
      </c>
      <c r="S9" s="1" t="s">
        <v>234</v>
      </c>
      <c r="T9" s="1" t="s">
        <v>340</v>
      </c>
      <c r="U9" s="1" t="s">
        <v>180</v>
      </c>
      <c r="Y9" s="4" t="s">
        <v>479</v>
      </c>
      <c r="Z9">
        <v>1</v>
      </c>
      <c r="AA9" s="4" t="s">
        <v>46</v>
      </c>
      <c r="AB9">
        <v>5</v>
      </c>
      <c r="AC9" s="4" t="s">
        <v>80</v>
      </c>
      <c r="AD9">
        <v>2</v>
      </c>
      <c r="AE9" s="4" t="s">
        <v>109</v>
      </c>
      <c r="AF9">
        <v>3</v>
      </c>
      <c r="AG9" s="4" t="s">
        <v>134</v>
      </c>
      <c r="AH9">
        <v>2</v>
      </c>
      <c r="AI9" s="4" t="s">
        <v>362</v>
      </c>
      <c r="AJ9">
        <v>1</v>
      </c>
      <c r="AK9" s="4" t="s">
        <v>170</v>
      </c>
      <c r="AL9">
        <v>8</v>
      </c>
      <c r="AM9" s="4" t="s">
        <v>173</v>
      </c>
      <c r="AN9">
        <v>34</v>
      </c>
      <c r="AO9" s="4" t="s">
        <v>500</v>
      </c>
      <c r="AP9">
        <v>64</v>
      </c>
      <c r="AQ9" s="4" t="s">
        <v>500</v>
      </c>
      <c r="AR9">
        <v>64</v>
      </c>
      <c r="AS9" s="4" t="s">
        <v>500</v>
      </c>
      <c r="AT9">
        <v>64</v>
      </c>
      <c r="AU9" s="4" t="s">
        <v>377</v>
      </c>
      <c r="AV9">
        <v>1</v>
      </c>
      <c r="AW9" s="4" t="s">
        <v>500</v>
      </c>
      <c r="AX9">
        <v>64</v>
      </c>
      <c r="AY9" s="4" t="s">
        <v>343</v>
      </c>
      <c r="AZ9">
        <v>16</v>
      </c>
      <c r="BA9" s="4" t="s">
        <v>236</v>
      </c>
      <c r="BB9">
        <v>14</v>
      </c>
      <c r="BC9" s="4" t="s">
        <v>440</v>
      </c>
      <c r="BD9">
        <v>1</v>
      </c>
      <c r="BE9" s="4" t="s">
        <v>500</v>
      </c>
      <c r="BF9">
        <v>64</v>
      </c>
      <c r="BG9" s="4" t="s">
        <v>271</v>
      </c>
      <c r="BH9">
        <v>1</v>
      </c>
    </row>
    <row r="10" spans="1:60" x14ac:dyDescent="0.55000000000000004">
      <c r="A10">
        <v>9</v>
      </c>
      <c r="B10" s="2">
        <v>45534.511902384256</v>
      </c>
      <c r="C10" s="2">
        <v>45491.739583333328</v>
      </c>
      <c r="E10" s="1" t="s">
        <v>341</v>
      </c>
      <c r="H10" s="1" t="s">
        <v>130</v>
      </c>
      <c r="I10" s="1" t="s">
        <v>325</v>
      </c>
      <c r="J10" s="1" t="s">
        <v>164</v>
      </c>
      <c r="K10" s="1" t="s">
        <v>173</v>
      </c>
      <c r="L10" s="1" t="s">
        <v>182</v>
      </c>
      <c r="M10" s="1" t="s">
        <v>180</v>
      </c>
      <c r="N10" s="1" t="s">
        <v>188</v>
      </c>
      <c r="O10" s="1" t="s">
        <v>342</v>
      </c>
      <c r="Q10" s="1" t="s">
        <v>343</v>
      </c>
      <c r="R10" s="1" t="s">
        <v>308</v>
      </c>
      <c r="Y10" s="4" t="s">
        <v>410</v>
      </c>
      <c r="Z10">
        <v>1</v>
      </c>
      <c r="AA10" s="4" t="s">
        <v>399</v>
      </c>
      <c r="AB10">
        <v>2</v>
      </c>
      <c r="AC10" s="4" t="s">
        <v>366</v>
      </c>
      <c r="AD10">
        <v>1</v>
      </c>
      <c r="AE10" s="4" t="s">
        <v>111</v>
      </c>
      <c r="AF10">
        <v>4</v>
      </c>
      <c r="AG10" s="4" t="s">
        <v>451</v>
      </c>
      <c r="AH10">
        <v>1</v>
      </c>
      <c r="AI10" s="4" t="s">
        <v>311</v>
      </c>
      <c r="AJ10">
        <v>1</v>
      </c>
      <c r="AK10" s="4" t="s">
        <v>162</v>
      </c>
      <c r="AL10">
        <v>8</v>
      </c>
      <c r="AM10" s="4" t="s">
        <v>499</v>
      </c>
      <c r="AN10">
        <v>2</v>
      </c>
      <c r="AU10" s="4" t="s">
        <v>392</v>
      </c>
      <c r="AV10">
        <v>4</v>
      </c>
      <c r="AY10" s="4" t="s">
        <v>438</v>
      </c>
      <c r="AZ10">
        <v>1</v>
      </c>
      <c r="BA10" s="4" t="s">
        <v>238</v>
      </c>
      <c r="BB10">
        <v>7</v>
      </c>
      <c r="BC10" s="4" t="s">
        <v>398</v>
      </c>
      <c r="BD10">
        <v>1</v>
      </c>
      <c r="BG10" s="4" t="s">
        <v>321</v>
      </c>
      <c r="BH10">
        <v>4</v>
      </c>
    </row>
    <row r="11" spans="1:60" x14ac:dyDescent="0.55000000000000004">
      <c r="A11">
        <v>10</v>
      </c>
      <c r="B11" s="2">
        <v>45534.513632708331</v>
      </c>
      <c r="C11" s="2">
        <v>45491.760416666672</v>
      </c>
      <c r="E11" s="1" t="s">
        <v>42</v>
      </c>
      <c r="G11" s="1" t="s">
        <v>344</v>
      </c>
      <c r="H11" s="1" t="s">
        <v>130</v>
      </c>
      <c r="I11" s="1" t="s">
        <v>325</v>
      </c>
      <c r="J11" s="1" t="s">
        <v>162</v>
      </c>
      <c r="K11" s="1" t="s">
        <v>173</v>
      </c>
      <c r="L11" s="1" t="s">
        <v>180</v>
      </c>
      <c r="M11" s="1" t="s">
        <v>180</v>
      </c>
      <c r="N11" s="1" t="s">
        <v>190</v>
      </c>
      <c r="O11" s="1" t="s">
        <v>345</v>
      </c>
      <c r="P11" s="1" t="s">
        <v>182</v>
      </c>
      <c r="Q11" s="1" t="s">
        <v>346</v>
      </c>
      <c r="R11" s="1" t="s">
        <v>347</v>
      </c>
      <c r="S11" s="1" t="s">
        <v>234</v>
      </c>
      <c r="T11" s="1" t="s">
        <v>243</v>
      </c>
      <c r="U11" s="1" t="s">
        <v>182</v>
      </c>
      <c r="V11" s="1" t="s">
        <v>260</v>
      </c>
      <c r="Y11" s="4" t="s">
        <v>313</v>
      </c>
      <c r="Z11">
        <v>8</v>
      </c>
      <c r="AA11" s="4" t="s">
        <v>484</v>
      </c>
      <c r="AB11">
        <v>1</v>
      </c>
      <c r="AC11" s="4" t="s">
        <v>380</v>
      </c>
      <c r="AD11">
        <v>1</v>
      </c>
      <c r="AE11" s="4" t="s">
        <v>430</v>
      </c>
      <c r="AF11">
        <v>1</v>
      </c>
      <c r="AG11" s="4" t="s">
        <v>130</v>
      </c>
      <c r="AH11">
        <v>14</v>
      </c>
      <c r="AI11" s="4" t="s">
        <v>400</v>
      </c>
      <c r="AJ11">
        <v>3</v>
      </c>
      <c r="AK11" s="4" t="s">
        <v>499</v>
      </c>
      <c r="AL11">
        <v>3</v>
      </c>
      <c r="AM11" s="4" t="s">
        <v>500</v>
      </c>
      <c r="AN11">
        <v>64</v>
      </c>
      <c r="AU11" s="4" t="s">
        <v>477</v>
      </c>
      <c r="AV11">
        <v>1</v>
      </c>
      <c r="AY11" s="4" t="s">
        <v>212</v>
      </c>
      <c r="AZ11">
        <v>4</v>
      </c>
      <c r="BA11" s="4" t="s">
        <v>240</v>
      </c>
      <c r="BB11">
        <v>14</v>
      </c>
      <c r="BC11" s="4" t="s">
        <v>382</v>
      </c>
      <c r="BD11">
        <v>2</v>
      </c>
      <c r="BG11" s="4" t="s">
        <v>274</v>
      </c>
      <c r="BH11">
        <v>5</v>
      </c>
    </row>
    <row r="12" spans="1:60" x14ac:dyDescent="0.55000000000000004">
      <c r="A12">
        <v>11</v>
      </c>
      <c r="B12" s="2">
        <v>45534.514990555559</v>
      </c>
      <c r="C12" s="2">
        <v>45491.791666666672</v>
      </c>
      <c r="D12" s="1" t="s">
        <v>24</v>
      </c>
      <c r="E12" s="1" t="s">
        <v>297</v>
      </c>
      <c r="F12" s="1" t="s">
        <v>298</v>
      </c>
      <c r="G12" s="1" t="s">
        <v>348</v>
      </c>
      <c r="H12" s="1" t="s">
        <v>136</v>
      </c>
      <c r="I12" s="1" t="s">
        <v>349</v>
      </c>
      <c r="J12" s="1" t="s">
        <v>164</v>
      </c>
      <c r="K12" s="1" t="s">
        <v>173</v>
      </c>
      <c r="L12" s="1" t="s">
        <v>182</v>
      </c>
      <c r="M12" s="1" t="s">
        <v>182</v>
      </c>
      <c r="N12" s="1" t="s">
        <v>188</v>
      </c>
      <c r="O12" s="1" t="s">
        <v>350</v>
      </c>
      <c r="P12" s="1" t="s">
        <v>182</v>
      </c>
      <c r="Q12" s="1" t="s">
        <v>216</v>
      </c>
      <c r="R12" s="1" t="s">
        <v>308</v>
      </c>
      <c r="S12" s="1" t="s">
        <v>236</v>
      </c>
      <c r="Y12" s="4" t="s">
        <v>370</v>
      </c>
      <c r="Z12">
        <v>3</v>
      </c>
      <c r="AA12" s="4" t="s">
        <v>341</v>
      </c>
      <c r="AB12">
        <v>2</v>
      </c>
      <c r="AC12" s="4" t="s">
        <v>78</v>
      </c>
      <c r="AD12">
        <v>6</v>
      </c>
      <c r="AE12" s="4" t="s">
        <v>485</v>
      </c>
      <c r="AF12">
        <v>1</v>
      </c>
      <c r="AG12" s="4" t="s">
        <v>337</v>
      </c>
      <c r="AH12">
        <v>3</v>
      </c>
      <c r="AI12" s="4" t="s">
        <v>317</v>
      </c>
      <c r="AJ12">
        <v>1</v>
      </c>
      <c r="AK12" s="4" t="s">
        <v>500</v>
      </c>
      <c r="AL12">
        <v>64</v>
      </c>
      <c r="AU12" s="4" t="s">
        <v>452</v>
      </c>
      <c r="AV12">
        <v>1</v>
      </c>
      <c r="AY12" s="4" t="s">
        <v>393</v>
      </c>
      <c r="AZ12">
        <v>1</v>
      </c>
      <c r="BA12" s="4" t="s">
        <v>499</v>
      </c>
      <c r="BB12">
        <v>2</v>
      </c>
      <c r="BC12" s="4" t="s">
        <v>328</v>
      </c>
      <c r="BD12">
        <v>1</v>
      </c>
      <c r="BG12" s="4" t="s">
        <v>262</v>
      </c>
      <c r="BH12">
        <v>2</v>
      </c>
    </row>
    <row r="13" spans="1:60" x14ac:dyDescent="0.55000000000000004">
      <c r="A13">
        <v>12</v>
      </c>
      <c r="B13" s="2">
        <v>45534.517308333336</v>
      </c>
      <c r="C13" s="2">
        <v>45491.8125</v>
      </c>
      <c r="D13" s="1" t="s">
        <v>24</v>
      </c>
      <c r="E13" s="1" t="s">
        <v>44</v>
      </c>
      <c r="F13" s="1" t="s">
        <v>298</v>
      </c>
      <c r="G13" s="1" t="s">
        <v>351</v>
      </c>
      <c r="H13" s="1" t="s">
        <v>132</v>
      </c>
      <c r="J13" s="1" t="s">
        <v>164</v>
      </c>
      <c r="K13" s="1">
        <v>1</v>
      </c>
      <c r="M13" s="1" t="s">
        <v>182</v>
      </c>
      <c r="N13" s="1" t="s">
        <v>188</v>
      </c>
      <c r="O13" s="1" t="s">
        <v>352</v>
      </c>
      <c r="P13" s="1" t="s">
        <v>182</v>
      </c>
      <c r="Q13" s="1" t="s">
        <v>353</v>
      </c>
      <c r="S13" s="1" t="s">
        <v>230</v>
      </c>
      <c r="T13" s="1" t="s">
        <v>354</v>
      </c>
      <c r="U13" s="1" t="s">
        <v>182</v>
      </c>
      <c r="V13" s="1" t="s">
        <v>274</v>
      </c>
      <c r="Y13" s="4" t="s">
        <v>33</v>
      </c>
      <c r="Z13">
        <v>1</v>
      </c>
      <c r="AA13" s="4" t="s">
        <v>466</v>
      </c>
      <c r="AB13">
        <v>1</v>
      </c>
      <c r="AC13" s="4" t="s">
        <v>487</v>
      </c>
      <c r="AD13">
        <v>1</v>
      </c>
      <c r="AE13" s="4" t="s">
        <v>468</v>
      </c>
      <c r="AF13">
        <v>1</v>
      </c>
      <c r="AG13" s="4" t="s">
        <v>140</v>
      </c>
      <c r="AH13">
        <v>6</v>
      </c>
      <c r="AI13" s="4" t="s">
        <v>325</v>
      </c>
      <c r="AJ13">
        <v>23</v>
      </c>
      <c r="AU13" s="4" t="s">
        <v>345</v>
      </c>
      <c r="AV13">
        <v>1</v>
      </c>
      <c r="AY13" s="4" t="s">
        <v>493</v>
      </c>
      <c r="AZ13">
        <v>1</v>
      </c>
      <c r="BA13" s="4" t="s">
        <v>500</v>
      </c>
      <c r="BB13">
        <v>64</v>
      </c>
      <c r="BC13" s="4" t="s">
        <v>354</v>
      </c>
      <c r="BD13">
        <v>1</v>
      </c>
      <c r="BG13" s="4" t="s">
        <v>264</v>
      </c>
      <c r="BH13">
        <v>10</v>
      </c>
    </row>
    <row r="14" spans="1:60" x14ac:dyDescent="0.55000000000000004">
      <c r="A14">
        <v>13</v>
      </c>
      <c r="B14" s="2">
        <v>45534.518793622687</v>
      </c>
      <c r="C14" s="2">
        <v>45491.643055555556</v>
      </c>
      <c r="D14" s="1" t="s">
        <v>313</v>
      </c>
      <c r="F14" s="1" t="s">
        <v>329</v>
      </c>
      <c r="G14" s="1" t="s">
        <v>355</v>
      </c>
      <c r="H14" s="1" t="s">
        <v>356</v>
      </c>
      <c r="K14" s="1">
        <v>1</v>
      </c>
      <c r="L14" s="1" t="s">
        <v>180</v>
      </c>
      <c r="M14" s="1" t="s">
        <v>180</v>
      </c>
      <c r="N14" s="1" t="s">
        <v>188</v>
      </c>
      <c r="O14" s="1" t="s">
        <v>318</v>
      </c>
      <c r="P14" s="1" t="s">
        <v>180</v>
      </c>
      <c r="R14" s="1" t="s">
        <v>357</v>
      </c>
      <c r="S14" s="1" t="s">
        <v>234</v>
      </c>
      <c r="T14" s="1" t="s">
        <v>243</v>
      </c>
      <c r="U14" s="1" t="s">
        <v>182</v>
      </c>
      <c r="Y14" s="4" t="s">
        <v>22</v>
      </c>
      <c r="Z14">
        <v>1</v>
      </c>
      <c r="AA14" s="4" t="s">
        <v>432</v>
      </c>
      <c r="AB14">
        <v>1</v>
      </c>
      <c r="AC14" s="4" t="s">
        <v>434</v>
      </c>
      <c r="AD14">
        <v>1</v>
      </c>
      <c r="AE14" s="4" t="s">
        <v>364</v>
      </c>
      <c r="AF14">
        <v>1</v>
      </c>
      <c r="AG14" s="4" t="s">
        <v>499</v>
      </c>
      <c r="AH14">
        <v>3</v>
      </c>
      <c r="AI14" s="4" t="s">
        <v>331</v>
      </c>
      <c r="AJ14">
        <v>2</v>
      </c>
      <c r="AU14" s="4" t="s">
        <v>389</v>
      </c>
      <c r="AV14">
        <v>2</v>
      </c>
      <c r="AY14" s="4" t="s">
        <v>444</v>
      </c>
      <c r="AZ14">
        <v>1</v>
      </c>
      <c r="BC14" s="4" t="s">
        <v>251</v>
      </c>
      <c r="BD14">
        <v>1</v>
      </c>
      <c r="BG14" s="4" t="s">
        <v>266</v>
      </c>
      <c r="BH14">
        <v>6</v>
      </c>
    </row>
    <row r="15" spans="1:60" x14ac:dyDescent="0.55000000000000004">
      <c r="A15">
        <v>14</v>
      </c>
      <c r="B15" s="2">
        <v>45534.521293958329</v>
      </c>
      <c r="C15" s="2">
        <v>45491.643055555556</v>
      </c>
      <c r="D15" s="1" t="s">
        <v>23</v>
      </c>
      <c r="E15" s="1" t="s">
        <v>358</v>
      </c>
      <c r="F15" s="1" t="s">
        <v>359</v>
      </c>
      <c r="J15" s="1" t="s">
        <v>166</v>
      </c>
      <c r="K15" s="1">
        <v>1</v>
      </c>
      <c r="N15" s="1" t="s">
        <v>188</v>
      </c>
      <c r="Q15" s="1" t="s">
        <v>343</v>
      </c>
      <c r="S15" s="1" t="s">
        <v>236</v>
      </c>
      <c r="T15" s="1" t="s">
        <v>243</v>
      </c>
      <c r="Y15" s="4" t="s">
        <v>95</v>
      </c>
      <c r="Z15">
        <v>3</v>
      </c>
      <c r="AA15" s="4" t="s">
        <v>427</v>
      </c>
      <c r="AB15">
        <v>2</v>
      </c>
      <c r="AC15" s="4" t="s">
        <v>457</v>
      </c>
      <c r="AD15">
        <v>4</v>
      </c>
      <c r="AE15" s="4" t="s">
        <v>412</v>
      </c>
      <c r="AF15">
        <v>1</v>
      </c>
      <c r="AG15" s="4" t="s">
        <v>500</v>
      </c>
      <c r="AH15">
        <v>64</v>
      </c>
      <c r="AI15" s="4" t="s">
        <v>376</v>
      </c>
      <c r="AJ15">
        <v>2</v>
      </c>
      <c r="AU15" s="4" t="s">
        <v>467</v>
      </c>
      <c r="AV15">
        <v>2</v>
      </c>
      <c r="AY15" s="4" t="s">
        <v>333</v>
      </c>
      <c r="AZ15">
        <v>1</v>
      </c>
      <c r="BC15" s="4" t="s">
        <v>449</v>
      </c>
      <c r="BD15">
        <v>1</v>
      </c>
      <c r="BG15" s="4" t="s">
        <v>499</v>
      </c>
      <c r="BH15">
        <v>18</v>
      </c>
    </row>
    <row r="16" spans="1:60" x14ac:dyDescent="0.55000000000000004">
      <c r="A16">
        <v>15</v>
      </c>
      <c r="B16" s="2">
        <v>45534.522184317131</v>
      </c>
      <c r="C16" s="2">
        <v>45491.654166666667</v>
      </c>
      <c r="D16" s="1" t="s">
        <v>95</v>
      </c>
      <c r="E16" s="1" t="s">
        <v>46</v>
      </c>
      <c r="G16" s="1" t="s">
        <v>111</v>
      </c>
      <c r="H16" s="1" t="s">
        <v>134</v>
      </c>
      <c r="I16" s="1" t="s">
        <v>360</v>
      </c>
      <c r="J16" s="1" t="s">
        <v>166</v>
      </c>
      <c r="K16" s="1" t="s">
        <v>173</v>
      </c>
      <c r="L16" s="1" t="s">
        <v>180</v>
      </c>
      <c r="M16" s="1" t="s">
        <v>180</v>
      </c>
      <c r="N16" s="1" t="s">
        <v>188</v>
      </c>
      <c r="Q16" s="1" t="s">
        <v>343</v>
      </c>
      <c r="R16" s="1" t="s">
        <v>361</v>
      </c>
      <c r="S16" s="1" t="s">
        <v>232</v>
      </c>
      <c r="T16" s="1" t="s">
        <v>245</v>
      </c>
      <c r="Y16" s="4" t="s">
        <v>23</v>
      </c>
      <c r="Z16">
        <v>2</v>
      </c>
      <c r="AA16" s="4" t="s">
        <v>470</v>
      </c>
      <c r="AB16">
        <v>1</v>
      </c>
      <c r="AC16" s="4" t="s">
        <v>473</v>
      </c>
      <c r="AD16">
        <v>1</v>
      </c>
      <c r="AE16" s="4" t="s">
        <v>446</v>
      </c>
      <c r="AF16">
        <v>1</v>
      </c>
      <c r="AI16" s="4" t="s">
        <v>383</v>
      </c>
      <c r="AJ16">
        <v>1</v>
      </c>
      <c r="AU16" s="4" t="s">
        <v>447</v>
      </c>
      <c r="AV16">
        <v>3</v>
      </c>
      <c r="AY16" s="4" t="s">
        <v>214</v>
      </c>
      <c r="AZ16">
        <v>1</v>
      </c>
      <c r="BC16" s="4" t="s">
        <v>243</v>
      </c>
      <c r="BD16">
        <v>36</v>
      </c>
      <c r="BG16" s="4" t="s">
        <v>500</v>
      </c>
      <c r="BH16">
        <v>64</v>
      </c>
    </row>
    <row r="17" spans="1:56" x14ac:dyDescent="0.55000000000000004">
      <c r="A17">
        <v>16</v>
      </c>
      <c r="B17" s="2">
        <v>45534.522949016202</v>
      </c>
      <c r="C17" s="2">
        <v>45491.659722222219</v>
      </c>
      <c r="E17" s="1" t="s">
        <v>341</v>
      </c>
      <c r="F17" s="1" t="s">
        <v>359</v>
      </c>
      <c r="H17" s="1" t="s">
        <v>132</v>
      </c>
      <c r="I17" s="1" t="s">
        <v>362</v>
      </c>
      <c r="J17" s="1" t="s">
        <v>166</v>
      </c>
      <c r="K17" s="1" t="s">
        <v>173</v>
      </c>
      <c r="L17" s="1" t="s">
        <v>180</v>
      </c>
      <c r="M17" s="1" t="s">
        <v>180</v>
      </c>
      <c r="N17" s="1" t="s">
        <v>188</v>
      </c>
      <c r="Q17" s="1" t="s">
        <v>343</v>
      </c>
      <c r="S17" s="1" t="s">
        <v>234</v>
      </c>
      <c r="T17" s="1" t="s">
        <v>249</v>
      </c>
      <c r="Y17" s="4" t="s">
        <v>24</v>
      </c>
      <c r="Z17">
        <v>12</v>
      </c>
      <c r="AA17" s="4" t="s">
        <v>22</v>
      </c>
      <c r="AB17">
        <v>1</v>
      </c>
      <c r="AC17" s="4" t="s">
        <v>365</v>
      </c>
      <c r="AD17">
        <v>1</v>
      </c>
      <c r="AE17" s="4" t="s">
        <v>336</v>
      </c>
      <c r="AF17">
        <v>1</v>
      </c>
      <c r="AI17" s="4" t="s">
        <v>349</v>
      </c>
      <c r="AJ17">
        <v>2</v>
      </c>
      <c r="AU17" s="4" t="s">
        <v>306</v>
      </c>
      <c r="AV17">
        <v>1</v>
      </c>
      <c r="AY17" s="4" t="s">
        <v>385</v>
      </c>
      <c r="AZ17">
        <v>1</v>
      </c>
      <c r="BC17" s="4" t="s">
        <v>499</v>
      </c>
      <c r="BD17">
        <v>6</v>
      </c>
    </row>
    <row r="18" spans="1:56" x14ac:dyDescent="0.55000000000000004">
      <c r="A18">
        <v>17</v>
      </c>
      <c r="B18" s="2">
        <v>45534.523812291663</v>
      </c>
      <c r="C18" s="2">
        <v>45491.677777777775</v>
      </c>
      <c r="D18" s="1" t="s">
        <v>95</v>
      </c>
      <c r="F18" s="1" t="s">
        <v>363</v>
      </c>
      <c r="G18" s="1" t="s">
        <v>364</v>
      </c>
      <c r="H18" s="1" t="s">
        <v>132</v>
      </c>
      <c r="J18" s="1" t="s">
        <v>168</v>
      </c>
      <c r="K18" s="1" t="s">
        <v>173</v>
      </c>
      <c r="L18" s="1" t="s">
        <v>180</v>
      </c>
      <c r="M18" s="1" t="s">
        <v>180</v>
      </c>
      <c r="N18" s="1" t="s">
        <v>188</v>
      </c>
      <c r="Q18" s="1" t="s">
        <v>343</v>
      </c>
      <c r="S18" s="1" t="s">
        <v>236</v>
      </c>
      <c r="T18" s="1" t="s">
        <v>245</v>
      </c>
      <c r="Y18" s="4" t="s">
        <v>26</v>
      </c>
      <c r="Z18">
        <v>9</v>
      </c>
      <c r="AA18" s="4" t="s">
        <v>297</v>
      </c>
      <c r="AB18">
        <v>7</v>
      </c>
      <c r="AC18" s="4" t="s">
        <v>445</v>
      </c>
      <c r="AD18">
        <v>1</v>
      </c>
      <c r="AE18" s="4" t="s">
        <v>120</v>
      </c>
      <c r="AF18">
        <v>1</v>
      </c>
      <c r="AI18" s="4" t="s">
        <v>300</v>
      </c>
      <c r="AJ18">
        <v>1</v>
      </c>
      <c r="AU18" s="4" t="s">
        <v>350</v>
      </c>
      <c r="AV18">
        <v>1</v>
      </c>
      <c r="AY18" s="4" t="s">
        <v>216</v>
      </c>
      <c r="AZ18">
        <v>2</v>
      </c>
      <c r="BC18" s="4" t="s">
        <v>500</v>
      </c>
      <c r="BD18">
        <v>64</v>
      </c>
    </row>
    <row r="19" spans="1:56" x14ac:dyDescent="0.55000000000000004">
      <c r="A19">
        <v>18</v>
      </c>
      <c r="B19" s="2">
        <v>45534.526865810185</v>
      </c>
      <c r="C19" s="2">
        <v>45491.702777777777</v>
      </c>
      <c r="E19" s="1" t="s">
        <v>22</v>
      </c>
      <c r="F19" s="1" t="s">
        <v>365</v>
      </c>
      <c r="G19" s="1" t="s">
        <v>111</v>
      </c>
      <c r="H19" s="1" t="s">
        <v>130</v>
      </c>
      <c r="I19" s="1" t="s">
        <v>325</v>
      </c>
      <c r="J19" s="1" t="s">
        <v>166</v>
      </c>
      <c r="K19" s="1" t="s">
        <v>173</v>
      </c>
      <c r="N19" s="1" t="s">
        <v>188</v>
      </c>
      <c r="Q19" s="1" t="s">
        <v>343</v>
      </c>
      <c r="S19" s="1" t="s">
        <v>238</v>
      </c>
      <c r="T19" s="1" t="s">
        <v>243</v>
      </c>
      <c r="Y19" s="4" t="s">
        <v>36</v>
      </c>
      <c r="Z19">
        <v>2</v>
      </c>
      <c r="AA19" s="4" t="s">
        <v>371</v>
      </c>
      <c r="AB19">
        <v>6</v>
      </c>
      <c r="AC19" s="4" t="s">
        <v>329</v>
      </c>
      <c r="AD19">
        <v>2</v>
      </c>
      <c r="AE19" s="4" t="s">
        <v>426</v>
      </c>
      <c r="AF19">
        <v>1</v>
      </c>
      <c r="AI19" s="4" t="s">
        <v>420</v>
      </c>
      <c r="AJ19">
        <v>1</v>
      </c>
      <c r="AU19" s="4" t="s">
        <v>464</v>
      </c>
      <c r="AV19">
        <v>1</v>
      </c>
      <c r="AY19" s="4" t="s">
        <v>346</v>
      </c>
      <c r="AZ19">
        <v>1</v>
      </c>
    </row>
    <row r="20" spans="1:56" x14ac:dyDescent="0.55000000000000004">
      <c r="A20">
        <v>19</v>
      </c>
      <c r="B20" s="2">
        <v>45534.527631087964</v>
      </c>
      <c r="C20" s="2">
        <v>45491.758333333331</v>
      </c>
      <c r="D20" s="1" t="s">
        <v>23</v>
      </c>
      <c r="E20" s="1" t="s">
        <v>44</v>
      </c>
      <c r="F20" s="1" t="s">
        <v>359</v>
      </c>
      <c r="G20" s="1" t="s">
        <v>109</v>
      </c>
      <c r="H20" s="1" t="s">
        <v>136</v>
      </c>
      <c r="J20" s="1" t="s">
        <v>164</v>
      </c>
      <c r="K20" s="1">
        <v>2</v>
      </c>
      <c r="N20" s="1" t="s">
        <v>188</v>
      </c>
      <c r="Q20" s="1" t="s">
        <v>343</v>
      </c>
      <c r="S20" s="1" t="s">
        <v>236</v>
      </c>
      <c r="T20" s="1" t="s">
        <v>243</v>
      </c>
      <c r="Y20" s="4" t="s">
        <v>37</v>
      </c>
      <c r="Z20">
        <v>2</v>
      </c>
      <c r="AA20" s="4" t="s">
        <v>335</v>
      </c>
      <c r="AB20">
        <v>2</v>
      </c>
      <c r="AC20" s="4" t="s">
        <v>406</v>
      </c>
      <c r="AD20">
        <v>1</v>
      </c>
      <c r="AE20" s="4" t="s">
        <v>101</v>
      </c>
      <c r="AF20">
        <v>11</v>
      </c>
      <c r="AI20" s="4" t="s">
        <v>488</v>
      </c>
      <c r="AJ20">
        <v>1</v>
      </c>
      <c r="AU20" s="4" t="s">
        <v>482</v>
      </c>
      <c r="AV20">
        <v>1</v>
      </c>
      <c r="AY20" s="4" t="s">
        <v>206</v>
      </c>
      <c r="AZ20">
        <v>3</v>
      </c>
    </row>
    <row r="21" spans="1:56" x14ac:dyDescent="0.55000000000000004">
      <c r="A21">
        <v>20</v>
      </c>
      <c r="B21" s="2">
        <v>45534.528271724535</v>
      </c>
      <c r="C21" s="2">
        <v>45491.775000000001</v>
      </c>
      <c r="E21" s="1" t="s">
        <v>42</v>
      </c>
      <c r="F21" s="1" t="s">
        <v>359</v>
      </c>
      <c r="G21" s="1" t="s">
        <v>109</v>
      </c>
      <c r="H21" s="1" t="s">
        <v>136</v>
      </c>
      <c r="J21" s="1" t="s">
        <v>164</v>
      </c>
      <c r="K21" s="1" t="s">
        <v>173</v>
      </c>
      <c r="L21" s="1" t="s">
        <v>180</v>
      </c>
      <c r="M21" s="1" t="s">
        <v>180</v>
      </c>
      <c r="N21" s="1" t="s">
        <v>188</v>
      </c>
      <c r="Q21" s="1" t="s">
        <v>343</v>
      </c>
      <c r="S21" s="1" t="s">
        <v>236</v>
      </c>
      <c r="T21" s="1" t="s">
        <v>243</v>
      </c>
      <c r="Y21" s="4" t="s">
        <v>386</v>
      </c>
      <c r="Z21">
        <v>1</v>
      </c>
      <c r="AA21" s="4" t="s">
        <v>309</v>
      </c>
      <c r="AB21">
        <v>1</v>
      </c>
      <c r="AC21" s="4" t="s">
        <v>372</v>
      </c>
      <c r="AD21">
        <v>1</v>
      </c>
      <c r="AE21" s="4" t="s">
        <v>407</v>
      </c>
      <c r="AF21">
        <v>1</v>
      </c>
      <c r="AI21" s="4" t="s">
        <v>360</v>
      </c>
      <c r="AJ21">
        <v>1</v>
      </c>
      <c r="AU21" s="4" t="s">
        <v>416</v>
      </c>
      <c r="AV21">
        <v>1</v>
      </c>
      <c r="AY21" s="4" t="s">
        <v>441</v>
      </c>
      <c r="AZ21">
        <v>2</v>
      </c>
    </row>
    <row r="22" spans="1:56" x14ac:dyDescent="0.55000000000000004">
      <c r="A22">
        <v>21</v>
      </c>
      <c r="B22" s="2">
        <v>45534.529187997687</v>
      </c>
      <c r="C22" s="2">
        <v>45491.763888888891</v>
      </c>
      <c r="D22" s="1" t="s">
        <v>24</v>
      </c>
      <c r="E22" s="1" t="s">
        <v>297</v>
      </c>
      <c r="F22" s="1" t="s">
        <v>366</v>
      </c>
      <c r="G22" s="1" t="s">
        <v>113</v>
      </c>
      <c r="I22" s="1" t="s">
        <v>155</v>
      </c>
      <c r="J22" s="1" t="s">
        <v>164</v>
      </c>
      <c r="K22" s="1">
        <v>2</v>
      </c>
      <c r="L22" s="1" t="s">
        <v>180</v>
      </c>
      <c r="M22" s="1" t="s">
        <v>180</v>
      </c>
      <c r="N22" s="1" t="s">
        <v>188</v>
      </c>
      <c r="O22" s="1" t="s">
        <v>367</v>
      </c>
      <c r="P22" s="1" t="s">
        <v>182</v>
      </c>
      <c r="Q22" s="1" t="s">
        <v>343</v>
      </c>
      <c r="S22" s="1" t="s">
        <v>238</v>
      </c>
      <c r="T22" s="1" t="s">
        <v>243</v>
      </c>
      <c r="U22" s="1" t="s">
        <v>182</v>
      </c>
      <c r="V22" s="1" t="s">
        <v>274</v>
      </c>
      <c r="Y22" s="4" t="s">
        <v>499</v>
      </c>
      <c r="Z22">
        <v>13</v>
      </c>
      <c r="AA22" s="4" t="s">
        <v>304</v>
      </c>
      <c r="AB22">
        <v>1</v>
      </c>
      <c r="AC22" s="4" t="s">
        <v>395</v>
      </c>
      <c r="AD22">
        <v>3</v>
      </c>
      <c r="AE22" s="4" t="s">
        <v>492</v>
      </c>
      <c r="AF22">
        <v>1</v>
      </c>
      <c r="AI22" s="4" t="s">
        <v>436</v>
      </c>
      <c r="AJ22">
        <v>1</v>
      </c>
      <c r="AU22" s="4" t="s">
        <v>367</v>
      </c>
      <c r="AV22">
        <v>1</v>
      </c>
      <c r="AY22" s="4" t="s">
        <v>459</v>
      </c>
      <c r="AZ22">
        <v>1</v>
      </c>
    </row>
    <row r="23" spans="1:56" x14ac:dyDescent="0.55000000000000004">
      <c r="A23">
        <v>22</v>
      </c>
      <c r="B23" s="2">
        <v>45534.530068703709</v>
      </c>
      <c r="C23" s="2">
        <v>45491.729166666672</v>
      </c>
      <c r="D23" s="1" t="s">
        <v>24</v>
      </c>
      <c r="E23" s="1" t="s">
        <v>46</v>
      </c>
      <c r="F23" s="1" t="s">
        <v>368</v>
      </c>
      <c r="G23" s="1" t="s">
        <v>124</v>
      </c>
      <c r="H23" s="1" t="s">
        <v>130</v>
      </c>
      <c r="I23" s="1" t="s">
        <v>325</v>
      </c>
      <c r="J23" s="1" t="s">
        <v>164</v>
      </c>
      <c r="K23" s="1">
        <v>2</v>
      </c>
      <c r="L23" s="1" t="s">
        <v>180</v>
      </c>
      <c r="M23" s="1" t="s">
        <v>180</v>
      </c>
      <c r="N23" s="1" t="s">
        <v>188</v>
      </c>
      <c r="O23" s="1" t="s">
        <v>369</v>
      </c>
      <c r="P23" s="1" t="s">
        <v>182</v>
      </c>
      <c r="Q23" s="1" t="s">
        <v>343</v>
      </c>
      <c r="S23" s="1" t="s">
        <v>238</v>
      </c>
      <c r="T23" s="1" t="s">
        <v>243</v>
      </c>
      <c r="V23" s="1" t="s">
        <v>268</v>
      </c>
      <c r="Y23" s="4" t="s">
        <v>500</v>
      </c>
      <c r="Z23">
        <v>64</v>
      </c>
      <c r="AA23" s="4" t="s">
        <v>358</v>
      </c>
      <c r="AB23">
        <v>1</v>
      </c>
      <c r="AC23" s="4" t="s">
        <v>460</v>
      </c>
      <c r="AD23">
        <v>1</v>
      </c>
      <c r="AE23" s="4" t="s">
        <v>481</v>
      </c>
      <c r="AF23">
        <v>1</v>
      </c>
      <c r="AI23" s="4" t="s">
        <v>455</v>
      </c>
      <c r="AJ23">
        <v>1</v>
      </c>
      <c r="AU23" s="4" t="s">
        <v>318</v>
      </c>
      <c r="AV23">
        <v>2</v>
      </c>
      <c r="AY23" s="4" t="s">
        <v>319</v>
      </c>
      <c r="AZ23">
        <v>1</v>
      </c>
    </row>
    <row r="24" spans="1:56" x14ac:dyDescent="0.55000000000000004">
      <c r="A24">
        <v>23</v>
      </c>
      <c r="B24" s="2">
        <v>45534.531040335649</v>
      </c>
      <c r="C24" s="2">
        <v>45491.75</v>
      </c>
      <c r="D24" s="1" t="s">
        <v>370</v>
      </c>
      <c r="E24" s="1" t="s">
        <v>371</v>
      </c>
      <c r="F24" s="1" t="s">
        <v>372</v>
      </c>
      <c r="G24" s="1" t="s">
        <v>101</v>
      </c>
      <c r="H24" s="1" t="s">
        <v>132</v>
      </c>
      <c r="I24" s="1" t="s">
        <v>373</v>
      </c>
      <c r="J24" s="1" t="s">
        <v>166</v>
      </c>
      <c r="K24" s="1" t="s">
        <v>173</v>
      </c>
      <c r="L24" s="1" t="s">
        <v>180</v>
      </c>
      <c r="M24" s="1" t="s">
        <v>180</v>
      </c>
      <c r="N24" s="1" t="s">
        <v>188</v>
      </c>
      <c r="O24" s="1" t="s">
        <v>374</v>
      </c>
      <c r="P24" s="1" t="s">
        <v>182</v>
      </c>
      <c r="Q24" s="1" t="s">
        <v>343</v>
      </c>
      <c r="S24" s="1" t="s">
        <v>240</v>
      </c>
      <c r="T24" s="1" t="s">
        <v>243</v>
      </c>
      <c r="U24" s="1" t="s">
        <v>180</v>
      </c>
      <c r="V24" s="1" t="s">
        <v>264</v>
      </c>
      <c r="AA24" s="4" t="s">
        <v>42</v>
      </c>
      <c r="AB24">
        <v>10</v>
      </c>
      <c r="AC24" s="4" t="s">
        <v>411</v>
      </c>
      <c r="AD24">
        <v>1</v>
      </c>
      <c r="AE24" s="4" t="s">
        <v>324</v>
      </c>
      <c r="AF24">
        <v>1</v>
      </c>
      <c r="AI24" s="4" t="s">
        <v>373</v>
      </c>
      <c r="AJ24">
        <v>1</v>
      </c>
      <c r="AU24" s="4" t="s">
        <v>322</v>
      </c>
      <c r="AV24">
        <v>3</v>
      </c>
      <c r="AY24" s="4" t="s">
        <v>490</v>
      </c>
      <c r="AZ24">
        <v>1</v>
      </c>
    </row>
    <row r="25" spans="1:56" x14ac:dyDescent="0.55000000000000004">
      <c r="A25">
        <v>24</v>
      </c>
      <c r="B25" s="2">
        <v>45534.532627453707</v>
      </c>
      <c r="C25" s="2">
        <v>45491.708333333328</v>
      </c>
      <c r="D25" s="1" t="s">
        <v>26</v>
      </c>
      <c r="E25" s="1" t="s">
        <v>44</v>
      </c>
      <c r="F25" s="1" t="s">
        <v>375</v>
      </c>
      <c r="G25" s="1" t="s">
        <v>124</v>
      </c>
      <c r="H25" s="1" t="s">
        <v>132</v>
      </c>
      <c r="I25" s="1" t="s">
        <v>376</v>
      </c>
      <c r="J25" s="1" t="s">
        <v>164</v>
      </c>
      <c r="K25" s="1" t="s">
        <v>173</v>
      </c>
      <c r="L25" s="1" t="s">
        <v>180</v>
      </c>
      <c r="M25" s="1" t="s">
        <v>180</v>
      </c>
      <c r="N25" s="1" t="s">
        <v>188</v>
      </c>
      <c r="O25" s="1" t="s">
        <v>377</v>
      </c>
      <c r="P25" s="1" t="s">
        <v>182</v>
      </c>
      <c r="Q25" s="1" t="s">
        <v>378</v>
      </c>
      <c r="R25" s="1" t="s">
        <v>379</v>
      </c>
      <c r="S25" s="1" t="s">
        <v>238</v>
      </c>
      <c r="T25" s="1" t="s">
        <v>243</v>
      </c>
      <c r="U25" s="1" t="s">
        <v>182</v>
      </c>
      <c r="V25" s="1" t="s">
        <v>274</v>
      </c>
      <c r="AA25" s="4" t="s">
        <v>44</v>
      </c>
      <c r="AB25">
        <v>9</v>
      </c>
      <c r="AC25" s="4" t="s">
        <v>414</v>
      </c>
      <c r="AD25">
        <v>2</v>
      </c>
      <c r="AE25" s="4" t="s">
        <v>461</v>
      </c>
      <c r="AF25">
        <v>1</v>
      </c>
      <c r="AI25" s="4" t="s">
        <v>474</v>
      </c>
      <c r="AJ25">
        <v>1</v>
      </c>
      <c r="AU25" s="4" t="s">
        <v>332</v>
      </c>
      <c r="AV25">
        <v>1</v>
      </c>
      <c r="AY25" s="4" t="s">
        <v>424</v>
      </c>
      <c r="AZ25">
        <v>1</v>
      </c>
    </row>
    <row r="26" spans="1:56" x14ac:dyDescent="0.55000000000000004">
      <c r="A26">
        <v>25</v>
      </c>
      <c r="B26" s="2">
        <v>45534.533902314812</v>
      </c>
      <c r="C26" s="2">
        <v>45491.5</v>
      </c>
      <c r="D26" s="1" t="s">
        <v>26</v>
      </c>
      <c r="E26" s="1" t="s">
        <v>371</v>
      </c>
      <c r="F26" s="1" t="s">
        <v>380</v>
      </c>
      <c r="G26" s="1" t="s">
        <v>101</v>
      </c>
      <c r="H26" s="1" t="s">
        <v>130</v>
      </c>
      <c r="I26" s="1" t="s">
        <v>325</v>
      </c>
      <c r="J26" s="1" t="s">
        <v>170</v>
      </c>
      <c r="K26" s="1" t="s">
        <v>173</v>
      </c>
      <c r="L26" s="1" t="s">
        <v>180</v>
      </c>
      <c r="M26" s="1" t="s">
        <v>180</v>
      </c>
      <c r="N26" s="1" t="s">
        <v>190</v>
      </c>
      <c r="P26" s="1" t="s">
        <v>180</v>
      </c>
      <c r="Q26" s="1" t="s">
        <v>212</v>
      </c>
      <c r="R26" s="1" t="s">
        <v>381</v>
      </c>
      <c r="S26" s="1" t="s">
        <v>236</v>
      </c>
      <c r="T26" s="1" t="s">
        <v>243</v>
      </c>
      <c r="U26" s="1" t="s">
        <v>182</v>
      </c>
      <c r="V26" s="1" t="s">
        <v>264</v>
      </c>
      <c r="AA26" s="4" t="s">
        <v>499</v>
      </c>
      <c r="AB26">
        <v>7</v>
      </c>
      <c r="AC26" s="4" t="s">
        <v>375</v>
      </c>
      <c r="AD26">
        <v>1</v>
      </c>
      <c r="AE26" s="4" t="s">
        <v>310</v>
      </c>
      <c r="AF26">
        <v>1</v>
      </c>
      <c r="AI26" s="4" t="s">
        <v>499</v>
      </c>
      <c r="AJ26">
        <v>14</v>
      </c>
      <c r="AU26" s="4" t="s">
        <v>384</v>
      </c>
      <c r="AV26">
        <v>1</v>
      </c>
      <c r="AY26" s="4" t="s">
        <v>486</v>
      </c>
      <c r="AZ26">
        <v>1</v>
      </c>
    </row>
    <row r="27" spans="1:56" x14ac:dyDescent="0.55000000000000004">
      <c r="A27">
        <v>26</v>
      </c>
      <c r="B27" s="2">
        <v>45534.534903206018</v>
      </c>
      <c r="C27" s="2">
        <v>45491.666666666672</v>
      </c>
      <c r="D27" s="1" t="s">
        <v>24</v>
      </c>
      <c r="E27" s="1" t="s">
        <v>42</v>
      </c>
      <c r="F27" s="1" t="s">
        <v>64</v>
      </c>
      <c r="G27" s="1" t="s">
        <v>120</v>
      </c>
      <c r="H27" s="1" t="s">
        <v>140</v>
      </c>
      <c r="I27" s="1" t="s">
        <v>155</v>
      </c>
      <c r="J27" s="1" t="s">
        <v>162</v>
      </c>
      <c r="K27" s="1" t="s">
        <v>177</v>
      </c>
      <c r="L27" s="1" t="s">
        <v>180</v>
      </c>
      <c r="M27" s="1" t="s">
        <v>180</v>
      </c>
      <c r="N27" s="1" t="s">
        <v>188</v>
      </c>
      <c r="O27" s="1" t="s">
        <v>352</v>
      </c>
      <c r="P27" s="1" t="s">
        <v>182</v>
      </c>
      <c r="Q27" s="1" t="s">
        <v>208</v>
      </c>
      <c r="S27" s="1" t="s">
        <v>232</v>
      </c>
      <c r="T27" s="1" t="s">
        <v>382</v>
      </c>
      <c r="U27" s="1" t="s">
        <v>182</v>
      </c>
      <c r="V27" s="1" t="s">
        <v>264</v>
      </c>
      <c r="AA27" s="4" t="s">
        <v>500</v>
      </c>
      <c r="AB27">
        <v>64</v>
      </c>
      <c r="AC27" s="4" t="s">
        <v>74</v>
      </c>
      <c r="AD27">
        <v>1</v>
      </c>
      <c r="AE27" s="4" t="s">
        <v>355</v>
      </c>
      <c r="AF27">
        <v>1</v>
      </c>
      <c r="AI27" s="4" t="s">
        <v>500</v>
      </c>
      <c r="AJ27">
        <v>64</v>
      </c>
      <c r="AU27" s="4" t="s">
        <v>423</v>
      </c>
      <c r="AV27">
        <v>1</v>
      </c>
      <c r="AY27" s="4" t="s">
        <v>496</v>
      </c>
      <c r="AZ27">
        <v>1</v>
      </c>
    </row>
    <row r="28" spans="1:56" x14ac:dyDescent="0.55000000000000004">
      <c r="A28">
        <v>27</v>
      </c>
      <c r="B28" s="2">
        <v>45534.535931481485</v>
      </c>
      <c r="C28" s="2">
        <v>45491.645833333328</v>
      </c>
      <c r="F28" s="1" t="s">
        <v>78</v>
      </c>
      <c r="G28" s="1" t="s">
        <v>101</v>
      </c>
      <c r="H28" s="1" t="s">
        <v>136</v>
      </c>
      <c r="I28" s="1" t="s">
        <v>383</v>
      </c>
      <c r="J28" s="1" t="s">
        <v>168</v>
      </c>
      <c r="K28" s="1" t="s">
        <v>177</v>
      </c>
      <c r="L28" s="1" t="s">
        <v>180</v>
      </c>
      <c r="M28" s="1" t="s">
        <v>180</v>
      </c>
      <c r="N28" s="1" t="s">
        <v>188</v>
      </c>
      <c r="O28" s="1" t="s">
        <v>384</v>
      </c>
      <c r="P28" s="1" t="s">
        <v>182</v>
      </c>
      <c r="Q28" s="1" t="s">
        <v>385</v>
      </c>
      <c r="S28" s="1" t="s">
        <v>234</v>
      </c>
      <c r="T28" s="1" t="s">
        <v>249</v>
      </c>
      <c r="U28" s="1" t="s">
        <v>182</v>
      </c>
      <c r="V28" s="1" t="s">
        <v>264</v>
      </c>
      <c r="AC28" s="4" t="s">
        <v>315</v>
      </c>
      <c r="AD28">
        <v>1</v>
      </c>
      <c r="AE28" s="4" t="s">
        <v>330</v>
      </c>
      <c r="AF28">
        <v>1</v>
      </c>
      <c r="AU28" s="4" t="s">
        <v>342</v>
      </c>
      <c r="AV28">
        <v>1</v>
      </c>
      <c r="AY28" s="4" t="s">
        <v>326</v>
      </c>
      <c r="AZ28">
        <v>1</v>
      </c>
    </row>
    <row r="29" spans="1:56" x14ac:dyDescent="0.55000000000000004">
      <c r="A29">
        <v>28</v>
      </c>
      <c r="B29" s="2">
        <v>45534.538479328708</v>
      </c>
      <c r="C29" s="2">
        <v>45491.583333333328</v>
      </c>
      <c r="D29" s="1" t="s">
        <v>386</v>
      </c>
      <c r="E29" s="1" t="s">
        <v>44</v>
      </c>
      <c r="F29" s="1" t="s">
        <v>387</v>
      </c>
      <c r="G29" s="1" t="s">
        <v>388</v>
      </c>
      <c r="H29" s="1" t="s">
        <v>136</v>
      </c>
      <c r="I29" s="1" t="s">
        <v>325</v>
      </c>
      <c r="J29" s="1" t="s">
        <v>162</v>
      </c>
      <c r="K29" s="1">
        <v>2</v>
      </c>
      <c r="L29" s="1" t="s">
        <v>182</v>
      </c>
      <c r="O29" s="1" t="s">
        <v>389</v>
      </c>
      <c r="P29" s="1" t="s">
        <v>182</v>
      </c>
      <c r="Q29" s="1" t="s">
        <v>206</v>
      </c>
      <c r="R29" s="1" t="s">
        <v>390</v>
      </c>
      <c r="S29" s="1" t="s">
        <v>232</v>
      </c>
      <c r="T29" s="1" t="s">
        <v>243</v>
      </c>
      <c r="U29" s="1" t="s">
        <v>182</v>
      </c>
      <c r="V29" s="1" t="s">
        <v>268</v>
      </c>
      <c r="AC29" s="4" t="s">
        <v>480</v>
      </c>
      <c r="AD29">
        <v>1</v>
      </c>
      <c r="AE29" s="4" t="s">
        <v>391</v>
      </c>
      <c r="AF29">
        <v>1</v>
      </c>
      <c r="AU29" s="4" t="s">
        <v>352</v>
      </c>
      <c r="AV29">
        <v>8</v>
      </c>
      <c r="AY29" s="4" t="s">
        <v>404</v>
      </c>
      <c r="AZ29">
        <v>1</v>
      </c>
    </row>
    <row r="30" spans="1:56" x14ac:dyDescent="0.55000000000000004">
      <c r="A30">
        <v>29</v>
      </c>
      <c r="B30" s="2">
        <v>45534.540030335644</v>
      </c>
      <c r="C30" s="2">
        <v>45491.541666666672</v>
      </c>
      <c r="D30" s="1" t="s">
        <v>24</v>
      </c>
      <c r="E30" s="1" t="s">
        <v>46</v>
      </c>
      <c r="F30" s="1" t="s">
        <v>78</v>
      </c>
      <c r="G30" s="1" t="s">
        <v>391</v>
      </c>
      <c r="H30" s="1" t="s">
        <v>130</v>
      </c>
      <c r="I30" s="1" t="s">
        <v>325</v>
      </c>
      <c r="J30" s="1" t="s">
        <v>166</v>
      </c>
      <c r="K30" s="1" t="s">
        <v>173</v>
      </c>
      <c r="L30" s="1" t="s">
        <v>180</v>
      </c>
      <c r="M30" s="1" t="s">
        <v>180</v>
      </c>
      <c r="N30" s="1" t="s">
        <v>188</v>
      </c>
      <c r="O30" s="1" t="s">
        <v>392</v>
      </c>
      <c r="P30" s="1" t="s">
        <v>182</v>
      </c>
      <c r="Q30" s="1" t="s">
        <v>393</v>
      </c>
      <c r="S30" s="1" t="s">
        <v>240</v>
      </c>
      <c r="T30" s="1" t="s">
        <v>243</v>
      </c>
      <c r="V30" s="1" t="s">
        <v>264</v>
      </c>
      <c r="AC30" s="4" t="s">
        <v>95</v>
      </c>
      <c r="AD30">
        <v>1</v>
      </c>
      <c r="AE30" s="4" t="s">
        <v>419</v>
      </c>
      <c r="AF30">
        <v>1</v>
      </c>
      <c r="AU30" s="4" t="s">
        <v>469</v>
      </c>
      <c r="AV30">
        <v>1</v>
      </c>
      <c r="AY30" s="4" t="s">
        <v>378</v>
      </c>
      <c r="AZ30">
        <v>1</v>
      </c>
    </row>
    <row r="31" spans="1:56" x14ac:dyDescent="0.55000000000000004">
      <c r="A31">
        <v>30</v>
      </c>
      <c r="B31" s="2">
        <v>45534.544363692126</v>
      </c>
      <c r="C31" s="2">
        <v>45491.5</v>
      </c>
      <c r="F31" s="1" t="s">
        <v>78</v>
      </c>
      <c r="G31" s="1" t="s">
        <v>101</v>
      </c>
      <c r="H31" s="1" t="s">
        <v>337</v>
      </c>
      <c r="J31" s="1" t="s">
        <v>166</v>
      </c>
      <c r="K31" s="1">
        <v>2</v>
      </c>
      <c r="L31" s="1" t="s">
        <v>182</v>
      </c>
      <c r="M31" s="1" t="s">
        <v>180</v>
      </c>
      <c r="N31" s="1" t="s">
        <v>188</v>
      </c>
      <c r="O31" s="1" t="s">
        <v>352</v>
      </c>
      <c r="P31" s="1" t="s">
        <v>182</v>
      </c>
      <c r="Q31" s="1" t="s">
        <v>343</v>
      </c>
      <c r="R31" s="1" t="s">
        <v>394</v>
      </c>
      <c r="S31" s="1" t="s">
        <v>238</v>
      </c>
      <c r="T31" s="1" t="s">
        <v>243</v>
      </c>
      <c r="U31" s="1" t="s">
        <v>182</v>
      </c>
      <c r="V31" s="1" t="s">
        <v>266</v>
      </c>
      <c r="AC31" s="4" t="s">
        <v>363</v>
      </c>
      <c r="AD31">
        <v>1</v>
      </c>
      <c r="AE31" s="4" t="s">
        <v>442</v>
      </c>
      <c r="AF31">
        <v>1</v>
      </c>
      <c r="AU31" s="4" t="s">
        <v>301</v>
      </c>
      <c r="AV31">
        <v>1</v>
      </c>
      <c r="AY31" s="4" t="s">
        <v>417</v>
      </c>
      <c r="AZ31">
        <v>1</v>
      </c>
    </row>
    <row r="32" spans="1:56" x14ac:dyDescent="0.55000000000000004">
      <c r="A32">
        <v>31</v>
      </c>
      <c r="B32" s="2">
        <v>45534.54588524306</v>
      </c>
      <c r="C32" s="2">
        <v>45491.645833333328</v>
      </c>
      <c r="D32" s="1" t="s">
        <v>24</v>
      </c>
      <c r="E32" s="1" t="s">
        <v>44</v>
      </c>
      <c r="F32" s="1" t="s">
        <v>395</v>
      </c>
      <c r="G32" s="1" t="s">
        <v>124</v>
      </c>
      <c r="H32" s="1" t="s">
        <v>136</v>
      </c>
      <c r="I32" s="1" t="s">
        <v>325</v>
      </c>
      <c r="J32" s="1" t="s">
        <v>166</v>
      </c>
      <c r="K32" s="1">
        <v>1</v>
      </c>
      <c r="L32" s="1" t="s">
        <v>180</v>
      </c>
      <c r="M32" s="1" t="s">
        <v>182</v>
      </c>
      <c r="N32" s="1" t="s">
        <v>188</v>
      </c>
      <c r="O32" s="1" t="s">
        <v>396</v>
      </c>
      <c r="P32" s="1" t="s">
        <v>182</v>
      </c>
      <c r="Q32" s="1" t="s">
        <v>212</v>
      </c>
      <c r="R32" s="1" t="s">
        <v>397</v>
      </c>
      <c r="S32" s="1" t="s">
        <v>240</v>
      </c>
      <c r="T32" s="1" t="s">
        <v>398</v>
      </c>
      <c r="U32" s="1" t="s">
        <v>180</v>
      </c>
      <c r="V32" s="1" t="s">
        <v>268</v>
      </c>
      <c r="AC32" s="4" t="s">
        <v>71</v>
      </c>
      <c r="AD32">
        <v>1</v>
      </c>
      <c r="AE32" s="4" t="s">
        <v>415</v>
      </c>
      <c r="AF32">
        <v>1</v>
      </c>
      <c r="AU32" s="4" t="s">
        <v>374</v>
      </c>
      <c r="AV32">
        <v>1</v>
      </c>
      <c r="AY32" s="4" t="s">
        <v>421</v>
      </c>
      <c r="AZ32">
        <v>1</v>
      </c>
    </row>
    <row r="33" spans="1:52" x14ac:dyDescent="0.55000000000000004">
      <c r="A33">
        <v>32</v>
      </c>
      <c r="B33" s="2">
        <v>45534.547388113424</v>
      </c>
      <c r="C33" s="2">
        <v>45491.666666666672</v>
      </c>
      <c r="D33" s="1" t="s">
        <v>26</v>
      </c>
      <c r="E33" s="1" t="s">
        <v>399</v>
      </c>
      <c r="F33" s="1" t="s">
        <v>78</v>
      </c>
      <c r="G33" s="1" t="s">
        <v>101</v>
      </c>
      <c r="H33" s="1" t="s">
        <v>132</v>
      </c>
      <c r="I33" s="1" t="s">
        <v>400</v>
      </c>
      <c r="J33" s="1" t="s">
        <v>166</v>
      </c>
      <c r="K33" s="1" t="s">
        <v>173</v>
      </c>
      <c r="L33" s="1" t="s">
        <v>180</v>
      </c>
      <c r="M33" s="1" t="s">
        <v>180</v>
      </c>
      <c r="N33" s="1" t="s">
        <v>188</v>
      </c>
      <c r="O33" s="1" t="s">
        <v>401</v>
      </c>
      <c r="P33" s="1" t="s">
        <v>180</v>
      </c>
      <c r="Q33" s="1" t="s">
        <v>402</v>
      </c>
      <c r="R33" s="1" t="s">
        <v>403</v>
      </c>
      <c r="S33" s="1" t="s">
        <v>240</v>
      </c>
      <c r="T33" s="1" t="s">
        <v>243</v>
      </c>
      <c r="U33" s="1" t="s">
        <v>182</v>
      </c>
      <c r="V33" s="1" t="s">
        <v>270</v>
      </c>
      <c r="AC33" s="4" t="s">
        <v>359</v>
      </c>
      <c r="AD33">
        <v>4</v>
      </c>
      <c r="AE33" s="4" t="s">
        <v>351</v>
      </c>
      <c r="AF33">
        <v>1</v>
      </c>
      <c r="AU33" s="4" t="s">
        <v>396</v>
      </c>
      <c r="AV33">
        <v>1</v>
      </c>
      <c r="AY33" s="4" t="s">
        <v>408</v>
      </c>
      <c r="AZ33">
        <v>1</v>
      </c>
    </row>
    <row r="34" spans="1:52" x14ac:dyDescent="0.55000000000000004">
      <c r="A34">
        <v>33</v>
      </c>
      <c r="B34" s="2">
        <v>45534.551315324075</v>
      </c>
      <c r="C34" s="2">
        <v>45505.65625</v>
      </c>
      <c r="D34" s="1" t="s">
        <v>370</v>
      </c>
      <c r="E34" s="1" t="s">
        <v>44</v>
      </c>
      <c r="F34" s="1" t="s">
        <v>298</v>
      </c>
      <c r="G34" s="1" t="s">
        <v>124</v>
      </c>
      <c r="H34" s="1" t="s">
        <v>132</v>
      </c>
      <c r="I34" s="1" t="s">
        <v>325</v>
      </c>
      <c r="J34" s="1" t="s">
        <v>166</v>
      </c>
      <c r="K34" s="1" t="s">
        <v>173</v>
      </c>
      <c r="N34" s="1" t="s">
        <v>188</v>
      </c>
      <c r="O34" s="1" t="s">
        <v>352</v>
      </c>
      <c r="P34" s="1" t="s">
        <v>182</v>
      </c>
      <c r="Q34" s="1" t="s">
        <v>404</v>
      </c>
      <c r="R34" s="1" t="s">
        <v>405</v>
      </c>
      <c r="S34" s="1" t="s">
        <v>240</v>
      </c>
      <c r="U34" s="1" t="s">
        <v>182</v>
      </c>
      <c r="AC34" s="4" t="s">
        <v>298</v>
      </c>
      <c r="AD34">
        <v>4</v>
      </c>
      <c r="AE34" s="4" t="s">
        <v>388</v>
      </c>
      <c r="AF34">
        <v>2</v>
      </c>
      <c r="AU34" s="4" t="s">
        <v>428</v>
      </c>
      <c r="AV34">
        <v>1</v>
      </c>
      <c r="AY34" s="4" t="s">
        <v>338</v>
      </c>
      <c r="AZ34">
        <v>1</v>
      </c>
    </row>
    <row r="35" spans="1:52" x14ac:dyDescent="0.55000000000000004">
      <c r="A35">
        <v>34</v>
      </c>
      <c r="B35" s="2">
        <v>45534.555435451388</v>
      </c>
      <c r="C35" s="2">
        <v>45505.725694444445</v>
      </c>
      <c r="D35" s="1" t="s">
        <v>313</v>
      </c>
      <c r="E35" s="1" t="s">
        <v>42</v>
      </c>
      <c r="F35" s="1" t="s">
        <v>406</v>
      </c>
      <c r="G35" s="1" t="s">
        <v>407</v>
      </c>
      <c r="H35" s="1" t="s">
        <v>132</v>
      </c>
      <c r="I35" s="1" t="s">
        <v>325</v>
      </c>
      <c r="J35" s="1" t="s">
        <v>168</v>
      </c>
      <c r="K35" s="1" t="s">
        <v>173</v>
      </c>
      <c r="L35" s="1" t="s">
        <v>182</v>
      </c>
      <c r="M35" s="1" t="s">
        <v>180</v>
      </c>
      <c r="N35" s="1" t="s">
        <v>188</v>
      </c>
      <c r="O35" s="1" t="s">
        <v>352</v>
      </c>
      <c r="P35" s="1" t="s">
        <v>182</v>
      </c>
      <c r="Q35" s="1" t="s">
        <v>408</v>
      </c>
      <c r="R35" s="1" t="s">
        <v>409</v>
      </c>
      <c r="S35" s="1" t="s">
        <v>238</v>
      </c>
      <c r="T35" s="1" t="s">
        <v>243</v>
      </c>
      <c r="U35" s="1" t="s">
        <v>182</v>
      </c>
      <c r="V35" s="1" t="s">
        <v>270</v>
      </c>
      <c r="AC35" s="4" t="s">
        <v>454</v>
      </c>
      <c r="AD35">
        <v>1</v>
      </c>
      <c r="AE35" s="4" t="s">
        <v>471</v>
      </c>
      <c r="AF35">
        <v>1</v>
      </c>
      <c r="AU35" s="4" t="s">
        <v>437</v>
      </c>
      <c r="AV35">
        <v>1</v>
      </c>
      <c r="AY35" s="4" t="s">
        <v>456</v>
      </c>
      <c r="AZ35">
        <v>1</v>
      </c>
    </row>
    <row r="36" spans="1:52" x14ac:dyDescent="0.55000000000000004">
      <c r="A36">
        <v>35</v>
      </c>
      <c r="B36" s="2">
        <v>45534.558181666667</v>
      </c>
      <c r="C36" s="2">
        <v>45505.698611111111</v>
      </c>
      <c r="D36" s="1" t="s">
        <v>410</v>
      </c>
      <c r="E36" s="1" t="s">
        <v>387</v>
      </c>
      <c r="F36" s="1" t="s">
        <v>411</v>
      </c>
      <c r="G36" s="1" t="s">
        <v>412</v>
      </c>
      <c r="H36" s="1" t="s">
        <v>130</v>
      </c>
      <c r="I36" s="1" t="s">
        <v>325</v>
      </c>
      <c r="J36" s="1" t="s">
        <v>170</v>
      </c>
      <c r="K36" s="1">
        <v>1</v>
      </c>
      <c r="L36" s="1" t="s">
        <v>180</v>
      </c>
      <c r="M36" s="1" t="s">
        <v>180</v>
      </c>
      <c r="N36" s="1" t="s">
        <v>188</v>
      </c>
      <c r="O36" s="1" t="s">
        <v>322</v>
      </c>
      <c r="P36" s="1" t="s">
        <v>182</v>
      </c>
      <c r="Q36" s="1" t="s">
        <v>206</v>
      </c>
      <c r="R36" s="1" t="s">
        <v>413</v>
      </c>
      <c r="S36" s="1" t="s">
        <v>240</v>
      </c>
      <c r="T36" s="1" t="s">
        <v>243</v>
      </c>
      <c r="U36" s="1" t="s">
        <v>182</v>
      </c>
      <c r="V36" s="1" t="s">
        <v>321</v>
      </c>
      <c r="AC36" s="4" t="s">
        <v>368</v>
      </c>
      <c r="AD36">
        <v>1</v>
      </c>
      <c r="AE36" s="4" t="s">
        <v>458</v>
      </c>
      <c r="AF36">
        <v>1</v>
      </c>
      <c r="AU36" s="4" t="s">
        <v>499</v>
      </c>
      <c r="AV36">
        <v>14</v>
      </c>
      <c r="AY36" s="4" t="s">
        <v>478</v>
      </c>
      <c r="AZ36">
        <v>1</v>
      </c>
    </row>
    <row r="37" spans="1:52" x14ac:dyDescent="0.55000000000000004">
      <c r="A37">
        <v>36</v>
      </c>
      <c r="B37" s="2">
        <v>45534.559654317127</v>
      </c>
      <c r="C37" s="2">
        <v>45505.65625</v>
      </c>
      <c r="D37" s="1" t="s">
        <v>313</v>
      </c>
      <c r="E37" s="1" t="s">
        <v>42</v>
      </c>
      <c r="F37" s="1" t="s">
        <v>414</v>
      </c>
      <c r="G37" s="1" t="s">
        <v>415</v>
      </c>
      <c r="H37" s="1" t="s">
        <v>130</v>
      </c>
      <c r="I37" s="1" t="s">
        <v>325</v>
      </c>
      <c r="J37" s="1" t="s">
        <v>170</v>
      </c>
      <c r="K37" s="1" t="s">
        <v>173</v>
      </c>
      <c r="L37" s="1" t="s">
        <v>180</v>
      </c>
      <c r="M37" s="1" t="s">
        <v>180</v>
      </c>
      <c r="N37" s="1" t="s">
        <v>190</v>
      </c>
      <c r="O37" s="1" t="s">
        <v>416</v>
      </c>
      <c r="P37" s="1" t="s">
        <v>182</v>
      </c>
      <c r="Q37" s="1" t="s">
        <v>417</v>
      </c>
      <c r="R37" s="1" t="s">
        <v>418</v>
      </c>
      <c r="S37" s="1" t="s">
        <v>230</v>
      </c>
      <c r="T37" s="1" t="s">
        <v>245</v>
      </c>
      <c r="U37" s="1" t="s">
        <v>182</v>
      </c>
      <c r="V37" s="1" t="s">
        <v>264</v>
      </c>
      <c r="AC37" s="4" t="s">
        <v>499</v>
      </c>
      <c r="AD37">
        <v>10</v>
      </c>
      <c r="AE37" s="4" t="s">
        <v>435</v>
      </c>
      <c r="AF37">
        <v>1</v>
      </c>
      <c r="AU37" s="4" t="s">
        <v>500</v>
      </c>
      <c r="AV37">
        <v>64</v>
      </c>
      <c r="AY37" s="4" t="s">
        <v>208</v>
      </c>
      <c r="AZ37">
        <v>2</v>
      </c>
    </row>
    <row r="38" spans="1:52" x14ac:dyDescent="0.55000000000000004">
      <c r="A38">
        <v>37</v>
      </c>
      <c r="B38" s="2">
        <v>45534.562187650459</v>
      </c>
      <c r="C38" s="2">
        <v>45505.5</v>
      </c>
      <c r="D38" s="1" t="s">
        <v>26</v>
      </c>
      <c r="E38" s="1" t="s">
        <v>297</v>
      </c>
      <c r="F38" s="1" t="s">
        <v>78</v>
      </c>
      <c r="G38" s="1" t="s">
        <v>419</v>
      </c>
      <c r="H38" s="1" t="s">
        <v>132</v>
      </c>
      <c r="I38" s="1" t="s">
        <v>420</v>
      </c>
      <c r="J38" s="1" t="s">
        <v>168</v>
      </c>
      <c r="K38" s="1">
        <v>2</v>
      </c>
      <c r="L38" s="1" t="s">
        <v>180</v>
      </c>
      <c r="M38" s="1" t="s">
        <v>180</v>
      </c>
      <c r="N38" s="1" t="s">
        <v>190</v>
      </c>
      <c r="O38" s="1" t="s">
        <v>352</v>
      </c>
      <c r="P38" s="1" t="s">
        <v>182</v>
      </c>
      <c r="Q38" s="1" t="s">
        <v>421</v>
      </c>
      <c r="R38" s="1" t="s">
        <v>422</v>
      </c>
      <c r="S38" s="1" t="s">
        <v>232</v>
      </c>
      <c r="U38" s="1" t="s">
        <v>180</v>
      </c>
      <c r="V38" s="1" t="s">
        <v>268</v>
      </c>
      <c r="AC38" s="4" t="s">
        <v>500</v>
      </c>
      <c r="AD38">
        <v>64</v>
      </c>
      <c r="AE38" s="4" t="s">
        <v>299</v>
      </c>
      <c r="AF38">
        <v>1</v>
      </c>
      <c r="AY38" s="4" t="s">
        <v>472</v>
      </c>
      <c r="AZ38">
        <v>1</v>
      </c>
    </row>
    <row r="39" spans="1:52" x14ac:dyDescent="0.55000000000000004">
      <c r="A39">
        <v>38</v>
      </c>
      <c r="B39" s="2">
        <v>45534.564174583335</v>
      </c>
      <c r="C39" s="2">
        <v>45505.508333333331</v>
      </c>
      <c r="D39" s="1" t="s">
        <v>26</v>
      </c>
      <c r="E39" s="1" t="s">
        <v>297</v>
      </c>
      <c r="F39" s="1" t="s">
        <v>78</v>
      </c>
      <c r="G39" s="1" t="s">
        <v>101</v>
      </c>
      <c r="H39" s="1" t="s">
        <v>132</v>
      </c>
      <c r="I39" s="1" t="s">
        <v>331</v>
      </c>
      <c r="J39" s="1" t="s">
        <v>168</v>
      </c>
      <c r="K39" s="1" t="s">
        <v>173</v>
      </c>
      <c r="L39" s="1" t="s">
        <v>180</v>
      </c>
      <c r="M39" s="1" t="s">
        <v>180</v>
      </c>
      <c r="N39" s="1" t="s">
        <v>188</v>
      </c>
      <c r="O39" s="1" t="s">
        <v>423</v>
      </c>
      <c r="P39" s="1" t="s">
        <v>180</v>
      </c>
      <c r="Q39" s="1" t="s">
        <v>424</v>
      </c>
      <c r="R39" s="1" t="s">
        <v>425</v>
      </c>
      <c r="S39" s="1" t="s">
        <v>234</v>
      </c>
      <c r="V39" s="1" t="s">
        <v>268</v>
      </c>
      <c r="AE39" s="4" t="s">
        <v>344</v>
      </c>
      <c r="AF39">
        <v>1</v>
      </c>
      <c r="AY39" s="4" t="s">
        <v>353</v>
      </c>
      <c r="AZ39">
        <v>1</v>
      </c>
    </row>
    <row r="40" spans="1:52" x14ac:dyDescent="0.55000000000000004">
      <c r="A40">
        <v>39</v>
      </c>
      <c r="B40" s="2">
        <v>45534.565149826391</v>
      </c>
      <c r="C40" s="2">
        <v>45505.771527777775</v>
      </c>
      <c r="D40" s="1" t="s">
        <v>24</v>
      </c>
      <c r="E40" s="1" t="s">
        <v>371</v>
      </c>
      <c r="F40" s="1" t="s">
        <v>64</v>
      </c>
      <c r="G40" s="1" t="s">
        <v>426</v>
      </c>
      <c r="H40" s="1" t="s">
        <v>132</v>
      </c>
      <c r="I40" s="1" t="s">
        <v>325</v>
      </c>
      <c r="J40" s="1" t="s">
        <v>166</v>
      </c>
      <c r="K40" s="1">
        <v>2</v>
      </c>
      <c r="L40" s="1" t="s">
        <v>180</v>
      </c>
      <c r="N40" s="1" t="s">
        <v>188</v>
      </c>
      <c r="O40" s="1" t="s">
        <v>352</v>
      </c>
      <c r="P40" s="1" t="s">
        <v>182</v>
      </c>
      <c r="Q40" s="1" t="s">
        <v>212</v>
      </c>
      <c r="S40" s="1" t="s">
        <v>232</v>
      </c>
      <c r="T40" s="1" t="s">
        <v>243</v>
      </c>
      <c r="U40" s="1" t="s">
        <v>180</v>
      </c>
      <c r="V40" s="1" t="s">
        <v>268</v>
      </c>
      <c r="AE40" s="4" t="s">
        <v>305</v>
      </c>
      <c r="AF40">
        <v>1</v>
      </c>
      <c r="AY40" s="4" t="s">
        <v>302</v>
      </c>
      <c r="AZ40">
        <v>1</v>
      </c>
    </row>
    <row r="41" spans="1:52" x14ac:dyDescent="0.55000000000000004">
      <c r="A41">
        <v>40</v>
      </c>
      <c r="B41" s="2">
        <v>45534.566343472223</v>
      </c>
      <c r="C41" s="2">
        <v>45505.508333333331</v>
      </c>
      <c r="D41" s="1" t="s">
        <v>26</v>
      </c>
      <c r="E41" s="1" t="s">
        <v>427</v>
      </c>
      <c r="F41" s="1" t="s">
        <v>80</v>
      </c>
      <c r="H41" s="1" t="s">
        <v>130</v>
      </c>
      <c r="I41" s="1" t="s">
        <v>325</v>
      </c>
      <c r="J41" s="1" t="s">
        <v>162</v>
      </c>
      <c r="K41" s="1">
        <v>2</v>
      </c>
      <c r="L41" s="1" t="s">
        <v>180</v>
      </c>
      <c r="M41" s="1" t="s">
        <v>180</v>
      </c>
      <c r="N41" s="1" t="s">
        <v>188</v>
      </c>
      <c r="O41" s="1" t="s">
        <v>428</v>
      </c>
      <c r="P41" s="1" t="s">
        <v>182</v>
      </c>
      <c r="S41" s="1" t="s">
        <v>236</v>
      </c>
      <c r="T41" s="1" t="s">
        <v>243</v>
      </c>
      <c r="U41" s="1" t="s">
        <v>182</v>
      </c>
      <c r="V41" s="1" t="s">
        <v>270</v>
      </c>
      <c r="AE41" s="4" t="s">
        <v>495</v>
      </c>
      <c r="AF41">
        <v>1</v>
      </c>
      <c r="AY41" s="4" t="s">
        <v>499</v>
      </c>
      <c r="AZ41">
        <v>6</v>
      </c>
    </row>
    <row r="42" spans="1:52" x14ac:dyDescent="0.55000000000000004">
      <c r="A42">
        <v>41</v>
      </c>
      <c r="B42" s="2">
        <v>45534.568358530094</v>
      </c>
      <c r="C42" s="2">
        <v>45505.508333333331</v>
      </c>
      <c r="E42" s="1" t="s">
        <v>429</v>
      </c>
      <c r="G42" s="1" t="s">
        <v>430</v>
      </c>
      <c r="H42" s="1" t="s">
        <v>130</v>
      </c>
      <c r="I42" s="1" t="s">
        <v>325</v>
      </c>
      <c r="J42" s="1" t="s">
        <v>164</v>
      </c>
      <c r="K42" s="1" t="s">
        <v>173</v>
      </c>
      <c r="L42" s="1" t="s">
        <v>180</v>
      </c>
      <c r="M42" s="1" t="s">
        <v>180</v>
      </c>
      <c r="R42" s="1" t="s">
        <v>431</v>
      </c>
      <c r="S42" s="1" t="s">
        <v>238</v>
      </c>
      <c r="T42" s="1" t="s">
        <v>243</v>
      </c>
      <c r="U42" s="1" t="s">
        <v>182</v>
      </c>
      <c r="AE42" s="4" t="s">
        <v>124</v>
      </c>
      <c r="AF42">
        <v>6</v>
      </c>
      <c r="AY42" s="4" t="s">
        <v>500</v>
      </c>
      <c r="AZ42">
        <v>64</v>
      </c>
    </row>
    <row r="43" spans="1:52" x14ac:dyDescent="0.55000000000000004">
      <c r="A43">
        <v>42</v>
      </c>
      <c r="B43" s="2">
        <v>45534.569812175927</v>
      </c>
      <c r="C43" s="2">
        <v>45505.508333333331</v>
      </c>
      <c r="D43" s="1" t="s">
        <v>24</v>
      </c>
      <c r="E43" s="1" t="s">
        <v>432</v>
      </c>
      <c r="F43" s="1" t="s">
        <v>395</v>
      </c>
      <c r="G43" s="1" t="s">
        <v>388</v>
      </c>
      <c r="H43" s="1" t="s">
        <v>337</v>
      </c>
      <c r="I43" s="1" t="s">
        <v>153</v>
      </c>
      <c r="J43" s="1" t="s">
        <v>164</v>
      </c>
      <c r="K43" s="1">
        <v>2</v>
      </c>
      <c r="L43" s="1" t="s">
        <v>180</v>
      </c>
      <c r="R43" s="1" t="s">
        <v>433</v>
      </c>
      <c r="S43" s="1" t="s">
        <v>230</v>
      </c>
      <c r="T43" s="1" t="s">
        <v>249</v>
      </c>
      <c r="AE43" s="4" t="s">
        <v>348</v>
      </c>
      <c r="AF43">
        <v>1</v>
      </c>
    </row>
    <row r="44" spans="1:52" x14ac:dyDescent="0.55000000000000004">
      <c r="A44">
        <v>43</v>
      </c>
      <c r="B44" s="2">
        <v>45534.571719976855</v>
      </c>
      <c r="C44" s="2">
        <v>45505.65625</v>
      </c>
      <c r="D44" s="1" t="s">
        <v>24</v>
      </c>
      <c r="E44" s="1" t="s">
        <v>42</v>
      </c>
      <c r="F44" s="1" t="s">
        <v>434</v>
      </c>
      <c r="G44" s="1" t="s">
        <v>435</v>
      </c>
      <c r="H44" s="1" t="s">
        <v>132</v>
      </c>
      <c r="I44" s="1" t="s">
        <v>436</v>
      </c>
      <c r="J44" s="1" t="s">
        <v>162</v>
      </c>
      <c r="K44" s="1" t="s">
        <v>173</v>
      </c>
      <c r="L44" s="1" t="s">
        <v>180</v>
      </c>
      <c r="M44" s="1" t="s">
        <v>180</v>
      </c>
      <c r="N44" s="1" t="s">
        <v>188</v>
      </c>
      <c r="O44" s="1" t="s">
        <v>437</v>
      </c>
      <c r="P44" s="1" t="s">
        <v>182</v>
      </c>
      <c r="Q44" s="1" t="s">
        <v>438</v>
      </c>
      <c r="R44" s="1" t="s">
        <v>439</v>
      </c>
      <c r="S44" s="1" t="s">
        <v>236</v>
      </c>
      <c r="T44" s="1" t="s">
        <v>440</v>
      </c>
      <c r="U44" s="1" t="s">
        <v>182</v>
      </c>
      <c r="V44" s="1" t="s">
        <v>274</v>
      </c>
      <c r="AE44" s="4" t="s">
        <v>316</v>
      </c>
      <c r="AF44">
        <v>1</v>
      </c>
    </row>
    <row r="45" spans="1:52" x14ac:dyDescent="0.55000000000000004">
      <c r="A45">
        <v>44</v>
      </c>
      <c r="B45" s="2">
        <v>45534.572523888884</v>
      </c>
      <c r="C45" s="2">
        <v>45505.666666666672</v>
      </c>
      <c r="E45" s="1" t="s">
        <v>44</v>
      </c>
      <c r="F45" s="1" t="s">
        <v>95</v>
      </c>
      <c r="G45" s="1" t="s">
        <v>124</v>
      </c>
      <c r="H45" s="1" t="s">
        <v>140</v>
      </c>
      <c r="I45" s="1" t="s">
        <v>349</v>
      </c>
      <c r="L45" s="1" t="s">
        <v>182</v>
      </c>
      <c r="M45" s="1" t="s">
        <v>182</v>
      </c>
      <c r="O45" s="1" t="s">
        <v>389</v>
      </c>
      <c r="P45" s="1" t="s">
        <v>182</v>
      </c>
      <c r="Q45" s="1" t="s">
        <v>441</v>
      </c>
      <c r="S45" s="1" t="s">
        <v>230</v>
      </c>
      <c r="T45" s="1" t="s">
        <v>243</v>
      </c>
      <c r="U45" s="1" t="s">
        <v>182</v>
      </c>
      <c r="V45" s="1" t="s">
        <v>264</v>
      </c>
      <c r="AE45" s="4" t="s">
        <v>499</v>
      </c>
      <c r="AF45">
        <v>4</v>
      </c>
    </row>
    <row r="46" spans="1:52" x14ac:dyDescent="0.55000000000000004">
      <c r="A46">
        <v>45</v>
      </c>
      <c r="B46" s="2">
        <v>45534.573366516204</v>
      </c>
      <c r="C46" s="2">
        <v>45505.508333333331</v>
      </c>
      <c r="D46" s="1" t="s">
        <v>95</v>
      </c>
      <c r="E46" s="1" t="s">
        <v>42</v>
      </c>
      <c r="F46" s="1" t="s">
        <v>387</v>
      </c>
      <c r="G46" s="1" t="s">
        <v>442</v>
      </c>
      <c r="I46" s="1" t="s">
        <v>443</v>
      </c>
      <c r="J46" s="1" t="s">
        <v>166</v>
      </c>
      <c r="K46" s="1">
        <v>2</v>
      </c>
      <c r="L46" s="1" t="s">
        <v>180</v>
      </c>
      <c r="M46" s="1" t="s">
        <v>180</v>
      </c>
      <c r="N46" s="1" t="s">
        <v>188</v>
      </c>
      <c r="O46" s="1" t="s">
        <v>392</v>
      </c>
      <c r="P46" s="1" t="s">
        <v>182</v>
      </c>
      <c r="Q46" s="1" t="s">
        <v>444</v>
      </c>
      <c r="S46" s="1" t="s">
        <v>232</v>
      </c>
      <c r="T46" s="1" t="s">
        <v>245</v>
      </c>
      <c r="U46" s="1" t="s">
        <v>182</v>
      </c>
      <c r="V46" s="1" t="s">
        <v>264</v>
      </c>
      <c r="AE46" s="4" t="s">
        <v>500</v>
      </c>
      <c r="AF46">
        <v>64</v>
      </c>
    </row>
    <row r="47" spans="1:52" x14ac:dyDescent="0.55000000000000004">
      <c r="A47">
        <v>46</v>
      </c>
      <c r="B47" s="2">
        <v>45534.576768796294</v>
      </c>
      <c r="C47" s="2">
        <v>45505.75</v>
      </c>
      <c r="D47" s="1" t="s">
        <v>22</v>
      </c>
      <c r="E47" s="1" t="s">
        <v>387</v>
      </c>
      <c r="F47" s="1" t="s">
        <v>445</v>
      </c>
      <c r="G47" s="1" t="s">
        <v>446</v>
      </c>
      <c r="H47" s="1" t="s">
        <v>130</v>
      </c>
      <c r="I47" s="1" t="s">
        <v>325</v>
      </c>
      <c r="J47" s="1" t="s">
        <v>170</v>
      </c>
      <c r="K47" s="1" t="s">
        <v>173</v>
      </c>
      <c r="L47" s="1" t="s">
        <v>180</v>
      </c>
      <c r="M47" s="1" t="s">
        <v>180</v>
      </c>
      <c r="N47" s="1" t="s">
        <v>188</v>
      </c>
      <c r="O47" s="1" t="s">
        <v>447</v>
      </c>
      <c r="P47" s="1" t="s">
        <v>182</v>
      </c>
      <c r="Q47" s="1" t="s">
        <v>212</v>
      </c>
      <c r="R47" s="1" t="s">
        <v>448</v>
      </c>
      <c r="S47" s="1" t="s">
        <v>240</v>
      </c>
      <c r="T47" s="1" t="s">
        <v>449</v>
      </c>
      <c r="V47" s="1" t="s">
        <v>262</v>
      </c>
    </row>
    <row r="48" spans="1:52" x14ac:dyDescent="0.55000000000000004">
      <c r="A48">
        <v>47</v>
      </c>
      <c r="B48" s="2">
        <v>45534.57909082176</v>
      </c>
      <c r="C48" s="2">
        <v>45505.727777777778</v>
      </c>
      <c r="D48" s="1" t="s">
        <v>26</v>
      </c>
      <c r="F48" s="1" t="s">
        <v>71</v>
      </c>
      <c r="G48" s="1" t="s">
        <v>450</v>
      </c>
      <c r="H48" s="1" t="s">
        <v>451</v>
      </c>
      <c r="I48" s="1" t="s">
        <v>400</v>
      </c>
      <c r="J48" s="1" t="s">
        <v>162</v>
      </c>
      <c r="K48" s="1">
        <v>2</v>
      </c>
      <c r="L48" s="1" t="s">
        <v>180</v>
      </c>
      <c r="M48" s="1" t="s">
        <v>180</v>
      </c>
      <c r="N48" s="1" t="s">
        <v>188</v>
      </c>
      <c r="O48" s="1" t="s">
        <v>452</v>
      </c>
      <c r="P48" s="1" t="s">
        <v>182</v>
      </c>
      <c r="Q48" s="1" t="s">
        <v>206</v>
      </c>
      <c r="R48" s="1" t="s">
        <v>453</v>
      </c>
      <c r="T48" s="1" t="s">
        <v>382</v>
      </c>
      <c r="U48" s="1" t="s">
        <v>180</v>
      </c>
      <c r="V48" s="1" t="s">
        <v>268</v>
      </c>
    </row>
    <row r="49" spans="1:22" x14ac:dyDescent="0.55000000000000004">
      <c r="A49">
        <v>48</v>
      </c>
      <c r="B49" s="2">
        <v>45534.580260254632</v>
      </c>
      <c r="C49" s="2">
        <v>45505.65625</v>
      </c>
      <c r="D49" s="1" t="s">
        <v>313</v>
      </c>
      <c r="E49" s="1" t="s">
        <v>427</v>
      </c>
      <c r="F49" s="1" t="s">
        <v>454</v>
      </c>
      <c r="G49" s="1" t="s">
        <v>111</v>
      </c>
      <c r="H49" s="1" t="s">
        <v>140</v>
      </c>
      <c r="I49" s="1" t="s">
        <v>455</v>
      </c>
      <c r="J49" s="1" t="s">
        <v>164</v>
      </c>
      <c r="K49" s="1">
        <v>1</v>
      </c>
      <c r="L49" s="1" t="s">
        <v>180</v>
      </c>
      <c r="M49" s="1" t="s">
        <v>180</v>
      </c>
      <c r="N49" s="1" t="s">
        <v>188</v>
      </c>
      <c r="P49" s="1" t="s">
        <v>182</v>
      </c>
      <c r="Q49" s="1" t="s">
        <v>456</v>
      </c>
      <c r="S49" s="1" t="s">
        <v>240</v>
      </c>
      <c r="T49" s="1" t="s">
        <v>243</v>
      </c>
      <c r="U49" s="1" t="s">
        <v>182</v>
      </c>
    </row>
    <row r="50" spans="1:22" x14ac:dyDescent="0.55000000000000004">
      <c r="A50">
        <v>49</v>
      </c>
      <c r="B50" s="2">
        <v>45534.581192789352</v>
      </c>
      <c r="C50" s="2">
        <v>45505.743055555555</v>
      </c>
      <c r="D50" s="1" t="s">
        <v>36</v>
      </c>
      <c r="E50" s="1" t="s">
        <v>44</v>
      </c>
      <c r="F50" s="1" t="s">
        <v>457</v>
      </c>
      <c r="G50" s="1" t="s">
        <v>458</v>
      </c>
      <c r="H50" s="1" t="s">
        <v>132</v>
      </c>
      <c r="I50" s="1" t="s">
        <v>325</v>
      </c>
      <c r="J50" s="1" t="s">
        <v>164</v>
      </c>
      <c r="K50" s="1" t="s">
        <v>173</v>
      </c>
      <c r="L50" s="1" t="s">
        <v>180</v>
      </c>
      <c r="M50" s="1" t="s">
        <v>180</v>
      </c>
      <c r="N50" s="1" t="s">
        <v>188</v>
      </c>
      <c r="O50" s="1" t="s">
        <v>369</v>
      </c>
      <c r="P50" s="1" t="s">
        <v>182</v>
      </c>
      <c r="Q50" s="1" t="s">
        <v>459</v>
      </c>
      <c r="S50" s="1" t="s">
        <v>240</v>
      </c>
      <c r="T50" s="1" t="s">
        <v>243</v>
      </c>
      <c r="U50" s="1" t="s">
        <v>182</v>
      </c>
    </row>
    <row r="51" spans="1:22" x14ac:dyDescent="0.55000000000000004">
      <c r="A51">
        <v>50</v>
      </c>
      <c r="B51" s="2">
        <v>45534.582199363431</v>
      </c>
      <c r="C51" s="2">
        <v>45505.729166666672</v>
      </c>
      <c r="E51" s="1" t="s">
        <v>42</v>
      </c>
      <c r="F51" s="1" t="s">
        <v>460</v>
      </c>
      <c r="G51" s="1" t="s">
        <v>461</v>
      </c>
      <c r="H51" s="1" t="s">
        <v>130</v>
      </c>
      <c r="I51" s="1" t="s">
        <v>325</v>
      </c>
      <c r="J51" s="1" t="s">
        <v>170</v>
      </c>
      <c r="K51" s="1" t="s">
        <v>173</v>
      </c>
      <c r="L51" s="1" t="s">
        <v>180</v>
      </c>
      <c r="M51" s="1" t="s">
        <v>180</v>
      </c>
      <c r="N51" s="1" t="s">
        <v>188</v>
      </c>
      <c r="O51" s="1" t="s">
        <v>369</v>
      </c>
      <c r="P51" s="1" t="s">
        <v>180</v>
      </c>
      <c r="Q51" s="1" t="s">
        <v>343</v>
      </c>
      <c r="R51" s="1" t="s">
        <v>462</v>
      </c>
      <c r="S51" s="1" t="s">
        <v>236</v>
      </c>
      <c r="V51" s="1" t="s">
        <v>270</v>
      </c>
    </row>
    <row r="52" spans="1:22" x14ac:dyDescent="0.55000000000000004">
      <c r="A52">
        <v>51</v>
      </c>
      <c r="B52" s="2">
        <v>45534.583255474536</v>
      </c>
      <c r="C52" s="2">
        <v>45505.739583333328</v>
      </c>
      <c r="D52" s="1" t="s">
        <v>463</v>
      </c>
      <c r="F52" s="1" t="s">
        <v>74</v>
      </c>
      <c r="G52" s="1" t="s">
        <v>101</v>
      </c>
      <c r="H52" s="1" t="s">
        <v>132</v>
      </c>
      <c r="I52" s="1" t="s">
        <v>153</v>
      </c>
      <c r="J52" s="1" t="s">
        <v>168</v>
      </c>
      <c r="K52" s="1" t="s">
        <v>173</v>
      </c>
      <c r="L52" s="1" t="s">
        <v>180</v>
      </c>
      <c r="M52" s="1" t="s">
        <v>180</v>
      </c>
      <c r="O52" s="1" t="s">
        <v>464</v>
      </c>
      <c r="P52" s="1" t="s">
        <v>182</v>
      </c>
      <c r="Q52" s="1" t="s">
        <v>343</v>
      </c>
      <c r="S52" s="1" t="s">
        <v>236</v>
      </c>
      <c r="T52" s="1" t="s">
        <v>243</v>
      </c>
      <c r="V52" s="1" t="s">
        <v>321</v>
      </c>
    </row>
    <row r="53" spans="1:22" x14ac:dyDescent="0.55000000000000004">
      <c r="A53">
        <v>52</v>
      </c>
      <c r="B53" s="2">
        <v>45534.584481631944</v>
      </c>
      <c r="C53" s="2">
        <v>45505.583333333328</v>
      </c>
      <c r="D53" s="1" t="s">
        <v>465</v>
      </c>
      <c r="E53" s="1" t="s">
        <v>466</v>
      </c>
      <c r="F53" s="1" t="s">
        <v>387</v>
      </c>
      <c r="G53" s="1" t="s">
        <v>101</v>
      </c>
      <c r="H53" s="1" t="s">
        <v>132</v>
      </c>
      <c r="I53" s="1" t="s">
        <v>325</v>
      </c>
      <c r="J53" s="1" t="s">
        <v>168</v>
      </c>
      <c r="K53" s="1">
        <v>2</v>
      </c>
      <c r="L53" s="1" t="s">
        <v>182</v>
      </c>
      <c r="M53" s="1" t="s">
        <v>180</v>
      </c>
      <c r="N53" s="1" t="s">
        <v>188</v>
      </c>
      <c r="O53" s="1" t="s">
        <v>352</v>
      </c>
      <c r="P53" s="1" t="s">
        <v>182</v>
      </c>
      <c r="Q53" s="1" t="s">
        <v>343</v>
      </c>
      <c r="S53" s="1" t="s">
        <v>230</v>
      </c>
      <c r="T53" s="1" t="s">
        <v>243</v>
      </c>
      <c r="U53" s="1" t="s">
        <v>182</v>
      </c>
      <c r="V53" s="1" t="s">
        <v>262</v>
      </c>
    </row>
    <row r="54" spans="1:22" x14ac:dyDescent="0.55000000000000004">
      <c r="A54">
        <v>53</v>
      </c>
      <c r="B54" s="2">
        <v>45534.585985648147</v>
      </c>
      <c r="C54" s="2">
        <v>45505.666666666672</v>
      </c>
      <c r="D54" s="1" t="s">
        <v>33</v>
      </c>
      <c r="E54" s="1" t="s">
        <v>371</v>
      </c>
      <c r="G54" s="1" t="s">
        <v>116</v>
      </c>
      <c r="H54" s="1" t="s">
        <v>136</v>
      </c>
      <c r="J54" s="1" t="s">
        <v>164</v>
      </c>
      <c r="K54" s="1" t="s">
        <v>177</v>
      </c>
      <c r="L54" s="1" t="s">
        <v>180</v>
      </c>
      <c r="M54" s="1" t="s">
        <v>180</v>
      </c>
      <c r="N54" s="1" t="s">
        <v>188</v>
      </c>
      <c r="O54" s="1" t="s">
        <v>467</v>
      </c>
      <c r="P54" s="1" t="s">
        <v>182</v>
      </c>
      <c r="S54" s="1" t="s">
        <v>230</v>
      </c>
      <c r="T54" s="1" t="s">
        <v>251</v>
      </c>
    </row>
    <row r="55" spans="1:22" x14ac:dyDescent="0.55000000000000004">
      <c r="A55">
        <v>54</v>
      </c>
      <c r="B55" s="2">
        <v>45534.586991874996</v>
      </c>
      <c r="C55" s="2">
        <v>45505.671527777777</v>
      </c>
      <c r="D55" s="1" t="s">
        <v>37</v>
      </c>
      <c r="E55" s="1" t="s">
        <v>297</v>
      </c>
      <c r="F55" s="1" t="s">
        <v>457</v>
      </c>
      <c r="G55" s="1" t="s">
        <v>468</v>
      </c>
      <c r="H55" s="1" t="s">
        <v>134</v>
      </c>
      <c r="I55" s="1" t="s">
        <v>400</v>
      </c>
      <c r="J55" s="1" t="s">
        <v>164</v>
      </c>
      <c r="K55" s="1" t="s">
        <v>173</v>
      </c>
      <c r="L55" s="1" t="s">
        <v>180</v>
      </c>
      <c r="N55" s="1" t="s">
        <v>188</v>
      </c>
      <c r="O55" s="1" t="s">
        <v>469</v>
      </c>
      <c r="P55" s="1" t="s">
        <v>182</v>
      </c>
      <c r="Q55" s="1" t="s">
        <v>343</v>
      </c>
      <c r="S55" s="1" t="s">
        <v>240</v>
      </c>
      <c r="T55" s="1" t="s">
        <v>243</v>
      </c>
      <c r="V55" s="1" t="s">
        <v>266</v>
      </c>
    </row>
    <row r="56" spans="1:22" x14ac:dyDescent="0.55000000000000004">
      <c r="A56">
        <v>55</v>
      </c>
      <c r="B56" s="2">
        <v>45534.588222326391</v>
      </c>
      <c r="C56" s="2">
        <v>45505.673611111109</v>
      </c>
      <c r="D56" s="1" t="s">
        <v>36</v>
      </c>
      <c r="E56" s="1" t="s">
        <v>470</v>
      </c>
      <c r="F56" s="1" t="s">
        <v>457</v>
      </c>
      <c r="G56" s="1" t="s">
        <v>471</v>
      </c>
      <c r="H56" s="1" t="s">
        <v>132</v>
      </c>
      <c r="I56" s="1" t="s">
        <v>325</v>
      </c>
      <c r="J56" s="1" t="s">
        <v>164</v>
      </c>
      <c r="K56" s="1" t="s">
        <v>173</v>
      </c>
      <c r="L56" s="1" t="s">
        <v>180</v>
      </c>
      <c r="M56" s="1" t="s">
        <v>180</v>
      </c>
      <c r="N56" s="1" t="s">
        <v>188</v>
      </c>
      <c r="O56" s="1" t="s">
        <v>447</v>
      </c>
      <c r="Q56" s="1" t="s">
        <v>472</v>
      </c>
      <c r="S56" s="1" t="s">
        <v>240</v>
      </c>
      <c r="T56" s="1" t="s">
        <v>243</v>
      </c>
      <c r="U56" s="1" t="s">
        <v>182</v>
      </c>
      <c r="V56" s="1" t="s">
        <v>268</v>
      </c>
    </row>
    <row r="57" spans="1:22" x14ac:dyDescent="0.55000000000000004">
      <c r="A57">
        <v>56</v>
      </c>
      <c r="B57" s="2">
        <v>45534.588925405093</v>
      </c>
      <c r="C57" s="2">
        <v>45505.68472222222</v>
      </c>
      <c r="D57" s="1" t="s">
        <v>37</v>
      </c>
      <c r="E57" s="1" t="s">
        <v>371</v>
      </c>
      <c r="F57" s="1" t="s">
        <v>457</v>
      </c>
      <c r="G57" s="1" t="s">
        <v>124</v>
      </c>
      <c r="H57" s="1" t="s">
        <v>132</v>
      </c>
      <c r="I57" s="1" t="s">
        <v>325</v>
      </c>
      <c r="J57" s="1" t="s">
        <v>162</v>
      </c>
      <c r="K57" s="1" t="s">
        <v>173</v>
      </c>
      <c r="L57" s="1" t="s">
        <v>180</v>
      </c>
      <c r="N57" s="1" t="s">
        <v>188</v>
      </c>
      <c r="O57" s="1" t="s">
        <v>369</v>
      </c>
      <c r="P57" s="1" t="s">
        <v>182</v>
      </c>
      <c r="Q57" s="1" t="s">
        <v>216</v>
      </c>
      <c r="S57" s="1" t="s">
        <v>240</v>
      </c>
      <c r="T57" s="1" t="s">
        <v>243</v>
      </c>
      <c r="V57" s="1" t="s">
        <v>266</v>
      </c>
    </row>
    <row r="58" spans="1:22" x14ac:dyDescent="0.55000000000000004">
      <c r="A58">
        <v>57</v>
      </c>
      <c r="B58" s="2">
        <v>45534.589911087962</v>
      </c>
      <c r="C58" s="2">
        <v>45505.659722222219</v>
      </c>
      <c r="D58" s="1" t="s">
        <v>465</v>
      </c>
      <c r="E58" s="1" t="s">
        <v>335</v>
      </c>
      <c r="F58" s="1" t="s">
        <v>473</v>
      </c>
      <c r="G58" s="1" t="s">
        <v>101</v>
      </c>
      <c r="H58" s="1" t="s">
        <v>132</v>
      </c>
      <c r="I58" s="1" t="s">
        <v>474</v>
      </c>
      <c r="J58" s="1" t="s">
        <v>170</v>
      </c>
      <c r="K58" s="1" t="s">
        <v>173</v>
      </c>
      <c r="L58" s="1" t="s">
        <v>180</v>
      </c>
      <c r="N58" s="1" t="s">
        <v>188</v>
      </c>
      <c r="O58" s="1" t="s">
        <v>447</v>
      </c>
      <c r="P58" s="1" t="s">
        <v>182</v>
      </c>
      <c r="Q58" s="1" t="s">
        <v>475</v>
      </c>
      <c r="S58" s="1" t="s">
        <v>236</v>
      </c>
      <c r="T58" s="1" t="s">
        <v>243</v>
      </c>
      <c r="V58" s="1" t="s">
        <v>321</v>
      </c>
    </row>
    <row r="59" spans="1:22" x14ac:dyDescent="0.55000000000000004">
      <c r="A59">
        <v>58</v>
      </c>
      <c r="B59" s="2">
        <v>45534.591348993054</v>
      </c>
      <c r="C59" s="2">
        <v>45505.666666666672</v>
      </c>
      <c r="D59" s="1" t="s">
        <v>465</v>
      </c>
      <c r="E59" s="1" t="s">
        <v>399</v>
      </c>
      <c r="F59" s="1" t="s">
        <v>476</v>
      </c>
      <c r="G59" s="1" t="s">
        <v>111</v>
      </c>
      <c r="H59" s="1" t="s">
        <v>130</v>
      </c>
      <c r="I59" s="1" t="s">
        <v>325</v>
      </c>
      <c r="J59" s="1" t="s">
        <v>164</v>
      </c>
      <c r="K59" s="1" t="s">
        <v>173</v>
      </c>
      <c r="L59" s="1" t="s">
        <v>180</v>
      </c>
      <c r="M59" s="1" t="s">
        <v>180</v>
      </c>
      <c r="N59" s="1" t="s">
        <v>188</v>
      </c>
      <c r="O59" s="1" t="s">
        <v>477</v>
      </c>
      <c r="P59" s="1" t="s">
        <v>182</v>
      </c>
      <c r="Q59" s="1" t="s">
        <v>478</v>
      </c>
      <c r="S59" s="1" t="s">
        <v>240</v>
      </c>
      <c r="T59" s="1" t="s">
        <v>249</v>
      </c>
      <c r="V59" s="1" t="s">
        <v>270</v>
      </c>
    </row>
    <row r="60" spans="1:22" x14ac:dyDescent="0.55000000000000004">
      <c r="A60">
        <v>59</v>
      </c>
      <c r="B60" s="2">
        <v>45534.592033252316</v>
      </c>
      <c r="C60" s="2">
        <v>45505.704861111109</v>
      </c>
      <c r="D60" s="1" t="s">
        <v>479</v>
      </c>
      <c r="E60" s="1" t="s">
        <v>42</v>
      </c>
      <c r="F60" s="1" t="s">
        <v>480</v>
      </c>
      <c r="G60" s="1" t="s">
        <v>481</v>
      </c>
      <c r="H60" s="1" t="s">
        <v>132</v>
      </c>
      <c r="I60" s="1" t="s">
        <v>376</v>
      </c>
      <c r="J60" s="1" t="s">
        <v>168</v>
      </c>
      <c r="K60" s="1" t="s">
        <v>173</v>
      </c>
      <c r="L60" s="1" t="s">
        <v>180</v>
      </c>
      <c r="M60" s="1" t="s">
        <v>180</v>
      </c>
      <c r="N60" s="1" t="s">
        <v>190</v>
      </c>
      <c r="O60" s="1" t="s">
        <v>482</v>
      </c>
      <c r="P60" s="1" t="s">
        <v>182</v>
      </c>
      <c r="Q60" s="1" t="s">
        <v>208</v>
      </c>
      <c r="S60" s="1" t="s">
        <v>234</v>
      </c>
      <c r="T60" s="1" t="s">
        <v>249</v>
      </c>
      <c r="U60" s="1" t="s">
        <v>182</v>
      </c>
      <c r="V60" s="1" t="s">
        <v>266</v>
      </c>
    </row>
    <row r="61" spans="1:22" x14ac:dyDescent="0.55000000000000004">
      <c r="A61">
        <v>60</v>
      </c>
      <c r="B61" s="2">
        <v>45534.59281238426</v>
      </c>
      <c r="C61" s="2">
        <v>45505.6875</v>
      </c>
      <c r="D61" s="1" t="s">
        <v>483</v>
      </c>
      <c r="E61" s="1" t="s">
        <v>484</v>
      </c>
      <c r="F61" s="1" t="s">
        <v>395</v>
      </c>
      <c r="G61" s="1" t="s">
        <v>485</v>
      </c>
      <c r="H61" s="1" t="s">
        <v>140</v>
      </c>
      <c r="J61" s="1" t="s">
        <v>164</v>
      </c>
      <c r="K61" s="1">
        <v>1</v>
      </c>
      <c r="L61" s="1" t="s">
        <v>182</v>
      </c>
      <c r="M61" s="1" t="s">
        <v>180</v>
      </c>
      <c r="N61" s="1" t="s">
        <v>188</v>
      </c>
      <c r="O61" s="1" t="s">
        <v>467</v>
      </c>
      <c r="P61" s="1" t="s">
        <v>182</v>
      </c>
      <c r="Q61" s="1" t="s">
        <v>486</v>
      </c>
      <c r="S61" s="1" t="s">
        <v>234</v>
      </c>
      <c r="T61" s="1" t="s">
        <v>243</v>
      </c>
      <c r="U61" s="1" t="s">
        <v>182</v>
      </c>
      <c r="V61" s="1" t="s">
        <v>266</v>
      </c>
    </row>
    <row r="62" spans="1:22" x14ac:dyDescent="0.55000000000000004">
      <c r="A62">
        <v>61</v>
      </c>
      <c r="B62" s="2">
        <v>45534.59434200231</v>
      </c>
      <c r="C62" s="2">
        <v>45505.708333333328</v>
      </c>
      <c r="D62" s="1" t="s">
        <v>26</v>
      </c>
      <c r="E62" s="1" t="s">
        <v>46</v>
      </c>
      <c r="F62" s="1" t="s">
        <v>487</v>
      </c>
      <c r="G62" s="1" t="s">
        <v>101</v>
      </c>
      <c r="H62" s="1" t="s">
        <v>136</v>
      </c>
      <c r="I62" s="1" t="s">
        <v>488</v>
      </c>
      <c r="J62" s="1" t="s">
        <v>166</v>
      </c>
      <c r="K62" s="1" t="s">
        <v>173</v>
      </c>
      <c r="L62" s="1" t="s">
        <v>180</v>
      </c>
      <c r="M62" s="1" t="s">
        <v>180</v>
      </c>
      <c r="N62" s="1" t="s">
        <v>188</v>
      </c>
      <c r="O62" s="1" t="s">
        <v>489</v>
      </c>
      <c r="P62" s="1" t="s">
        <v>182</v>
      </c>
      <c r="Q62" s="1" t="s">
        <v>490</v>
      </c>
      <c r="R62" s="1" t="s">
        <v>491</v>
      </c>
      <c r="S62" s="1" t="s">
        <v>236</v>
      </c>
      <c r="T62" s="1" t="s">
        <v>243</v>
      </c>
      <c r="U62" s="1" t="s">
        <v>182</v>
      </c>
      <c r="V62" s="1" t="s">
        <v>271</v>
      </c>
    </row>
    <row r="63" spans="1:22" x14ac:dyDescent="0.55000000000000004">
      <c r="A63">
        <v>62</v>
      </c>
      <c r="B63" s="2">
        <v>45534.595409270834</v>
      </c>
      <c r="C63" s="2">
        <v>45505.6875</v>
      </c>
      <c r="D63" s="1" t="s">
        <v>24</v>
      </c>
      <c r="E63" s="1" t="s">
        <v>46</v>
      </c>
      <c r="F63" s="1" t="s">
        <v>80</v>
      </c>
      <c r="G63" s="1" t="s">
        <v>492</v>
      </c>
      <c r="H63" s="1" t="s">
        <v>140</v>
      </c>
      <c r="J63" s="1" t="s">
        <v>162</v>
      </c>
      <c r="K63" s="1">
        <v>1</v>
      </c>
      <c r="L63" s="1" t="s">
        <v>180</v>
      </c>
      <c r="M63" s="1" t="s">
        <v>180</v>
      </c>
      <c r="N63" s="1" t="s">
        <v>188</v>
      </c>
      <c r="O63" s="1" t="s">
        <v>392</v>
      </c>
      <c r="P63" s="1" t="s">
        <v>182</v>
      </c>
      <c r="Q63" s="1" t="s">
        <v>493</v>
      </c>
      <c r="R63" s="1" t="s">
        <v>494</v>
      </c>
      <c r="S63" s="1" t="s">
        <v>236</v>
      </c>
      <c r="T63" s="1" t="s">
        <v>243</v>
      </c>
      <c r="U63" s="1" t="s">
        <v>182</v>
      </c>
      <c r="V63" s="1" t="s">
        <v>274</v>
      </c>
    </row>
    <row r="64" spans="1:22" x14ac:dyDescent="0.55000000000000004">
      <c r="A64">
        <v>63</v>
      </c>
      <c r="B64" s="2">
        <v>45534.596189594908</v>
      </c>
      <c r="C64" s="2">
        <v>45505.742361111115</v>
      </c>
      <c r="D64" s="1" t="s">
        <v>313</v>
      </c>
      <c r="E64" s="1" t="s">
        <v>371</v>
      </c>
      <c r="F64" s="1" t="s">
        <v>387</v>
      </c>
      <c r="G64" s="1" t="s">
        <v>495</v>
      </c>
      <c r="H64" s="1" t="s">
        <v>136</v>
      </c>
      <c r="I64" s="1" t="s">
        <v>443</v>
      </c>
      <c r="J64" s="1" t="s">
        <v>166</v>
      </c>
      <c r="K64" s="1">
        <v>1</v>
      </c>
      <c r="L64" s="1" t="s">
        <v>180</v>
      </c>
      <c r="M64" s="1" t="s">
        <v>180</v>
      </c>
      <c r="N64" s="1" t="s">
        <v>188</v>
      </c>
      <c r="O64" s="1" t="s">
        <v>392</v>
      </c>
      <c r="P64" s="1" t="s">
        <v>182</v>
      </c>
      <c r="Q64" s="1" t="s">
        <v>441</v>
      </c>
      <c r="S64" s="1" t="s">
        <v>230</v>
      </c>
      <c r="T64" s="1" t="s">
        <v>243</v>
      </c>
      <c r="U64" s="1" t="s">
        <v>182</v>
      </c>
      <c r="V64" s="1" t="s">
        <v>264</v>
      </c>
    </row>
    <row r="65" spans="1:22" x14ac:dyDescent="0.55000000000000004">
      <c r="A65">
        <v>64</v>
      </c>
      <c r="B65" s="2">
        <v>45534.597321319445</v>
      </c>
      <c r="C65" s="2">
        <v>45505.508333333331</v>
      </c>
      <c r="D65" s="1" t="s">
        <v>370</v>
      </c>
      <c r="E65" s="1" t="s">
        <v>42</v>
      </c>
      <c r="F65" s="1" t="s">
        <v>414</v>
      </c>
      <c r="G65" s="1" t="s">
        <v>109</v>
      </c>
      <c r="H65" s="1" t="s">
        <v>140</v>
      </c>
      <c r="J65" s="1" t="s">
        <v>164</v>
      </c>
      <c r="K65" s="1" t="s">
        <v>173</v>
      </c>
      <c r="L65" s="1" t="s">
        <v>182</v>
      </c>
      <c r="M65" s="1" t="s">
        <v>180</v>
      </c>
      <c r="N65" s="1" t="s">
        <v>190</v>
      </c>
      <c r="P65" s="1" t="s">
        <v>182</v>
      </c>
      <c r="Q65" s="1" t="s">
        <v>496</v>
      </c>
      <c r="R65" s="1" t="s">
        <v>497</v>
      </c>
      <c r="S65" s="1" t="s">
        <v>234</v>
      </c>
      <c r="T65" s="1" t="s">
        <v>249</v>
      </c>
      <c r="U65" s="1" t="s">
        <v>182</v>
      </c>
      <c r="V65" s="1"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Survey_monkey_original</vt:lpstr>
      <vt:lpstr>google_Sheet_original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Amanda Leahy</cp:lastModifiedBy>
  <dcterms:created xsi:type="dcterms:W3CDTF">2024-09-16T21:21:00Z</dcterms:created>
  <dcterms:modified xsi:type="dcterms:W3CDTF">2025-07-22T16:19:56Z</dcterms:modified>
</cp:coreProperties>
</file>