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endicott-my.sharepoint.com/personal/carcher_mail_endicott_edu/Documents/"/>
    </mc:Choice>
  </mc:AlternateContent>
  <xr:revisionPtr revIDLastSave="0" documentId="13_ncr:1_{D6A7A3D6-8A2F-458B-BAF7-8ED785040CA1}" xr6:coauthVersionLast="47" xr6:coauthVersionMax="47" xr10:uidLastSave="{00000000-0000-0000-0000-000000000000}"/>
  <bookViews>
    <workbookView xWindow="12020" yWindow="0" windowWidth="21580" windowHeight="7980" activeTab="1" xr2:uid="{00000000-000D-0000-FFFF-FFFF00000000}"/>
  </bookViews>
  <sheets>
    <sheet name="NEW SPSS Data" sheetId="1" r:id="rId1"/>
    <sheet name="Model 1" sheetId="3" r:id="rId2"/>
    <sheet name="Model Summaries" sheetId="6" r:id="rId3"/>
  </sheets>
  <definedNames>
    <definedName name="___autoF" localSheetId="1" hidden="1">0</definedName>
    <definedName name="___Coef___" localSheetId="1" hidden="1">1</definedName>
    <definedName name="___rsumm___Choice.variable__bin_" localSheetId="2" hidden="1">'Model Summaries'!$A$3</definedName>
    <definedName name="__nSelect_" hidden="1">0</definedName>
    <definedName name="Academic">'NEW SPSS Data'!$AW$2:$AW$76</definedName>
    <definedName name="AF.keepMind.AI2">'NEW SPSS Data'!$X$2:$X$76</definedName>
    <definedName name="AF.keepMindH">'NEW SPSS Data'!$G$2:$G$76</definedName>
    <definedName name="AF.otherThing.AI">'NEW SPSS Data'!$W$2:$W$76</definedName>
    <definedName name="AF.otherThingH">'NEW SPSS Data'!$F$2:$F$76</definedName>
    <definedName name="AF.subscale.AI">'NEW SPSS Data'!$AF$2:$AF$76</definedName>
    <definedName name="AF.subscale.H">'NEW SPSS Data'!$O$2:$O$76</definedName>
    <definedName name="AF.wander.AI">'NEW SPSS Data'!$V$2:$V$76</definedName>
    <definedName name="AF.wander.H">'NEW SPSS Data'!$E$2:$E$76</definedName>
    <definedName name="age">'NEW SPSS Data'!$AK$2:$AK$76</definedName>
    <definedName name="BA.2ndmajor">'NEW SPSS Data'!$AN$2:$AN$76</definedName>
    <definedName name="BA.major">'NEW SPSS Data'!$AM$2:$AM$76</definedName>
    <definedName name="BA.minors">'NEW SPSS Data'!$AO$2:$AO$76</definedName>
    <definedName name="choice.confidence">'NEW SPSS Data'!$BF$2:$BF$76</definedName>
    <definedName name="Choice.variable">'NEW SPSS Data'!$BH$2:$BH$76</definedName>
    <definedName name="education">'NEW SPSS Data'!$AL$2:$AL$76</definedName>
    <definedName name="EE.subscale.AI">'NEW SPSS Data'!$AH$2:$AH$76</definedName>
    <definedName name="EE.subscale.H">'NEW SPSS Data'!$Q$2:$Q$76</definedName>
    <definedName name="EE1.emotional.AI">'NEW SPSS Data'!$AB$2:$AB$76</definedName>
    <definedName name="EE1.emotional.H">'NEW SPSS Data'!$K$2:$K$76</definedName>
    <definedName name="EE2.sad.AI">'NEW SPSS Data'!$AC$2:$AC$76</definedName>
    <definedName name="EE2.sad.H">'NEW SPSS Data'!$L$2:$L$76</definedName>
    <definedName name="EE3.sorry.AI">'NEW SPSS Data'!$AD$2:$AD$76</definedName>
    <definedName name="EE3.sorry.H">'NEW SPSS Data'!$M$2:$M$76</definedName>
    <definedName name="english1stLang">'NEW SPSS Data'!$AU$2:$AU$76</definedName>
    <definedName name="firstLang">'NEW SPSS Data'!$AV$2:$AV$76</definedName>
    <definedName name="gpt.familiarity">'NEW SPSS Data'!$BE$2:$BE$76</definedName>
    <definedName name="ID">'NEW SPSS Data'!$A$2:$A$76</definedName>
    <definedName name="Long.fiction">'NEW SPSS Data'!$AX$2:$AX$76</definedName>
    <definedName name="MSC.title">'NEW SPSS Data'!$AQ$2:$AQ$76</definedName>
    <definedName name="NES.AI.score">'NEW SPSS Data'!$AI$2:$AI$76</definedName>
    <definedName name="NES.dif">'NEW SPSS Data'!$AJ$2:$AJ$76</definedName>
    <definedName name="NES.H.score">'NEW SPSS Data'!$R$2:$R$76</definedName>
    <definedName name="Nonfiction">'NEW SPSS Data'!$AZ$2:$AZ$76</definedName>
    <definedName name="notgrad.2ndmajor">'NEW SPSS Data'!$AS$2:$AS$76</definedName>
    <definedName name="notgrad.major">'NEW SPSS Data'!$AR$2:$AR$76</definedName>
    <definedName name="notgrad.minors">'NEW SPSS Data'!$AT$2:$AT$76</definedName>
    <definedName name="NP.subscale.AI">'NEW SPSS Data'!$AG$2:$AG$76</definedName>
    <definedName name="NP.subscale.H">'NEW SPSS Data'!$P$2:$P$76</definedName>
    <definedName name="NP1.mindInside.AI">'NEW SPSS Data'!$Y$2:$Y$76</definedName>
    <definedName name="NP1.mindInside.H">'NEW SPSS Data'!$H$2:$H$76</definedName>
    <definedName name="NP2.newWorld.AI">'NEW SPSS Data'!$Z$2:$Z$76</definedName>
    <definedName name="NP2.newWorld.H">'NEW SPSS Data'!$I$2:$I$76</definedName>
    <definedName name="NP3.storyWorld.AI">'NEW SPSS Data'!$AA$2:$AA$76</definedName>
    <definedName name="NP3.storyWorld.H">'NEW SPSS Data'!$J$2:$J$76</definedName>
    <definedName name="nRegMod" hidden="1">1</definedName>
    <definedName name="NU.nderstanding.H">'NEW SPSS Data'!$C$2:$C$76</definedName>
    <definedName name="NU.sense.AI2">'NEW SPSS Data'!$S$2:$S$76</definedName>
    <definedName name="NU.sense.H.">'NEW SPSS Data'!$B$2:$B$76</definedName>
    <definedName name="NU.subscale.AI">'NEW SPSS Data'!$AE$2:$AE$76</definedName>
    <definedName name="NU.subscale.H">'NEW SPSS Data'!$N$2:$N$76</definedName>
    <definedName name="NU.thread.AI">'NEW SPSS Data'!$U$2:$U$76</definedName>
    <definedName name="NU.thread.H">'NEW SPSS Data'!$D$2:$D$76</definedName>
    <definedName name="NU.understanding.AI">'NEW SPSS Data'!$T$2:$T$76</definedName>
    <definedName name="OKtoForecast" hidden="1">1</definedName>
    <definedName name="order.presentation">'NEW SPSS Data'!$BG$2:$BG$76</definedName>
    <definedName name="PHD.title">'NEW SPSS Data'!$AP$2:$AP$76</definedName>
    <definedName name="Poetry">'NEW SPSS Data'!$BA$2:$BA$76</definedName>
    <definedName name="read.ability.confidence">'NEW SPSS Data'!$BD$2:$BD$76</definedName>
    <definedName name="Short.fiction">'NEW SPSS Data'!$AY$2:$AY$76</definedName>
    <definedName name="story.theme">'NEW SPSS Data'!$BI$2:$BI$76</definedName>
    <definedName name="text.engage.total">'NEW SPSS Data'!$BC$2:$BC$76</definedName>
    <definedName name="visual.text">'NEW SPSS Data'!$BB$2:$BB$76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3" l="1"/>
  <c r="C36" i="3" s="1"/>
  <c r="AL10" i="3"/>
  <c r="I11" i="3" s="1"/>
  <c r="D37" i="3"/>
  <c r="I37" i="3" s="1"/>
  <c r="F36" i="3"/>
  <c r="D36" i="3"/>
  <c r="A36" i="3"/>
  <c r="F35" i="3"/>
  <c r="A35" i="3"/>
  <c r="H34" i="3"/>
  <c r="G34" i="3"/>
  <c r="C34" i="3"/>
  <c r="B34" i="3"/>
  <c r="C32" i="3"/>
  <c r="C23" i="3"/>
  <c r="C11" i="3" s="1"/>
  <c r="F21" i="3"/>
  <c r="I17" i="3"/>
  <c r="E17" i="3"/>
  <c r="D17" i="3"/>
  <c r="I16" i="3"/>
  <c r="E16" i="3"/>
  <c r="D16" i="3"/>
  <c r="E15" i="3"/>
  <c r="D15" i="3"/>
  <c r="C37" i="3" l="1"/>
  <c r="B37" i="3" s="1"/>
  <c r="G37" i="3" s="1"/>
  <c r="I36" i="3"/>
  <c r="D35" i="3"/>
  <c r="I35" i="3" s="1"/>
  <c r="H37" i="3"/>
  <c r="F14" i="3"/>
  <c r="G14" i="3"/>
  <c r="H11" i="3"/>
  <c r="G15" i="3" s="1"/>
  <c r="AL31" i="3"/>
  <c r="C35" i="3"/>
  <c r="H35" i="3" s="1"/>
  <c r="B36" i="3"/>
  <c r="G36" i="3" s="1"/>
  <c r="H36" i="3"/>
  <c r="E38" i="3" s="1"/>
  <c r="C21" i="3"/>
  <c r="E21" i="3" s="1"/>
  <c r="I22" i="3"/>
  <c r="I23" i="3" s="1"/>
  <c r="B11" i="3"/>
  <c r="I21" i="3"/>
  <c r="G16" i="3" l="1"/>
  <c r="F16" i="3"/>
  <c r="F17" i="3"/>
  <c r="B35" i="3"/>
  <c r="G35" i="3" s="1"/>
  <c r="H38" i="3" s="1"/>
  <c r="F15" i="3"/>
  <c r="G17" i="3"/>
  <c r="G11" i="3"/>
  <c r="G21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Q2" i="1"/>
  <c r="P2" i="1"/>
  <c r="O2" i="1"/>
  <c r="N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2" i="1"/>
  <c r="B38" i="3" l="1"/>
  <c r="R2" i="1"/>
  <c r="R30" i="1"/>
  <c r="BC75" i="1"/>
  <c r="BC76" i="1"/>
  <c r="BC74" i="1"/>
  <c r="R76" i="1"/>
  <c r="AI76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R74" i="1"/>
  <c r="R75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BDA5DEF3-834C-4163-B09A-2AD492109261}">
      <text>
        <r>
          <rPr>
            <sz val="9"/>
            <color indexed="81"/>
            <rFont val="Tahoma"/>
            <family val="2"/>
          </rPr>
          <t>Model 1 (#vars=2, n=75, AdjRsq=0)
Dependent variable = Choice.variable 
Run time = 4/13/2024 3:55:30 PM
File name = SPSS Data.xlsx
Computer name = L21-LIBMAIN-11
Program file name = RegressItLogistic
Version number = 2022.12.14
Execution time = 00h:00m:01s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4" authorId="0" shapeId="0" xr:uid="{DAAA2AFD-6990-4328-8E68-3F87FE9D6A64}">
      <text>
        <r>
          <rPr>
            <sz val="9"/>
            <color indexed="81"/>
            <rFont val="Tahoma"/>
            <family val="2"/>
          </rPr>
          <t>Model 1 (#vars=2, n=75, AdjRsq=0)
Dependent variable = Choice.variable 
Run time = 4/13/2024 3:55:30 PM
File name = SPSS Data.xlsx
Computer name = L21-LIBMAIN-11
Program file name = RegressItLogistic
Version number = 2022.12.14
Execution time = 00h:00m:01s</t>
        </r>
      </text>
    </comment>
    <comment ref="B10" authorId="0" shapeId="0" xr:uid="{E9381521-D5A9-411A-90FC-F9796815488C}">
      <text>
        <r>
          <rPr>
            <sz val="9"/>
            <color indexed="81"/>
            <rFont val="Tahoma"/>
            <family val="2"/>
          </rPr>
          <t>McFadden R-squared for logistic regression</t>
        </r>
      </text>
    </comment>
    <comment ref="B25" authorId="0" shapeId="0" xr:uid="{F3CA5188-A873-468A-A6B0-804CBD7CAEE3}">
      <text>
        <r>
          <rPr>
            <sz val="9"/>
            <color indexed="81"/>
            <rFont val="Tahoma"/>
            <family val="2"/>
          </rPr>
          <t>Model = Model 1
Variable =  Constant
Coeff = 0.125378
StdErr = 0.33854
z-stat = 0.37
P-value = 0.711
VIF = 0
StdCoeff = 0
ExpCoeff = 1.134</t>
        </r>
      </text>
    </comment>
    <comment ref="B26" authorId="0" shapeId="0" xr:uid="{10DFB4D0-B551-4F74-9012-12573DB0363C}">
      <text>
        <r>
          <rPr>
            <sz val="9"/>
            <color indexed="81"/>
            <rFont val="Tahoma"/>
            <family val="2"/>
          </rPr>
          <t>Model = Model 1
Variable = gpt.familiarity
Coeff = 0.254494
StdErr = 0.23146
z-stat = 1.1
P-value = 0.272
VIF = 1.172
StdCoeff = 0.15708
ExpCoeff = 1.29</t>
        </r>
      </text>
    </comment>
    <comment ref="B27" authorId="0" shapeId="0" xr:uid="{780678A1-A97B-4729-B80A-DFFC16E2EE6C}">
      <text>
        <r>
          <rPr>
            <sz val="9"/>
            <color indexed="81"/>
            <rFont val="Tahoma"/>
            <family val="2"/>
          </rPr>
          <t>Model = Model 1
Variable = NES.AI.score
Coeff = -0.088074
StdErr = 0.241114
z-stat = -0.365
P-value = 0.715
VIF = 1.172
StdCoeff = -0.05212
ExpCoeff = 1.092</t>
        </r>
      </text>
    </comment>
  </commentList>
</comments>
</file>

<file path=xl/sharedStrings.xml><?xml version="1.0" encoding="utf-8"?>
<sst xmlns="http://schemas.openxmlformats.org/spreadsheetml/2006/main" count="391" uniqueCount="254">
  <si>
    <t>ID</t>
  </si>
  <si>
    <t>NU.sense.H.</t>
  </si>
  <si>
    <t>NU.nderstanding.H</t>
  </si>
  <si>
    <t>NU.thread.H</t>
  </si>
  <si>
    <t>AF.wander.H</t>
  </si>
  <si>
    <t>AF.otherThingH</t>
  </si>
  <si>
    <t>AF.keepMindH</t>
  </si>
  <si>
    <t>NP1.mindInside.H</t>
  </si>
  <si>
    <t>NP2.newWorld.H</t>
  </si>
  <si>
    <t>NP3.storyWorld.H</t>
  </si>
  <si>
    <t>EE1.emotional.H</t>
  </si>
  <si>
    <t>EE2.sad.H</t>
  </si>
  <si>
    <t>EE3.sorry.H</t>
  </si>
  <si>
    <t>NU.subscale.H</t>
  </si>
  <si>
    <t>AF.subscale.H</t>
  </si>
  <si>
    <t>NP.subscale.H</t>
  </si>
  <si>
    <t>EE.subscale.H</t>
  </si>
  <si>
    <t>NES.H.score</t>
  </si>
  <si>
    <t>NU.sense.AI2</t>
  </si>
  <si>
    <t>NU.understanding.AI</t>
  </si>
  <si>
    <t>NU.thread.AI</t>
  </si>
  <si>
    <t>AF.wander.AI</t>
  </si>
  <si>
    <t>AF.otherThing.AI</t>
  </si>
  <si>
    <t>AF.keepMind.AI2</t>
  </si>
  <si>
    <t>NP1.mindInside.AI</t>
  </si>
  <si>
    <t>NP2.newWorld.AI</t>
  </si>
  <si>
    <t>NP3.storyWorld.AI</t>
  </si>
  <si>
    <t>EE1.emotional.AI</t>
  </si>
  <si>
    <t>EE2.sad.AI</t>
  </si>
  <si>
    <t>EE3.sorry.AI</t>
  </si>
  <si>
    <t>NU.subscale.AI</t>
  </si>
  <si>
    <t>AF.subscale.AI</t>
  </si>
  <si>
    <t>NP.subscale.AI</t>
  </si>
  <si>
    <t>EE.subscale.AI</t>
  </si>
  <si>
    <t>NES.AI.score</t>
  </si>
  <si>
    <t>NES.dif</t>
  </si>
  <si>
    <t>age</t>
  </si>
  <si>
    <t>education</t>
  </si>
  <si>
    <t>BA.major</t>
  </si>
  <si>
    <t>BA.2ndmajor</t>
  </si>
  <si>
    <t>BA.minors</t>
  </si>
  <si>
    <t>PHD.title</t>
  </si>
  <si>
    <t>MSC.title</t>
  </si>
  <si>
    <t>notgrad.major</t>
  </si>
  <si>
    <t>notgrad.2ndmajor</t>
  </si>
  <si>
    <t>notgrad.minors</t>
  </si>
  <si>
    <t>english1stLang</t>
  </si>
  <si>
    <t>firstLang</t>
  </si>
  <si>
    <t>Academic</t>
  </si>
  <si>
    <t>Long.fiction</t>
  </si>
  <si>
    <t>Short.fiction</t>
  </si>
  <si>
    <t>Nonfiction</t>
  </si>
  <si>
    <t>Poetry</t>
  </si>
  <si>
    <t>visual.text</t>
  </si>
  <si>
    <t>text.engage.total</t>
  </si>
  <si>
    <t>read.ability.confidence</t>
  </si>
  <si>
    <t>gpt.familiarity</t>
  </si>
  <si>
    <t>choice.confidence</t>
  </si>
  <si>
    <t>order.presentation</t>
  </si>
  <si>
    <t>Choice.variable</t>
  </si>
  <si>
    <t>story.theme</t>
  </si>
  <si>
    <t>PhD</t>
  </si>
  <si>
    <t>PhD in Literary Analysis</t>
  </si>
  <si>
    <t>Communication</t>
  </si>
  <si>
    <t>N/A</t>
  </si>
  <si>
    <t>Psychology</t>
  </si>
  <si>
    <t>Art</t>
  </si>
  <si>
    <t>Sport Management</t>
  </si>
  <si>
    <t>Biology</t>
  </si>
  <si>
    <t>Early childhood education</t>
  </si>
  <si>
    <t>N/a</t>
  </si>
  <si>
    <t>Victimology</t>
  </si>
  <si>
    <t>NA</t>
  </si>
  <si>
    <t>Portuguese</t>
  </si>
  <si>
    <t>Italian</t>
  </si>
  <si>
    <t>Landscape Architecture</t>
  </si>
  <si>
    <t>n</t>
  </si>
  <si>
    <t>Chinese</t>
  </si>
  <si>
    <t>International Business Administraion</t>
  </si>
  <si>
    <t>Fashion Industry</t>
  </si>
  <si>
    <t>Dutch</t>
  </si>
  <si>
    <t>Forensic Psychology</t>
  </si>
  <si>
    <t>Information Management and Technology</t>
  </si>
  <si>
    <t>Accounting</t>
  </si>
  <si>
    <t>4 of business administration</t>
  </si>
  <si>
    <t>Bengali</t>
  </si>
  <si>
    <t>Biotechnology</t>
  </si>
  <si>
    <t>MBA and MSME</t>
  </si>
  <si>
    <t>marketing</t>
  </si>
  <si>
    <t>Doctor of Philosophy, History</t>
  </si>
  <si>
    <t>Health Science</t>
  </si>
  <si>
    <t>n/a</t>
  </si>
  <si>
    <t>Sociology</t>
  </si>
  <si>
    <t>Studio Art</t>
  </si>
  <si>
    <t>Culinary arts</t>
  </si>
  <si>
    <t>Nutrition</t>
  </si>
  <si>
    <t>Exercise science</t>
  </si>
  <si>
    <t>Pre-Med</t>
  </si>
  <si>
    <t>Criminal Justice</t>
  </si>
  <si>
    <t>Design Engineering</t>
  </si>
  <si>
    <t>Chinese literature</t>
  </si>
  <si>
    <t>International Business</t>
  </si>
  <si>
    <t>Branding</t>
  </si>
  <si>
    <t>Polish</t>
  </si>
  <si>
    <t>It was in cognitive psychology, on memory distortions</t>
  </si>
  <si>
    <t>Film</t>
  </si>
  <si>
    <t>na</t>
  </si>
  <si>
    <t>Industrial Engineering</t>
  </si>
  <si>
    <t>Economics</t>
  </si>
  <si>
    <t>Cantonese</t>
  </si>
  <si>
    <t>Master of Science</t>
  </si>
  <si>
    <t>PhD in History</t>
  </si>
  <si>
    <t>Hungarian</t>
  </si>
  <si>
    <t>Graphic Design</t>
  </si>
  <si>
    <t>Art History; Studio Art</t>
  </si>
  <si>
    <t>English Literature</t>
  </si>
  <si>
    <t>Creative Writing</t>
  </si>
  <si>
    <t>Business</t>
  </si>
  <si>
    <t>environmental studies</t>
  </si>
  <si>
    <t>sustainability</t>
  </si>
  <si>
    <t>World Dominion</t>
  </si>
  <si>
    <t>Leadership</t>
  </si>
  <si>
    <t>Ceramics</t>
  </si>
  <si>
    <t>Pastry arts</t>
  </si>
  <si>
    <t>I have an associates degree in these there wasn't an option for that</t>
  </si>
  <si>
    <t>Human Services</t>
  </si>
  <si>
    <t>Political Science</t>
  </si>
  <si>
    <t>Konkani</t>
  </si>
  <si>
    <t>MAJMC</t>
  </si>
  <si>
    <t>International Sustainability Management</t>
  </si>
  <si>
    <t>Industrial Design</t>
  </si>
  <si>
    <t>Master of Astronomy, and Master of Financial Planning (two separate 4 degrees)</t>
  </si>
  <si>
    <t>Media &amp; Information</t>
  </si>
  <si>
    <t>Forensic Investigations</t>
  </si>
  <si>
    <t>Romanian</t>
  </si>
  <si>
    <t>dishonesty and cognitive processes</t>
  </si>
  <si>
    <t>Health Sciences</t>
  </si>
  <si>
    <t>Linguistics</t>
  </si>
  <si>
    <t>politics, philosophy &amp; economics(PPE)</t>
  </si>
  <si>
    <t>Marketing</t>
  </si>
  <si>
    <t>MA</t>
  </si>
  <si>
    <t>Ukrainian</t>
  </si>
  <si>
    <t>economics</t>
  </si>
  <si>
    <t>International Business Administration</t>
  </si>
  <si>
    <t>Marketing Analytics</t>
  </si>
  <si>
    <t>Business with Digital Marketing</t>
  </si>
  <si>
    <t>Digital Media</t>
  </si>
  <si>
    <t>Fashion Management</t>
  </si>
  <si>
    <t>-</t>
  </si>
  <si>
    <t>Social and Cultural Psychology</t>
  </si>
  <si>
    <t>MS Organization Development and Training, MA Humanitarian Assistance</t>
  </si>
  <si>
    <t>Model:</t>
  </si>
  <si>
    <t>Model 1</t>
  </si>
  <si>
    <t>Editable</t>
  </si>
  <si>
    <t>4/13/24 3:55 PM + L21-LIBMAIN-11 + SPSS Data.xlsx + NEW SPSS Data + RegressItLogistic 2022.12.14</t>
  </si>
  <si>
    <t>Binary Dependent Variable:</t>
  </si>
  <si>
    <t>0-1 value labels:</t>
  </si>
  <si>
    <t>No</t>
  </si>
  <si>
    <t>Yes</t>
  </si>
  <si>
    <t>Independent Variables:</t>
  </si>
  <si>
    <t>gpt.familiarity, NES.AI.score</t>
  </si>
  <si>
    <t>Logistic Regression Equation:</t>
  </si>
  <si>
    <t>Predicted probability of "Choice.variable = Yes" is equal to exp(LogOdds)/(1+exp(LogOdds)) = 1/(1+exp(-LogOdds))</t>
  </si>
  <si>
    <t>where LogOdds = 0.125 + 0.254*gpt.familiarity - 0.088*NES.AI.score</t>
  </si>
  <si>
    <t>Logistic Regression Statistics:    Model 1 for Choice.variable    (2 variables, n=75)</t>
  </si>
  <si>
    <t>R-squared (McFadden)</t>
  </si>
  <si>
    <t>Adj.R-Sqr.</t>
  </si>
  <si>
    <t>RMSE</t>
  </si>
  <si>
    <t>Mean</t>
  </si>
  <si>
    <t># Fitted</t>
  </si>
  <si>
    <t>ROC area</t>
  </si>
  <si>
    <t>Critical z</t>
  </si>
  <si>
    <t>Conf. level</t>
  </si>
  <si>
    <t>Logistic Regression Coefficient Estimates:    Model 1 for Choice.variable    (2 variables, n=75)</t>
  </si>
  <si>
    <t>Variable</t>
  </si>
  <si>
    <t>Coefficient</t>
  </si>
  <si>
    <t>Std.Err.</t>
  </si>
  <si>
    <t>z-statistic</t>
  </si>
  <si>
    <t>P-value</t>
  </si>
  <si>
    <t>Std. coeff.</t>
  </si>
  <si>
    <t>VIF</t>
  </si>
  <si>
    <t xml:space="preserve"> Constant</t>
  </si>
  <si>
    <t>Variance/Covariance Matrix</t>
  </si>
  <si>
    <t>Analysis of Deviance:     Model 1 for Choice.variable    (2 variables, n=75)</t>
  </si>
  <si>
    <t>Source</t>
  </si>
  <si>
    <t>Deg.Freedom</t>
  </si>
  <si>
    <t>Deviance</t>
  </si>
  <si>
    <t>AIC</t>
  </si>
  <si>
    <t>R-squared</t>
  </si>
  <si>
    <t>Regression</t>
  </si>
  <si>
    <t>= Chi-square</t>
  </si>
  <si>
    <t>McFadden</t>
  </si>
  <si>
    <t>Residual</t>
  </si>
  <si>
    <t>= -2 * log likelihood</t>
  </si>
  <si>
    <t>Cox-Snell</t>
  </si>
  <si>
    <t>Null</t>
  </si>
  <si>
    <t>= -2 * null model log likelihood</t>
  </si>
  <si>
    <t>Nagelkerke</t>
  </si>
  <si>
    <t>Correlation Matrix of Coefficient Estimates : Model 1 for Choice.variable    (2 variables, n=75)</t>
  </si>
  <si>
    <t xml:space="preserve">       Constant</t>
  </si>
  <si>
    <t xml:space="preserve">      gpt.familiarity</t>
  </si>
  <si>
    <t xml:space="preserve">      NES.AI.score</t>
  </si>
  <si>
    <t>Classification Table: Model 1 for Choice.variable    (2 variables, n=75)</t>
  </si>
  <si>
    <t>RMSE =</t>
  </si>
  <si>
    <t>Predicted:</t>
  </si>
  <si>
    <t xml:space="preserve">           Actual:</t>
  </si>
  <si>
    <t>Total</t>
  </si>
  <si>
    <t>Actual:</t>
  </si>
  <si>
    <t>Percent correct =</t>
  </si>
  <si>
    <t>True positive rate =</t>
  </si>
  <si>
    <t>True negative rate =</t>
  </si>
  <si>
    <t>Distribution of Outcomes -vs- Predictions</t>
  </si>
  <si>
    <t>Actual and Predicted -vs- Observation #</t>
  </si>
  <si>
    <t>Data for Classification Table</t>
  </si>
  <si>
    <t>Cutoff</t>
  </si>
  <si>
    <t>Predicted true</t>
  </si>
  <si>
    <t>True positive</t>
  </si>
  <si>
    <t>False positive</t>
  </si>
  <si>
    <t>True negative</t>
  </si>
  <si>
    <t>False negative</t>
  </si>
  <si>
    <t>Data for ROC curve chart:</t>
  </si>
  <si>
    <t>True positive rate</t>
  </si>
  <si>
    <t>False positive rate</t>
  </si>
  <si>
    <t>Area</t>
  </si>
  <si>
    <t>Total area</t>
  </si>
  <si>
    <t>Data for distribution of outcomes chart:</t>
  </si>
  <si>
    <t>Cumulative</t>
  </si>
  <si>
    <t>1's</t>
  </si>
  <si>
    <t>0's</t>
  </si>
  <si>
    <t>Non-cumulative</t>
  </si>
  <si>
    <t>Confidence Index</t>
  </si>
  <si>
    <t>Confidence Level</t>
  </si>
  <si>
    <t>Summary of Regression Model Results</t>
  </si>
  <si>
    <t>Logistic Model For Choice.variable</t>
  </si>
  <si>
    <t>Run Time</t>
  </si>
  <si>
    <t>Standard Deviation</t>
  </si>
  <si>
    <t># Variables</t>
  </si>
  <si>
    <t>Adjusted R-squared</t>
  </si>
  <si>
    <t>Maximum VIF</t>
  </si>
  <si>
    <t>Area Under ROC Curve</t>
  </si>
  <si>
    <t>Cutoff Level</t>
  </si>
  <si>
    <t>Percent Correct</t>
  </si>
  <si>
    <t>True Positive Rate</t>
  </si>
  <si>
    <t>True Negative Rate</t>
  </si>
  <si>
    <t>Test Variable</t>
  </si>
  <si>
    <t>Coefficients</t>
  </si>
  <si>
    <t>Model 1 (#vars=2, n=75, AdjRsq=0): Choice.variable &lt;&lt; gpt.familiarity, NES.AI.score</t>
  </si>
  <si>
    <t>0.125  (0.711)</t>
  </si>
  <si>
    <t>0.254  (0.272)</t>
  </si>
  <si>
    <t>-0.088  (0.715)</t>
  </si>
  <si>
    <t>White</t>
  </si>
  <si>
    <t>No Font</t>
  </si>
  <si>
    <t>R code:</t>
  </si>
  <si>
    <t>Model.1 &lt;- glm(Choice.variable ~ gpt.familiarity+NES.AI.score, family = binomial, data = NEW SPSS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</si>
</sst>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"/>
    <numFmt numFmtId="165" formatCode="#,##0.000"/>
    <numFmt numFmtId="166" formatCode="0.000"/>
    <numFmt numFmtId="167" formatCode="0.0%"/>
    <numFmt numFmtId="168" formatCode="[$-409]m/d/yy\ h:mm\ AM/PM;@"/>
  </numFmts>
  <fonts count="15">
    <font>
      <sz val="11"/>
      <color theme="1"/>
      <name val="Calibri"/>
      <family val="2"/>
      <scheme val="minor"/>
    </font>
    <font>
      <sz val="12"/>
      <color theme="1"/>
      <name val="ACaslonPro-Regula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i/>
      <sz val="8"/>
      <color theme="1"/>
      <name val="Arial"/>
      <family val="2"/>
    </font>
    <font>
      <b/>
      <u/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rgb="FFB2B2B2"/>
      <name val="Arial"/>
      <family val="2"/>
    </font>
    <font>
      <sz val="8"/>
      <color rgb="FFB4B4B4"/>
      <name val="Arial"/>
      <family val="2"/>
    </font>
    <font>
      <sz val="9"/>
      <color indexed="81"/>
      <name val="Tahoma"/>
      <family val="2"/>
    </font>
    <font>
      <sz val="8"/>
      <color rgb="FF000000"/>
      <name val="Arial"/>
      <family val="2"/>
    </font>
    <font>
      <sz val="8"/>
      <color rgb="FF010101"/>
      <name val="Arial"/>
      <family val="2"/>
    </font>
    <font>
      <sz val="8"/>
      <color rgb="FF020202"/>
      <name val="Arial"/>
      <family val="2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2D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2" fillId="0" borderId="0" xfId="0" applyNumberFormat="1" applyFont="1"/>
    <xf numFmtId="165" fontId="3" fillId="0" borderId="0" xfId="0" applyNumberFormat="1" applyFont="1"/>
    <xf numFmtId="165" fontId="4" fillId="0" borderId="0" xfId="0" applyNumberFormat="1" applyFont="1"/>
    <xf numFmtId="165" fontId="5" fillId="0" borderId="0" xfId="0" applyNumberFormat="1" applyFont="1"/>
    <xf numFmtId="165" fontId="2" fillId="0" borderId="0" xfId="0" quotePrefix="1" applyNumberFormat="1" applyFont="1"/>
    <xf numFmtId="165" fontId="3" fillId="0" borderId="0" xfId="0" quotePrefix="1" applyNumberFormat="1" applyFont="1" applyAlignment="1">
      <alignment horizontal="right"/>
    </xf>
    <xf numFmtId="165" fontId="2" fillId="2" borderId="4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165" fontId="2" fillId="3" borderId="4" xfId="0" applyNumberFormat="1" applyFont="1" applyFill="1" applyBorder="1" applyAlignment="1">
      <alignment horizontal="center"/>
    </xf>
    <xf numFmtId="165" fontId="6" fillId="0" borderId="0" xfId="0" applyNumberFormat="1" applyFont="1"/>
    <xf numFmtId="165" fontId="2" fillId="0" borderId="6" xfId="0" applyNumberFormat="1" applyFont="1" applyBorder="1"/>
    <xf numFmtId="165" fontId="7" fillId="0" borderId="6" xfId="0" applyNumberFormat="1" applyFont="1" applyBorder="1" applyAlignment="1">
      <alignment horizontal="right"/>
    </xf>
    <xf numFmtId="166" fontId="2" fillId="0" borderId="0" xfId="0" applyNumberFormat="1" applyFont="1"/>
    <xf numFmtId="165" fontId="7" fillId="0" borderId="6" xfId="0" applyNumberFormat="1" applyFont="1" applyBorder="1" applyAlignment="1">
      <alignment horizontal="center"/>
    </xf>
    <xf numFmtId="1" fontId="2" fillId="0" borderId="0" xfId="0" applyNumberFormat="1" applyFont="1"/>
    <xf numFmtId="166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5" fontId="7" fillId="0" borderId="6" xfId="0" applyNumberFormat="1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right"/>
    </xf>
    <xf numFmtId="165" fontId="2" fillId="0" borderId="6" xfId="0" applyNumberFormat="1" applyFont="1" applyBorder="1" applyAlignment="1">
      <alignment horizontal="right"/>
    </xf>
    <xf numFmtId="165" fontId="8" fillId="0" borderId="0" xfId="0" applyNumberFormat="1" applyFont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5" fontId="2" fillId="3" borderId="8" xfId="0" applyNumberFormat="1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5" fontId="2" fillId="3" borderId="11" xfId="0" applyNumberFormat="1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/>
    </xf>
    <xf numFmtId="165" fontId="2" fillId="3" borderId="8" xfId="0" applyNumberFormat="1" applyFont="1" applyFill="1" applyBorder="1" applyAlignment="1">
      <alignment horizontal="right"/>
    </xf>
    <xf numFmtId="2" fontId="2" fillId="0" borderId="4" xfId="0" applyNumberFormat="1" applyFont="1" applyBorder="1" applyAlignment="1">
      <alignment horizontal="center"/>
    </xf>
    <xf numFmtId="165" fontId="2" fillId="3" borderId="8" xfId="0" applyNumberFormat="1" applyFont="1" applyFill="1" applyBorder="1" applyAlignment="1">
      <alignment horizontal="left"/>
    </xf>
    <xf numFmtId="165" fontId="2" fillId="3" borderId="0" xfId="0" applyNumberFormat="1" applyFont="1" applyFill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right"/>
    </xf>
    <xf numFmtId="165" fontId="2" fillId="3" borderId="0" xfId="0" applyNumberFormat="1" applyFont="1" applyFill="1" applyAlignment="1">
      <alignment horizontal="right"/>
    </xf>
    <xf numFmtId="165" fontId="2" fillId="3" borderId="9" xfId="0" applyNumberFormat="1" applyFont="1" applyFill="1" applyBorder="1" applyAlignment="1">
      <alignment horizontal="right"/>
    </xf>
    <xf numFmtId="167" fontId="2" fillId="0" borderId="4" xfId="0" applyNumberFormat="1" applyFont="1" applyBorder="1" applyAlignment="1">
      <alignment horizontal="center"/>
    </xf>
    <xf numFmtId="165" fontId="2" fillId="3" borderId="5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9" fontId="2" fillId="0" borderId="13" xfId="0" applyNumberFormat="1" applyFont="1" applyBorder="1" applyAlignment="1">
      <alignment horizontal="center"/>
    </xf>
    <xf numFmtId="9" fontId="2" fillId="3" borderId="11" xfId="0" applyNumberFormat="1" applyFont="1" applyFill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9" fontId="2" fillId="3" borderId="0" xfId="0" applyNumberFormat="1" applyFont="1" applyFill="1" applyAlignment="1">
      <alignment horizontal="center"/>
    </xf>
    <xf numFmtId="165" fontId="9" fillId="0" borderId="0" xfId="0" applyNumberFormat="1" applyFont="1"/>
    <xf numFmtId="165" fontId="6" fillId="0" borderId="0" xfId="0" applyNumberFormat="1" applyFont="1" applyAlignment="1">
      <alignment horizontal="right"/>
    </xf>
    <xf numFmtId="165" fontId="2" fillId="4" borderId="0" xfId="0" applyNumberFormat="1" applyFont="1" applyFill="1" applyAlignment="1">
      <alignment horizontal="right"/>
    </xf>
    <xf numFmtId="165" fontId="3" fillId="4" borderId="0" xfId="0" applyNumberFormat="1" applyFont="1" applyFill="1" applyAlignment="1">
      <alignment horizontal="left"/>
    </xf>
    <xf numFmtId="165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165" fontId="12" fillId="0" borderId="0" xfId="0" applyNumberFormat="1" applyFont="1"/>
    <xf numFmtId="165" fontId="13" fillId="0" borderId="0" xfId="0" applyNumberFormat="1" applyFont="1"/>
    <xf numFmtId="165" fontId="1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100"/>
              <a:t>Distribution of Outcomes -vs- Prediction Interval
</a:t>
            </a:r>
            <a:r>
              <a:rPr lang="en-US" sz="1000"/>
              <a:t>Model 1 for Choice.variable    (2 variables, n=75)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1'!$I$2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9999FF"/>
            </a:solidFill>
            <a:ln w="9525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'Model 1'!$AL$45:$BE$45</c:f>
              <c:numCache>
                <c:formatCode>#,##0.000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</c:numCache>
            </c:numRef>
          </c:cat>
          <c:val>
            <c:numRef>
              <c:f>'Model 1'!$AL$46:$BE$46</c:f>
              <c:numCache>
                <c:formatCode>#,##0.000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D-4700-9FEA-83AEDB5F41C7}"/>
            </c:ext>
          </c:extLst>
        </c:ser>
        <c:ser>
          <c:idx val="1"/>
          <c:order val="1"/>
          <c:tx>
            <c:strRef>
              <c:f>'Model 1'!$H$2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D2D2"/>
            </a:solidFill>
            <a:ln w="9525" cap="flat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'Model 1'!$AL$45:$BF$45</c:f>
              <c:numCache>
                <c:formatCode>#,##0.000</c:formatCode>
                <c:ptCount val="21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</c:numCache>
            </c:numRef>
          </c:cat>
          <c:val>
            <c:numRef>
              <c:f>'Model 1'!$AL$47:$BE$47</c:f>
              <c:numCache>
                <c:formatCode>#,##0.000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-4</c:v>
                </c:pt>
                <c:pt idx="8">
                  <c:v>-1</c:v>
                </c:pt>
                <c:pt idx="9">
                  <c:v>-3</c:v>
                </c:pt>
                <c:pt idx="10">
                  <c:v>-3</c:v>
                </c:pt>
                <c:pt idx="11">
                  <c:v>-8</c:v>
                </c:pt>
                <c:pt idx="12">
                  <c:v>-7</c:v>
                </c:pt>
                <c:pt idx="13">
                  <c:v>-6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D-4700-9FEA-83AEDB5F4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7395520"/>
        <c:axId val="1456357696"/>
      </c:barChart>
      <c:catAx>
        <c:axId val="145739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</a:t>
                </a:r>
              </a:p>
            </c:rich>
          </c:tx>
          <c:overlay val="0"/>
        </c:title>
        <c:numFmt formatCode=".00" sourceLinked="0"/>
        <c:majorTickMark val="out"/>
        <c:minorTickMark val="none"/>
        <c:tickLblPos val="low"/>
        <c:crossAx val="1456357696"/>
        <c:crosses val="autoZero"/>
        <c:auto val="1"/>
        <c:lblAlgn val="ctr"/>
        <c:lblOffset val="100"/>
        <c:tickLblSkip val="1"/>
        <c:noMultiLvlLbl val="0"/>
      </c:catAx>
      <c:valAx>
        <c:axId val="145635769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;[Red]0" sourceLinked="0"/>
        <c:majorTickMark val="out"/>
        <c:minorTickMark val="none"/>
        <c:tickLblPos val="nextTo"/>
        <c:crossAx val="145739552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pin" dx="22" fmlaLink="$AK$10" max="11" min="1" page="10" val="7"/>
</file>

<file path=xl/ctrlProps/ctrlProp2.xml><?xml version="1.0" encoding="utf-8"?>
<formControlPr xmlns="http://schemas.microsoft.com/office/spreadsheetml/2009/9/main" objectType="Spin" dx="22" fmlaLink="$AN$19" max="20" page="10" val="1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40</xdr:row>
      <xdr:rowOff>127001</xdr:rowOff>
    </xdr:from>
    <xdr:to>
      <xdr:col>8</xdr:col>
      <xdr:colOff>584200</xdr:colOff>
      <xdr:row>59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62</xdr:row>
      <xdr:rowOff>127001</xdr:rowOff>
    </xdr:from>
    <xdr:to>
      <xdr:col>8</xdr:col>
      <xdr:colOff>593725</xdr:colOff>
      <xdr:row>81</xdr:row>
      <xdr:rowOff>136526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9042401"/>
          <a:ext cx="5343525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11</xdr:row>
          <xdr:rowOff>88900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63500</xdr:colOff>
          <xdr:row>32</xdr:row>
          <xdr:rowOff>0</xdr:rowOff>
        </xdr:from>
        <xdr:to>
          <xdr:col>10</xdr:col>
          <xdr:colOff>63500</xdr:colOff>
          <xdr:row>34</xdr:row>
          <xdr:rowOff>101600</xdr:rowOff>
        </xdr:to>
        <xdr:sp macro="" textlink="">
          <xdr:nvSpPr>
            <xdr:cNvPr id="2051" name="Spinne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76"/>
  <sheetViews>
    <sheetView zoomScaleNormal="100" workbookViewId="0">
      <selection activeCell="BH2" sqref="BH2:BH79"/>
    </sheetView>
  </sheetViews>
  <sheetFormatPr baseColWidth="10" defaultColWidth="8.83203125" defaultRowHeight="15"/>
  <cols>
    <col min="2" max="12" width="9.1640625" style="3"/>
    <col min="13" max="13" width="11.5" style="3" customWidth="1"/>
    <col min="14" max="17" width="12.83203125" style="3" customWidth="1"/>
    <col min="18" max="18" width="12.5" style="1" customWidth="1"/>
    <col min="19" max="22" width="14.33203125" style="3" customWidth="1"/>
    <col min="23" max="23" width="17.1640625" style="3" customWidth="1"/>
    <col min="24" max="24" width="14.33203125" style="3" customWidth="1"/>
    <col min="25" max="25" width="16.6640625" style="3" customWidth="1"/>
    <col min="26" max="26" width="15.5" style="3" customWidth="1"/>
    <col min="27" max="30" width="14.33203125" style="3" customWidth="1"/>
    <col min="31" max="31" width="13.33203125" style="1" customWidth="1"/>
    <col min="32" max="32" width="11.5" style="3" customWidth="1"/>
    <col min="33" max="33" width="11.1640625" style="3" customWidth="1"/>
    <col min="34" max="34" width="12" style="3" customWidth="1"/>
    <col min="35" max="35" width="14.1640625" style="1" customWidth="1"/>
    <col min="49" max="54" width="9" bestFit="1" customWidth="1"/>
    <col min="55" max="55" width="18.83203125" style="1" bestFit="1" customWidth="1"/>
    <col min="56" max="61" width="9" bestFit="1" customWidth="1"/>
  </cols>
  <sheetData>
    <row r="1" spans="1:61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1" t="s">
        <v>30</v>
      </c>
      <c r="AF1" s="3" t="s">
        <v>31</v>
      </c>
      <c r="AG1" s="3" t="s">
        <v>32</v>
      </c>
      <c r="AH1" s="3" t="s">
        <v>33</v>
      </c>
      <c r="AI1" s="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s="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>
      <c r="A2" s="3">
        <v>1</v>
      </c>
      <c r="B2" s="3">
        <v>3</v>
      </c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3</v>
      </c>
      <c r="J2" s="3">
        <v>3</v>
      </c>
      <c r="K2" s="3">
        <v>3</v>
      </c>
      <c r="L2" s="3">
        <v>3</v>
      </c>
      <c r="M2" s="3">
        <v>3</v>
      </c>
      <c r="N2" s="1">
        <f>AVERAGE(B2:D2)</f>
        <v>3</v>
      </c>
      <c r="O2" s="1">
        <f>AVERAGE(E2:G2)</f>
        <v>3</v>
      </c>
      <c r="P2" s="1">
        <f>AVERAGE(H2:J2)</f>
        <v>3</v>
      </c>
      <c r="Q2" s="1">
        <f>AVERAGE(K2:M2)</f>
        <v>3</v>
      </c>
      <c r="R2" s="1">
        <f t="shared" ref="R2:R33" si="0">AVERAGE(B2:M2)</f>
        <v>3</v>
      </c>
      <c r="S2" s="3">
        <v>-1</v>
      </c>
      <c r="T2" s="3">
        <v>-1</v>
      </c>
      <c r="U2" s="3">
        <v>-1</v>
      </c>
      <c r="V2" s="3">
        <v>0</v>
      </c>
      <c r="W2" s="3">
        <v>-1</v>
      </c>
      <c r="X2" s="3">
        <v>-1</v>
      </c>
      <c r="Y2" s="3">
        <v>2</v>
      </c>
      <c r="Z2" s="3">
        <v>2</v>
      </c>
      <c r="AA2" s="3">
        <v>2</v>
      </c>
      <c r="AB2" s="3">
        <v>2</v>
      </c>
      <c r="AC2" s="3">
        <v>2</v>
      </c>
      <c r="AD2" s="3">
        <v>3</v>
      </c>
      <c r="AE2" s="1">
        <f>AVERAGE(S2:U2)</f>
        <v>-1</v>
      </c>
      <c r="AF2" s="1">
        <f>AVERAGE(V2:X2)</f>
        <v>-0.66666666666666663</v>
      </c>
      <c r="AG2" s="1">
        <f>AVERAGE(Y2:AA2)</f>
        <v>2</v>
      </c>
      <c r="AH2" s="1">
        <f>AVERAGE(AB2:AD2)</f>
        <v>2.3333333333333335</v>
      </c>
      <c r="AI2" s="1">
        <f>AVERAGE(S2:AD2)</f>
        <v>0.66666666666666663</v>
      </c>
      <c r="AJ2" s="2"/>
      <c r="AK2" s="3">
        <v>60</v>
      </c>
      <c r="AL2" s="3">
        <v>5</v>
      </c>
      <c r="AP2" t="s">
        <v>61</v>
      </c>
      <c r="AU2">
        <v>1</v>
      </c>
      <c r="AW2" s="3">
        <v>2</v>
      </c>
      <c r="AX2" s="3">
        <v>1</v>
      </c>
      <c r="AY2" s="3">
        <v>1</v>
      </c>
      <c r="AZ2" s="3">
        <v>2</v>
      </c>
      <c r="BA2" s="3">
        <v>1</v>
      </c>
      <c r="BB2" s="3">
        <v>1</v>
      </c>
      <c r="BC2" s="1">
        <v>1.3333333333333299</v>
      </c>
      <c r="BD2" s="3">
        <v>1</v>
      </c>
      <c r="BE2" s="3">
        <v>1</v>
      </c>
      <c r="BF2" s="3">
        <v>-1</v>
      </c>
      <c r="BG2" s="3">
        <v>1</v>
      </c>
      <c r="BH2" s="3">
        <v>1</v>
      </c>
      <c r="BI2" s="3">
        <v>3</v>
      </c>
    </row>
    <row r="3" spans="1:61">
      <c r="A3" s="3">
        <v>2</v>
      </c>
      <c r="B3" s="3">
        <v>3</v>
      </c>
      <c r="C3" s="3">
        <v>3</v>
      </c>
      <c r="D3" s="3">
        <v>0</v>
      </c>
      <c r="E3" s="3">
        <v>-1</v>
      </c>
      <c r="F3" s="3">
        <v>-1</v>
      </c>
      <c r="G3" s="3">
        <v>1</v>
      </c>
      <c r="H3" s="3">
        <v>-1</v>
      </c>
      <c r="I3" s="3">
        <v>0</v>
      </c>
      <c r="J3" s="3">
        <v>-3</v>
      </c>
      <c r="K3" s="3">
        <v>-2</v>
      </c>
      <c r="L3" s="3">
        <v>-3</v>
      </c>
      <c r="M3" s="3">
        <v>-2</v>
      </c>
      <c r="N3" s="1">
        <f t="shared" ref="N3:N66" si="1">AVERAGE(B3:D3)</f>
        <v>2</v>
      </c>
      <c r="O3" s="1">
        <f t="shared" ref="O3:O66" si="2">AVERAGE(E3:G3)</f>
        <v>-0.33333333333333331</v>
      </c>
      <c r="P3" s="1">
        <f t="shared" ref="P3:P66" si="3">AVERAGE(H3:J3)</f>
        <v>-1.3333333333333333</v>
      </c>
      <c r="Q3" s="1">
        <f t="shared" ref="Q3:Q66" si="4">AVERAGE(K3:M3)</f>
        <v>-2.3333333333333335</v>
      </c>
      <c r="R3" s="1">
        <f t="shared" si="0"/>
        <v>-0.5</v>
      </c>
      <c r="S3" s="3">
        <v>3</v>
      </c>
      <c r="T3" s="3">
        <v>3</v>
      </c>
      <c r="U3" s="3">
        <v>3</v>
      </c>
      <c r="V3" s="3">
        <v>3</v>
      </c>
      <c r="W3" s="3">
        <v>3</v>
      </c>
      <c r="X3" s="3">
        <v>2</v>
      </c>
      <c r="Y3" s="3">
        <v>2</v>
      </c>
      <c r="Z3" s="3">
        <v>-1</v>
      </c>
      <c r="AA3" s="3">
        <v>-2</v>
      </c>
      <c r="AB3" s="3">
        <v>1</v>
      </c>
      <c r="AC3" s="3">
        <v>-1</v>
      </c>
      <c r="AD3" s="3">
        <v>-3</v>
      </c>
      <c r="AE3" s="1">
        <f>AVERAGE(S3:U3)</f>
        <v>3</v>
      </c>
      <c r="AF3" s="1">
        <f t="shared" ref="AF3:AF66" si="5">AVERAGE(V3:X3)</f>
        <v>2.6666666666666665</v>
      </c>
      <c r="AG3" s="1">
        <f t="shared" ref="AG3:AG66" si="6">AVERAGE(Y3:AA3)</f>
        <v>-0.33333333333333331</v>
      </c>
      <c r="AH3" s="1">
        <f t="shared" ref="AH3:AH66" si="7">AVERAGE(AB3:AD3)</f>
        <v>-1</v>
      </c>
      <c r="AI3" s="1">
        <f t="shared" ref="AI3:AI66" si="8">AVERAGE(S3:AD3)</f>
        <v>1.0833333333333333</v>
      </c>
      <c r="AJ3" s="2"/>
      <c r="AK3" s="3">
        <v>62</v>
      </c>
      <c r="AL3" s="3">
        <v>5</v>
      </c>
      <c r="AP3" t="s">
        <v>62</v>
      </c>
      <c r="AU3">
        <v>1</v>
      </c>
      <c r="AW3" s="3">
        <v>1</v>
      </c>
      <c r="AX3" s="3">
        <v>2</v>
      </c>
      <c r="AY3" s="3">
        <v>1</v>
      </c>
      <c r="AZ3" s="3">
        <v>1</v>
      </c>
      <c r="BA3" s="3">
        <v>1</v>
      </c>
      <c r="BB3" s="3">
        <v>2</v>
      </c>
      <c r="BC3" s="1">
        <v>1.3333333333333333</v>
      </c>
      <c r="BD3" s="3">
        <v>1</v>
      </c>
      <c r="BE3" s="3">
        <v>0</v>
      </c>
      <c r="BF3" s="3">
        <v>0</v>
      </c>
      <c r="BG3" s="3">
        <v>1</v>
      </c>
      <c r="BH3" s="3">
        <v>1</v>
      </c>
      <c r="BI3" s="3">
        <v>3</v>
      </c>
    </row>
    <row r="4" spans="1:61">
      <c r="A4" s="3">
        <v>3</v>
      </c>
      <c r="B4" s="3">
        <v>2</v>
      </c>
      <c r="C4" s="3">
        <v>2</v>
      </c>
      <c r="D4" s="3">
        <v>3</v>
      </c>
      <c r="E4" s="3">
        <v>1</v>
      </c>
      <c r="F4" s="3">
        <v>1</v>
      </c>
      <c r="G4" s="3">
        <v>1</v>
      </c>
      <c r="H4" s="3">
        <v>-1</v>
      </c>
      <c r="I4" s="3">
        <v>-3</v>
      </c>
      <c r="J4" s="3">
        <v>-2</v>
      </c>
      <c r="K4" s="3">
        <v>-1</v>
      </c>
      <c r="L4" s="3">
        <v>1</v>
      </c>
      <c r="M4" s="3">
        <v>-1</v>
      </c>
      <c r="N4" s="1">
        <f t="shared" si="1"/>
        <v>2.3333333333333335</v>
      </c>
      <c r="O4" s="1">
        <f t="shared" si="2"/>
        <v>1</v>
      </c>
      <c r="P4" s="1">
        <f t="shared" si="3"/>
        <v>-2</v>
      </c>
      <c r="Q4" s="1">
        <f t="shared" si="4"/>
        <v>-0.33333333333333331</v>
      </c>
      <c r="R4" s="1">
        <f t="shared" si="0"/>
        <v>0.25</v>
      </c>
      <c r="S4" s="3">
        <v>3</v>
      </c>
      <c r="T4" s="3">
        <v>3</v>
      </c>
      <c r="U4" s="3">
        <v>3</v>
      </c>
      <c r="V4" s="3">
        <v>2</v>
      </c>
      <c r="W4" s="3">
        <v>-1</v>
      </c>
      <c r="X4" s="3">
        <v>2</v>
      </c>
      <c r="Y4" s="3">
        <v>1</v>
      </c>
      <c r="Z4" s="3">
        <v>-2</v>
      </c>
      <c r="AA4" s="3">
        <v>1</v>
      </c>
      <c r="AB4" s="3">
        <v>1</v>
      </c>
      <c r="AC4" s="3">
        <v>2</v>
      </c>
      <c r="AD4" s="3">
        <v>-2</v>
      </c>
      <c r="AE4" s="1">
        <f t="shared" ref="AE4:AE66" si="9">AVERAGE(S4:U4)</f>
        <v>3</v>
      </c>
      <c r="AF4" s="1">
        <f t="shared" si="5"/>
        <v>1</v>
      </c>
      <c r="AG4" s="1">
        <f t="shared" si="6"/>
        <v>0</v>
      </c>
      <c r="AH4" s="1">
        <f t="shared" si="7"/>
        <v>0.33333333333333331</v>
      </c>
      <c r="AI4" s="1">
        <f t="shared" si="8"/>
        <v>1.0833333333333333</v>
      </c>
      <c r="AJ4" s="2"/>
      <c r="AK4" s="3">
        <v>24</v>
      </c>
      <c r="AL4" s="3">
        <v>3</v>
      </c>
      <c r="AM4" t="s">
        <v>63</v>
      </c>
      <c r="AN4" t="s">
        <v>64</v>
      </c>
      <c r="AO4" t="s">
        <v>64</v>
      </c>
      <c r="AU4">
        <v>1</v>
      </c>
      <c r="AW4" s="3">
        <v>1</v>
      </c>
      <c r="AX4" s="3">
        <v>-1</v>
      </c>
      <c r="AY4" s="3">
        <v>1</v>
      </c>
      <c r="AZ4" s="3">
        <v>1</v>
      </c>
      <c r="BA4" s="3">
        <v>2</v>
      </c>
      <c r="BB4" s="3">
        <v>-2</v>
      </c>
      <c r="BC4" s="1">
        <v>0.33333333333333331</v>
      </c>
      <c r="BD4" s="3">
        <v>2</v>
      </c>
      <c r="BE4" s="3">
        <v>0</v>
      </c>
      <c r="BF4" s="3">
        <v>0</v>
      </c>
      <c r="BG4" s="3">
        <v>2</v>
      </c>
      <c r="BH4" s="3">
        <v>1</v>
      </c>
      <c r="BI4" s="3">
        <v>3</v>
      </c>
    </row>
    <row r="5" spans="1:61">
      <c r="A5" s="3">
        <v>4</v>
      </c>
      <c r="B5" s="3">
        <v>3</v>
      </c>
      <c r="C5" s="3">
        <v>2</v>
      </c>
      <c r="D5" s="3">
        <v>2</v>
      </c>
      <c r="E5" s="3">
        <v>3</v>
      </c>
      <c r="F5" s="3">
        <v>2</v>
      </c>
      <c r="G5" s="3">
        <v>3</v>
      </c>
      <c r="H5" s="3">
        <v>1</v>
      </c>
      <c r="I5" s="3">
        <v>0</v>
      </c>
      <c r="J5" s="3">
        <v>1</v>
      </c>
      <c r="K5" s="3">
        <v>1</v>
      </c>
      <c r="L5" s="3">
        <v>0</v>
      </c>
      <c r="M5" s="3">
        <v>1</v>
      </c>
      <c r="N5" s="1">
        <f t="shared" si="1"/>
        <v>2.3333333333333335</v>
      </c>
      <c r="O5" s="1">
        <f t="shared" si="2"/>
        <v>2.6666666666666665</v>
      </c>
      <c r="P5" s="1">
        <f t="shared" si="3"/>
        <v>0.66666666666666663</v>
      </c>
      <c r="Q5" s="1">
        <f t="shared" si="4"/>
        <v>0.66666666666666663</v>
      </c>
      <c r="R5" s="1">
        <f t="shared" si="0"/>
        <v>1.5833333333333333</v>
      </c>
      <c r="S5" s="3">
        <v>2</v>
      </c>
      <c r="T5" s="3">
        <v>2</v>
      </c>
      <c r="U5" s="3">
        <v>3</v>
      </c>
      <c r="V5" s="3">
        <v>3</v>
      </c>
      <c r="W5" s="3">
        <v>3</v>
      </c>
      <c r="X5" s="3">
        <v>3</v>
      </c>
      <c r="Y5" s="3">
        <v>0</v>
      </c>
      <c r="Z5" s="3">
        <v>0</v>
      </c>
      <c r="AA5" s="3">
        <v>2</v>
      </c>
      <c r="AB5" s="3">
        <v>1</v>
      </c>
      <c r="AC5" s="3">
        <v>2</v>
      </c>
      <c r="AD5" s="3">
        <v>2</v>
      </c>
      <c r="AE5" s="1">
        <f t="shared" si="9"/>
        <v>2.3333333333333335</v>
      </c>
      <c r="AF5" s="1">
        <f t="shared" si="5"/>
        <v>3</v>
      </c>
      <c r="AG5" s="1">
        <f t="shared" si="6"/>
        <v>0.66666666666666663</v>
      </c>
      <c r="AH5" s="1">
        <f t="shared" si="7"/>
        <v>1.6666666666666667</v>
      </c>
      <c r="AI5" s="1">
        <f t="shared" si="8"/>
        <v>1.9166666666666667</v>
      </c>
      <c r="AJ5" s="2"/>
      <c r="AK5" s="3">
        <v>19</v>
      </c>
      <c r="AL5" s="3">
        <v>1</v>
      </c>
      <c r="AU5">
        <v>1</v>
      </c>
      <c r="AW5" s="3">
        <v>2</v>
      </c>
      <c r="AX5" s="3">
        <v>1</v>
      </c>
      <c r="AY5" s="3">
        <v>0</v>
      </c>
      <c r="AZ5" s="3">
        <v>1</v>
      </c>
      <c r="BA5" s="3">
        <v>-2</v>
      </c>
      <c r="BB5" s="3">
        <v>-2</v>
      </c>
      <c r="BC5" s="1">
        <v>0</v>
      </c>
      <c r="BD5" s="3">
        <v>1</v>
      </c>
      <c r="BE5" s="3">
        <v>2</v>
      </c>
      <c r="BF5" s="3">
        <v>0</v>
      </c>
      <c r="BG5" s="3">
        <v>2</v>
      </c>
      <c r="BH5" s="3">
        <v>1</v>
      </c>
      <c r="BI5" s="3">
        <v>3</v>
      </c>
    </row>
    <row r="6" spans="1:61">
      <c r="A6" s="3">
        <v>5</v>
      </c>
      <c r="B6" s="3">
        <v>3</v>
      </c>
      <c r="C6" s="3">
        <v>3</v>
      </c>
      <c r="D6" s="3">
        <v>3</v>
      </c>
      <c r="E6" s="3">
        <v>2</v>
      </c>
      <c r="F6" s="3">
        <v>2</v>
      </c>
      <c r="G6" s="3">
        <v>2</v>
      </c>
      <c r="H6" s="3">
        <v>3</v>
      </c>
      <c r="I6" s="3">
        <v>-2</v>
      </c>
      <c r="J6" s="3">
        <v>2</v>
      </c>
      <c r="K6" s="3">
        <v>0</v>
      </c>
      <c r="L6" s="3">
        <v>0</v>
      </c>
      <c r="M6" s="3">
        <v>0</v>
      </c>
      <c r="N6" s="1">
        <f t="shared" si="1"/>
        <v>3</v>
      </c>
      <c r="O6" s="1">
        <f t="shared" si="2"/>
        <v>2</v>
      </c>
      <c r="P6" s="1">
        <f t="shared" si="3"/>
        <v>1</v>
      </c>
      <c r="Q6" s="1">
        <f t="shared" si="4"/>
        <v>0</v>
      </c>
      <c r="R6" s="1">
        <f t="shared" si="0"/>
        <v>1.5</v>
      </c>
      <c r="S6" s="3">
        <v>-2</v>
      </c>
      <c r="T6" s="3">
        <v>-1</v>
      </c>
      <c r="U6" s="3">
        <v>-2</v>
      </c>
      <c r="V6" s="3">
        <v>-1</v>
      </c>
      <c r="W6" s="3">
        <v>-1</v>
      </c>
      <c r="X6" s="3">
        <v>0</v>
      </c>
      <c r="Y6" s="3">
        <v>3</v>
      </c>
      <c r="Z6" s="3">
        <v>2</v>
      </c>
      <c r="AA6" s="3">
        <v>0</v>
      </c>
      <c r="AB6" s="3">
        <v>0</v>
      </c>
      <c r="AC6" s="3">
        <v>0</v>
      </c>
      <c r="AD6" s="3">
        <v>2</v>
      </c>
      <c r="AE6" s="1">
        <f t="shared" si="9"/>
        <v>-1.6666666666666667</v>
      </c>
      <c r="AF6" s="1">
        <f t="shared" si="5"/>
        <v>-0.66666666666666663</v>
      </c>
      <c r="AG6" s="1">
        <f t="shared" si="6"/>
        <v>1.6666666666666667</v>
      </c>
      <c r="AH6" s="1">
        <f t="shared" si="7"/>
        <v>0.66666666666666663</v>
      </c>
      <c r="AI6" s="1">
        <f t="shared" si="8"/>
        <v>0</v>
      </c>
      <c r="AJ6" s="2"/>
      <c r="AK6" s="3">
        <v>21</v>
      </c>
      <c r="AL6" s="3">
        <v>3</v>
      </c>
      <c r="AM6" t="s">
        <v>65</v>
      </c>
      <c r="AN6" t="s">
        <v>64</v>
      </c>
      <c r="AO6" t="s">
        <v>66</v>
      </c>
      <c r="AU6">
        <v>1</v>
      </c>
      <c r="AW6" s="3">
        <v>0</v>
      </c>
      <c r="AX6" s="3">
        <v>-1</v>
      </c>
      <c r="AY6" s="3">
        <v>1</v>
      </c>
      <c r="AZ6" s="3">
        <v>0</v>
      </c>
      <c r="BA6" s="3">
        <v>-1</v>
      </c>
      <c r="BB6" s="3">
        <v>2</v>
      </c>
      <c r="BC6" s="1">
        <v>0.16666666666666666</v>
      </c>
      <c r="BD6" s="3">
        <v>2</v>
      </c>
      <c r="BE6" s="3">
        <v>1</v>
      </c>
      <c r="BF6" s="3">
        <v>0</v>
      </c>
      <c r="BG6" s="3">
        <v>1</v>
      </c>
      <c r="BH6" s="3">
        <v>0</v>
      </c>
      <c r="BI6" s="3">
        <v>3</v>
      </c>
    </row>
    <row r="7" spans="1:61">
      <c r="A7" s="3">
        <v>6</v>
      </c>
      <c r="B7" s="3">
        <v>2</v>
      </c>
      <c r="C7" s="3">
        <v>-2</v>
      </c>
      <c r="D7" s="3">
        <v>2</v>
      </c>
      <c r="E7" s="3">
        <v>2</v>
      </c>
      <c r="F7" s="3">
        <v>0</v>
      </c>
      <c r="G7" s="3">
        <v>2</v>
      </c>
      <c r="H7" s="3">
        <v>1</v>
      </c>
      <c r="I7" s="3">
        <v>1</v>
      </c>
      <c r="J7" s="3">
        <v>0</v>
      </c>
      <c r="K7" s="3">
        <v>0</v>
      </c>
      <c r="L7" s="3">
        <v>1</v>
      </c>
      <c r="M7" s="3">
        <v>1</v>
      </c>
      <c r="N7" s="1">
        <f t="shared" si="1"/>
        <v>0.66666666666666663</v>
      </c>
      <c r="O7" s="1">
        <f t="shared" si="2"/>
        <v>1.3333333333333333</v>
      </c>
      <c r="P7" s="1">
        <f t="shared" si="3"/>
        <v>0.66666666666666663</v>
      </c>
      <c r="Q7" s="1">
        <f t="shared" si="4"/>
        <v>0.66666666666666663</v>
      </c>
      <c r="R7" s="1">
        <f t="shared" si="0"/>
        <v>0.83333333333333337</v>
      </c>
      <c r="S7" s="3">
        <v>3</v>
      </c>
      <c r="T7" s="3">
        <v>2</v>
      </c>
      <c r="U7" s="3">
        <v>3</v>
      </c>
      <c r="V7" s="3">
        <v>2</v>
      </c>
      <c r="W7" s="3">
        <v>1</v>
      </c>
      <c r="X7" s="3">
        <v>3</v>
      </c>
      <c r="Y7" s="3">
        <v>3</v>
      </c>
      <c r="Z7" s="3">
        <v>2</v>
      </c>
      <c r="AA7" s="3">
        <v>2</v>
      </c>
      <c r="AB7" s="3">
        <v>0</v>
      </c>
      <c r="AC7" s="3">
        <v>1</v>
      </c>
      <c r="AD7" s="3">
        <v>2</v>
      </c>
      <c r="AE7" s="1">
        <f t="shared" si="9"/>
        <v>2.6666666666666665</v>
      </c>
      <c r="AF7" s="1">
        <f t="shared" si="5"/>
        <v>2</v>
      </c>
      <c r="AG7" s="1">
        <f t="shared" si="6"/>
        <v>2.3333333333333335</v>
      </c>
      <c r="AH7" s="1">
        <f t="shared" si="7"/>
        <v>1</v>
      </c>
      <c r="AI7" s="1">
        <f t="shared" si="8"/>
        <v>2</v>
      </c>
      <c r="AJ7" s="2"/>
      <c r="AK7" s="3">
        <v>21</v>
      </c>
      <c r="AL7" s="3">
        <v>2</v>
      </c>
      <c r="AR7" t="s">
        <v>67</v>
      </c>
      <c r="AS7" t="s">
        <v>64</v>
      </c>
      <c r="AT7" t="s">
        <v>64</v>
      </c>
      <c r="AU7">
        <v>1</v>
      </c>
      <c r="AW7" s="3">
        <v>0</v>
      </c>
      <c r="AX7" s="3">
        <v>1</v>
      </c>
      <c r="AY7" s="3">
        <v>1</v>
      </c>
      <c r="AZ7" s="3">
        <v>0</v>
      </c>
      <c r="BA7" s="3">
        <v>-2</v>
      </c>
      <c r="BB7" s="3">
        <v>-1</v>
      </c>
      <c r="BC7" s="1">
        <v>-0.16666666666666666</v>
      </c>
      <c r="BD7" s="3">
        <v>2</v>
      </c>
      <c r="BE7" s="3">
        <v>2</v>
      </c>
      <c r="BF7" s="3">
        <v>0</v>
      </c>
      <c r="BG7" s="3">
        <v>2</v>
      </c>
      <c r="BH7" s="3">
        <v>0</v>
      </c>
      <c r="BI7" s="3">
        <v>3</v>
      </c>
    </row>
    <row r="8" spans="1:61">
      <c r="A8" s="3">
        <v>7</v>
      </c>
      <c r="B8" s="3">
        <v>-2</v>
      </c>
      <c r="C8" s="3">
        <v>-2</v>
      </c>
      <c r="D8" s="3">
        <v>-2</v>
      </c>
      <c r="E8" s="3">
        <v>-1</v>
      </c>
      <c r="F8" s="3">
        <v>-1</v>
      </c>
      <c r="G8" s="3">
        <v>-2</v>
      </c>
      <c r="H8" s="3">
        <v>-3</v>
      </c>
      <c r="I8" s="3">
        <v>-3</v>
      </c>
      <c r="J8" s="3">
        <v>-3</v>
      </c>
      <c r="K8" s="3">
        <v>-1</v>
      </c>
      <c r="L8" s="3">
        <v>0</v>
      </c>
      <c r="M8" s="3">
        <v>1</v>
      </c>
      <c r="N8" s="1">
        <f t="shared" si="1"/>
        <v>-2</v>
      </c>
      <c r="O8" s="1">
        <f t="shared" si="2"/>
        <v>-1.3333333333333333</v>
      </c>
      <c r="P8" s="1">
        <f t="shared" si="3"/>
        <v>-3</v>
      </c>
      <c r="Q8" s="1">
        <f t="shared" si="4"/>
        <v>0</v>
      </c>
      <c r="R8" s="1">
        <f t="shared" si="0"/>
        <v>-1.5833333333333333</v>
      </c>
      <c r="S8" s="3">
        <v>2</v>
      </c>
      <c r="T8" s="3">
        <v>1</v>
      </c>
      <c r="U8" s="3">
        <v>2</v>
      </c>
      <c r="V8" s="3">
        <v>1</v>
      </c>
      <c r="W8" s="3">
        <v>2</v>
      </c>
      <c r="X8" s="3">
        <v>2</v>
      </c>
      <c r="Y8" s="3">
        <v>0</v>
      </c>
      <c r="Z8" s="3">
        <v>-3</v>
      </c>
      <c r="AA8" s="3">
        <v>-1</v>
      </c>
      <c r="AB8" s="3">
        <v>-1</v>
      </c>
      <c r="AC8" s="3">
        <v>1</v>
      </c>
      <c r="AD8" s="3">
        <v>1</v>
      </c>
      <c r="AE8" s="1">
        <f t="shared" si="9"/>
        <v>1.6666666666666667</v>
      </c>
      <c r="AF8" s="1">
        <f t="shared" si="5"/>
        <v>1.6666666666666667</v>
      </c>
      <c r="AG8" s="1">
        <f t="shared" si="6"/>
        <v>-1.3333333333333333</v>
      </c>
      <c r="AH8" s="1">
        <f t="shared" si="7"/>
        <v>0.33333333333333331</v>
      </c>
      <c r="AI8" s="1">
        <f t="shared" si="8"/>
        <v>0.58333333333333337</v>
      </c>
      <c r="AJ8" s="2"/>
      <c r="AK8" s="3">
        <v>25</v>
      </c>
      <c r="AL8" s="3">
        <v>3</v>
      </c>
      <c r="AM8" t="s">
        <v>68</v>
      </c>
      <c r="AN8" t="s">
        <v>65</v>
      </c>
      <c r="AO8" t="s">
        <v>64</v>
      </c>
      <c r="AU8">
        <v>1</v>
      </c>
      <c r="AW8" s="3">
        <v>2</v>
      </c>
      <c r="AX8" s="3">
        <v>0</v>
      </c>
      <c r="AY8" s="3">
        <v>-2</v>
      </c>
      <c r="AZ8" s="3">
        <v>-2</v>
      </c>
      <c r="BA8" s="3">
        <v>-1</v>
      </c>
      <c r="BB8" s="3">
        <v>-2</v>
      </c>
      <c r="BC8" s="1">
        <v>-0.83333333333333337</v>
      </c>
      <c r="BD8" s="3">
        <v>1</v>
      </c>
      <c r="BE8" s="3">
        <v>1</v>
      </c>
      <c r="BF8" s="3">
        <v>-1</v>
      </c>
      <c r="BG8" s="3">
        <v>2</v>
      </c>
      <c r="BH8" s="3">
        <v>0</v>
      </c>
      <c r="BI8" s="3">
        <v>3</v>
      </c>
    </row>
    <row r="9" spans="1:61">
      <c r="A9" s="3">
        <v>8</v>
      </c>
      <c r="B9" s="3">
        <v>2</v>
      </c>
      <c r="C9" s="3">
        <v>2</v>
      </c>
      <c r="D9" s="3">
        <v>2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1</v>
      </c>
      <c r="K9" s="3">
        <v>1</v>
      </c>
      <c r="L9" s="3">
        <v>2</v>
      </c>
      <c r="M9" s="3">
        <v>-2</v>
      </c>
      <c r="N9" s="1">
        <f t="shared" si="1"/>
        <v>2</v>
      </c>
      <c r="O9" s="1">
        <f t="shared" si="2"/>
        <v>2</v>
      </c>
      <c r="P9" s="1">
        <f t="shared" si="3"/>
        <v>1.6666666666666667</v>
      </c>
      <c r="Q9" s="1">
        <f t="shared" si="4"/>
        <v>0.33333333333333331</v>
      </c>
      <c r="R9" s="1">
        <f t="shared" si="0"/>
        <v>1.5</v>
      </c>
      <c r="S9" s="3">
        <v>2</v>
      </c>
      <c r="T9" s="3">
        <v>2</v>
      </c>
      <c r="U9" s="3">
        <v>2</v>
      </c>
      <c r="V9" s="3">
        <v>1</v>
      </c>
      <c r="W9" s="3">
        <v>2</v>
      </c>
      <c r="X9" s="3">
        <v>1</v>
      </c>
      <c r="Y9" s="3">
        <v>0</v>
      </c>
      <c r="Z9" s="3">
        <v>2</v>
      </c>
      <c r="AA9" s="3">
        <v>1</v>
      </c>
      <c r="AB9" s="3">
        <v>1</v>
      </c>
      <c r="AC9" s="3">
        <v>1</v>
      </c>
      <c r="AD9" s="3">
        <v>0</v>
      </c>
      <c r="AE9" s="1">
        <f t="shared" si="9"/>
        <v>2</v>
      </c>
      <c r="AF9" s="1">
        <f t="shared" si="5"/>
        <v>1.3333333333333333</v>
      </c>
      <c r="AG9" s="1">
        <f t="shared" si="6"/>
        <v>1</v>
      </c>
      <c r="AH9" s="1">
        <f t="shared" si="7"/>
        <v>0.66666666666666663</v>
      </c>
      <c r="AI9" s="1">
        <f t="shared" si="8"/>
        <v>1.25</v>
      </c>
      <c r="AJ9" s="2"/>
      <c r="AK9" s="3">
        <v>43</v>
      </c>
      <c r="AL9" s="3">
        <v>2</v>
      </c>
      <c r="AR9" t="s">
        <v>69</v>
      </c>
      <c r="AS9" t="s">
        <v>70</v>
      </c>
      <c r="AT9" t="s">
        <v>70</v>
      </c>
      <c r="AU9">
        <v>1</v>
      </c>
      <c r="AW9" s="3">
        <v>-2</v>
      </c>
      <c r="AX9" s="3">
        <v>0</v>
      </c>
      <c r="AY9" s="3">
        <v>-1</v>
      </c>
      <c r="AZ9" s="3">
        <v>-2</v>
      </c>
      <c r="BA9" s="3">
        <v>-1</v>
      </c>
      <c r="BB9" s="3">
        <v>-2</v>
      </c>
      <c r="BC9" s="1">
        <v>-1.3333333333333333</v>
      </c>
      <c r="BD9" s="3">
        <v>-1</v>
      </c>
      <c r="BE9" s="3">
        <v>-2</v>
      </c>
      <c r="BF9" s="3">
        <v>-2</v>
      </c>
      <c r="BG9" s="3">
        <v>2</v>
      </c>
      <c r="BH9" s="3">
        <v>0</v>
      </c>
      <c r="BI9" s="3">
        <v>3</v>
      </c>
    </row>
    <row r="10" spans="1:61">
      <c r="A10" s="3">
        <v>9</v>
      </c>
      <c r="B10" s="3">
        <v>-1</v>
      </c>
      <c r="C10" s="3">
        <v>-1</v>
      </c>
      <c r="D10" s="3">
        <v>0</v>
      </c>
      <c r="E10" s="3">
        <v>2</v>
      </c>
      <c r="F10" s="3">
        <v>1</v>
      </c>
      <c r="G10" s="3">
        <v>1</v>
      </c>
      <c r="H10" s="3">
        <v>3</v>
      </c>
      <c r="I10" s="3">
        <v>2</v>
      </c>
      <c r="J10" s="3">
        <v>1</v>
      </c>
      <c r="K10" s="3">
        <v>1</v>
      </c>
      <c r="L10" s="3">
        <v>1</v>
      </c>
      <c r="M10" s="3">
        <v>3</v>
      </c>
      <c r="N10" s="1">
        <f t="shared" si="1"/>
        <v>-0.66666666666666663</v>
      </c>
      <c r="O10" s="1">
        <f t="shared" si="2"/>
        <v>1.3333333333333333</v>
      </c>
      <c r="P10" s="1">
        <f t="shared" si="3"/>
        <v>2</v>
      </c>
      <c r="Q10" s="1">
        <f t="shared" si="4"/>
        <v>1.6666666666666667</v>
      </c>
      <c r="R10" s="1">
        <f t="shared" si="0"/>
        <v>1.0833333333333333</v>
      </c>
      <c r="S10" s="3">
        <v>2</v>
      </c>
      <c r="T10" s="3">
        <v>2</v>
      </c>
      <c r="U10" s="3">
        <v>3</v>
      </c>
      <c r="V10" s="3">
        <v>1</v>
      </c>
      <c r="W10" s="3">
        <v>1</v>
      </c>
      <c r="X10" s="3">
        <v>2</v>
      </c>
      <c r="Y10" s="3">
        <v>3</v>
      </c>
      <c r="Z10" s="3">
        <v>2</v>
      </c>
      <c r="AA10" s="3">
        <v>2</v>
      </c>
      <c r="AB10" s="3">
        <v>0</v>
      </c>
      <c r="AC10" s="3">
        <v>1</v>
      </c>
      <c r="AD10" s="3">
        <v>2</v>
      </c>
      <c r="AE10" s="1">
        <f t="shared" si="9"/>
        <v>2.3333333333333335</v>
      </c>
      <c r="AF10" s="1">
        <f t="shared" si="5"/>
        <v>1.3333333333333333</v>
      </c>
      <c r="AG10" s="1">
        <f t="shared" si="6"/>
        <v>2.3333333333333335</v>
      </c>
      <c r="AH10" s="1">
        <f t="shared" si="7"/>
        <v>1</v>
      </c>
      <c r="AI10" s="1">
        <f t="shared" si="8"/>
        <v>1.75</v>
      </c>
      <c r="AJ10" s="2"/>
      <c r="AK10" s="3">
        <v>21</v>
      </c>
      <c r="AL10" s="3">
        <v>2</v>
      </c>
      <c r="AR10" t="s">
        <v>65</v>
      </c>
      <c r="AS10" t="s">
        <v>64</v>
      </c>
      <c r="AT10" t="s">
        <v>64</v>
      </c>
      <c r="AU10">
        <v>1</v>
      </c>
      <c r="AW10" s="3">
        <v>-1</v>
      </c>
      <c r="AX10" s="3">
        <v>0</v>
      </c>
      <c r="AY10" s="3">
        <v>1</v>
      </c>
      <c r="AZ10" s="3">
        <v>-1</v>
      </c>
      <c r="BA10" s="3">
        <v>-1</v>
      </c>
      <c r="BB10" s="3">
        <v>0</v>
      </c>
      <c r="BC10" s="1">
        <v>-0.33333333333333331</v>
      </c>
      <c r="BD10" s="3">
        <v>2</v>
      </c>
      <c r="BE10" s="3">
        <v>-1</v>
      </c>
      <c r="BF10" s="3">
        <v>0</v>
      </c>
      <c r="BG10" s="3">
        <v>2</v>
      </c>
      <c r="BH10" s="3">
        <v>0</v>
      </c>
      <c r="BI10" s="3">
        <v>3</v>
      </c>
    </row>
    <row r="11" spans="1:61">
      <c r="A11" s="3">
        <v>10</v>
      </c>
      <c r="B11" s="3">
        <v>-1</v>
      </c>
      <c r="C11" s="3">
        <v>1</v>
      </c>
      <c r="D11" s="3">
        <v>-1</v>
      </c>
      <c r="E11" s="3">
        <v>-2</v>
      </c>
      <c r="F11" s="3">
        <v>-1</v>
      </c>
      <c r="G11" s="3">
        <v>-2</v>
      </c>
      <c r="H11" s="3">
        <v>1</v>
      </c>
      <c r="I11" s="3">
        <v>1</v>
      </c>
      <c r="J11" s="3">
        <v>-2</v>
      </c>
      <c r="K11" s="3">
        <v>-2</v>
      </c>
      <c r="L11" s="3">
        <v>-2</v>
      </c>
      <c r="M11" s="3">
        <v>-2</v>
      </c>
      <c r="N11" s="1">
        <f t="shared" si="1"/>
        <v>-0.33333333333333331</v>
      </c>
      <c r="O11" s="1">
        <f t="shared" si="2"/>
        <v>-1.6666666666666667</v>
      </c>
      <c r="P11" s="1">
        <f t="shared" si="3"/>
        <v>0</v>
      </c>
      <c r="Q11" s="1">
        <f t="shared" si="4"/>
        <v>-2</v>
      </c>
      <c r="R11" s="1">
        <f t="shared" si="0"/>
        <v>-1</v>
      </c>
      <c r="S11" s="3">
        <v>2</v>
      </c>
      <c r="T11" s="3">
        <v>-1</v>
      </c>
      <c r="U11" s="3">
        <v>2</v>
      </c>
      <c r="V11" s="3">
        <v>-2</v>
      </c>
      <c r="W11" s="3">
        <v>-2</v>
      </c>
      <c r="X11" s="3">
        <v>-1</v>
      </c>
      <c r="Y11" s="3">
        <v>0</v>
      </c>
      <c r="Z11" s="3">
        <v>1</v>
      </c>
      <c r="AA11" s="3">
        <v>-1</v>
      </c>
      <c r="AB11" s="3">
        <v>-3</v>
      </c>
      <c r="AC11" s="3">
        <v>-2</v>
      </c>
      <c r="AD11" s="3">
        <v>-1</v>
      </c>
      <c r="AE11" s="1">
        <f t="shared" si="9"/>
        <v>1</v>
      </c>
      <c r="AF11" s="1">
        <f t="shared" si="5"/>
        <v>-1.6666666666666667</v>
      </c>
      <c r="AG11" s="1">
        <f t="shared" si="6"/>
        <v>0</v>
      </c>
      <c r="AH11" s="1">
        <f t="shared" si="7"/>
        <v>-2</v>
      </c>
      <c r="AI11" s="1">
        <f t="shared" si="8"/>
        <v>-0.66666666666666663</v>
      </c>
      <c r="AJ11" s="2"/>
      <c r="AK11" s="3">
        <v>21</v>
      </c>
      <c r="AL11" s="3">
        <v>2</v>
      </c>
      <c r="AR11" t="s">
        <v>65</v>
      </c>
      <c r="AS11" t="s">
        <v>64</v>
      </c>
      <c r="AT11" t="s">
        <v>71</v>
      </c>
      <c r="AU11">
        <v>1</v>
      </c>
      <c r="AW11" s="3">
        <v>-1</v>
      </c>
      <c r="AX11" s="3">
        <v>-1</v>
      </c>
      <c r="AY11" s="3">
        <v>-1</v>
      </c>
      <c r="AZ11" s="3">
        <v>-1</v>
      </c>
      <c r="BA11" s="3">
        <v>-2</v>
      </c>
      <c r="BB11" s="3">
        <v>-2</v>
      </c>
      <c r="BC11" s="1">
        <v>-1.3333333333333333</v>
      </c>
      <c r="BD11" s="3">
        <v>0</v>
      </c>
      <c r="BE11" s="3">
        <v>1</v>
      </c>
      <c r="BF11" s="3">
        <v>0</v>
      </c>
      <c r="BG11" s="3">
        <v>2</v>
      </c>
      <c r="BH11" s="3">
        <v>1</v>
      </c>
      <c r="BI11" s="3">
        <v>3</v>
      </c>
    </row>
    <row r="12" spans="1:61">
      <c r="A12" s="3">
        <v>11</v>
      </c>
      <c r="B12" s="3">
        <v>3</v>
      </c>
      <c r="C12" s="3">
        <v>3</v>
      </c>
      <c r="D12" s="3">
        <v>3</v>
      </c>
      <c r="E12" s="3">
        <v>-1</v>
      </c>
      <c r="F12" s="3">
        <v>-1</v>
      </c>
      <c r="G12" s="3">
        <v>2</v>
      </c>
      <c r="H12" s="3">
        <v>2</v>
      </c>
      <c r="I12" s="3">
        <v>1</v>
      </c>
      <c r="J12" s="3">
        <v>1</v>
      </c>
      <c r="K12" s="3">
        <v>2</v>
      </c>
      <c r="L12" s="3">
        <v>2</v>
      </c>
      <c r="M12" s="3">
        <v>1</v>
      </c>
      <c r="N12" s="1">
        <f t="shared" si="1"/>
        <v>3</v>
      </c>
      <c r="O12" s="1">
        <f t="shared" si="2"/>
        <v>0</v>
      </c>
      <c r="P12" s="1">
        <f t="shared" si="3"/>
        <v>1.3333333333333333</v>
      </c>
      <c r="Q12" s="1">
        <f t="shared" si="4"/>
        <v>1.6666666666666667</v>
      </c>
      <c r="R12" s="1">
        <f t="shared" si="0"/>
        <v>1.5</v>
      </c>
      <c r="S12" s="3">
        <v>-3</v>
      </c>
      <c r="T12" s="3">
        <v>-2</v>
      </c>
      <c r="U12" s="3">
        <v>-3</v>
      </c>
      <c r="V12" s="3">
        <v>2</v>
      </c>
      <c r="W12" s="3">
        <v>2</v>
      </c>
      <c r="X12" s="3">
        <v>-1</v>
      </c>
      <c r="Y12" s="3">
        <v>0</v>
      </c>
      <c r="Z12" s="3">
        <v>3</v>
      </c>
      <c r="AA12" s="3">
        <v>-2</v>
      </c>
      <c r="AB12" s="3">
        <v>-2</v>
      </c>
      <c r="AC12" s="3">
        <v>-2</v>
      </c>
      <c r="AD12" s="3">
        <v>0</v>
      </c>
      <c r="AE12" s="1">
        <f t="shared" si="9"/>
        <v>-2.6666666666666665</v>
      </c>
      <c r="AF12" s="1">
        <f t="shared" si="5"/>
        <v>1</v>
      </c>
      <c r="AG12" s="1">
        <f t="shared" si="6"/>
        <v>0.33333333333333331</v>
      </c>
      <c r="AH12" s="1">
        <f t="shared" si="7"/>
        <v>-1.3333333333333333</v>
      </c>
      <c r="AI12" s="1">
        <f t="shared" si="8"/>
        <v>-0.66666666666666663</v>
      </c>
      <c r="AJ12" s="2"/>
      <c r="AK12" s="3">
        <v>23</v>
      </c>
      <c r="AL12" s="3">
        <v>2</v>
      </c>
      <c r="AR12" t="s">
        <v>72</v>
      </c>
      <c r="AS12" t="s">
        <v>72</v>
      </c>
      <c r="AT12" t="s">
        <v>72</v>
      </c>
      <c r="AU12">
        <v>0</v>
      </c>
      <c r="AV12" t="s">
        <v>73</v>
      </c>
      <c r="AW12" s="3">
        <v>0</v>
      </c>
      <c r="AX12" s="3">
        <v>0</v>
      </c>
      <c r="AY12" s="3">
        <v>1</v>
      </c>
      <c r="AZ12" s="3">
        <v>-2</v>
      </c>
      <c r="BA12" s="3">
        <v>-1</v>
      </c>
      <c r="BB12" s="3">
        <v>-2</v>
      </c>
      <c r="BC12" s="1">
        <v>-0.66666666666666663</v>
      </c>
      <c r="BD12" s="3">
        <v>1</v>
      </c>
      <c r="BE12" s="3">
        <v>2</v>
      </c>
      <c r="BF12" s="3">
        <v>0</v>
      </c>
      <c r="BG12" s="3">
        <v>1</v>
      </c>
      <c r="BH12" s="3">
        <v>0</v>
      </c>
      <c r="BI12" s="3">
        <v>3</v>
      </c>
    </row>
    <row r="13" spans="1:61">
      <c r="A13" s="3">
        <v>12</v>
      </c>
      <c r="B13" s="3">
        <v>1</v>
      </c>
      <c r="C13" s="3">
        <v>1</v>
      </c>
      <c r="D13" s="3">
        <v>2</v>
      </c>
      <c r="E13" s="3">
        <v>1</v>
      </c>
      <c r="F13" s="3">
        <v>0</v>
      </c>
      <c r="G13" s="3">
        <v>-1</v>
      </c>
      <c r="H13" s="3">
        <v>-1</v>
      </c>
      <c r="I13" s="3">
        <v>0</v>
      </c>
      <c r="J13" s="3">
        <v>-1</v>
      </c>
      <c r="K13" s="3">
        <v>-2</v>
      </c>
      <c r="L13" s="3">
        <v>-1</v>
      </c>
      <c r="M13" s="3">
        <v>-3</v>
      </c>
      <c r="N13" s="1">
        <f t="shared" si="1"/>
        <v>1.3333333333333333</v>
      </c>
      <c r="O13" s="1">
        <f t="shared" si="2"/>
        <v>0</v>
      </c>
      <c r="P13" s="1">
        <f t="shared" si="3"/>
        <v>-0.66666666666666663</v>
      </c>
      <c r="Q13" s="1">
        <f t="shared" si="4"/>
        <v>-2</v>
      </c>
      <c r="R13" s="1">
        <f t="shared" si="0"/>
        <v>-0.33333333333333331</v>
      </c>
      <c r="S13" s="3">
        <v>1</v>
      </c>
      <c r="T13" s="3">
        <v>2</v>
      </c>
      <c r="U13" s="3">
        <v>2</v>
      </c>
      <c r="V13" s="3">
        <v>2</v>
      </c>
      <c r="W13" s="3">
        <v>2</v>
      </c>
      <c r="X13" s="3">
        <v>2</v>
      </c>
      <c r="Y13" s="3">
        <v>2</v>
      </c>
      <c r="Z13" s="3">
        <v>1</v>
      </c>
      <c r="AA13" s="3">
        <v>0</v>
      </c>
      <c r="AB13" s="3">
        <v>-1</v>
      </c>
      <c r="AC13" s="3">
        <v>1</v>
      </c>
      <c r="AD13" s="3">
        <v>0</v>
      </c>
      <c r="AE13" s="1">
        <f t="shared" si="9"/>
        <v>1.6666666666666667</v>
      </c>
      <c r="AF13" s="1">
        <f t="shared" si="5"/>
        <v>2</v>
      </c>
      <c r="AG13" s="1">
        <f t="shared" si="6"/>
        <v>1</v>
      </c>
      <c r="AH13" s="1">
        <f t="shared" si="7"/>
        <v>0</v>
      </c>
      <c r="AI13" s="1">
        <f t="shared" si="8"/>
        <v>1.1666666666666667</v>
      </c>
      <c r="AJ13" s="2"/>
      <c r="AK13" s="3">
        <v>20</v>
      </c>
      <c r="AL13" s="3">
        <v>1</v>
      </c>
      <c r="AU13">
        <v>0</v>
      </c>
      <c r="AV13" t="s">
        <v>74</v>
      </c>
      <c r="AW13" s="3">
        <v>0</v>
      </c>
      <c r="AX13" s="3">
        <v>-1</v>
      </c>
      <c r="AY13" s="3">
        <v>-1</v>
      </c>
      <c r="AZ13" s="3">
        <v>-1</v>
      </c>
      <c r="BA13" s="3">
        <v>0</v>
      </c>
      <c r="BB13" s="3">
        <v>-1</v>
      </c>
      <c r="BC13" s="1">
        <v>-0.66666666666666663</v>
      </c>
      <c r="BD13" s="3">
        <v>1</v>
      </c>
      <c r="BE13" s="3">
        <v>2</v>
      </c>
      <c r="BF13" s="3">
        <v>-1</v>
      </c>
      <c r="BG13" s="3">
        <v>1</v>
      </c>
      <c r="BH13" s="3">
        <v>1</v>
      </c>
      <c r="BI13" s="3">
        <v>3</v>
      </c>
    </row>
    <row r="14" spans="1:61">
      <c r="A14" s="3">
        <v>13</v>
      </c>
      <c r="B14" s="3">
        <v>-2</v>
      </c>
      <c r="C14" s="3">
        <v>-2</v>
      </c>
      <c r="D14" s="3">
        <v>-2</v>
      </c>
      <c r="E14" s="3">
        <v>2</v>
      </c>
      <c r="F14" s="3">
        <v>-2</v>
      </c>
      <c r="G14" s="3">
        <v>-2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1">
        <f t="shared" si="1"/>
        <v>-2</v>
      </c>
      <c r="O14" s="1">
        <f t="shared" si="2"/>
        <v>-0.66666666666666663</v>
      </c>
      <c r="P14" s="1">
        <f t="shared" si="3"/>
        <v>2</v>
      </c>
      <c r="Q14" s="1">
        <f t="shared" si="4"/>
        <v>2</v>
      </c>
      <c r="R14" s="1">
        <f t="shared" si="0"/>
        <v>0.33333333333333331</v>
      </c>
      <c r="S14" s="3">
        <v>-3</v>
      </c>
      <c r="T14" s="3">
        <v>0</v>
      </c>
      <c r="U14" s="3">
        <v>-2</v>
      </c>
      <c r="V14" s="3">
        <v>-1</v>
      </c>
      <c r="W14" s="3">
        <v>1</v>
      </c>
      <c r="X14" s="3">
        <v>-2</v>
      </c>
      <c r="Y14" s="3">
        <v>3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1">
        <f t="shared" si="9"/>
        <v>-1.6666666666666667</v>
      </c>
      <c r="AF14" s="1">
        <f t="shared" si="5"/>
        <v>-0.66666666666666663</v>
      </c>
      <c r="AG14" s="1">
        <f t="shared" si="6"/>
        <v>2.3333333333333335</v>
      </c>
      <c r="AH14" s="1">
        <f t="shared" si="7"/>
        <v>2</v>
      </c>
      <c r="AI14" s="1">
        <f t="shared" si="8"/>
        <v>0.5</v>
      </c>
      <c r="AJ14" s="2"/>
      <c r="AK14" s="3">
        <v>30</v>
      </c>
      <c r="AL14" s="3">
        <v>2</v>
      </c>
      <c r="AR14" t="s">
        <v>75</v>
      </c>
      <c r="AS14" t="s">
        <v>76</v>
      </c>
      <c r="AT14" t="s">
        <v>76</v>
      </c>
      <c r="AU14">
        <v>0</v>
      </c>
      <c r="AV14" t="s">
        <v>77</v>
      </c>
      <c r="AW14" s="3">
        <v>1</v>
      </c>
      <c r="AX14" s="3">
        <v>0</v>
      </c>
      <c r="AY14" s="3">
        <v>1</v>
      </c>
      <c r="AZ14" s="3">
        <v>0</v>
      </c>
      <c r="BA14" s="3">
        <v>0</v>
      </c>
      <c r="BB14" s="3">
        <v>1</v>
      </c>
      <c r="BC14" s="1">
        <v>0.5</v>
      </c>
      <c r="BD14" s="3">
        <v>0</v>
      </c>
      <c r="BE14" s="3">
        <v>0</v>
      </c>
      <c r="BF14" s="3">
        <v>0</v>
      </c>
      <c r="BG14" s="3">
        <v>2</v>
      </c>
      <c r="BH14" s="3">
        <v>1</v>
      </c>
      <c r="BI14" s="3">
        <v>3</v>
      </c>
    </row>
    <row r="15" spans="1:61">
      <c r="A15" s="3">
        <v>14</v>
      </c>
      <c r="B15" s="3">
        <v>-2</v>
      </c>
      <c r="C15" s="3">
        <v>1</v>
      </c>
      <c r="D15" s="3">
        <v>-1</v>
      </c>
      <c r="E15" s="3">
        <v>-1</v>
      </c>
      <c r="F15" s="3">
        <v>-1</v>
      </c>
      <c r="G15" s="3">
        <v>-1</v>
      </c>
      <c r="H15" s="3">
        <v>-1</v>
      </c>
      <c r="I15" s="3">
        <v>0</v>
      </c>
      <c r="J15" s="3">
        <v>-2</v>
      </c>
      <c r="K15" s="3">
        <v>0</v>
      </c>
      <c r="L15" s="3">
        <v>0</v>
      </c>
      <c r="M15" s="3">
        <v>2</v>
      </c>
      <c r="N15" s="1">
        <f t="shared" si="1"/>
        <v>-0.66666666666666663</v>
      </c>
      <c r="O15" s="1">
        <f t="shared" si="2"/>
        <v>-1</v>
      </c>
      <c r="P15" s="1">
        <f t="shared" si="3"/>
        <v>-1</v>
      </c>
      <c r="Q15" s="1">
        <f t="shared" si="4"/>
        <v>0.66666666666666663</v>
      </c>
      <c r="R15" s="1">
        <f t="shared" si="0"/>
        <v>-0.5</v>
      </c>
      <c r="S15" s="3">
        <v>3</v>
      </c>
      <c r="T15" s="3">
        <v>2</v>
      </c>
      <c r="U15" s="3">
        <v>1</v>
      </c>
      <c r="V15" s="3">
        <v>2</v>
      </c>
      <c r="W15" s="3">
        <v>2</v>
      </c>
      <c r="X15" s="3">
        <v>2</v>
      </c>
      <c r="Y15" s="3">
        <v>2</v>
      </c>
      <c r="Z15" s="3">
        <v>1</v>
      </c>
      <c r="AA15" s="3">
        <v>-1</v>
      </c>
      <c r="AB15" s="3">
        <v>0</v>
      </c>
      <c r="AC15" s="3">
        <v>1</v>
      </c>
      <c r="AD15" s="3">
        <v>1</v>
      </c>
      <c r="AE15" s="1">
        <f t="shared" si="9"/>
        <v>2</v>
      </c>
      <c r="AF15" s="1">
        <f t="shared" si="5"/>
        <v>2</v>
      </c>
      <c r="AG15" s="1">
        <f t="shared" si="6"/>
        <v>0.66666666666666663</v>
      </c>
      <c r="AH15" s="1">
        <f t="shared" si="7"/>
        <v>0.66666666666666663</v>
      </c>
      <c r="AI15" s="1">
        <f t="shared" si="8"/>
        <v>1.3333333333333333</v>
      </c>
      <c r="AJ15" s="2"/>
      <c r="AK15" s="3">
        <v>23</v>
      </c>
      <c r="AL15" s="3">
        <v>3</v>
      </c>
      <c r="AM15" t="s">
        <v>78</v>
      </c>
      <c r="AN15" t="s">
        <v>64</v>
      </c>
      <c r="AO15" t="s">
        <v>79</v>
      </c>
      <c r="AU15">
        <v>0</v>
      </c>
      <c r="AV15" t="s">
        <v>80</v>
      </c>
      <c r="AW15" s="3">
        <v>1</v>
      </c>
      <c r="AX15" s="3">
        <v>1</v>
      </c>
      <c r="AY15" s="3">
        <v>-2</v>
      </c>
      <c r="AZ15" s="3">
        <v>-1</v>
      </c>
      <c r="BA15" s="3">
        <v>-2</v>
      </c>
      <c r="BB15" s="3">
        <v>-1</v>
      </c>
      <c r="BC15" s="1">
        <v>-0.66666666666666663</v>
      </c>
      <c r="BD15" s="3">
        <v>1</v>
      </c>
      <c r="BE15" s="3">
        <v>2</v>
      </c>
      <c r="BF15" s="3">
        <v>0</v>
      </c>
      <c r="BG15" s="3">
        <v>2</v>
      </c>
      <c r="BH15" s="3">
        <v>1</v>
      </c>
      <c r="BI15" s="3">
        <v>3</v>
      </c>
    </row>
    <row r="16" spans="1:61">
      <c r="A16" s="3">
        <v>15</v>
      </c>
      <c r="B16" s="3">
        <v>2</v>
      </c>
      <c r="C16" s="3">
        <v>-2</v>
      </c>
      <c r="D16" s="3">
        <v>2</v>
      </c>
      <c r="E16" s="3">
        <v>2</v>
      </c>
      <c r="F16" s="3">
        <v>2</v>
      </c>
      <c r="G16" s="3">
        <v>2</v>
      </c>
      <c r="H16" s="3">
        <v>1</v>
      </c>
      <c r="I16" s="3">
        <v>3</v>
      </c>
      <c r="J16" s="3">
        <v>-2</v>
      </c>
      <c r="K16" s="3">
        <v>-3</v>
      </c>
      <c r="L16" s="3">
        <v>-3</v>
      </c>
      <c r="M16" s="3">
        <v>-3</v>
      </c>
      <c r="N16" s="1">
        <f t="shared" si="1"/>
        <v>0.66666666666666663</v>
      </c>
      <c r="O16" s="1">
        <f t="shared" si="2"/>
        <v>2</v>
      </c>
      <c r="P16" s="1">
        <f t="shared" si="3"/>
        <v>0.66666666666666663</v>
      </c>
      <c r="Q16" s="1">
        <f t="shared" si="4"/>
        <v>-3</v>
      </c>
      <c r="R16" s="1">
        <f t="shared" si="0"/>
        <v>8.3333333333333329E-2</v>
      </c>
      <c r="S16" s="3">
        <v>2</v>
      </c>
      <c r="T16" s="3">
        <v>-1</v>
      </c>
      <c r="U16" s="3">
        <v>2</v>
      </c>
      <c r="V16" s="3">
        <v>2</v>
      </c>
      <c r="W16" s="3">
        <v>2</v>
      </c>
      <c r="X16" s="3">
        <v>2</v>
      </c>
      <c r="Y16" s="3">
        <v>1</v>
      </c>
      <c r="Z16" s="3">
        <v>-1</v>
      </c>
      <c r="AA16" s="3">
        <v>1</v>
      </c>
      <c r="AB16" s="3">
        <v>-1</v>
      </c>
      <c r="AC16" s="3">
        <v>0</v>
      </c>
      <c r="AD16" s="3">
        <v>2</v>
      </c>
      <c r="AE16" s="1">
        <f t="shared" si="9"/>
        <v>1</v>
      </c>
      <c r="AF16" s="1">
        <f t="shared" si="5"/>
        <v>2</v>
      </c>
      <c r="AG16" s="1">
        <f t="shared" si="6"/>
        <v>0.33333333333333331</v>
      </c>
      <c r="AH16" s="1">
        <f t="shared" si="7"/>
        <v>0.33333333333333331</v>
      </c>
      <c r="AI16" s="1">
        <f t="shared" si="8"/>
        <v>0.91666666666666663</v>
      </c>
      <c r="AJ16" s="2"/>
      <c r="AK16" s="3">
        <v>23</v>
      </c>
      <c r="AL16" s="3">
        <v>2</v>
      </c>
      <c r="AR16" t="s">
        <v>81</v>
      </c>
      <c r="AS16" t="s">
        <v>64</v>
      </c>
      <c r="AT16" t="s">
        <v>64</v>
      </c>
      <c r="AU16">
        <v>1</v>
      </c>
      <c r="AW16" s="3">
        <v>0</v>
      </c>
      <c r="AX16" s="3">
        <v>2</v>
      </c>
      <c r="AY16" s="3">
        <v>-1</v>
      </c>
      <c r="AZ16" s="3">
        <v>-1</v>
      </c>
      <c r="BA16" s="3">
        <v>0</v>
      </c>
      <c r="BB16" s="3">
        <v>0</v>
      </c>
      <c r="BC16" s="1">
        <v>0</v>
      </c>
      <c r="BD16" s="3">
        <v>2</v>
      </c>
      <c r="BE16" s="3">
        <v>0</v>
      </c>
      <c r="BF16" s="3">
        <v>-1</v>
      </c>
      <c r="BG16" s="3">
        <v>1</v>
      </c>
      <c r="BH16" s="3">
        <v>1</v>
      </c>
      <c r="BI16" s="3">
        <v>3</v>
      </c>
    </row>
    <row r="17" spans="1:61">
      <c r="A17" s="3">
        <v>16</v>
      </c>
      <c r="B17" s="3">
        <v>-1</v>
      </c>
      <c r="C17" s="3">
        <v>0</v>
      </c>
      <c r="D17" s="3">
        <v>-1</v>
      </c>
      <c r="E17" s="3">
        <v>1</v>
      </c>
      <c r="F17" s="3">
        <v>1</v>
      </c>
      <c r="G17" s="3">
        <v>1</v>
      </c>
      <c r="H17" s="3">
        <v>-2</v>
      </c>
      <c r="I17" s="3">
        <v>-1</v>
      </c>
      <c r="J17" s="3">
        <v>-3</v>
      </c>
      <c r="K17" s="3">
        <v>-2</v>
      </c>
      <c r="L17" s="3">
        <v>-1</v>
      </c>
      <c r="M17" s="3">
        <v>-2</v>
      </c>
      <c r="N17" s="1">
        <f t="shared" si="1"/>
        <v>-0.66666666666666663</v>
      </c>
      <c r="O17" s="1">
        <f t="shared" si="2"/>
        <v>1</v>
      </c>
      <c r="P17" s="1">
        <f t="shared" si="3"/>
        <v>-2</v>
      </c>
      <c r="Q17" s="1">
        <f t="shared" si="4"/>
        <v>-1.6666666666666667</v>
      </c>
      <c r="R17" s="1">
        <f t="shared" si="0"/>
        <v>-0.83333333333333337</v>
      </c>
      <c r="S17" s="3">
        <v>1</v>
      </c>
      <c r="T17" s="3">
        <v>0</v>
      </c>
      <c r="U17" s="3">
        <v>1</v>
      </c>
      <c r="V17" s="3">
        <v>-1</v>
      </c>
      <c r="W17" s="3">
        <v>0</v>
      </c>
      <c r="X17" s="3">
        <v>-1</v>
      </c>
      <c r="Y17" s="3">
        <v>0</v>
      </c>
      <c r="Z17" s="3">
        <v>-3</v>
      </c>
      <c r="AA17" s="3">
        <v>-2</v>
      </c>
      <c r="AB17" s="3">
        <v>-3</v>
      </c>
      <c r="AC17" s="3">
        <v>-2</v>
      </c>
      <c r="AD17" s="3">
        <v>1</v>
      </c>
      <c r="AE17" s="1">
        <f t="shared" si="9"/>
        <v>0.66666666666666663</v>
      </c>
      <c r="AF17" s="1">
        <f t="shared" si="5"/>
        <v>-0.66666666666666663</v>
      </c>
      <c r="AG17" s="1">
        <f t="shared" si="6"/>
        <v>-1.6666666666666667</v>
      </c>
      <c r="AH17" s="1">
        <f t="shared" si="7"/>
        <v>-1.3333333333333333</v>
      </c>
      <c r="AI17" s="1">
        <f t="shared" si="8"/>
        <v>-0.75</v>
      </c>
      <c r="AJ17" s="2"/>
      <c r="AK17" s="3">
        <v>28</v>
      </c>
      <c r="AL17" s="3">
        <v>3</v>
      </c>
      <c r="AM17" t="s">
        <v>82</v>
      </c>
      <c r="AN17" t="s">
        <v>64</v>
      </c>
      <c r="AO17" t="s">
        <v>83</v>
      </c>
      <c r="AU17">
        <v>1</v>
      </c>
      <c r="AW17" s="3">
        <v>0</v>
      </c>
      <c r="AX17" s="3">
        <v>-1</v>
      </c>
      <c r="AY17" s="3">
        <v>-2</v>
      </c>
      <c r="AZ17" s="3">
        <v>-1</v>
      </c>
      <c r="BA17" s="3">
        <v>-2</v>
      </c>
      <c r="BB17" s="3">
        <v>-2</v>
      </c>
      <c r="BC17" s="1">
        <v>-1.3333333333333333</v>
      </c>
      <c r="BD17" s="3">
        <v>1</v>
      </c>
      <c r="BE17" s="3">
        <v>1</v>
      </c>
      <c r="BF17" s="3">
        <v>-1</v>
      </c>
      <c r="BG17" s="3">
        <v>2</v>
      </c>
      <c r="BH17" s="3">
        <v>1</v>
      </c>
      <c r="BI17" s="3">
        <v>3</v>
      </c>
    </row>
    <row r="18" spans="1:61">
      <c r="A18" s="3">
        <v>17</v>
      </c>
      <c r="B18" s="3">
        <v>-2</v>
      </c>
      <c r="C18" s="3">
        <v>0</v>
      </c>
      <c r="D18" s="3">
        <v>-2</v>
      </c>
      <c r="E18" s="3">
        <v>-2</v>
      </c>
      <c r="F18" s="3">
        <v>1</v>
      </c>
      <c r="G18" s="3">
        <v>-2</v>
      </c>
      <c r="H18" s="3">
        <v>-2</v>
      </c>
      <c r="I18" s="3">
        <v>2</v>
      </c>
      <c r="J18" s="3">
        <v>2</v>
      </c>
      <c r="K18" s="3">
        <v>2</v>
      </c>
      <c r="L18" s="3">
        <v>3</v>
      </c>
      <c r="M18" s="3">
        <v>2</v>
      </c>
      <c r="N18" s="1">
        <f t="shared" si="1"/>
        <v>-1.3333333333333333</v>
      </c>
      <c r="O18" s="1">
        <f t="shared" si="2"/>
        <v>-1</v>
      </c>
      <c r="P18" s="1">
        <f t="shared" si="3"/>
        <v>0.66666666666666663</v>
      </c>
      <c r="Q18" s="1">
        <f t="shared" si="4"/>
        <v>2.3333333333333335</v>
      </c>
      <c r="R18" s="1">
        <f t="shared" si="0"/>
        <v>0.16666666666666666</v>
      </c>
      <c r="S18" s="3">
        <v>3</v>
      </c>
      <c r="T18" s="3">
        <v>3</v>
      </c>
      <c r="U18" s="3">
        <v>3</v>
      </c>
      <c r="V18" s="3">
        <v>3</v>
      </c>
      <c r="W18" s="3">
        <v>3</v>
      </c>
      <c r="X18" s="3">
        <v>3</v>
      </c>
      <c r="Y18" s="3">
        <v>1</v>
      </c>
      <c r="Z18" s="3">
        <v>0</v>
      </c>
      <c r="AA18" s="3">
        <v>-3</v>
      </c>
      <c r="AB18" s="3">
        <v>2</v>
      </c>
      <c r="AC18" s="3">
        <v>1</v>
      </c>
      <c r="AD18" s="3">
        <v>0</v>
      </c>
      <c r="AE18" s="1">
        <f t="shared" si="9"/>
        <v>3</v>
      </c>
      <c r="AF18" s="1">
        <f t="shared" si="5"/>
        <v>3</v>
      </c>
      <c r="AG18" s="1">
        <f t="shared" si="6"/>
        <v>-0.66666666666666663</v>
      </c>
      <c r="AH18" s="1">
        <f t="shared" si="7"/>
        <v>1</v>
      </c>
      <c r="AI18" s="1">
        <f t="shared" si="8"/>
        <v>1.5833333333333333</v>
      </c>
      <c r="AJ18" s="2"/>
      <c r="AK18" s="3">
        <v>25</v>
      </c>
      <c r="AL18" s="3">
        <v>4</v>
      </c>
      <c r="AQ18" t="s">
        <v>84</v>
      </c>
      <c r="AU18">
        <v>0</v>
      </c>
      <c r="AV18" t="s">
        <v>85</v>
      </c>
      <c r="AW18" s="3">
        <v>0</v>
      </c>
      <c r="AX18" s="3">
        <v>0</v>
      </c>
      <c r="AY18" s="3">
        <v>-2</v>
      </c>
      <c r="AZ18" s="3">
        <v>1</v>
      </c>
      <c r="BA18" s="3">
        <v>1</v>
      </c>
      <c r="BB18" s="3">
        <v>0</v>
      </c>
      <c r="BC18" s="1">
        <v>0</v>
      </c>
      <c r="BD18" s="3">
        <v>2</v>
      </c>
      <c r="BE18" s="3">
        <v>2</v>
      </c>
      <c r="BF18" s="3">
        <v>0</v>
      </c>
      <c r="BG18" s="3">
        <v>2</v>
      </c>
      <c r="BH18" s="3">
        <v>0</v>
      </c>
      <c r="BI18" s="3">
        <v>3</v>
      </c>
    </row>
    <row r="19" spans="1:61">
      <c r="A19" s="3">
        <v>18</v>
      </c>
      <c r="B19" s="3">
        <v>2</v>
      </c>
      <c r="C19" s="3">
        <v>3</v>
      </c>
      <c r="D19" s="3">
        <v>1</v>
      </c>
      <c r="E19" s="3">
        <v>2</v>
      </c>
      <c r="F19" s="3">
        <v>2</v>
      </c>
      <c r="G19" s="3">
        <v>2</v>
      </c>
      <c r="H19" s="3">
        <v>-1</v>
      </c>
      <c r="I19" s="3">
        <v>-1</v>
      </c>
      <c r="J19" s="3">
        <v>-2</v>
      </c>
      <c r="K19" s="3">
        <v>0</v>
      </c>
      <c r="L19" s="3">
        <v>2</v>
      </c>
      <c r="M19" s="3">
        <v>2</v>
      </c>
      <c r="N19" s="1">
        <f t="shared" si="1"/>
        <v>2</v>
      </c>
      <c r="O19" s="1">
        <f t="shared" si="2"/>
        <v>2</v>
      </c>
      <c r="P19" s="1">
        <f t="shared" si="3"/>
        <v>-1.3333333333333333</v>
      </c>
      <c r="Q19" s="1">
        <f t="shared" si="4"/>
        <v>1.3333333333333333</v>
      </c>
      <c r="R19" s="1">
        <f t="shared" si="0"/>
        <v>1</v>
      </c>
      <c r="S19" s="3">
        <v>2</v>
      </c>
      <c r="T19" s="3">
        <v>2</v>
      </c>
      <c r="U19" s="3">
        <v>2</v>
      </c>
      <c r="V19" s="3">
        <v>1</v>
      </c>
      <c r="W19" s="3">
        <v>1</v>
      </c>
      <c r="X19" s="3">
        <v>2</v>
      </c>
      <c r="Y19" s="3">
        <v>-1</v>
      </c>
      <c r="Z19" s="3">
        <v>1</v>
      </c>
      <c r="AA19" s="3">
        <v>2</v>
      </c>
      <c r="AB19" s="3">
        <v>2</v>
      </c>
      <c r="AC19" s="3">
        <v>1</v>
      </c>
      <c r="AD19" s="3">
        <v>2</v>
      </c>
      <c r="AE19" s="1">
        <f t="shared" si="9"/>
        <v>2</v>
      </c>
      <c r="AF19" s="1">
        <f t="shared" si="5"/>
        <v>1.3333333333333333</v>
      </c>
      <c r="AG19" s="1">
        <f t="shared" si="6"/>
        <v>0.66666666666666663</v>
      </c>
      <c r="AH19" s="1">
        <f t="shared" si="7"/>
        <v>1.6666666666666667</v>
      </c>
      <c r="AI19" s="1">
        <f t="shared" si="8"/>
        <v>1.4166666666666667</v>
      </c>
      <c r="AJ19" s="2"/>
      <c r="AK19" s="3">
        <v>25</v>
      </c>
      <c r="AL19" s="3">
        <v>2</v>
      </c>
      <c r="AR19" t="s">
        <v>86</v>
      </c>
      <c r="AS19" t="s">
        <v>64</v>
      </c>
      <c r="AT19" t="s">
        <v>64</v>
      </c>
      <c r="AU19">
        <v>1</v>
      </c>
      <c r="AW19" s="3">
        <v>1</v>
      </c>
      <c r="AX19" s="3">
        <v>1</v>
      </c>
      <c r="AY19" s="3">
        <v>1</v>
      </c>
      <c r="AZ19" s="3">
        <v>1</v>
      </c>
      <c r="BA19" s="3">
        <v>-2</v>
      </c>
      <c r="BB19" s="3">
        <v>-2</v>
      </c>
      <c r="BC19" s="1">
        <v>0</v>
      </c>
      <c r="BD19" s="3">
        <v>1</v>
      </c>
      <c r="BE19" s="3">
        <v>-2</v>
      </c>
      <c r="BF19" s="3">
        <v>0</v>
      </c>
      <c r="BG19" s="3">
        <v>2</v>
      </c>
      <c r="BH19" s="3">
        <v>0</v>
      </c>
      <c r="BI19" s="3">
        <v>3</v>
      </c>
    </row>
    <row r="20" spans="1:61">
      <c r="A20" s="3">
        <v>19</v>
      </c>
      <c r="B20" s="3">
        <v>-2</v>
      </c>
      <c r="C20" s="3">
        <v>-1</v>
      </c>
      <c r="D20" s="3">
        <v>-1</v>
      </c>
      <c r="E20" s="3">
        <v>-1</v>
      </c>
      <c r="F20" s="3">
        <v>-1</v>
      </c>
      <c r="G20" s="3">
        <v>-1</v>
      </c>
      <c r="H20" s="3">
        <v>-1</v>
      </c>
      <c r="I20" s="3">
        <v>1</v>
      </c>
      <c r="J20" s="3">
        <v>-2</v>
      </c>
      <c r="K20" s="3">
        <v>-1</v>
      </c>
      <c r="L20" s="3">
        <v>-1</v>
      </c>
      <c r="M20" s="3">
        <v>-1</v>
      </c>
      <c r="N20" s="1">
        <f t="shared" si="1"/>
        <v>-1.3333333333333333</v>
      </c>
      <c r="O20" s="1">
        <f t="shared" si="2"/>
        <v>-1</v>
      </c>
      <c r="P20" s="1">
        <f t="shared" si="3"/>
        <v>-0.66666666666666663</v>
      </c>
      <c r="Q20" s="1">
        <f t="shared" si="4"/>
        <v>-1</v>
      </c>
      <c r="R20" s="1">
        <f t="shared" si="0"/>
        <v>-1</v>
      </c>
      <c r="S20" s="3">
        <v>3</v>
      </c>
      <c r="T20" s="3">
        <v>3</v>
      </c>
      <c r="U20" s="3">
        <v>3</v>
      </c>
      <c r="V20" s="3">
        <v>3</v>
      </c>
      <c r="W20" s="3">
        <v>2</v>
      </c>
      <c r="X20" s="3">
        <v>3</v>
      </c>
      <c r="Y20" s="3">
        <v>2</v>
      </c>
      <c r="Z20" s="3">
        <v>2</v>
      </c>
      <c r="AA20" s="3">
        <v>0</v>
      </c>
      <c r="AB20" s="3">
        <v>1</v>
      </c>
      <c r="AC20" s="3">
        <v>2</v>
      </c>
      <c r="AD20" s="3">
        <v>1</v>
      </c>
      <c r="AE20" s="1">
        <f t="shared" si="9"/>
        <v>3</v>
      </c>
      <c r="AF20" s="1">
        <f t="shared" si="5"/>
        <v>2.6666666666666665</v>
      </c>
      <c r="AG20" s="1">
        <f t="shared" si="6"/>
        <v>1.3333333333333333</v>
      </c>
      <c r="AH20" s="1">
        <f t="shared" si="7"/>
        <v>1.3333333333333333</v>
      </c>
      <c r="AI20" s="1">
        <f t="shared" si="8"/>
        <v>2.0833333333333335</v>
      </c>
      <c r="AJ20" s="2"/>
      <c r="AK20" s="3">
        <v>56</v>
      </c>
      <c r="AL20" s="3">
        <v>4</v>
      </c>
      <c r="AQ20" t="s">
        <v>87</v>
      </c>
      <c r="AU20">
        <v>1</v>
      </c>
      <c r="AW20" s="3">
        <v>-1</v>
      </c>
      <c r="AX20" s="3">
        <v>0</v>
      </c>
      <c r="AY20" s="3">
        <v>0</v>
      </c>
      <c r="AZ20" s="3">
        <v>0</v>
      </c>
      <c r="BA20" s="3">
        <v>-2</v>
      </c>
      <c r="BB20" s="3">
        <v>0</v>
      </c>
      <c r="BC20" s="1">
        <v>-0.5</v>
      </c>
      <c r="BD20" s="3">
        <v>1</v>
      </c>
      <c r="BE20" s="3">
        <v>0</v>
      </c>
      <c r="BF20" s="3">
        <v>0</v>
      </c>
      <c r="BG20" s="3">
        <v>2</v>
      </c>
      <c r="BH20" s="3">
        <v>0</v>
      </c>
      <c r="BI20" s="3">
        <v>3</v>
      </c>
    </row>
    <row r="21" spans="1:61">
      <c r="A21" s="3">
        <v>20</v>
      </c>
      <c r="B21" s="3">
        <v>2</v>
      </c>
      <c r="C21" s="3">
        <v>1</v>
      </c>
      <c r="D21" s="3">
        <v>2</v>
      </c>
      <c r="E21" s="3">
        <v>2</v>
      </c>
      <c r="F21" s="3">
        <v>2</v>
      </c>
      <c r="G21" s="3">
        <v>2</v>
      </c>
      <c r="H21" s="3">
        <v>1</v>
      </c>
      <c r="I21" s="3">
        <v>1</v>
      </c>
      <c r="J21" s="3">
        <v>-1</v>
      </c>
      <c r="K21" s="3">
        <v>-1</v>
      </c>
      <c r="L21" s="3">
        <v>1</v>
      </c>
      <c r="M21" s="3">
        <v>2</v>
      </c>
      <c r="N21" s="1">
        <f t="shared" si="1"/>
        <v>1.6666666666666667</v>
      </c>
      <c r="O21" s="1">
        <f t="shared" si="2"/>
        <v>2</v>
      </c>
      <c r="P21" s="1">
        <f t="shared" si="3"/>
        <v>0.33333333333333331</v>
      </c>
      <c r="Q21" s="1">
        <f t="shared" si="4"/>
        <v>0.66666666666666663</v>
      </c>
      <c r="R21" s="1">
        <f t="shared" si="0"/>
        <v>1.1666666666666667</v>
      </c>
      <c r="S21" s="3">
        <v>-3</v>
      </c>
      <c r="T21" s="3">
        <v>-2</v>
      </c>
      <c r="U21" s="3">
        <v>1</v>
      </c>
      <c r="V21" s="3">
        <v>-1</v>
      </c>
      <c r="W21" s="3">
        <v>1</v>
      </c>
      <c r="X21" s="3">
        <v>-2</v>
      </c>
      <c r="Y21" s="3">
        <v>1</v>
      </c>
      <c r="Z21" s="3">
        <v>1</v>
      </c>
      <c r="AA21" s="3">
        <v>1</v>
      </c>
      <c r="AB21" s="3">
        <v>-2</v>
      </c>
      <c r="AC21" s="3">
        <v>1</v>
      </c>
      <c r="AD21" s="3">
        <v>0</v>
      </c>
      <c r="AE21" s="1">
        <f t="shared" si="9"/>
        <v>-1.3333333333333333</v>
      </c>
      <c r="AF21" s="1">
        <f t="shared" si="5"/>
        <v>-0.66666666666666663</v>
      </c>
      <c r="AG21" s="1">
        <f t="shared" si="6"/>
        <v>1</v>
      </c>
      <c r="AH21" s="1">
        <f t="shared" si="7"/>
        <v>-0.33333333333333331</v>
      </c>
      <c r="AI21" s="1">
        <f t="shared" si="8"/>
        <v>-0.33333333333333331</v>
      </c>
      <c r="AJ21" s="2"/>
      <c r="AK21" s="3">
        <v>24</v>
      </c>
      <c r="AL21" s="3">
        <v>3</v>
      </c>
      <c r="AM21" t="s">
        <v>88</v>
      </c>
      <c r="AN21" t="s">
        <v>64</v>
      </c>
      <c r="AO21" t="s">
        <v>64</v>
      </c>
      <c r="AU21">
        <v>0</v>
      </c>
      <c r="AV21" t="s">
        <v>74</v>
      </c>
      <c r="AW21" s="3">
        <v>2</v>
      </c>
      <c r="AX21" s="3">
        <v>0</v>
      </c>
      <c r="AY21" s="3">
        <v>0</v>
      </c>
      <c r="AZ21" s="3">
        <v>-2</v>
      </c>
      <c r="BA21" s="3">
        <v>-2</v>
      </c>
      <c r="BB21" s="3">
        <v>-1</v>
      </c>
      <c r="BC21" s="1">
        <v>-0.5</v>
      </c>
      <c r="BD21" s="3">
        <v>1</v>
      </c>
      <c r="BE21" s="3">
        <v>2</v>
      </c>
      <c r="BF21" s="3">
        <v>1</v>
      </c>
      <c r="BG21" s="3">
        <v>1</v>
      </c>
      <c r="BH21" s="3">
        <v>1</v>
      </c>
      <c r="BI21" s="3">
        <v>3</v>
      </c>
    </row>
    <row r="22" spans="1:61">
      <c r="A22" s="3">
        <v>21</v>
      </c>
      <c r="B22" s="3">
        <v>-1</v>
      </c>
      <c r="C22" s="3">
        <v>-1</v>
      </c>
      <c r="D22" s="3">
        <v>-1</v>
      </c>
      <c r="E22" s="3">
        <v>-1</v>
      </c>
      <c r="F22" s="3">
        <v>-1</v>
      </c>
      <c r="G22" s="3">
        <v>-1</v>
      </c>
      <c r="H22" s="3">
        <v>-2</v>
      </c>
      <c r="I22" s="3">
        <v>-2</v>
      </c>
      <c r="J22" s="3">
        <v>-2</v>
      </c>
      <c r="K22" s="3">
        <v>-2</v>
      </c>
      <c r="L22" s="3">
        <v>-2</v>
      </c>
      <c r="M22" s="3">
        <v>-1</v>
      </c>
      <c r="N22" s="1">
        <f t="shared" si="1"/>
        <v>-1</v>
      </c>
      <c r="O22" s="1">
        <f t="shared" si="2"/>
        <v>-1</v>
      </c>
      <c r="P22" s="1">
        <f t="shared" si="3"/>
        <v>-2</v>
      </c>
      <c r="Q22" s="1">
        <f t="shared" si="4"/>
        <v>-1.6666666666666667</v>
      </c>
      <c r="R22" s="1">
        <f t="shared" si="0"/>
        <v>-1.4166666666666667</v>
      </c>
      <c r="S22" s="3">
        <v>-1</v>
      </c>
      <c r="T22" s="3">
        <v>1</v>
      </c>
      <c r="U22" s="3">
        <v>2</v>
      </c>
      <c r="V22" s="3">
        <v>2</v>
      </c>
      <c r="W22" s="3">
        <v>0</v>
      </c>
      <c r="X22" s="3">
        <v>2</v>
      </c>
      <c r="Y22" s="3">
        <v>2</v>
      </c>
      <c r="Z22" s="3">
        <v>1</v>
      </c>
      <c r="AA22" s="3">
        <v>1</v>
      </c>
      <c r="AB22" s="3">
        <v>1</v>
      </c>
      <c r="AC22" s="3">
        <v>1</v>
      </c>
      <c r="AD22" s="3">
        <v>2</v>
      </c>
      <c r="AE22" s="1">
        <f t="shared" si="9"/>
        <v>0.66666666666666663</v>
      </c>
      <c r="AF22" s="1">
        <f t="shared" si="5"/>
        <v>1.3333333333333333</v>
      </c>
      <c r="AG22" s="1">
        <f t="shared" si="6"/>
        <v>1.3333333333333333</v>
      </c>
      <c r="AH22" s="1">
        <f t="shared" si="7"/>
        <v>1.3333333333333333</v>
      </c>
      <c r="AI22" s="1">
        <f t="shared" si="8"/>
        <v>1.1666666666666667</v>
      </c>
      <c r="AJ22" s="2"/>
      <c r="AK22" s="3">
        <v>42</v>
      </c>
      <c r="AL22" s="3">
        <v>5</v>
      </c>
      <c r="AP22" t="s">
        <v>89</v>
      </c>
      <c r="AU22">
        <v>1</v>
      </c>
      <c r="AW22" s="3">
        <v>2</v>
      </c>
      <c r="AX22" s="3">
        <v>2</v>
      </c>
      <c r="AY22" s="3">
        <v>1</v>
      </c>
      <c r="AZ22" s="3">
        <v>1</v>
      </c>
      <c r="BA22" s="3">
        <v>-1</v>
      </c>
      <c r="BB22" s="3">
        <v>-1</v>
      </c>
      <c r="BC22" s="1">
        <v>0.66666666666666663</v>
      </c>
      <c r="BD22" s="3">
        <v>1</v>
      </c>
      <c r="BE22" s="3">
        <v>2</v>
      </c>
      <c r="BF22" s="3">
        <v>1</v>
      </c>
      <c r="BG22" s="3">
        <v>1</v>
      </c>
      <c r="BH22" s="3">
        <v>1</v>
      </c>
      <c r="BI22" s="3">
        <v>1</v>
      </c>
    </row>
    <row r="23" spans="1:61">
      <c r="A23" s="3">
        <v>22</v>
      </c>
      <c r="B23" s="3">
        <v>2</v>
      </c>
      <c r="C23" s="3">
        <v>2</v>
      </c>
      <c r="D23" s="3">
        <v>2</v>
      </c>
      <c r="E23" s="3">
        <v>2</v>
      </c>
      <c r="F23" s="3">
        <v>2</v>
      </c>
      <c r="G23" s="3">
        <v>2</v>
      </c>
      <c r="H23" s="3">
        <v>2</v>
      </c>
      <c r="I23" s="3">
        <v>2</v>
      </c>
      <c r="J23" s="3">
        <v>-2</v>
      </c>
      <c r="K23" s="3">
        <v>-1</v>
      </c>
      <c r="L23" s="3">
        <v>0</v>
      </c>
      <c r="M23" s="3">
        <v>-2</v>
      </c>
      <c r="N23" s="1">
        <f t="shared" si="1"/>
        <v>2</v>
      </c>
      <c r="O23" s="1">
        <f t="shared" si="2"/>
        <v>2</v>
      </c>
      <c r="P23" s="1">
        <f t="shared" si="3"/>
        <v>0.66666666666666663</v>
      </c>
      <c r="Q23" s="1">
        <f t="shared" si="4"/>
        <v>-1</v>
      </c>
      <c r="R23" s="1">
        <f t="shared" si="0"/>
        <v>0.91666666666666663</v>
      </c>
      <c r="S23" s="3">
        <v>3</v>
      </c>
      <c r="T23" s="3">
        <v>3</v>
      </c>
      <c r="U23" s="3">
        <v>3</v>
      </c>
      <c r="V23" s="3">
        <v>-1</v>
      </c>
      <c r="W23" s="3">
        <v>1</v>
      </c>
      <c r="X23" s="3">
        <v>3</v>
      </c>
      <c r="Y23" s="3">
        <v>3</v>
      </c>
      <c r="Z23" s="3">
        <v>3</v>
      </c>
      <c r="AA23" s="3">
        <v>-1</v>
      </c>
      <c r="AB23" s="3">
        <v>-3</v>
      </c>
      <c r="AC23" s="3">
        <v>0</v>
      </c>
      <c r="AD23" s="3">
        <v>0</v>
      </c>
      <c r="AE23" s="1">
        <f t="shared" si="9"/>
        <v>3</v>
      </c>
      <c r="AF23" s="1">
        <f t="shared" si="5"/>
        <v>1</v>
      </c>
      <c r="AG23" s="1">
        <f t="shared" si="6"/>
        <v>1.6666666666666667</v>
      </c>
      <c r="AH23" s="1">
        <f t="shared" si="7"/>
        <v>-1</v>
      </c>
      <c r="AI23" s="1">
        <f t="shared" si="8"/>
        <v>1.1666666666666667</v>
      </c>
      <c r="AJ23" s="2"/>
      <c r="AK23" s="3">
        <v>20</v>
      </c>
      <c r="AL23" s="3">
        <v>2</v>
      </c>
      <c r="AR23" t="s">
        <v>90</v>
      </c>
      <c r="AS23" t="s">
        <v>64</v>
      </c>
      <c r="AT23" t="s">
        <v>91</v>
      </c>
      <c r="AU23">
        <v>1</v>
      </c>
      <c r="AW23" s="3">
        <v>1</v>
      </c>
      <c r="AX23" s="3">
        <v>-1</v>
      </c>
      <c r="AY23" s="3">
        <v>-1</v>
      </c>
      <c r="AZ23" s="3">
        <v>-1</v>
      </c>
      <c r="BA23" s="3">
        <v>-1</v>
      </c>
      <c r="BB23" s="3">
        <v>-1</v>
      </c>
      <c r="BC23" s="1">
        <v>-0.66666666666666663</v>
      </c>
      <c r="BD23" s="3">
        <v>2</v>
      </c>
      <c r="BE23" s="3">
        <v>1</v>
      </c>
      <c r="BF23" s="3">
        <v>-1</v>
      </c>
      <c r="BG23" s="3">
        <v>2</v>
      </c>
      <c r="BH23" s="3">
        <v>1</v>
      </c>
      <c r="BI23" s="3">
        <v>1</v>
      </c>
    </row>
    <row r="24" spans="1:61">
      <c r="A24" s="3">
        <v>23</v>
      </c>
      <c r="B24" s="3">
        <v>-1</v>
      </c>
      <c r="C24" s="3">
        <v>1</v>
      </c>
      <c r="D24" s="3">
        <v>-1</v>
      </c>
      <c r="E24" s="3">
        <v>0</v>
      </c>
      <c r="F24" s="3">
        <v>1</v>
      </c>
      <c r="G24" s="3">
        <v>0</v>
      </c>
      <c r="H24" s="3">
        <v>0</v>
      </c>
      <c r="I24" s="3">
        <v>1</v>
      </c>
      <c r="J24" s="3">
        <v>-1</v>
      </c>
      <c r="K24" s="3">
        <v>1</v>
      </c>
      <c r="L24" s="3">
        <v>-1</v>
      </c>
      <c r="M24" s="3">
        <v>0</v>
      </c>
      <c r="N24" s="1">
        <f t="shared" si="1"/>
        <v>-0.33333333333333331</v>
      </c>
      <c r="O24" s="1">
        <f t="shared" si="2"/>
        <v>0.33333333333333331</v>
      </c>
      <c r="P24" s="1">
        <f t="shared" si="3"/>
        <v>0</v>
      </c>
      <c r="Q24" s="1">
        <f t="shared" si="4"/>
        <v>0</v>
      </c>
      <c r="R24" s="1">
        <f t="shared" si="0"/>
        <v>0</v>
      </c>
      <c r="S24" s="3">
        <v>-1</v>
      </c>
      <c r="T24" s="3">
        <v>-2</v>
      </c>
      <c r="U24" s="3">
        <v>-1</v>
      </c>
      <c r="V24" s="3">
        <v>-1</v>
      </c>
      <c r="W24" s="3">
        <v>0</v>
      </c>
      <c r="X24" s="3">
        <v>1</v>
      </c>
      <c r="Y24" s="3">
        <v>1</v>
      </c>
      <c r="Z24" s="3">
        <v>1</v>
      </c>
      <c r="AA24" s="3">
        <v>-2</v>
      </c>
      <c r="AB24" s="3">
        <v>0</v>
      </c>
      <c r="AC24" s="3">
        <v>0</v>
      </c>
      <c r="AD24" s="3">
        <v>-2</v>
      </c>
      <c r="AE24" s="1">
        <f t="shared" si="9"/>
        <v>-1.3333333333333333</v>
      </c>
      <c r="AF24" s="1">
        <f t="shared" si="5"/>
        <v>0</v>
      </c>
      <c r="AG24" s="1">
        <f t="shared" si="6"/>
        <v>0</v>
      </c>
      <c r="AH24" s="1">
        <f t="shared" si="7"/>
        <v>-0.66666666666666663</v>
      </c>
      <c r="AI24" s="1">
        <f t="shared" si="8"/>
        <v>-0.5</v>
      </c>
      <c r="AJ24" s="2"/>
      <c r="AK24" s="3">
        <v>27</v>
      </c>
      <c r="AL24" s="3">
        <v>3</v>
      </c>
      <c r="AM24" t="s">
        <v>92</v>
      </c>
      <c r="AN24" t="s">
        <v>64</v>
      </c>
      <c r="AO24" t="s">
        <v>64</v>
      </c>
      <c r="AU24">
        <v>1</v>
      </c>
      <c r="AW24" s="3">
        <v>0</v>
      </c>
      <c r="AX24" s="3">
        <v>2</v>
      </c>
      <c r="AY24" s="3">
        <v>1</v>
      </c>
      <c r="AZ24" s="3">
        <v>0</v>
      </c>
      <c r="BA24" s="3">
        <v>0</v>
      </c>
      <c r="BB24" s="3">
        <v>-1</v>
      </c>
      <c r="BC24" s="1">
        <v>0.33333333333333331</v>
      </c>
      <c r="BD24" s="3">
        <v>1</v>
      </c>
      <c r="BE24" s="3">
        <v>0</v>
      </c>
      <c r="BF24" s="3">
        <v>0</v>
      </c>
      <c r="BG24" s="3">
        <v>2</v>
      </c>
      <c r="BH24" s="3">
        <v>1</v>
      </c>
      <c r="BI24" s="3">
        <v>1</v>
      </c>
    </row>
    <row r="25" spans="1:61">
      <c r="A25" s="3">
        <v>24</v>
      </c>
      <c r="B25" s="3">
        <v>2</v>
      </c>
      <c r="C25" s="3">
        <v>0</v>
      </c>
      <c r="D25" s="3">
        <v>2</v>
      </c>
      <c r="E25" s="3">
        <v>-1</v>
      </c>
      <c r="F25" s="3">
        <v>-1</v>
      </c>
      <c r="G25" s="3">
        <v>-1</v>
      </c>
      <c r="H25" s="3">
        <v>0</v>
      </c>
      <c r="I25" s="3">
        <v>0</v>
      </c>
      <c r="J25" s="3">
        <v>-1</v>
      </c>
      <c r="K25" s="3">
        <v>-1</v>
      </c>
      <c r="L25" s="3">
        <v>0</v>
      </c>
      <c r="M25" s="3">
        <v>-1</v>
      </c>
      <c r="N25" s="1">
        <f t="shared" si="1"/>
        <v>1.3333333333333333</v>
      </c>
      <c r="O25" s="1">
        <f t="shared" si="2"/>
        <v>-1</v>
      </c>
      <c r="P25" s="1">
        <f t="shared" si="3"/>
        <v>-0.33333333333333331</v>
      </c>
      <c r="Q25" s="1">
        <f t="shared" si="4"/>
        <v>-0.66666666666666663</v>
      </c>
      <c r="R25" s="1">
        <f t="shared" si="0"/>
        <v>-0.16666666666666666</v>
      </c>
      <c r="S25" s="3">
        <v>2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2</v>
      </c>
      <c r="Z25" s="3">
        <v>3</v>
      </c>
      <c r="AA25" s="3">
        <v>2</v>
      </c>
      <c r="AB25" s="3">
        <v>1</v>
      </c>
      <c r="AC25" s="3">
        <v>1</v>
      </c>
      <c r="AD25" s="3">
        <v>2</v>
      </c>
      <c r="AE25" s="1">
        <f t="shared" si="9"/>
        <v>2</v>
      </c>
      <c r="AF25" s="1">
        <f t="shared" si="5"/>
        <v>2</v>
      </c>
      <c r="AG25" s="1">
        <f t="shared" si="6"/>
        <v>2.3333333333333335</v>
      </c>
      <c r="AH25" s="1">
        <f t="shared" si="7"/>
        <v>1.3333333333333333</v>
      </c>
      <c r="AI25" s="1">
        <f t="shared" si="8"/>
        <v>1.9166666666666667</v>
      </c>
      <c r="AJ25" s="2"/>
      <c r="AK25" s="3">
        <v>22</v>
      </c>
      <c r="AL25" s="3">
        <v>2</v>
      </c>
      <c r="AR25" t="s">
        <v>93</v>
      </c>
      <c r="AS25" t="s">
        <v>64</v>
      </c>
      <c r="AT25" t="s">
        <v>64</v>
      </c>
      <c r="AU25">
        <v>1</v>
      </c>
      <c r="AW25" s="3">
        <v>-1</v>
      </c>
      <c r="AX25" s="3">
        <v>1</v>
      </c>
      <c r="AY25" s="3">
        <v>1</v>
      </c>
      <c r="AZ25" s="3">
        <v>-1</v>
      </c>
      <c r="BA25" s="3">
        <v>-2</v>
      </c>
      <c r="BB25" s="3">
        <v>-2</v>
      </c>
      <c r="BC25" s="1">
        <v>-0.66666666666666663</v>
      </c>
      <c r="BD25" s="3">
        <v>1</v>
      </c>
      <c r="BE25" s="3">
        <v>0</v>
      </c>
      <c r="BF25" s="3">
        <v>0</v>
      </c>
      <c r="BG25" s="3">
        <v>1</v>
      </c>
      <c r="BH25" s="3">
        <v>1</v>
      </c>
      <c r="BI25" s="3">
        <v>1</v>
      </c>
    </row>
    <row r="26" spans="1:61">
      <c r="A26" s="3">
        <v>25</v>
      </c>
      <c r="B26" s="3">
        <v>3</v>
      </c>
      <c r="C26" s="3">
        <v>3</v>
      </c>
      <c r="D26" s="3">
        <v>3</v>
      </c>
      <c r="E26" s="3">
        <v>3</v>
      </c>
      <c r="F26" s="3">
        <v>3</v>
      </c>
      <c r="G26" s="3">
        <v>3</v>
      </c>
      <c r="H26" s="3">
        <v>3</v>
      </c>
      <c r="I26" s="3">
        <v>1</v>
      </c>
      <c r="J26" s="3">
        <v>3</v>
      </c>
      <c r="K26" s="3">
        <v>3</v>
      </c>
      <c r="L26" s="3">
        <v>3</v>
      </c>
      <c r="M26" s="3">
        <v>3</v>
      </c>
      <c r="N26" s="1">
        <f t="shared" si="1"/>
        <v>3</v>
      </c>
      <c r="O26" s="1">
        <f t="shared" si="2"/>
        <v>3</v>
      </c>
      <c r="P26" s="1">
        <f t="shared" si="3"/>
        <v>2.3333333333333335</v>
      </c>
      <c r="Q26" s="1">
        <f t="shared" si="4"/>
        <v>3</v>
      </c>
      <c r="R26" s="1">
        <f t="shared" si="0"/>
        <v>2.8333333333333335</v>
      </c>
      <c r="S26" s="3">
        <v>3</v>
      </c>
      <c r="T26" s="3">
        <v>3</v>
      </c>
      <c r="U26" s="3">
        <v>3</v>
      </c>
      <c r="V26" s="3">
        <v>2</v>
      </c>
      <c r="W26" s="3">
        <v>2</v>
      </c>
      <c r="X26" s="3">
        <v>3</v>
      </c>
      <c r="Y26" s="3">
        <v>3</v>
      </c>
      <c r="Z26" s="3">
        <v>2</v>
      </c>
      <c r="AA26" s="3">
        <v>2</v>
      </c>
      <c r="AB26" s="3">
        <v>3</v>
      </c>
      <c r="AC26" s="3">
        <v>3</v>
      </c>
      <c r="AD26" s="3">
        <v>-3</v>
      </c>
      <c r="AE26" s="1">
        <f t="shared" si="9"/>
        <v>3</v>
      </c>
      <c r="AF26" s="1">
        <f t="shared" si="5"/>
        <v>2.3333333333333335</v>
      </c>
      <c r="AG26" s="1">
        <f t="shared" si="6"/>
        <v>2.3333333333333335</v>
      </c>
      <c r="AH26" s="1">
        <f t="shared" si="7"/>
        <v>1</v>
      </c>
      <c r="AI26" s="1">
        <f t="shared" si="8"/>
        <v>2.1666666666666665</v>
      </c>
      <c r="AJ26" s="2"/>
      <c r="AK26" s="3">
        <v>49</v>
      </c>
      <c r="AL26" s="3">
        <v>3</v>
      </c>
      <c r="AM26" t="s">
        <v>94</v>
      </c>
      <c r="AN26" t="s">
        <v>64</v>
      </c>
      <c r="AO26" t="s">
        <v>64</v>
      </c>
      <c r="AU26">
        <v>1</v>
      </c>
      <c r="AW26" s="3">
        <v>-2</v>
      </c>
      <c r="AX26" s="3">
        <v>0</v>
      </c>
      <c r="AY26" s="3">
        <v>-1</v>
      </c>
      <c r="AZ26" s="3">
        <v>-2</v>
      </c>
      <c r="BA26" s="3">
        <v>-2</v>
      </c>
      <c r="BB26" s="3">
        <v>-1</v>
      </c>
      <c r="BC26" s="1">
        <v>-1.3333333333333333</v>
      </c>
      <c r="BD26" s="3">
        <v>2</v>
      </c>
      <c r="BE26" s="3">
        <v>-2</v>
      </c>
      <c r="BF26" s="3">
        <v>0</v>
      </c>
      <c r="BG26" s="3">
        <v>2</v>
      </c>
      <c r="BH26" s="3">
        <v>1</v>
      </c>
      <c r="BI26" s="3">
        <v>1</v>
      </c>
    </row>
    <row r="27" spans="1:61">
      <c r="A27" s="3">
        <v>26</v>
      </c>
      <c r="B27" s="3">
        <v>-2</v>
      </c>
      <c r="C27" s="3">
        <v>3</v>
      </c>
      <c r="D27" s="3">
        <v>2</v>
      </c>
      <c r="E27" s="3">
        <v>3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1</v>
      </c>
      <c r="L27" s="3">
        <v>2</v>
      </c>
      <c r="M27" s="3">
        <v>-2</v>
      </c>
      <c r="N27" s="1">
        <f t="shared" si="1"/>
        <v>1</v>
      </c>
      <c r="O27" s="1">
        <f t="shared" si="2"/>
        <v>2.3333333333333335</v>
      </c>
      <c r="P27" s="1">
        <f t="shared" si="3"/>
        <v>2</v>
      </c>
      <c r="Q27" s="1">
        <f t="shared" si="4"/>
        <v>0.33333333333333331</v>
      </c>
      <c r="R27" s="1">
        <f t="shared" si="0"/>
        <v>1.4166666666666667</v>
      </c>
      <c r="S27" s="3">
        <v>3</v>
      </c>
      <c r="T27" s="3">
        <v>1</v>
      </c>
      <c r="U27" s="3">
        <v>3</v>
      </c>
      <c r="V27" s="3">
        <v>-1</v>
      </c>
      <c r="W27" s="3">
        <v>-2</v>
      </c>
      <c r="X27" s="3">
        <v>2</v>
      </c>
      <c r="Y27" s="3">
        <v>3</v>
      </c>
      <c r="Z27" s="3">
        <v>2</v>
      </c>
      <c r="AA27" s="3">
        <v>2</v>
      </c>
      <c r="AB27" s="3">
        <v>2</v>
      </c>
      <c r="AC27" s="3">
        <v>-3</v>
      </c>
      <c r="AD27" s="3">
        <v>-3</v>
      </c>
      <c r="AE27" s="1">
        <f t="shared" si="9"/>
        <v>2.3333333333333335</v>
      </c>
      <c r="AF27" s="1">
        <f t="shared" si="5"/>
        <v>-0.33333333333333331</v>
      </c>
      <c r="AG27" s="1">
        <f t="shared" si="6"/>
        <v>2.3333333333333335</v>
      </c>
      <c r="AH27" s="1">
        <f t="shared" si="7"/>
        <v>-1.3333333333333333</v>
      </c>
      <c r="AI27" s="1">
        <f t="shared" si="8"/>
        <v>0.75</v>
      </c>
      <c r="AJ27" s="2"/>
      <c r="AK27" s="3">
        <v>34</v>
      </c>
      <c r="AL27" s="3">
        <v>2</v>
      </c>
      <c r="AR27" t="s">
        <v>95</v>
      </c>
      <c r="AS27" t="s">
        <v>64</v>
      </c>
      <c r="AT27" t="s">
        <v>65</v>
      </c>
      <c r="AU27">
        <v>1</v>
      </c>
      <c r="AW27" s="3">
        <v>-2</v>
      </c>
      <c r="AX27" s="3">
        <v>0</v>
      </c>
      <c r="AY27" s="3">
        <v>-2</v>
      </c>
      <c r="AZ27" s="3">
        <v>1</v>
      </c>
      <c r="BA27" s="3">
        <v>-2</v>
      </c>
      <c r="BB27" s="3">
        <v>-2</v>
      </c>
      <c r="BC27" s="1">
        <v>-1.1666666666666667</v>
      </c>
      <c r="BD27" s="3">
        <v>1</v>
      </c>
      <c r="BE27" s="3">
        <v>-1</v>
      </c>
      <c r="BF27" s="3">
        <v>0</v>
      </c>
      <c r="BG27" s="3">
        <v>2</v>
      </c>
      <c r="BH27" s="3">
        <v>0</v>
      </c>
      <c r="BI27" s="3">
        <v>1</v>
      </c>
    </row>
    <row r="28" spans="1:61">
      <c r="A28" s="3">
        <v>27</v>
      </c>
      <c r="B28" s="3">
        <v>1</v>
      </c>
      <c r="C28" s="3">
        <v>3</v>
      </c>
      <c r="D28" s="3">
        <v>3</v>
      </c>
      <c r="E28" s="3">
        <v>-1</v>
      </c>
      <c r="F28" s="3">
        <v>1</v>
      </c>
      <c r="G28" s="3">
        <v>-1</v>
      </c>
      <c r="H28" s="3">
        <v>-2</v>
      </c>
      <c r="I28" s="3">
        <v>-2</v>
      </c>
      <c r="J28" s="3">
        <v>-1</v>
      </c>
      <c r="K28" s="3">
        <v>-3</v>
      </c>
      <c r="L28" s="3">
        <v>1</v>
      </c>
      <c r="M28" s="3">
        <v>1</v>
      </c>
      <c r="N28" s="1">
        <f t="shared" si="1"/>
        <v>2.3333333333333335</v>
      </c>
      <c r="O28" s="1">
        <f t="shared" si="2"/>
        <v>-0.33333333333333331</v>
      </c>
      <c r="P28" s="1">
        <f t="shared" si="3"/>
        <v>-1.6666666666666667</v>
      </c>
      <c r="Q28" s="1">
        <f t="shared" si="4"/>
        <v>-0.33333333333333331</v>
      </c>
      <c r="R28" s="1">
        <f t="shared" si="0"/>
        <v>0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3</v>
      </c>
      <c r="Y28" s="3">
        <v>3</v>
      </c>
      <c r="Z28" s="3">
        <v>3</v>
      </c>
      <c r="AA28" s="3">
        <v>3</v>
      </c>
      <c r="AB28" s="3">
        <v>2</v>
      </c>
      <c r="AC28" s="3">
        <v>3</v>
      </c>
      <c r="AD28" s="3">
        <v>0</v>
      </c>
      <c r="AE28" s="1">
        <f t="shared" si="9"/>
        <v>3</v>
      </c>
      <c r="AF28" s="1">
        <f t="shared" si="5"/>
        <v>3</v>
      </c>
      <c r="AG28" s="1">
        <f t="shared" si="6"/>
        <v>3</v>
      </c>
      <c r="AH28" s="1">
        <f t="shared" si="7"/>
        <v>1.6666666666666667</v>
      </c>
      <c r="AI28" s="1">
        <f t="shared" si="8"/>
        <v>2.6666666666666665</v>
      </c>
      <c r="AJ28" s="2"/>
      <c r="AK28" s="3">
        <v>25</v>
      </c>
      <c r="AL28" s="3">
        <v>3</v>
      </c>
      <c r="AM28" t="s">
        <v>96</v>
      </c>
      <c r="AN28" t="s">
        <v>97</v>
      </c>
      <c r="AO28" t="s">
        <v>70</v>
      </c>
      <c r="AU28">
        <v>1</v>
      </c>
      <c r="AW28" s="3">
        <v>1</v>
      </c>
      <c r="AX28" s="3">
        <v>-1</v>
      </c>
      <c r="AY28" s="3">
        <v>0</v>
      </c>
      <c r="AZ28" s="3">
        <v>-1</v>
      </c>
      <c r="BA28" s="3">
        <v>-2</v>
      </c>
      <c r="BB28" s="3">
        <v>-2</v>
      </c>
      <c r="BC28" s="1">
        <v>-0.83333333333333337</v>
      </c>
      <c r="BD28" s="3">
        <v>-1</v>
      </c>
      <c r="BE28" s="3">
        <v>-2</v>
      </c>
      <c r="BF28" s="3">
        <v>1</v>
      </c>
      <c r="BG28" s="3">
        <v>2</v>
      </c>
      <c r="BH28" s="3">
        <v>0</v>
      </c>
      <c r="BI28" s="3">
        <v>1</v>
      </c>
    </row>
    <row r="29" spans="1:61">
      <c r="A29" s="3">
        <v>28</v>
      </c>
      <c r="B29" s="3">
        <v>2</v>
      </c>
      <c r="C29" s="3">
        <v>2</v>
      </c>
      <c r="D29" s="3">
        <v>2</v>
      </c>
      <c r="E29" s="3">
        <v>2</v>
      </c>
      <c r="F29" s="3">
        <v>2</v>
      </c>
      <c r="G29" s="3">
        <v>2</v>
      </c>
      <c r="H29" s="3">
        <v>1</v>
      </c>
      <c r="I29" s="3">
        <v>1</v>
      </c>
      <c r="J29" s="3">
        <v>2</v>
      </c>
      <c r="K29" s="3">
        <v>-2</v>
      </c>
      <c r="L29" s="3">
        <v>-1</v>
      </c>
      <c r="M29" s="3">
        <v>2</v>
      </c>
      <c r="N29" s="1">
        <f t="shared" si="1"/>
        <v>2</v>
      </c>
      <c r="O29" s="1">
        <f t="shared" si="2"/>
        <v>2</v>
      </c>
      <c r="P29" s="1">
        <f t="shared" si="3"/>
        <v>1.3333333333333333</v>
      </c>
      <c r="Q29" s="1">
        <f t="shared" si="4"/>
        <v>-0.33333333333333331</v>
      </c>
      <c r="R29" s="1">
        <f t="shared" si="0"/>
        <v>1.25</v>
      </c>
      <c r="S29" s="3">
        <v>-1</v>
      </c>
      <c r="T29" s="3">
        <v>1</v>
      </c>
      <c r="U29" s="3">
        <v>-1</v>
      </c>
      <c r="V29" s="3">
        <v>-2</v>
      </c>
      <c r="W29" s="3">
        <v>-2</v>
      </c>
      <c r="X29" s="3">
        <v>-2</v>
      </c>
      <c r="Y29" s="3">
        <v>-1</v>
      </c>
      <c r="Z29" s="3">
        <v>-1</v>
      </c>
      <c r="AA29" s="3">
        <v>-3</v>
      </c>
      <c r="AB29" s="3">
        <v>-3</v>
      </c>
      <c r="AC29" s="3">
        <v>-2</v>
      </c>
      <c r="AD29" s="3">
        <v>-2</v>
      </c>
      <c r="AE29" s="1">
        <f t="shared" si="9"/>
        <v>-0.33333333333333331</v>
      </c>
      <c r="AF29" s="1">
        <f t="shared" si="5"/>
        <v>-2</v>
      </c>
      <c r="AG29" s="1">
        <f t="shared" si="6"/>
        <v>-1.6666666666666667</v>
      </c>
      <c r="AH29" s="1">
        <f t="shared" si="7"/>
        <v>-2.3333333333333335</v>
      </c>
      <c r="AI29" s="1">
        <f t="shared" si="8"/>
        <v>-1.5833333333333333</v>
      </c>
      <c r="AJ29" s="2"/>
      <c r="AK29" s="3">
        <v>22</v>
      </c>
      <c r="AL29" s="3">
        <v>2</v>
      </c>
      <c r="AR29" t="s">
        <v>65</v>
      </c>
      <c r="AS29" t="s">
        <v>98</v>
      </c>
      <c r="AT29" t="s">
        <v>64</v>
      </c>
      <c r="AU29">
        <v>1</v>
      </c>
      <c r="AW29" s="3">
        <v>0</v>
      </c>
      <c r="AX29" s="3">
        <v>-2</v>
      </c>
      <c r="AY29" s="3">
        <v>-2</v>
      </c>
      <c r="AZ29" s="3">
        <v>1</v>
      </c>
      <c r="BA29" s="3">
        <v>-2</v>
      </c>
      <c r="BB29" s="3">
        <v>-2</v>
      </c>
      <c r="BC29" s="1">
        <v>-1.1666666666666667</v>
      </c>
      <c r="BD29" s="3">
        <v>0</v>
      </c>
      <c r="BE29" s="3">
        <v>1</v>
      </c>
      <c r="BF29" s="3">
        <v>0</v>
      </c>
      <c r="BG29" s="3">
        <v>1</v>
      </c>
      <c r="BH29" s="3">
        <v>0</v>
      </c>
      <c r="BI29" s="3">
        <v>1</v>
      </c>
    </row>
    <row r="30" spans="1:61">
      <c r="A30" s="3">
        <v>29</v>
      </c>
      <c r="B30" s="3">
        <v>0</v>
      </c>
      <c r="C30" s="3">
        <v>-1</v>
      </c>
      <c r="D30" s="3">
        <v>-1</v>
      </c>
      <c r="E30" s="3">
        <v>-2</v>
      </c>
      <c r="F30" s="3">
        <v>1</v>
      </c>
      <c r="G30" s="3">
        <v>1</v>
      </c>
      <c r="H30" s="3">
        <v>-1</v>
      </c>
      <c r="I30" s="3">
        <v>2</v>
      </c>
      <c r="J30" s="3">
        <v>-1</v>
      </c>
      <c r="K30" s="3">
        <v>3</v>
      </c>
      <c r="L30" s="3">
        <v>1</v>
      </c>
      <c r="M30" s="3">
        <v>-1</v>
      </c>
      <c r="N30" s="1">
        <f t="shared" si="1"/>
        <v>-0.66666666666666663</v>
      </c>
      <c r="O30" s="1">
        <f t="shared" si="2"/>
        <v>0</v>
      </c>
      <c r="P30" s="1">
        <f t="shared" si="3"/>
        <v>0</v>
      </c>
      <c r="Q30" s="1">
        <f t="shared" si="4"/>
        <v>1</v>
      </c>
      <c r="R30" s="1">
        <f t="shared" si="0"/>
        <v>8.3333333333333329E-2</v>
      </c>
      <c r="S30" s="3">
        <v>0</v>
      </c>
      <c r="T30" s="3">
        <v>1</v>
      </c>
      <c r="U30" s="3">
        <v>0</v>
      </c>
      <c r="V30" s="3">
        <v>-1</v>
      </c>
      <c r="W30" s="3">
        <v>-1</v>
      </c>
      <c r="X30" s="3">
        <v>0</v>
      </c>
      <c r="Y30" s="3">
        <v>1</v>
      </c>
      <c r="Z30" s="3">
        <v>0</v>
      </c>
      <c r="AA30" s="3">
        <v>-1</v>
      </c>
      <c r="AB30" s="3">
        <v>2</v>
      </c>
      <c r="AC30" s="3">
        <v>2</v>
      </c>
      <c r="AD30" s="3">
        <v>1</v>
      </c>
      <c r="AE30" s="1">
        <f t="shared" si="9"/>
        <v>0.33333333333333331</v>
      </c>
      <c r="AF30" s="1">
        <f t="shared" si="5"/>
        <v>-0.66666666666666663</v>
      </c>
      <c r="AG30" s="1">
        <f t="shared" si="6"/>
        <v>0</v>
      </c>
      <c r="AH30" s="1">
        <f t="shared" si="7"/>
        <v>1.6666666666666667</v>
      </c>
      <c r="AI30" s="1">
        <f t="shared" si="8"/>
        <v>0.33333333333333331</v>
      </c>
      <c r="AJ30" s="2"/>
      <c r="AK30" s="3">
        <v>28</v>
      </c>
      <c r="AL30" s="3">
        <v>5</v>
      </c>
      <c r="AP30" t="s">
        <v>99</v>
      </c>
      <c r="AU30">
        <v>1</v>
      </c>
      <c r="AW30" s="3">
        <v>2</v>
      </c>
      <c r="AX30" s="3">
        <v>0</v>
      </c>
      <c r="AY30" s="3">
        <v>1</v>
      </c>
      <c r="AZ30" s="3">
        <v>2</v>
      </c>
      <c r="BA30" s="3">
        <v>1</v>
      </c>
      <c r="BB30" s="3">
        <v>-2</v>
      </c>
      <c r="BC30" s="1">
        <v>0.66666666666666663</v>
      </c>
      <c r="BD30" s="3">
        <v>1</v>
      </c>
      <c r="BE30" s="3">
        <v>2</v>
      </c>
      <c r="BF30" s="3">
        <v>-1</v>
      </c>
      <c r="BG30" s="3">
        <v>2</v>
      </c>
      <c r="BH30" s="3">
        <v>1</v>
      </c>
      <c r="BI30" s="3">
        <v>1</v>
      </c>
    </row>
    <row r="31" spans="1:61">
      <c r="A31" s="3">
        <v>30</v>
      </c>
      <c r="B31" s="3">
        <v>3</v>
      </c>
      <c r="C31" s="3">
        <v>1</v>
      </c>
      <c r="D31" s="3">
        <v>-1</v>
      </c>
      <c r="E31" s="3">
        <v>3</v>
      </c>
      <c r="F31" s="3">
        <v>3</v>
      </c>
      <c r="G31" s="3">
        <v>3</v>
      </c>
      <c r="H31" s="3">
        <v>2</v>
      </c>
      <c r="I31" s="3">
        <v>2</v>
      </c>
      <c r="J31" s="3">
        <v>-2</v>
      </c>
      <c r="K31" s="3">
        <v>-3</v>
      </c>
      <c r="L31" s="3">
        <v>1</v>
      </c>
      <c r="M31" s="3">
        <v>2</v>
      </c>
      <c r="N31" s="1">
        <f t="shared" si="1"/>
        <v>1</v>
      </c>
      <c r="O31" s="1">
        <f t="shared" si="2"/>
        <v>3</v>
      </c>
      <c r="P31" s="1">
        <f t="shared" si="3"/>
        <v>0.66666666666666663</v>
      </c>
      <c r="Q31" s="1">
        <f t="shared" si="4"/>
        <v>0</v>
      </c>
      <c r="R31" s="1">
        <f t="shared" si="0"/>
        <v>1.1666666666666667</v>
      </c>
      <c r="S31" s="3">
        <v>0</v>
      </c>
      <c r="T31" s="3">
        <v>-1</v>
      </c>
      <c r="U31" s="3">
        <v>0</v>
      </c>
      <c r="V31" s="3">
        <v>3</v>
      </c>
      <c r="W31" s="3">
        <v>3</v>
      </c>
      <c r="X31" s="3">
        <v>3</v>
      </c>
      <c r="Y31" s="3">
        <v>2</v>
      </c>
      <c r="Z31" s="3">
        <v>1</v>
      </c>
      <c r="AA31" s="3">
        <v>2</v>
      </c>
      <c r="AB31" s="3">
        <v>-2</v>
      </c>
      <c r="AC31" s="3">
        <v>1</v>
      </c>
      <c r="AD31" s="3">
        <v>2</v>
      </c>
      <c r="AE31" s="1">
        <f t="shared" si="9"/>
        <v>-0.33333333333333331</v>
      </c>
      <c r="AF31" s="1">
        <f t="shared" si="5"/>
        <v>3</v>
      </c>
      <c r="AG31" s="1">
        <f t="shared" si="6"/>
        <v>1.6666666666666667</v>
      </c>
      <c r="AH31" s="1">
        <f t="shared" si="7"/>
        <v>0.33333333333333331</v>
      </c>
      <c r="AI31" s="1">
        <f t="shared" si="8"/>
        <v>1.1666666666666667</v>
      </c>
      <c r="AJ31" s="2"/>
      <c r="AK31" s="3">
        <v>22</v>
      </c>
      <c r="AL31" s="3">
        <v>1</v>
      </c>
      <c r="AU31">
        <v>1</v>
      </c>
      <c r="AW31" s="3">
        <v>2</v>
      </c>
      <c r="AX31" s="3">
        <v>1</v>
      </c>
      <c r="AY31" s="3">
        <v>2</v>
      </c>
      <c r="AZ31" s="3">
        <v>-2</v>
      </c>
      <c r="BA31" s="3">
        <v>-2</v>
      </c>
      <c r="BB31" s="3">
        <v>0</v>
      </c>
      <c r="BC31" s="1">
        <v>0.16666666666666666</v>
      </c>
      <c r="BD31" s="3">
        <v>2</v>
      </c>
      <c r="BE31" s="3">
        <v>0</v>
      </c>
      <c r="BF31" s="3">
        <v>0</v>
      </c>
      <c r="BG31" s="3">
        <v>2</v>
      </c>
      <c r="BH31" s="3">
        <v>1</v>
      </c>
      <c r="BI31" s="3">
        <v>1</v>
      </c>
    </row>
    <row r="32" spans="1:61">
      <c r="A32" s="3">
        <v>31</v>
      </c>
      <c r="B32" s="3">
        <v>2</v>
      </c>
      <c r="C32" s="3">
        <v>2</v>
      </c>
      <c r="D32" s="3">
        <v>2</v>
      </c>
      <c r="E32" s="3">
        <v>1</v>
      </c>
      <c r="F32" s="3">
        <v>2</v>
      </c>
      <c r="G32" s="3">
        <v>2</v>
      </c>
      <c r="H32" s="3">
        <v>2</v>
      </c>
      <c r="I32" s="3">
        <v>-2</v>
      </c>
      <c r="J32" s="3">
        <v>2</v>
      </c>
      <c r="K32" s="3">
        <v>2</v>
      </c>
      <c r="L32" s="3">
        <v>0</v>
      </c>
      <c r="M32" s="3">
        <v>2</v>
      </c>
      <c r="N32" s="1">
        <f t="shared" si="1"/>
        <v>2</v>
      </c>
      <c r="O32" s="1">
        <f t="shared" si="2"/>
        <v>1.6666666666666667</v>
      </c>
      <c r="P32" s="1">
        <f t="shared" si="3"/>
        <v>0.66666666666666663</v>
      </c>
      <c r="Q32" s="1">
        <f t="shared" si="4"/>
        <v>1.3333333333333333</v>
      </c>
      <c r="R32" s="1">
        <f t="shared" si="0"/>
        <v>1.4166666666666667</v>
      </c>
      <c r="S32" s="3">
        <v>1</v>
      </c>
      <c r="T32" s="3">
        <v>1</v>
      </c>
      <c r="U32" s="3">
        <v>2</v>
      </c>
      <c r="V32" s="3">
        <v>2</v>
      </c>
      <c r="W32" s="3">
        <v>3</v>
      </c>
      <c r="X32" s="3">
        <v>2</v>
      </c>
      <c r="Y32" s="3">
        <v>2</v>
      </c>
      <c r="Z32" s="3">
        <v>-2</v>
      </c>
      <c r="AA32" s="3">
        <v>2</v>
      </c>
      <c r="AB32" s="3">
        <v>2</v>
      </c>
      <c r="AC32" s="3">
        <v>-3</v>
      </c>
      <c r="AD32" s="3">
        <v>-2</v>
      </c>
      <c r="AE32" s="1">
        <f t="shared" si="9"/>
        <v>1.3333333333333333</v>
      </c>
      <c r="AF32" s="1">
        <f t="shared" si="5"/>
        <v>2.3333333333333335</v>
      </c>
      <c r="AG32" s="1">
        <f t="shared" si="6"/>
        <v>0.66666666666666663</v>
      </c>
      <c r="AH32" s="1">
        <f t="shared" si="7"/>
        <v>-1</v>
      </c>
      <c r="AI32" s="1">
        <f t="shared" si="8"/>
        <v>0.83333333333333337</v>
      </c>
      <c r="AJ32" s="2"/>
      <c r="AK32" s="3">
        <v>60</v>
      </c>
      <c r="AL32" s="3">
        <v>3</v>
      </c>
      <c r="AM32" t="s">
        <v>100</v>
      </c>
      <c r="AN32" t="s">
        <v>64</v>
      </c>
      <c r="AO32" t="s">
        <v>64</v>
      </c>
      <c r="AU32">
        <v>0</v>
      </c>
      <c r="AV32" t="s">
        <v>77</v>
      </c>
      <c r="AW32" s="3">
        <v>-1</v>
      </c>
      <c r="AX32" s="3">
        <v>-2</v>
      </c>
      <c r="AY32" s="3">
        <v>-1</v>
      </c>
      <c r="AZ32" s="3">
        <v>-1</v>
      </c>
      <c r="BA32" s="3">
        <v>-2</v>
      </c>
      <c r="BB32" s="3">
        <v>0</v>
      </c>
      <c r="BC32" s="1">
        <v>-1.1666666666666701</v>
      </c>
      <c r="BD32" s="3">
        <v>-1</v>
      </c>
      <c r="BE32" s="3">
        <v>0</v>
      </c>
      <c r="BF32" s="3">
        <v>0</v>
      </c>
      <c r="BG32" s="3">
        <v>2</v>
      </c>
      <c r="BH32" s="3">
        <v>1</v>
      </c>
      <c r="BI32" s="3">
        <v>1</v>
      </c>
    </row>
    <row r="33" spans="1:61">
      <c r="A33" s="3">
        <v>32</v>
      </c>
      <c r="B33" s="3">
        <v>2</v>
      </c>
      <c r="C33" s="3">
        <v>0</v>
      </c>
      <c r="D33" s="3">
        <v>2</v>
      </c>
      <c r="E33" s="3">
        <v>0</v>
      </c>
      <c r="F33" s="3">
        <v>-2</v>
      </c>
      <c r="G33" s="3">
        <v>-1</v>
      </c>
      <c r="H33" s="3">
        <v>-1</v>
      </c>
      <c r="I33" s="3">
        <v>-2</v>
      </c>
      <c r="J33" s="3">
        <v>-1</v>
      </c>
      <c r="K33" s="3">
        <v>2</v>
      </c>
      <c r="L33" s="3">
        <v>-2</v>
      </c>
      <c r="M33" s="3">
        <v>-3</v>
      </c>
      <c r="N33" s="1">
        <f t="shared" si="1"/>
        <v>1.3333333333333333</v>
      </c>
      <c r="O33" s="1">
        <f t="shared" si="2"/>
        <v>-1</v>
      </c>
      <c r="P33" s="1">
        <f t="shared" si="3"/>
        <v>-1.3333333333333333</v>
      </c>
      <c r="Q33" s="1">
        <f t="shared" si="4"/>
        <v>-1</v>
      </c>
      <c r="R33" s="1">
        <f t="shared" si="0"/>
        <v>-0.5</v>
      </c>
      <c r="S33" s="3">
        <v>-1</v>
      </c>
      <c r="T33" s="3">
        <v>-1</v>
      </c>
      <c r="U33" s="3">
        <v>0</v>
      </c>
      <c r="V33" s="3">
        <v>1</v>
      </c>
      <c r="W33" s="3">
        <v>1</v>
      </c>
      <c r="X33" s="3">
        <v>2</v>
      </c>
      <c r="Y33" s="3">
        <v>2</v>
      </c>
      <c r="Z33" s="3">
        <v>3</v>
      </c>
      <c r="AA33" s="3">
        <v>2</v>
      </c>
      <c r="AB33" s="3">
        <v>1</v>
      </c>
      <c r="AC33" s="3">
        <v>-2</v>
      </c>
      <c r="AD33" s="3">
        <v>-1</v>
      </c>
      <c r="AE33" s="1">
        <f t="shared" si="9"/>
        <v>-0.66666666666666663</v>
      </c>
      <c r="AF33" s="1">
        <f t="shared" si="5"/>
        <v>1.3333333333333333</v>
      </c>
      <c r="AG33" s="1">
        <f t="shared" si="6"/>
        <v>2.3333333333333335</v>
      </c>
      <c r="AH33" s="1">
        <f t="shared" si="7"/>
        <v>-0.66666666666666663</v>
      </c>
      <c r="AI33" s="1">
        <f t="shared" si="8"/>
        <v>0.58333333333333337</v>
      </c>
      <c r="AJ33" s="2"/>
      <c r="AK33" s="3">
        <v>24</v>
      </c>
      <c r="AL33" s="3">
        <v>3</v>
      </c>
      <c r="AM33" t="s">
        <v>101</v>
      </c>
      <c r="AN33" t="s">
        <v>64</v>
      </c>
      <c r="AO33" t="s">
        <v>102</v>
      </c>
      <c r="AU33">
        <v>0</v>
      </c>
      <c r="AV33" t="s">
        <v>103</v>
      </c>
      <c r="AW33" s="3">
        <v>-2</v>
      </c>
      <c r="AX33" s="3">
        <v>-1</v>
      </c>
      <c r="AY33" s="3">
        <v>-2</v>
      </c>
      <c r="AZ33" s="3">
        <v>-2</v>
      </c>
      <c r="BA33" s="3">
        <v>-2</v>
      </c>
      <c r="BB33" s="3">
        <v>-2</v>
      </c>
      <c r="BC33" s="1">
        <v>-1.8333333333333333</v>
      </c>
      <c r="BD33" s="3">
        <v>1</v>
      </c>
      <c r="BE33" s="3">
        <v>2</v>
      </c>
      <c r="BF33" s="3">
        <v>-1</v>
      </c>
      <c r="BG33" s="3">
        <v>1</v>
      </c>
      <c r="BH33" s="3">
        <v>1</v>
      </c>
      <c r="BI33" s="3">
        <v>1</v>
      </c>
    </row>
    <row r="34" spans="1:61">
      <c r="A34" s="3">
        <v>33</v>
      </c>
      <c r="B34" s="3">
        <v>3</v>
      </c>
      <c r="C34" s="3">
        <v>2</v>
      </c>
      <c r="D34" s="3">
        <v>2</v>
      </c>
      <c r="E34" s="3">
        <v>3</v>
      </c>
      <c r="F34" s="3">
        <v>2</v>
      </c>
      <c r="G34" s="3">
        <v>3</v>
      </c>
      <c r="H34" s="3">
        <v>2</v>
      </c>
      <c r="I34" s="3">
        <v>1</v>
      </c>
      <c r="J34" s="3">
        <v>-1</v>
      </c>
      <c r="K34" s="3">
        <v>1</v>
      </c>
      <c r="L34" s="3">
        <v>1</v>
      </c>
      <c r="M34" s="3">
        <v>3</v>
      </c>
      <c r="N34" s="1">
        <f t="shared" si="1"/>
        <v>2.3333333333333335</v>
      </c>
      <c r="O34" s="1">
        <f t="shared" si="2"/>
        <v>2.6666666666666665</v>
      </c>
      <c r="P34" s="1">
        <f t="shared" si="3"/>
        <v>0.66666666666666663</v>
      </c>
      <c r="Q34" s="1">
        <f t="shared" si="4"/>
        <v>1.6666666666666667</v>
      </c>
      <c r="R34" s="1">
        <f t="shared" ref="R34:R65" si="10">AVERAGE(B34:M34)</f>
        <v>1.8333333333333333</v>
      </c>
      <c r="S34" s="3">
        <v>-1</v>
      </c>
      <c r="T34" s="3">
        <v>2</v>
      </c>
      <c r="U34" s="3">
        <v>-2</v>
      </c>
      <c r="V34" s="3">
        <v>1</v>
      </c>
      <c r="W34" s="3">
        <v>1</v>
      </c>
      <c r="X34" s="3">
        <v>-1</v>
      </c>
      <c r="Y34" s="3">
        <v>1</v>
      </c>
      <c r="Z34" s="3">
        <v>-3</v>
      </c>
      <c r="AA34" s="3">
        <v>-3</v>
      </c>
      <c r="AB34" s="3">
        <v>-2</v>
      </c>
      <c r="AC34" s="3">
        <v>0</v>
      </c>
      <c r="AD34" s="3">
        <v>2</v>
      </c>
      <c r="AE34" s="1">
        <f t="shared" si="9"/>
        <v>-0.33333333333333331</v>
      </c>
      <c r="AF34" s="1">
        <f t="shared" si="5"/>
        <v>0.33333333333333331</v>
      </c>
      <c r="AG34" s="1">
        <f t="shared" si="6"/>
        <v>-1.6666666666666667</v>
      </c>
      <c r="AH34" s="1">
        <f t="shared" si="7"/>
        <v>0</v>
      </c>
      <c r="AI34" s="1">
        <f t="shared" si="8"/>
        <v>-0.41666666666666669</v>
      </c>
      <c r="AJ34" s="2"/>
      <c r="AK34" s="3">
        <v>25</v>
      </c>
      <c r="AL34" s="3">
        <v>5</v>
      </c>
      <c r="AP34" t="s">
        <v>104</v>
      </c>
      <c r="AU34">
        <v>1</v>
      </c>
      <c r="AW34" s="3">
        <v>2</v>
      </c>
      <c r="AX34" s="3">
        <v>1</v>
      </c>
      <c r="AY34" s="3">
        <v>0</v>
      </c>
      <c r="AZ34" s="3">
        <v>-1</v>
      </c>
      <c r="BA34" s="3">
        <v>-1</v>
      </c>
      <c r="BB34" s="3">
        <v>-2</v>
      </c>
      <c r="BC34" s="1">
        <v>-0.16666666666666666</v>
      </c>
      <c r="BD34" s="3">
        <v>1</v>
      </c>
      <c r="BE34" s="3">
        <v>2</v>
      </c>
      <c r="BF34" s="3">
        <v>2</v>
      </c>
      <c r="BG34" s="3">
        <v>2</v>
      </c>
      <c r="BH34" s="3">
        <v>1</v>
      </c>
      <c r="BI34" s="3">
        <v>1</v>
      </c>
    </row>
    <row r="35" spans="1:61">
      <c r="A35" s="3">
        <v>34</v>
      </c>
      <c r="B35" s="3">
        <v>2</v>
      </c>
      <c r="C35" s="3">
        <v>-1</v>
      </c>
      <c r="D35" s="3">
        <v>2</v>
      </c>
      <c r="E35" s="3">
        <v>-1</v>
      </c>
      <c r="F35" s="3">
        <v>0</v>
      </c>
      <c r="G35" s="3">
        <v>-1</v>
      </c>
      <c r="H35" s="3">
        <v>0</v>
      </c>
      <c r="I35" s="3">
        <v>-2</v>
      </c>
      <c r="J35" s="3">
        <v>0</v>
      </c>
      <c r="K35" s="3">
        <v>0</v>
      </c>
      <c r="L35" s="3">
        <v>1</v>
      </c>
      <c r="M35" s="3">
        <v>1</v>
      </c>
      <c r="N35" s="1">
        <f t="shared" si="1"/>
        <v>1</v>
      </c>
      <c r="O35" s="1">
        <f t="shared" si="2"/>
        <v>-0.66666666666666663</v>
      </c>
      <c r="P35" s="1">
        <f t="shared" si="3"/>
        <v>-0.66666666666666663</v>
      </c>
      <c r="Q35" s="1">
        <f t="shared" si="4"/>
        <v>0.66666666666666663</v>
      </c>
      <c r="R35" s="1">
        <f t="shared" si="10"/>
        <v>8.3333333333333329E-2</v>
      </c>
      <c r="S35" s="3">
        <v>1</v>
      </c>
      <c r="T35" s="3">
        <v>0</v>
      </c>
      <c r="U35" s="3">
        <v>1</v>
      </c>
      <c r="V35" s="3">
        <v>0</v>
      </c>
      <c r="W35" s="3">
        <v>-1</v>
      </c>
      <c r="X35" s="3">
        <v>1</v>
      </c>
      <c r="Y35" s="3">
        <v>1</v>
      </c>
      <c r="Z35" s="3">
        <v>1</v>
      </c>
      <c r="AA35" s="3">
        <v>1</v>
      </c>
      <c r="AB35" s="3">
        <v>2</v>
      </c>
      <c r="AC35" s="3">
        <v>2</v>
      </c>
      <c r="AD35" s="3">
        <v>1</v>
      </c>
      <c r="AE35" s="1">
        <f t="shared" si="9"/>
        <v>0.66666666666666663</v>
      </c>
      <c r="AF35" s="1">
        <f t="shared" si="5"/>
        <v>0</v>
      </c>
      <c r="AG35" s="1">
        <f t="shared" si="6"/>
        <v>1</v>
      </c>
      <c r="AH35" s="1">
        <f t="shared" si="7"/>
        <v>1.6666666666666667</v>
      </c>
      <c r="AI35" s="1">
        <f t="shared" si="8"/>
        <v>0.83333333333333337</v>
      </c>
      <c r="AJ35" s="2"/>
      <c r="AK35" s="3">
        <v>19</v>
      </c>
      <c r="AL35" s="3">
        <v>2</v>
      </c>
      <c r="AR35" t="s">
        <v>105</v>
      </c>
      <c r="AS35" t="s">
        <v>106</v>
      </c>
      <c r="AT35" t="s">
        <v>106</v>
      </c>
      <c r="AU35">
        <v>1</v>
      </c>
      <c r="AW35" s="3">
        <v>0</v>
      </c>
      <c r="AX35" s="3">
        <v>1</v>
      </c>
      <c r="AY35" s="3">
        <v>1</v>
      </c>
      <c r="AZ35" s="3">
        <v>-1</v>
      </c>
      <c r="BA35" s="3">
        <v>0</v>
      </c>
      <c r="BB35" s="3">
        <v>-1</v>
      </c>
      <c r="BC35" s="1">
        <v>0</v>
      </c>
      <c r="BD35" s="3">
        <v>2</v>
      </c>
      <c r="BE35" s="3">
        <v>2</v>
      </c>
      <c r="BF35" s="3">
        <v>1</v>
      </c>
      <c r="BG35" s="3">
        <v>2</v>
      </c>
      <c r="BH35" s="3">
        <v>0</v>
      </c>
      <c r="BI35" s="3">
        <v>1</v>
      </c>
    </row>
    <row r="36" spans="1:61">
      <c r="A36" s="3">
        <v>35</v>
      </c>
      <c r="B36" s="3">
        <v>2</v>
      </c>
      <c r="C36" s="3">
        <v>2</v>
      </c>
      <c r="D36" s="3">
        <v>2</v>
      </c>
      <c r="E36" s="3">
        <v>-2</v>
      </c>
      <c r="F36" s="3">
        <v>-2</v>
      </c>
      <c r="G36" s="3">
        <v>-1</v>
      </c>
      <c r="H36" s="3">
        <v>-1</v>
      </c>
      <c r="I36" s="3">
        <v>-1</v>
      </c>
      <c r="J36" s="3">
        <v>1</v>
      </c>
      <c r="K36" s="3">
        <v>-1</v>
      </c>
      <c r="L36" s="3">
        <v>-1</v>
      </c>
      <c r="M36" s="3">
        <v>-1</v>
      </c>
      <c r="N36" s="1">
        <f t="shared" si="1"/>
        <v>2</v>
      </c>
      <c r="O36" s="1">
        <f t="shared" si="2"/>
        <v>-1.6666666666666667</v>
      </c>
      <c r="P36" s="1">
        <f t="shared" si="3"/>
        <v>-0.33333333333333331</v>
      </c>
      <c r="Q36" s="1">
        <f t="shared" si="4"/>
        <v>-1</v>
      </c>
      <c r="R36" s="1">
        <f t="shared" si="10"/>
        <v>-0.25</v>
      </c>
      <c r="S36" s="3">
        <v>-1</v>
      </c>
      <c r="T36" s="3">
        <v>1</v>
      </c>
      <c r="U36" s="3">
        <v>-1</v>
      </c>
      <c r="V36" s="3">
        <v>1</v>
      </c>
      <c r="W36" s="3">
        <v>-1</v>
      </c>
      <c r="X36" s="3">
        <v>1</v>
      </c>
      <c r="Y36" s="3">
        <v>0</v>
      </c>
      <c r="Z36" s="3">
        <v>1</v>
      </c>
      <c r="AA36" s="3">
        <v>1</v>
      </c>
      <c r="AB36" s="3">
        <v>0</v>
      </c>
      <c r="AC36" s="3">
        <v>2</v>
      </c>
      <c r="AD36" s="3">
        <v>2</v>
      </c>
      <c r="AE36" s="1">
        <f t="shared" si="9"/>
        <v>-0.33333333333333331</v>
      </c>
      <c r="AF36" s="1">
        <f t="shared" si="5"/>
        <v>0.33333333333333331</v>
      </c>
      <c r="AG36" s="1">
        <f t="shared" si="6"/>
        <v>0.66666666666666663</v>
      </c>
      <c r="AH36" s="1">
        <f t="shared" si="7"/>
        <v>1.3333333333333333</v>
      </c>
      <c r="AI36" s="1">
        <f t="shared" si="8"/>
        <v>0.5</v>
      </c>
      <c r="AJ36" s="2"/>
      <c r="AK36" s="3">
        <v>20</v>
      </c>
      <c r="AL36" s="3">
        <v>2</v>
      </c>
      <c r="AR36" t="s">
        <v>107</v>
      </c>
      <c r="AS36" t="s">
        <v>64</v>
      </c>
      <c r="AT36" t="s">
        <v>108</v>
      </c>
      <c r="AU36">
        <v>1</v>
      </c>
      <c r="AW36" s="3">
        <v>1</v>
      </c>
      <c r="AX36" s="3">
        <v>-1</v>
      </c>
      <c r="AY36" s="3">
        <v>-2</v>
      </c>
      <c r="AZ36" s="3">
        <v>-2</v>
      </c>
      <c r="BA36" s="3">
        <v>-2</v>
      </c>
      <c r="BB36" s="3">
        <v>-2</v>
      </c>
      <c r="BC36" s="1">
        <v>-1.3333333333333333</v>
      </c>
      <c r="BD36" s="3">
        <v>1</v>
      </c>
      <c r="BE36" s="3">
        <v>0</v>
      </c>
      <c r="BF36" s="3">
        <v>0</v>
      </c>
      <c r="BG36" s="3">
        <v>1</v>
      </c>
      <c r="BH36" s="3">
        <v>1</v>
      </c>
      <c r="BI36" s="3">
        <v>1</v>
      </c>
    </row>
    <row r="37" spans="1:61">
      <c r="A37" s="3">
        <v>36</v>
      </c>
      <c r="B37" s="3">
        <v>-1</v>
      </c>
      <c r="C37" s="3">
        <v>-1</v>
      </c>
      <c r="D37" s="3">
        <v>-1</v>
      </c>
      <c r="E37" s="3">
        <v>-1</v>
      </c>
      <c r="F37" s="3">
        <v>-1</v>
      </c>
      <c r="G37" s="3">
        <v>-1</v>
      </c>
      <c r="H37" s="3">
        <v>1</v>
      </c>
      <c r="I37" s="3">
        <v>-1</v>
      </c>
      <c r="J37" s="3">
        <v>-1</v>
      </c>
      <c r="K37" s="3">
        <v>0</v>
      </c>
      <c r="L37" s="3">
        <v>-1</v>
      </c>
      <c r="M37" s="3">
        <v>-1</v>
      </c>
      <c r="N37" s="1">
        <f t="shared" si="1"/>
        <v>-1</v>
      </c>
      <c r="O37" s="1">
        <f t="shared" si="2"/>
        <v>-1</v>
      </c>
      <c r="P37" s="1">
        <f t="shared" si="3"/>
        <v>-0.33333333333333331</v>
      </c>
      <c r="Q37" s="1">
        <f t="shared" si="4"/>
        <v>-0.66666666666666663</v>
      </c>
      <c r="R37" s="1">
        <f t="shared" si="10"/>
        <v>-0.75</v>
      </c>
      <c r="S37" s="3">
        <v>-1</v>
      </c>
      <c r="T37" s="3">
        <v>-1</v>
      </c>
      <c r="U37" s="3">
        <v>-1</v>
      </c>
      <c r="V37" s="3">
        <v>-1</v>
      </c>
      <c r="W37" s="3">
        <v>0</v>
      </c>
      <c r="X37" s="3">
        <v>-2</v>
      </c>
      <c r="Y37" s="3">
        <v>-2</v>
      </c>
      <c r="Z37" s="3">
        <v>0</v>
      </c>
      <c r="AA37" s="3">
        <v>-1</v>
      </c>
      <c r="AB37" s="3">
        <v>0</v>
      </c>
      <c r="AC37" s="3">
        <v>1</v>
      </c>
      <c r="AD37" s="3">
        <v>-1</v>
      </c>
      <c r="AE37" s="1">
        <f t="shared" si="9"/>
        <v>-1</v>
      </c>
      <c r="AF37" s="1">
        <f t="shared" si="5"/>
        <v>-1</v>
      </c>
      <c r="AG37" s="1">
        <f t="shared" si="6"/>
        <v>-1</v>
      </c>
      <c r="AH37" s="1">
        <f t="shared" si="7"/>
        <v>0</v>
      </c>
      <c r="AI37" s="1">
        <f t="shared" si="8"/>
        <v>-0.75</v>
      </c>
      <c r="AJ37" s="2"/>
      <c r="AK37" s="3">
        <v>22</v>
      </c>
      <c r="AL37" s="3">
        <v>1</v>
      </c>
      <c r="AU37">
        <v>0</v>
      </c>
      <c r="AV37" t="s">
        <v>109</v>
      </c>
      <c r="AW37" s="3">
        <v>-1</v>
      </c>
      <c r="AX37" s="3">
        <v>-1</v>
      </c>
      <c r="AY37" s="3">
        <v>-1</v>
      </c>
      <c r="AZ37" s="3">
        <v>-1</v>
      </c>
      <c r="BA37" s="3">
        <v>-1</v>
      </c>
      <c r="BB37" s="3">
        <v>2</v>
      </c>
      <c r="BC37" s="1">
        <v>-0.5</v>
      </c>
      <c r="BD37" s="3">
        <v>-1</v>
      </c>
      <c r="BE37" s="3">
        <v>2</v>
      </c>
      <c r="BF37" s="3">
        <v>-1</v>
      </c>
      <c r="BG37" s="3">
        <v>1</v>
      </c>
      <c r="BH37" s="3">
        <v>0</v>
      </c>
      <c r="BI37" s="3">
        <v>1</v>
      </c>
    </row>
    <row r="38" spans="1:61">
      <c r="A38" s="3">
        <v>37</v>
      </c>
      <c r="B38" s="3">
        <v>-3</v>
      </c>
      <c r="C38" s="3">
        <v>-3</v>
      </c>
      <c r="D38" s="3">
        <v>-1</v>
      </c>
      <c r="E38" s="3">
        <v>0</v>
      </c>
      <c r="F38" s="3">
        <v>0</v>
      </c>
      <c r="G38" s="3">
        <v>0</v>
      </c>
      <c r="H38" s="3">
        <v>1</v>
      </c>
      <c r="I38" s="3">
        <v>-1</v>
      </c>
      <c r="J38" s="3">
        <v>-1</v>
      </c>
      <c r="K38" s="3">
        <v>1</v>
      </c>
      <c r="L38" s="3">
        <v>1</v>
      </c>
      <c r="M38" s="3">
        <v>1</v>
      </c>
      <c r="N38" s="1">
        <f t="shared" si="1"/>
        <v>-2.3333333333333335</v>
      </c>
      <c r="O38" s="1">
        <f t="shared" si="2"/>
        <v>0</v>
      </c>
      <c r="P38" s="1">
        <f t="shared" si="3"/>
        <v>-0.33333333333333331</v>
      </c>
      <c r="Q38" s="1">
        <f t="shared" si="4"/>
        <v>1</v>
      </c>
      <c r="R38" s="1">
        <f t="shared" si="10"/>
        <v>-0.41666666666666669</v>
      </c>
      <c r="S38" s="3">
        <v>3</v>
      </c>
      <c r="T38" s="3">
        <v>2</v>
      </c>
      <c r="U38" s="3">
        <v>2</v>
      </c>
      <c r="V38" s="3">
        <v>-2</v>
      </c>
      <c r="W38" s="3">
        <v>-1</v>
      </c>
      <c r="X38" s="3">
        <v>1</v>
      </c>
      <c r="Y38" s="3">
        <v>2</v>
      </c>
      <c r="Z38" s="3">
        <v>0</v>
      </c>
      <c r="AA38" s="3">
        <v>-1</v>
      </c>
      <c r="AB38" s="3">
        <v>2</v>
      </c>
      <c r="AC38" s="3">
        <v>0</v>
      </c>
      <c r="AD38" s="3">
        <v>-2</v>
      </c>
      <c r="AE38" s="1">
        <f t="shared" si="9"/>
        <v>2.3333333333333335</v>
      </c>
      <c r="AF38" s="1">
        <f t="shared" si="5"/>
        <v>-0.66666666666666663</v>
      </c>
      <c r="AG38" s="1">
        <f t="shared" si="6"/>
        <v>0.33333333333333331</v>
      </c>
      <c r="AH38" s="1">
        <f t="shared" si="7"/>
        <v>0</v>
      </c>
      <c r="AI38" s="1">
        <f t="shared" si="8"/>
        <v>0.5</v>
      </c>
      <c r="AJ38" s="2"/>
      <c r="AK38" s="3">
        <v>45</v>
      </c>
      <c r="AL38" s="3">
        <v>4</v>
      </c>
      <c r="AQ38" t="s">
        <v>110</v>
      </c>
      <c r="AU38">
        <v>1</v>
      </c>
      <c r="AW38" s="3">
        <v>1</v>
      </c>
      <c r="AX38" s="3">
        <v>0</v>
      </c>
      <c r="AY38" s="3">
        <v>-1</v>
      </c>
      <c r="AZ38" s="3">
        <v>-1</v>
      </c>
      <c r="BA38" s="3">
        <v>-2</v>
      </c>
      <c r="BB38" s="3">
        <v>-2</v>
      </c>
      <c r="BC38" s="1">
        <v>-0.83333333333333337</v>
      </c>
      <c r="BD38" s="3">
        <v>2</v>
      </c>
      <c r="BE38" s="3">
        <v>1</v>
      </c>
      <c r="BF38" s="3">
        <v>0</v>
      </c>
      <c r="BG38" s="3">
        <v>2</v>
      </c>
      <c r="BH38" s="3">
        <v>1</v>
      </c>
      <c r="BI38" s="3">
        <v>2</v>
      </c>
    </row>
    <row r="39" spans="1:61">
      <c r="A39" s="3">
        <v>38</v>
      </c>
      <c r="B39" s="3">
        <v>2</v>
      </c>
      <c r="C39" s="3">
        <v>-1</v>
      </c>
      <c r="D39" s="3">
        <v>1</v>
      </c>
      <c r="E39" s="3">
        <v>2</v>
      </c>
      <c r="F39" s="3">
        <v>2</v>
      </c>
      <c r="G39" s="3">
        <v>2</v>
      </c>
      <c r="H39" s="3">
        <v>1</v>
      </c>
      <c r="I39" s="3">
        <v>-1</v>
      </c>
      <c r="J39" s="3">
        <v>1</v>
      </c>
      <c r="K39" s="3">
        <v>-1</v>
      </c>
      <c r="L39" s="3">
        <v>1</v>
      </c>
      <c r="M39" s="3">
        <v>1</v>
      </c>
      <c r="N39" s="1">
        <f t="shared" si="1"/>
        <v>0.66666666666666663</v>
      </c>
      <c r="O39" s="1">
        <f t="shared" si="2"/>
        <v>2</v>
      </c>
      <c r="P39" s="1">
        <f t="shared" si="3"/>
        <v>0.33333333333333331</v>
      </c>
      <c r="Q39" s="1">
        <f t="shared" si="4"/>
        <v>0.33333333333333331</v>
      </c>
      <c r="R39" s="1">
        <f t="shared" si="10"/>
        <v>0.83333333333333337</v>
      </c>
      <c r="S39" s="3">
        <v>3</v>
      </c>
      <c r="T39" s="3">
        <v>3</v>
      </c>
      <c r="U39" s="3">
        <v>3</v>
      </c>
      <c r="V39" s="3">
        <v>2</v>
      </c>
      <c r="W39" s="3">
        <v>2</v>
      </c>
      <c r="X39" s="3">
        <v>2</v>
      </c>
      <c r="Y39" s="3">
        <v>2</v>
      </c>
      <c r="Z39" s="3">
        <v>-1</v>
      </c>
      <c r="AA39" s="3">
        <v>2</v>
      </c>
      <c r="AB39" s="3">
        <v>-1</v>
      </c>
      <c r="AC39" s="3">
        <v>1</v>
      </c>
      <c r="AD39" s="3">
        <v>-3</v>
      </c>
      <c r="AE39" s="1">
        <f t="shared" si="9"/>
        <v>3</v>
      </c>
      <c r="AF39" s="1">
        <f t="shared" si="5"/>
        <v>2</v>
      </c>
      <c r="AG39" s="1">
        <f t="shared" si="6"/>
        <v>1</v>
      </c>
      <c r="AH39" s="1">
        <f t="shared" si="7"/>
        <v>-1</v>
      </c>
      <c r="AI39" s="1">
        <f t="shared" si="8"/>
        <v>1.25</v>
      </c>
      <c r="AJ39" s="2"/>
      <c r="AK39" s="3">
        <v>57</v>
      </c>
      <c r="AL39" s="3">
        <v>5</v>
      </c>
      <c r="AP39" t="s">
        <v>111</v>
      </c>
      <c r="AU39">
        <v>0</v>
      </c>
      <c r="AV39" t="s">
        <v>112</v>
      </c>
      <c r="AW39" s="3">
        <v>1</v>
      </c>
      <c r="AX39" s="3">
        <v>2</v>
      </c>
      <c r="AY39" s="3">
        <v>-1</v>
      </c>
      <c r="AZ39" s="3">
        <v>1</v>
      </c>
      <c r="BA39" s="3">
        <v>0</v>
      </c>
      <c r="BB39" s="3">
        <v>-2</v>
      </c>
      <c r="BC39" s="1">
        <v>0.16666666666666666</v>
      </c>
      <c r="BD39" s="3">
        <v>2</v>
      </c>
      <c r="BE39" s="3">
        <v>1</v>
      </c>
      <c r="BF39" s="3">
        <v>-1</v>
      </c>
      <c r="BG39" s="3">
        <v>2</v>
      </c>
      <c r="BH39" s="3">
        <v>0</v>
      </c>
      <c r="BI39" s="3">
        <v>2</v>
      </c>
    </row>
    <row r="40" spans="1:61">
      <c r="A40" s="3">
        <v>39</v>
      </c>
      <c r="B40" s="3">
        <v>2</v>
      </c>
      <c r="C40" s="3">
        <v>2</v>
      </c>
      <c r="D40" s="3">
        <v>2</v>
      </c>
      <c r="E40" s="3">
        <v>0</v>
      </c>
      <c r="F40" s="3">
        <v>-1</v>
      </c>
      <c r="G40" s="3">
        <v>1</v>
      </c>
      <c r="H40" s="3">
        <v>1</v>
      </c>
      <c r="I40" s="3">
        <v>0</v>
      </c>
      <c r="J40" s="3">
        <v>-1</v>
      </c>
      <c r="K40" s="3">
        <v>-2</v>
      </c>
      <c r="L40" s="3">
        <v>0</v>
      </c>
      <c r="M40" s="3">
        <v>-2</v>
      </c>
      <c r="N40" s="1">
        <f t="shared" si="1"/>
        <v>2</v>
      </c>
      <c r="O40" s="1">
        <f t="shared" si="2"/>
        <v>0</v>
      </c>
      <c r="P40" s="1">
        <f t="shared" si="3"/>
        <v>0</v>
      </c>
      <c r="Q40" s="1">
        <f t="shared" si="4"/>
        <v>-1.3333333333333333</v>
      </c>
      <c r="R40" s="1">
        <f t="shared" si="10"/>
        <v>0.16666666666666666</v>
      </c>
      <c r="S40" s="3">
        <v>-3</v>
      </c>
      <c r="T40" s="3">
        <v>-2</v>
      </c>
      <c r="U40" s="3">
        <v>-1</v>
      </c>
      <c r="V40" s="3">
        <v>-1</v>
      </c>
      <c r="W40" s="3">
        <v>2</v>
      </c>
      <c r="X40" s="3">
        <v>-1</v>
      </c>
      <c r="Y40" s="3">
        <v>1</v>
      </c>
      <c r="Z40" s="3">
        <v>0</v>
      </c>
      <c r="AA40" s="3">
        <v>1</v>
      </c>
      <c r="AB40" s="3">
        <v>-1</v>
      </c>
      <c r="AC40" s="3">
        <v>0</v>
      </c>
      <c r="AD40" s="3">
        <v>0</v>
      </c>
      <c r="AE40" s="1">
        <f t="shared" si="9"/>
        <v>-2</v>
      </c>
      <c r="AF40" s="1">
        <f t="shared" si="5"/>
        <v>0</v>
      </c>
      <c r="AG40" s="1">
        <f t="shared" si="6"/>
        <v>0.66666666666666663</v>
      </c>
      <c r="AH40" s="1">
        <f t="shared" si="7"/>
        <v>-0.33333333333333331</v>
      </c>
      <c r="AI40" s="1">
        <f t="shared" si="8"/>
        <v>-0.41666666666666669</v>
      </c>
      <c r="AJ40" s="2"/>
      <c r="AK40" s="3">
        <v>21</v>
      </c>
      <c r="AL40" s="3">
        <v>3</v>
      </c>
      <c r="AM40" t="s">
        <v>68</v>
      </c>
      <c r="AN40" t="s">
        <v>72</v>
      </c>
      <c r="AO40" t="s">
        <v>72</v>
      </c>
      <c r="AU40">
        <v>1</v>
      </c>
      <c r="AW40" s="3">
        <v>-1</v>
      </c>
      <c r="AX40" s="3">
        <v>0</v>
      </c>
      <c r="AY40" s="3">
        <v>2</v>
      </c>
      <c r="AZ40" s="3">
        <v>-2</v>
      </c>
      <c r="BA40" s="3">
        <v>-2</v>
      </c>
      <c r="BB40" s="3">
        <v>2</v>
      </c>
      <c r="BC40" s="1">
        <v>-0.16666666666666666</v>
      </c>
      <c r="BD40" s="3">
        <v>1</v>
      </c>
      <c r="BE40" s="3">
        <v>0</v>
      </c>
      <c r="BF40" s="3">
        <v>-1</v>
      </c>
      <c r="BG40" s="3">
        <v>1</v>
      </c>
      <c r="BH40" s="3">
        <v>1</v>
      </c>
      <c r="BI40" s="3">
        <v>2</v>
      </c>
    </row>
    <row r="41" spans="1:61">
      <c r="A41" s="3">
        <v>40</v>
      </c>
      <c r="B41" s="3">
        <v>3</v>
      </c>
      <c r="C41" s="3">
        <v>3</v>
      </c>
      <c r="D41" s="3">
        <v>3</v>
      </c>
      <c r="E41" s="3">
        <v>2</v>
      </c>
      <c r="F41" s="3">
        <v>2</v>
      </c>
      <c r="G41" s="3">
        <v>2</v>
      </c>
      <c r="H41" s="3">
        <v>2</v>
      </c>
      <c r="I41" s="3">
        <v>2</v>
      </c>
      <c r="J41" s="3">
        <v>0</v>
      </c>
      <c r="K41" s="3">
        <v>0</v>
      </c>
      <c r="L41" s="3">
        <v>2</v>
      </c>
      <c r="M41" s="3">
        <v>-3</v>
      </c>
      <c r="N41" s="1">
        <f t="shared" si="1"/>
        <v>3</v>
      </c>
      <c r="O41" s="1">
        <f t="shared" si="2"/>
        <v>2</v>
      </c>
      <c r="P41" s="1">
        <f t="shared" si="3"/>
        <v>1.3333333333333333</v>
      </c>
      <c r="Q41" s="1">
        <f t="shared" si="4"/>
        <v>-0.33333333333333331</v>
      </c>
      <c r="R41" s="1">
        <f t="shared" si="10"/>
        <v>1.5</v>
      </c>
      <c r="S41" s="3">
        <v>1</v>
      </c>
      <c r="T41" s="3">
        <v>2</v>
      </c>
      <c r="U41" s="3">
        <v>0</v>
      </c>
      <c r="V41" s="3">
        <v>2</v>
      </c>
      <c r="W41" s="3">
        <v>2</v>
      </c>
      <c r="X41" s="3">
        <v>0</v>
      </c>
      <c r="Y41" s="3">
        <v>3</v>
      </c>
      <c r="Z41" s="3">
        <v>2</v>
      </c>
      <c r="AA41" s="3">
        <v>0</v>
      </c>
      <c r="AB41" s="3">
        <v>-1</v>
      </c>
      <c r="AC41" s="3">
        <v>1</v>
      </c>
      <c r="AD41" s="3">
        <v>2</v>
      </c>
      <c r="AE41" s="1">
        <f t="shared" si="9"/>
        <v>1</v>
      </c>
      <c r="AF41" s="1">
        <f t="shared" si="5"/>
        <v>1.3333333333333333</v>
      </c>
      <c r="AG41" s="1">
        <f t="shared" si="6"/>
        <v>1.6666666666666667</v>
      </c>
      <c r="AH41" s="1">
        <f t="shared" si="7"/>
        <v>0.66666666666666663</v>
      </c>
      <c r="AI41" s="1">
        <f t="shared" si="8"/>
        <v>1.1666666666666667</v>
      </c>
      <c r="AJ41" s="2"/>
      <c r="AK41" s="3">
        <v>22</v>
      </c>
      <c r="AL41" s="3">
        <v>3</v>
      </c>
      <c r="AM41" t="s">
        <v>113</v>
      </c>
      <c r="AN41" t="s">
        <v>64</v>
      </c>
      <c r="AO41" t="s">
        <v>114</v>
      </c>
      <c r="AU41">
        <v>1</v>
      </c>
      <c r="AW41" s="3">
        <v>-1</v>
      </c>
      <c r="AX41" s="3">
        <v>0</v>
      </c>
      <c r="AY41" s="3">
        <v>1</v>
      </c>
      <c r="AZ41" s="3">
        <v>-2</v>
      </c>
      <c r="BA41" s="3">
        <v>-2</v>
      </c>
      <c r="BB41" s="3">
        <v>0</v>
      </c>
      <c r="BC41" s="1">
        <v>-0.66666666666666663</v>
      </c>
      <c r="BD41" s="3">
        <v>1</v>
      </c>
      <c r="BE41" s="3">
        <v>1</v>
      </c>
      <c r="BF41" s="3">
        <v>0</v>
      </c>
      <c r="BG41" s="3">
        <v>1</v>
      </c>
      <c r="BH41" s="3">
        <v>0</v>
      </c>
      <c r="BI41" s="3">
        <v>2</v>
      </c>
    </row>
    <row r="42" spans="1:61">
      <c r="A42" s="3">
        <v>41</v>
      </c>
      <c r="B42" s="3">
        <v>3</v>
      </c>
      <c r="C42" s="3">
        <v>2</v>
      </c>
      <c r="D42" s="3">
        <v>3</v>
      </c>
      <c r="E42" s="3">
        <v>0</v>
      </c>
      <c r="F42" s="3">
        <v>1</v>
      </c>
      <c r="G42" s="3">
        <v>1</v>
      </c>
      <c r="H42" s="3">
        <v>-1</v>
      </c>
      <c r="I42" s="3">
        <v>-2</v>
      </c>
      <c r="J42" s="3">
        <v>-2</v>
      </c>
      <c r="K42" s="3">
        <v>-2</v>
      </c>
      <c r="L42" s="3">
        <v>-1</v>
      </c>
      <c r="M42" s="3">
        <v>-3</v>
      </c>
      <c r="N42" s="1">
        <f t="shared" si="1"/>
        <v>2.6666666666666665</v>
      </c>
      <c r="O42" s="1">
        <f t="shared" si="2"/>
        <v>0.66666666666666663</v>
      </c>
      <c r="P42" s="1">
        <f t="shared" si="3"/>
        <v>-1.6666666666666667</v>
      </c>
      <c r="Q42" s="1">
        <f t="shared" si="4"/>
        <v>-2</v>
      </c>
      <c r="R42" s="1">
        <f t="shared" si="10"/>
        <v>-8.3333333333333329E-2</v>
      </c>
      <c r="S42" s="3">
        <v>-1</v>
      </c>
      <c r="T42" s="3">
        <v>-1</v>
      </c>
      <c r="U42" s="3">
        <v>-1</v>
      </c>
      <c r="V42" s="3">
        <v>0</v>
      </c>
      <c r="W42" s="3">
        <v>2</v>
      </c>
      <c r="X42" s="3">
        <v>2</v>
      </c>
      <c r="Y42" s="3">
        <v>-1</v>
      </c>
      <c r="Z42" s="3">
        <v>0</v>
      </c>
      <c r="AA42" s="3">
        <v>0</v>
      </c>
      <c r="AB42" s="3">
        <v>0</v>
      </c>
      <c r="AC42" s="3">
        <v>1</v>
      </c>
      <c r="AD42" s="3">
        <v>2</v>
      </c>
      <c r="AE42" s="1">
        <f t="shared" si="9"/>
        <v>-1</v>
      </c>
      <c r="AF42" s="1">
        <f t="shared" si="5"/>
        <v>1.3333333333333333</v>
      </c>
      <c r="AG42" s="1">
        <f t="shared" si="6"/>
        <v>-0.33333333333333331</v>
      </c>
      <c r="AH42" s="1">
        <f t="shared" si="7"/>
        <v>1</v>
      </c>
      <c r="AI42" s="1">
        <f t="shared" si="8"/>
        <v>0.25</v>
      </c>
      <c r="AJ42" s="2"/>
      <c r="AK42" s="3">
        <v>20</v>
      </c>
      <c r="AL42" s="3">
        <v>2</v>
      </c>
      <c r="AR42" t="s">
        <v>115</v>
      </c>
      <c r="AS42" t="s">
        <v>116</v>
      </c>
      <c r="AT42" t="s">
        <v>64</v>
      </c>
      <c r="AU42">
        <v>1</v>
      </c>
      <c r="AW42" s="3">
        <v>0</v>
      </c>
      <c r="AX42" s="3">
        <v>0</v>
      </c>
      <c r="AY42" s="3">
        <v>1</v>
      </c>
      <c r="AZ42" s="3">
        <v>-1</v>
      </c>
      <c r="BA42" s="3">
        <v>1</v>
      </c>
      <c r="BB42" s="3">
        <v>-2</v>
      </c>
      <c r="BC42" s="1">
        <v>-0.16666666666666666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2</v>
      </c>
    </row>
    <row r="43" spans="1:61">
      <c r="A43" s="3">
        <v>42</v>
      </c>
      <c r="B43" s="3">
        <v>2</v>
      </c>
      <c r="C43" s="3">
        <v>2</v>
      </c>
      <c r="D43" s="3">
        <v>2</v>
      </c>
      <c r="E43" s="3">
        <v>-1</v>
      </c>
      <c r="F43" s="3">
        <v>-1</v>
      </c>
      <c r="G43" s="3">
        <v>1</v>
      </c>
      <c r="H43" s="3">
        <v>-2</v>
      </c>
      <c r="I43" s="3">
        <v>-1</v>
      </c>
      <c r="J43" s="3">
        <v>-2</v>
      </c>
      <c r="K43" s="3">
        <v>-2</v>
      </c>
      <c r="L43" s="3">
        <v>0</v>
      </c>
      <c r="M43" s="3">
        <v>-2</v>
      </c>
      <c r="N43" s="1">
        <f t="shared" si="1"/>
        <v>2</v>
      </c>
      <c r="O43" s="1">
        <f t="shared" si="2"/>
        <v>-0.33333333333333331</v>
      </c>
      <c r="P43" s="1">
        <f t="shared" si="3"/>
        <v>-1.6666666666666667</v>
      </c>
      <c r="Q43" s="1">
        <f t="shared" si="4"/>
        <v>-1.3333333333333333</v>
      </c>
      <c r="R43" s="1">
        <f t="shared" si="10"/>
        <v>-0.33333333333333331</v>
      </c>
      <c r="S43" s="3">
        <v>-2</v>
      </c>
      <c r="T43" s="3">
        <v>0</v>
      </c>
      <c r="U43" s="3">
        <v>0</v>
      </c>
      <c r="V43" s="3">
        <v>1</v>
      </c>
      <c r="W43" s="3">
        <v>1</v>
      </c>
      <c r="X43" s="3">
        <v>0</v>
      </c>
      <c r="Y43" s="3">
        <v>-2</v>
      </c>
      <c r="Z43" s="3">
        <v>1</v>
      </c>
      <c r="AA43" s="3">
        <v>-1</v>
      </c>
      <c r="AB43" s="3">
        <v>-2</v>
      </c>
      <c r="AC43" s="3">
        <v>1</v>
      </c>
      <c r="AD43" s="3">
        <v>2</v>
      </c>
      <c r="AE43" s="1">
        <f t="shared" si="9"/>
        <v>-0.66666666666666663</v>
      </c>
      <c r="AF43" s="1">
        <f t="shared" si="5"/>
        <v>0.66666666666666663</v>
      </c>
      <c r="AG43" s="1">
        <f t="shared" si="6"/>
        <v>-0.66666666666666663</v>
      </c>
      <c r="AH43" s="1">
        <f t="shared" si="7"/>
        <v>0.33333333333333331</v>
      </c>
      <c r="AI43" s="1">
        <f t="shared" si="8"/>
        <v>-8.3333333333333329E-2</v>
      </c>
      <c r="AJ43" s="2"/>
      <c r="AK43" s="3">
        <v>21</v>
      </c>
      <c r="AL43" s="3">
        <v>2</v>
      </c>
      <c r="AR43" t="s">
        <v>95</v>
      </c>
      <c r="AS43" t="s">
        <v>64</v>
      </c>
      <c r="AT43" t="s">
        <v>64</v>
      </c>
      <c r="AU43">
        <v>1</v>
      </c>
      <c r="AW43" s="3">
        <v>1</v>
      </c>
      <c r="AX43" s="3">
        <v>1</v>
      </c>
      <c r="AY43" s="3">
        <v>1</v>
      </c>
      <c r="AZ43" s="3">
        <v>-1</v>
      </c>
      <c r="BA43" s="3">
        <v>-1</v>
      </c>
      <c r="BB43" s="3">
        <v>-1</v>
      </c>
      <c r="BC43" s="1">
        <v>0</v>
      </c>
      <c r="BD43" s="3">
        <v>1</v>
      </c>
      <c r="BE43" s="3">
        <v>0</v>
      </c>
      <c r="BF43" s="3">
        <v>0</v>
      </c>
      <c r="BG43" s="3">
        <v>1</v>
      </c>
      <c r="BH43" s="3">
        <v>1</v>
      </c>
      <c r="BI43" s="3">
        <v>2</v>
      </c>
    </row>
    <row r="44" spans="1:61">
      <c r="A44" s="3">
        <v>43</v>
      </c>
      <c r="B44" s="3">
        <v>2</v>
      </c>
      <c r="C44" s="3">
        <v>2</v>
      </c>
      <c r="D44" s="3">
        <v>3</v>
      </c>
      <c r="E44" s="3">
        <v>1</v>
      </c>
      <c r="F44" s="3">
        <v>2</v>
      </c>
      <c r="G44" s="3">
        <v>2</v>
      </c>
      <c r="H44" s="3">
        <v>0</v>
      </c>
      <c r="I44" s="3">
        <v>1</v>
      </c>
      <c r="J44" s="3">
        <v>-1</v>
      </c>
      <c r="K44" s="3">
        <v>-2</v>
      </c>
      <c r="L44" s="3">
        <v>1</v>
      </c>
      <c r="M44" s="3">
        <v>-2</v>
      </c>
      <c r="N44" s="1">
        <f t="shared" si="1"/>
        <v>2.3333333333333335</v>
      </c>
      <c r="O44" s="1">
        <f t="shared" si="2"/>
        <v>1.6666666666666667</v>
      </c>
      <c r="P44" s="1">
        <f t="shared" si="3"/>
        <v>0</v>
      </c>
      <c r="Q44" s="1">
        <f t="shared" si="4"/>
        <v>-1</v>
      </c>
      <c r="R44" s="1">
        <f t="shared" si="10"/>
        <v>0.75</v>
      </c>
      <c r="S44" s="3">
        <v>-2</v>
      </c>
      <c r="T44" s="3">
        <v>2</v>
      </c>
      <c r="U44" s="3">
        <v>-2</v>
      </c>
      <c r="V44" s="3">
        <v>-3</v>
      </c>
      <c r="W44" s="3">
        <v>-2</v>
      </c>
      <c r="X44" s="3">
        <v>-1</v>
      </c>
      <c r="Y44" s="3">
        <v>1</v>
      </c>
      <c r="Z44" s="3">
        <v>2</v>
      </c>
      <c r="AA44" s="3">
        <v>1</v>
      </c>
      <c r="AB44" s="3">
        <v>0</v>
      </c>
      <c r="AC44" s="3">
        <v>0</v>
      </c>
      <c r="AD44" s="3">
        <v>-2</v>
      </c>
      <c r="AE44" s="1">
        <f t="shared" si="9"/>
        <v>-0.66666666666666663</v>
      </c>
      <c r="AF44" s="1">
        <f t="shared" si="5"/>
        <v>-2</v>
      </c>
      <c r="AG44" s="1">
        <f t="shared" si="6"/>
        <v>1.3333333333333333</v>
      </c>
      <c r="AH44" s="1">
        <f t="shared" si="7"/>
        <v>-0.66666666666666663</v>
      </c>
      <c r="AI44" s="1">
        <f t="shared" si="8"/>
        <v>-0.5</v>
      </c>
      <c r="AJ44" s="2"/>
      <c r="AK44" s="3">
        <v>22</v>
      </c>
      <c r="AL44" s="3">
        <v>2</v>
      </c>
      <c r="AR44" t="s">
        <v>117</v>
      </c>
      <c r="AS44" t="s">
        <v>64</v>
      </c>
      <c r="AT44" t="s">
        <v>64</v>
      </c>
      <c r="AU44">
        <v>1</v>
      </c>
      <c r="AW44" s="3">
        <v>1</v>
      </c>
      <c r="AX44" s="3">
        <v>-2</v>
      </c>
      <c r="AY44" s="3">
        <v>-2</v>
      </c>
      <c r="AZ44" s="3">
        <v>1</v>
      </c>
      <c r="BA44" s="3">
        <v>-2</v>
      </c>
      <c r="BB44" s="3">
        <v>0</v>
      </c>
      <c r="BC44" s="1">
        <v>-0.66666666666666663</v>
      </c>
      <c r="BD44" s="3">
        <v>1</v>
      </c>
      <c r="BE44" s="3">
        <v>1</v>
      </c>
      <c r="BF44" s="3">
        <v>0</v>
      </c>
      <c r="BG44" s="3">
        <v>1</v>
      </c>
      <c r="BH44" s="3">
        <v>1</v>
      </c>
      <c r="BI44" s="3">
        <v>2</v>
      </c>
    </row>
    <row r="45" spans="1:61">
      <c r="A45" s="3">
        <v>44</v>
      </c>
      <c r="B45" s="3">
        <v>-1</v>
      </c>
      <c r="C45" s="3">
        <v>2</v>
      </c>
      <c r="D45" s="3">
        <v>-1</v>
      </c>
      <c r="E45" s="3">
        <v>-3</v>
      </c>
      <c r="F45" s="3">
        <v>-3</v>
      </c>
      <c r="G45" s="3">
        <v>-3</v>
      </c>
      <c r="H45" s="3">
        <v>-3</v>
      </c>
      <c r="I45" s="3">
        <v>-3</v>
      </c>
      <c r="J45" s="3">
        <v>-3</v>
      </c>
      <c r="K45" s="3">
        <v>-3</v>
      </c>
      <c r="L45" s="3">
        <v>0</v>
      </c>
      <c r="M45" s="3">
        <v>0</v>
      </c>
      <c r="N45" s="1">
        <f t="shared" si="1"/>
        <v>0</v>
      </c>
      <c r="O45" s="1">
        <f t="shared" si="2"/>
        <v>-3</v>
      </c>
      <c r="P45" s="1">
        <f t="shared" si="3"/>
        <v>-3</v>
      </c>
      <c r="Q45" s="1">
        <f t="shared" si="4"/>
        <v>-1</v>
      </c>
      <c r="R45" s="1">
        <f t="shared" si="10"/>
        <v>-1.75</v>
      </c>
      <c r="S45" s="3">
        <v>3</v>
      </c>
      <c r="T45" s="3">
        <v>3</v>
      </c>
      <c r="U45" s="3">
        <v>2</v>
      </c>
      <c r="V45" s="3">
        <v>-1</v>
      </c>
      <c r="W45" s="3">
        <v>-1</v>
      </c>
      <c r="X45" s="3">
        <v>-1</v>
      </c>
      <c r="Y45" s="3">
        <v>-1</v>
      </c>
      <c r="Z45" s="3">
        <v>-2</v>
      </c>
      <c r="AA45" s="3">
        <v>-2</v>
      </c>
      <c r="AB45" s="3">
        <v>-3</v>
      </c>
      <c r="AC45" s="3">
        <v>0</v>
      </c>
      <c r="AD45" s="3">
        <v>-3</v>
      </c>
      <c r="AE45" s="1">
        <f t="shared" si="9"/>
        <v>2.6666666666666665</v>
      </c>
      <c r="AF45" s="1">
        <f t="shared" si="5"/>
        <v>-1</v>
      </c>
      <c r="AG45" s="1">
        <f t="shared" si="6"/>
        <v>-1.6666666666666667</v>
      </c>
      <c r="AH45" s="1">
        <f t="shared" si="7"/>
        <v>-2</v>
      </c>
      <c r="AI45" s="1">
        <f t="shared" si="8"/>
        <v>-0.5</v>
      </c>
      <c r="AJ45" s="2"/>
      <c r="AK45" s="3">
        <v>21</v>
      </c>
      <c r="AL45" s="3">
        <v>2</v>
      </c>
      <c r="AR45" t="s">
        <v>65</v>
      </c>
      <c r="AS45" t="s">
        <v>64</v>
      </c>
      <c r="AT45" t="s">
        <v>64</v>
      </c>
      <c r="AU45">
        <v>1</v>
      </c>
      <c r="AW45" s="3">
        <v>1</v>
      </c>
      <c r="AX45" s="3">
        <v>0</v>
      </c>
      <c r="AY45" s="3">
        <v>-2</v>
      </c>
      <c r="AZ45" s="3">
        <v>-2</v>
      </c>
      <c r="BA45" s="3">
        <v>-1</v>
      </c>
      <c r="BB45" s="3">
        <v>-2</v>
      </c>
      <c r="BC45" s="1">
        <v>-1</v>
      </c>
      <c r="BD45" s="3">
        <v>1</v>
      </c>
      <c r="BE45" s="3">
        <v>0</v>
      </c>
      <c r="BF45" s="3">
        <v>0</v>
      </c>
      <c r="BG45" s="3">
        <v>2</v>
      </c>
      <c r="BH45" s="3">
        <v>0</v>
      </c>
      <c r="BI45" s="3">
        <v>2</v>
      </c>
    </row>
    <row r="46" spans="1:61">
      <c r="A46" s="3">
        <v>45</v>
      </c>
      <c r="B46" s="3">
        <v>-2</v>
      </c>
      <c r="C46" s="3">
        <v>-2</v>
      </c>
      <c r="D46" s="3">
        <v>-1</v>
      </c>
      <c r="E46" s="3">
        <v>0</v>
      </c>
      <c r="F46" s="3">
        <v>0</v>
      </c>
      <c r="G46" s="3">
        <v>0</v>
      </c>
      <c r="H46" s="3">
        <v>-2</v>
      </c>
      <c r="I46" s="3">
        <v>-1</v>
      </c>
      <c r="J46" s="3">
        <v>-3</v>
      </c>
      <c r="K46" s="3">
        <v>-2</v>
      </c>
      <c r="L46" s="3">
        <v>-2</v>
      </c>
      <c r="M46" s="3">
        <v>-2</v>
      </c>
      <c r="N46" s="1">
        <f t="shared" si="1"/>
        <v>-1.6666666666666667</v>
      </c>
      <c r="O46" s="1">
        <f t="shared" si="2"/>
        <v>0</v>
      </c>
      <c r="P46" s="1">
        <f t="shared" si="3"/>
        <v>-2</v>
      </c>
      <c r="Q46" s="1">
        <f t="shared" si="4"/>
        <v>-2</v>
      </c>
      <c r="R46" s="1">
        <f t="shared" si="10"/>
        <v>-1.4166666666666667</v>
      </c>
      <c r="S46" s="3">
        <v>2</v>
      </c>
      <c r="T46" s="3">
        <v>2</v>
      </c>
      <c r="U46" s="3">
        <v>0</v>
      </c>
      <c r="V46" s="3">
        <v>-2</v>
      </c>
      <c r="W46" s="3">
        <v>-1</v>
      </c>
      <c r="X46" s="3">
        <v>-1</v>
      </c>
      <c r="Y46" s="3">
        <v>-1</v>
      </c>
      <c r="Z46" s="3">
        <v>-1</v>
      </c>
      <c r="AA46" s="3">
        <v>-3</v>
      </c>
      <c r="AB46" s="3">
        <v>-2</v>
      </c>
      <c r="AC46" s="3">
        <v>-1</v>
      </c>
      <c r="AD46" s="3">
        <v>-3</v>
      </c>
      <c r="AE46" s="1">
        <f t="shared" si="9"/>
        <v>1.3333333333333333</v>
      </c>
      <c r="AF46" s="1">
        <f t="shared" si="5"/>
        <v>-1.3333333333333333</v>
      </c>
      <c r="AG46" s="1">
        <f t="shared" si="6"/>
        <v>-1.6666666666666667</v>
      </c>
      <c r="AH46" s="1">
        <f t="shared" si="7"/>
        <v>-2</v>
      </c>
      <c r="AI46" s="1">
        <f t="shared" si="8"/>
        <v>-0.91666666666666663</v>
      </c>
      <c r="AJ46" s="2"/>
      <c r="AK46" s="3">
        <v>18</v>
      </c>
      <c r="AL46" s="3">
        <v>2</v>
      </c>
      <c r="AR46" t="s">
        <v>118</v>
      </c>
      <c r="AS46" t="s">
        <v>91</v>
      </c>
      <c r="AT46" t="s">
        <v>119</v>
      </c>
      <c r="AU46">
        <v>1</v>
      </c>
      <c r="AW46" s="3">
        <v>-1</v>
      </c>
      <c r="AX46" s="3">
        <v>0</v>
      </c>
      <c r="AY46" s="3">
        <v>1</v>
      </c>
      <c r="AZ46" s="3">
        <v>-2</v>
      </c>
      <c r="BA46" s="3">
        <v>1</v>
      </c>
      <c r="BB46" s="3">
        <v>-2</v>
      </c>
      <c r="BC46" s="1">
        <v>-0.5</v>
      </c>
      <c r="BD46" s="3">
        <v>1</v>
      </c>
      <c r="BE46" s="3">
        <v>0</v>
      </c>
      <c r="BF46" s="3">
        <v>0</v>
      </c>
      <c r="BG46" s="3">
        <v>2</v>
      </c>
      <c r="BH46" s="3">
        <v>0</v>
      </c>
      <c r="BI46" s="3">
        <v>2</v>
      </c>
    </row>
    <row r="47" spans="1:61">
      <c r="A47" s="3">
        <v>46</v>
      </c>
      <c r="B47" s="3">
        <v>3</v>
      </c>
      <c r="C47" s="3">
        <v>2</v>
      </c>
      <c r="D47" s="3">
        <v>3</v>
      </c>
      <c r="E47" s="3">
        <v>3</v>
      </c>
      <c r="F47" s="3">
        <v>3</v>
      </c>
      <c r="G47" s="3">
        <v>3</v>
      </c>
      <c r="H47" s="3">
        <v>3</v>
      </c>
      <c r="I47" s="3">
        <v>3</v>
      </c>
      <c r="J47" s="3">
        <v>1</v>
      </c>
      <c r="K47" s="3">
        <v>1</v>
      </c>
      <c r="L47" s="3">
        <v>3</v>
      </c>
      <c r="M47" s="3">
        <v>-2</v>
      </c>
      <c r="N47" s="1">
        <f t="shared" si="1"/>
        <v>2.6666666666666665</v>
      </c>
      <c r="O47" s="1">
        <f t="shared" si="2"/>
        <v>3</v>
      </c>
      <c r="P47" s="1">
        <f t="shared" si="3"/>
        <v>2.3333333333333335</v>
      </c>
      <c r="Q47" s="1">
        <f t="shared" si="4"/>
        <v>0.66666666666666663</v>
      </c>
      <c r="R47" s="1">
        <f t="shared" si="10"/>
        <v>2.1666666666666665</v>
      </c>
      <c r="S47" s="3">
        <v>-1</v>
      </c>
      <c r="T47" s="3">
        <v>2</v>
      </c>
      <c r="U47" s="3">
        <v>-1</v>
      </c>
      <c r="V47" s="3">
        <v>2</v>
      </c>
      <c r="W47" s="3">
        <v>3</v>
      </c>
      <c r="X47" s="3">
        <v>3</v>
      </c>
      <c r="Y47" s="3">
        <v>3</v>
      </c>
      <c r="Z47" s="3">
        <v>2</v>
      </c>
      <c r="AA47" s="3">
        <v>-2</v>
      </c>
      <c r="AB47" s="3">
        <v>1</v>
      </c>
      <c r="AC47" s="3">
        <v>1</v>
      </c>
      <c r="AD47" s="3">
        <v>1</v>
      </c>
      <c r="AE47" s="1">
        <f t="shared" si="9"/>
        <v>0</v>
      </c>
      <c r="AF47" s="1">
        <f t="shared" si="5"/>
        <v>2.6666666666666665</v>
      </c>
      <c r="AG47" s="1">
        <f t="shared" si="6"/>
        <v>1</v>
      </c>
      <c r="AH47" s="1">
        <f t="shared" si="7"/>
        <v>1</v>
      </c>
      <c r="AI47" s="1">
        <f t="shared" si="8"/>
        <v>1.1666666666666667</v>
      </c>
      <c r="AJ47" s="2"/>
      <c r="AK47" s="3">
        <v>58</v>
      </c>
      <c r="AL47" s="3">
        <v>3</v>
      </c>
      <c r="AM47" t="s">
        <v>120</v>
      </c>
      <c r="AN47" t="s">
        <v>121</v>
      </c>
      <c r="AO47" t="s">
        <v>64</v>
      </c>
      <c r="AU47">
        <v>1</v>
      </c>
      <c r="AW47" s="3">
        <v>-1</v>
      </c>
      <c r="AX47" s="3">
        <v>0</v>
      </c>
      <c r="AY47" s="3">
        <v>0</v>
      </c>
      <c r="AZ47" s="3">
        <v>0</v>
      </c>
      <c r="BA47" s="3">
        <v>-1</v>
      </c>
      <c r="BB47" s="3">
        <v>0</v>
      </c>
      <c r="BC47" s="1">
        <v>-0.33333333333333331</v>
      </c>
      <c r="BD47" s="3">
        <v>2</v>
      </c>
      <c r="BE47" s="3">
        <v>0</v>
      </c>
      <c r="BF47" s="3">
        <v>0</v>
      </c>
      <c r="BG47" s="3">
        <v>1</v>
      </c>
      <c r="BH47" s="3">
        <v>0</v>
      </c>
      <c r="BI47" s="3">
        <v>2</v>
      </c>
    </row>
    <row r="48" spans="1:61">
      <c r="A48" s="3">
        <v>47</v>
      </c>
      <c r="B48" s="3">
        <v>1</v>
      </c>
      <c r="C48" s="3">
        <v>2</v>
      </c>
      <c r="D48" s="3">
        <v>2</v>
      </c>
      <c r="E48" s="3">
        <v>3</v>
      </c>
      <c r="F48" s="3">
        <v>2</v>
      </c>
      <c r="G48" s="3">
        <v>2</v>
      </c>
      <c r="H48" s="3">
        <v>2</v>
      </c>
      <c r="I48" s="3">
        <v>3</v>
      </c>
      <c r="J48" s="3">
        <v>2</v>
      </c>
      <c r="K48" s="3">
        <v>2</v>
      </c>
      <c r="L48" s="3">
        <v>0</v>
      </c>
      <c r="M48" s="3">
        <v>2</v>
      </c>
      <c r="N48" s="1">
        <f t="shared" si="1"/>
        <v>1.6666666666666667</v>
      </c>
      <c r="O48" s="1">
        <f t="shared" si="2"/>
        <v>2.3333333333333335</v>
      </c>
      <c r="P48" s="1">
        <f t="shared" si="3"/>
        <v>2.3333333333333335</v>
      </c>
      <c r="Q48" s="1">
        <f t="shared" si="4"/>
        <v>1.3333333333333333</v>
      </c>
      <c r="R48" s="1">
        <f t="shared" si="10"/>
        <v>1.9166666666666667</v>
      </c>
      <c r="S48" s="3">
        <v>3</v>
      </c>
      <c r="T48" s="3">
        <v>2</v>
      </c>
      <c r="U48" s="3">
        <v>3</v>
      </c>
      <c r="V48" s="3">
        <v>2</v>
      </c>
      <c r="W48" s="3">
        <v>-3</v>
      </c>
      <c r="X48" s="3">
        <v>-2</v>
      </c>
      <c r="Y48" s="3">
        <v>-3</v>
      </c>
      <c r="Z48" s="3">
        <v>-3</v>
      </c>
      <c r="AA48" s="3">
        <v>-3</v>
      </c>
      <c r="AB48" s="3">
        <v>-3</v>
      </c>
      <c r="AC48" s="3">
        <v>-3</v>
      </c>
      <c r="AD48" s="3">
        <v>-3</v>
      </c>
      <c r="AE48" s="1">
        <f t="shared" si="9"/>
        <v>2.6666666666666665</v>
      </c>
      <c r="AF48" s="1">
        <f t="shared" si="5"/>
        <v>-1</v>
      </c>
      <c r="AG48" s="1">
        <f t="shared" si="6"/>
        <v>-3</v>
      </c>
      <c r="AH48" s="1">
        <f t="shared" si="7"/>
        <v>-3</v>
      </c>
      <c r="AI48" s="1">
        <f t="shared" si="8"/>
        <v>-1.0833333333333333</v>
      </c>
      <c r="AJ48" s="2"/>
      <c r="AK48" s="3">
        <v>20</v>
      </c>
      <c r="AL48" s="3">
        <v>2</v>
      </c>
      <c r="AR48" t="s">
        <v>122</v>
      </c>
      <c r="AS48" t="s">
        <v>64</v>
      </c>
      <c r="AT48" t="s">
        <v>64</v>
      </c>
      <c r="AU48">
        <v>1</v>
      </c>
      <c r="AW48" s="3">
        <v>0</v>
      </c>
      <c r="AX48" s="3">
        <v>0</v>
      </c>
      <c r="AY48" s="3">
        <v>1</v>
      </c>
      <c r="AZ48" s="3">
        <v>-1</v>
      </c>
      <c r="BA48" s="3">
        <v>-1</v>
      </c>
      <c r="BB48" s="3">
        <v>1</v>
      </c>
      <c r="BC48" s="1">
        <v>0</v>
      </c>
      <c r="BD48" s="3">
        <v>2</v>
      </c>
      <c r="BE48" s="3">
        <v>0</v>
      </c>
      <c r="BF48" s="3">
        <v>0</v>
      </c>
      <c r="BG48" s="3">
        <v>2</v>
      </c>
      <c r="BH48" s="3">
        <v>1</v>
      </c>
      <c r="BI48" s="3">
        <v>2</v>
      </c>
    </row>
    <row r="49" spans="1:61">
      <c r="A49" s="3">
        <v>48</v>
      </c>
      <c r="B49" s="3">
        <v>-3</v>
      </c>
      <c r="C49" s="3">
        <v>-2</v>
      </c>
      <c r="D49" s="3">
        <v>-2</v>
      </c>
      <c r="E49" s="3">
        <v>-1</v>
      </c>
      <c r="F49" s="3">
        <v>2</v>
      </c>
      <c r="G49" s="3">
        <v>-1</v>
      </c>
      <c r="H49" s="3">
        <v>-2</v>
      </c>
      <c r="I49" s="3">
        <v>0</v>
      </c>
      <c r="J49" s="3">
        <v>-2</v>
      </c>
      <c r="K49" s="3">
        <v>0</v>
      </c>
      <c r="L49" s="3">
        <v>1</v>
      </c>
      <c r="M49" s="3">
        <v>2</v>
      </c>
      <c r="N49" s="1">
        <f t="shared" si="1"/>
        <v>-2.3333333333333335</v>
      </c>
      <c r="O49" s="1">
        <f t="shared" si="2"/>
        <v>0</v>
      </c>
      <c r="P49" s="1">
        <f t="shared" si="3"/>
        <v>-1.3333333333333333</v>
      </c>
      <c r="Q49" s="1">
        <f t="shared" si="4"/>
        <v>1</v>
      </c>
      <c r="R49" s="1">
        <f t="shared" si="10"/>
        <v>-0.66666666666666663</v>
      </c>
      <c r="S49" s="3">
        <v>3</v>
      </c>
      <c r="T49" s="3">
        <v>3</v>
      </c>
      <c r="U49" s="3">
        <v>3</v>
      </c>
      <c r="V49" s="3">
        <v>3</v>
      </c>
      <c r="W49" s="3">
        <v>3</v>
      </c>
      <c r="X49" s="3">
        <v>3</v>
      </c>
      <c r="Y49" s="3">
        <v>2</v>
      </c>
      <c r="Z49" s="3">
        <v>2</v>
      </c>
      <c r="AA49" s="3">
        <v>-2</v>
      </c>
      <c r="AB49" s="3">
        <v>0</v>
      </c>
      <c r="AC49" s="3">
        <v>2</v>
      </c>
      <c r="AD49" s="3">
        <v>-2</v>
      </c>
      <c r="AE49" s="1">
        <f t="shared" si="9"/>
        <v>3</v>
      </c>
      <c r="AF49" s="1">
        <f t="shared" si="5"/>
        <v>3</v>
      </c>
      <c r="AG49" s="1">
        <f t="shared" si="6"/>
        <v>0.66666666666666663</v>
      </c>
      <c r="AH49" s="1">
        <f t="shared" si="7"/>
        <v>0</v>
      </c>
      <c r="AI49" s="1">
        <f t="shared" si="8"/>
        <v>1.6666666666666667</v>
      </c>
      <c r="AJ49" s="2"/>
      <c r="AK49" s="3">
        <v>26</v>
      </c>
      <c r="AL49" s="3">
        <v>3</v>
      </c>
      <c r="AM49" t="s">
        <v>123</v>
      </c>
      <c r="AN49" t="s">
        <v>94</v>
      </c>
      <c r="AO49" t="s">
        <v>124</v>
      </c>
      <c r="AU49">
        <v>1</v>
      </c>
      <c r="AW49" s="3">
        <v>-2</v>
      </c>
      <c r="AX49" s="3">
        <v>-2</v>
      </c>
      <c r="AY49" s="3">
        <v>-2</v>
      </c>
      <c r="AZ49" s="3">
        <v>-1</v>
      </c>
      <c r="BA49" s="3">
        <v>-2</v>
      </c>
      <c r="BB49" s="3">
        <v>-1</v>
      </c>
      <c r="BC49" s="1">
        <v>-1.6666666666666667</v>
      </c>
      <c r="BD49" s="3">
        <v>-1</v>
      </c>
      <c r="BE49" s="3">
        <v>-2</v>
      </c>
      <c r="BF49" s="3">
        <v>0</v>
      </c>
      <c r="BG49" s="3">
        <v>2</v>
      </c>
      <c r="BH49" s="3">
        <v>0</v>
      </c>
      <c r="BI49" s="3">
        <v>2</v>
      </c>
    </row>
    <row r="50" spans="1:61">
      <c r="A50" s="3">
        <v>49</v>
      </c>
      <c r="B50" s="3">
        <v>-2</v>
      </c>
      <c r="C50" s="3">
        <v>-2</v>
      </c>
      <c r="D50" s="3">
        <v>-2</v>
      </c>
      <c r="E50" s="3">
        <v>-1</v>
      </c>
      <c r="F50" s="3">
        <v>-1</v>
      </c>
      <c r="G50" s="3">
        <v>-1</v>
      </c>
      <c r="H50" s="3">
        <v>-1</v>
      </c>
      <c r="I50" s="3">
        <v>0</v>
      </c>
      <c r="J50" s="3">
        <v>-2</v>
      </c>
      <c r="K50" s="3">
        <v>-2</v>
      </c>
      <c r="L50" s="3">
        <v>-1</v>
      </c>
      <c r="M50" s="3">
        <v>-1</v>
      </c>
      <c r="N50" s="1">
        <f t="shared" si="1"/>
        <v>-2</v>
      </c>
      <c r="O50" s="1">
        <f t="shared" si="2"/>
        <v>-1</v>
      </c>
      <c r="P50" s="1">
        <f t="shared" si="3"/>
        <v>-1</v>
      </c>
      <c r="Q50" s="1">
        <f t="shared" si="4"/>
        <v>-1.3333333333333333</v>
      </c>
      <c r="R50" s="1">
        <f t="shared" si="10"/>
        <v>-1.3333333333333333</v>
      </c>
      <c r="S50" s="3">
        <v>2</v>
      </c>
      <c r="T50" s="3">
        <v>2</v>
      </c>
      <c r="U50" s="3">
        <v>2</v>
      </c>
      <c r="V50" s="3">
        <v>-1</v>
      </c>
      <c r="W50" s="3">
        <v>-1</v>
      </c>
      <c r="X50" s="3">
        <v>0</v>
      </c>
      <c r="Y50" s="3">
        <v>0</v>
      </c>
      <c r="Z50" s="3">
        <v>0</v>
      </c>
      <c r="AA50" s="3">
        <v>-1</v>
      </c>
      <c r="AB50" s="3">
        <v>-1</v>
      </c>
      <c r="AC50" s="3">
        <v>1</v>
      </c>
      <c r="AD50" s="3">
        <v>0</v>
      </c>
      <c r="AE50" s="1">
        <f t="shared" si="9"/>
        <v>2</v>
      </c>
      <c r="AF50" s="1">
        <f t="shared" si="5"/>
        <v>-0.66666666666666663</v>
      </c>
      <c r="AG50" s="1">
        <f t="shared" si="6"/>
        <v>-0.33333333333333331</v>
      </c>
      <c r="AH50" s="1">
        <f t="shared" si="7"/>
        <v>0</v>
      </c>
      <c r="AI50" s="1">
        <f t="shared" si="8"/>
        <v>0.25</v>
      </c>
      <c r="AJ50" s="2"/>
      <c r="AK50" s="3">
        <v>22</v>
      </c>
      <c r="AL50" s="3">
        <v>2</v>
      </c>
      <c r="AR50" t="s">
        <v>65</v>
      </c>
      <c r="AS50" t="s">
        <v>64</v>
      </c>
      <c r="AT50" t="s">
        <v>64</v>
      </c>
      <c r="AU50">
        <v>1</v>
      </c>
      <c r="AW50" s="3">
        <v>-1</v>
      </c>
      <c r="AX50" s="3">
        <v>-1</v>
      </c>
      <c r="AY50" s="3">
        <v>-1</v>
      </c>
      <c r="AZ50" s="3">
        <v>-2</v>
      </c>
      <c r="BA50" s="3">
        <v>-1</v>
      </c>
      <c r="BB50" s="3">
        <v>-1</v>
      </c>
      <c r="BC50" s="1">
        <v>-1.1666666666666667</v>
      </c>
      <c r="BD50" s="3">
        <v>0</v>
      </c>
      <c r="BE50" s="3">
        <v>1</v>
      </c>
      <c r="BF50" s="3">
        <v>0</v>
      </c>
      <c r="BG50" s="3">
        <v>2</v>
      </c>
      <c r="BH50" s="3">
        <v>1</v>
      </c>
      <c r="BI50" s="3">
        <v>2</v>
      </c>
    </row>
    <row r="51" spans="1:61">
      <c r="A51" s="3">
        <v>50</v>
      </c>
      <c r="B51" s="3">
        <v>2</v>
      </c>
      <c r="C51" s="3">
        <v>3</v>
      </c>
      <c r="D51" s="3">
        <v>2</v>
      </c>
      <c r="E51" s="3">
        <v>-1</v>
      </c>
      <c r="F51" s="3">
        <v>-1</v>
      </c>
      <c r="G51" s="3">
        <v>-1</v>
      </c>
      <c r="H51" s="3">
        <v>-3</v>
      </c>
      <c r="I51" s="3">
        <v>-3</v>
      </c>
      <c r="J51" s="3">
        <v>-3</v>
      </c>
      <c r="K51" s="3">
        <v>-3</v>
      </c>
      <c r="L51" s="3">
        <v>-1</v>
      </c>
      <c r="M51" s="3">
        <v>-2</v>
      </c>
      <c r="N51" s="1">
        <f t="shared" si="1"/>
        <v>2.3333333333333335</v>
      </c>
      <c r="O51" s="1">
        <f t="shared" si="2"/>
        <v>-1</v>
      </c>
      <c r="P51" s="1">
        <f t="shared" si="3"/>
        <v>-3</v>
      </c>
      <c r="Q51" s="1">
        <f t="shared" si="4"/>
        <v>-2</v>
      </c>
      <c r="R51" s="1">
        <f t="shared" si="10"/>
        <v>-0.91666666666666663</v>
      </c>
      <c r="S51" s="3">
        <v>-1</v>
      </c>
      <c r="T51" s="3">
        <v>-1</v>
      </c>
      <c r="U51" s="3">
        <v>-1</v>
      </c>
      <c r="V51" s="3">
        <v>-3</v>
      </c>
      <c r="W51" s="3">
        <v>-3</v>
      </c>
      <c r="X51" s="3">
        <v>-2</v>
      </c>
      <c r="Y51" s="3">
        <v>-3</v>
      </c>
      <c r="Z51" s="3">
        <v>-1</v>
      </c>
      <c r="AA51" s="3">
        <v>-1</v>
      </c>
      <c r="AB51" s="3">
        <v>-3</v>
      </c>
      <c r="AC51" s="3">
        <v>-2</v>
      </c>
      <c r="AD51" s="3">
        <v>0</v>
      </c>
      <c r="AE51" s="1">
        <f t="shared" si="9"/>
        <v>-1</v>
      </c>
      <c r="AF51" s="1">
        <f t="shared" si="5"/>
        <v>-2.6666666666666665</v>
      </c>
      <c r="AG51" s="1">
        <f t="shared" si="6"/>
        <v>-1.6666666666666667</v>
      </c>
      <c r="AH51" s="1">
        <f t="shared" si="7"/>
        <v>-1.6666666666666667</v>
      </c>
      <c r="AI51" s="1">
        <f t="shared" si="8"/>
        <v>-1.75</v>
      </c>
      <c r="AJ51" s="2"/>
      <c r="AK51" s="3">
        <v>21</v>
      </c>
      <c r="AL51" s="3">
        <v>2</v>
      </c>
      <c r="AR51" t="s">
        <v>65</v>
      </c>
      <c r="AS51" t="s">
        <v>64</v>
      </c>
      <c r="AT51" t="s">
        <v>125</v>
      </c>
      <c r="AU51">
        <v>1</v>
      </c>
      <c r="AW51" s="3">
        <v>2</v>
      </c>
      <c r="AX51" s="3">
        <v>0</v>
      </c>
      <c r="AY51" s="3">
        <v>-1</v>
      </c>
      <c r="AZ51" s="3">
        <v>-2</v>
      </c>
      <c r="BA51" s="3">
        <v>-1</v>
      </c>
      <c r="BB51" s="3">
        <v>-1</v>
      </c>
      <c r="BC51" s="1">
        <v>-0.5</v>
      </c>
      <c r="BD51" s="3">
        <v>1</v>
      </c>
      <c r="BE51" s="3">
        <v>1</v>
      </c>
      <c r="BF51" s="3">
        <v>1</v>
      </c>
      <c r="BG51" s="3">
        <v>1</v>
      </c>
      <c r="BH51" s="3">
        <v>1</v>
      </c>
      <c r="BI51" s="3">
        <v>2</v>
      </c>
    </row>
    <row r="52" spans="1:61">
      <c r="A52" s="3">
        <v>51</v>
      </c>
      <c r="B52" s="3">
        <v>1</v>
      </c>
      <c r="C52" s="3">
        <v>-1</v>
      </c>
      <c r="D52" s="3">
        <v>2</v>
      </c>
      <c r="E52" s="3">
        <v>-1</v>
      </c>
      <c r="F52" s="3">
        <v>-1</v>
      </c>
      <c r="G52" s="3">
        <v>-1</v>
      </c>
      <c r="H52" s="3">
        <v>2</v>
      </c>
      <c r="I52" s="3">
        <v>3</v>
      </c>
      <c r="J52" s="3">
        <v>1</v>
      </c>
      <c r="K52" s="3">
        <v>-2</v>
      </c>
      <c r="L52" s="3">
        <v>0</v>
      </c>
      <c r="M52" s="3">
        <v>1</v>
      </c>
      <c r="N52" s="1">
        <f t="shared" si="1"/>
        <v>0.66666666666666663</v>
      </c>
      <c r="O52" s="1">
        <f t="shared" si="2"/>
        <v>-1</v>
      </c>
      <c r="P52" s="1">
        <f t="shared" si="3"/>
        <v>2</v>
      </c>
      <c r="Q52" s="1">
        <f t="shared" si="4"/>
        <v>-0.33333333333333331</v>
      </c>
      <c r="R52" s="1">
        <f t="shared" si="10"/>
        <v>0.33333333333333331</v>
      </c>
      <c r="S52" s="3">
        <v>3</v>
      </c>
      <c r="T52" s="3">
        <v>2</v>
      </c>
      <c r="U52" s="3">
        <v>2</v>
      </c>
      <c r="V52" s="3">
        <v>3</v>
      </c>
      <c r="W52" s="3">
        <v>3</v>
      </c>
      <c r="X52" s="3">
        <v>3</v>
      </c>
      <c r="Y52" s="3">
        <v>2</v>
      </c>
      <c r="Z52" s="3">
        <v>2</v>
      </c>
      <c r="AA52" s="3">
        <v>2</v>
      </c>
      <c r="AB52" s="3">
        <v>0</v>
      </c>
      <c r="AC52" s="3">
        <v>2</v>
      </c>
      <c r="AD52" s="3">
        <v>-3</v>
      </c>
      <c r="AE52" s="1">
        <f t="shared" si="9"/>
        <v>2.3333333333333335</v>
      </c>
      <c r="AF52" s="1">
        <f t="shared" si="5"/>
        <v>3</v>
      </c>
      <c r="AG52" s="1">
        <f t="shared" si="6"/>
        <v>2</v>
      </c>
      <c r="AH52" s="1">
        <f t="shared" si="7"/>
        <v>-0.33333333333333331</v>
      </c>
      <c r="AI52" s="1">
        <f t="shared" si="8"/>
        <v>1.75</v>
      </c>
      <c r="AJ52" s="2"/>
      <c r="AK52" s="3">
        <v>20</v>
      </c>
      <c r="AL52" s="3">
        <v>2</v>
      </c>
      <c r="AR52" t="s">
        <v>92</v>
      </c>
      <c r="AS52" t="s">
        <v>126</v>
      </c>
      <c r="AT52" t="s">
        <v>108</v>
      </c>
      <c r="AU52">
        <v>0</v>
      </c>
      <c r="AV52" t="s">
        <v>127</v>
      </c>
      <c r="AW52" s="3">
        <v>1</v>
      </c>
      <c r="AX52" s="3">
        <v>1</v>
      </c>
      <c r="AY52" s="3">
        <v>2</v>
      </c>
      <c r="AZ52" s="3">
        <v>0</v>
      </c>
      <c r="BA52" s="3">
        <v>-1</v>
      </c>
      <c r="BB52" s="3">
        <v>2</v>
      </c>
      <c r="BC52" s="1">
        <v>0.83333333333333337</v>
      </c>
      <c r="BD52" s="3">
        <v>1</v>
      </c>
      <c r="BE52" s="3">
        <v>0</v>
      </c>
      <c r="BF52" s="3">
        <v>-2</v>
      </c>
      <c r="BG52" s="3">
        <v>2</v>
      </c>
      <c r="BH52" s="3">
        <v>0</v>
      </c>
      <c r="BI52" s="3">
        <v>2</v>
      </c>
    </row>
    <row r="53" spans="1:61">
      <c r="A53" s="3">
        <v>52</v>
      </c>
      <c r="B53" s="3">
        <v>-2</v>
      </c>
      <c r="C53" s="3">
        <v>1</v>
      </c>
      <c r="D53" s="3">
        <v>0</v>
      </c>
      <c r="E53" s="3">
        <v>-3</v>
      </c>
      <c r="F53" s="3">
        <v>0</v>
      </c>
      <c r="G53" s="3">
        <v>-1</v>
      </c>
      <c r="H53" s="3">
        <v>2</v>
      </c>
      <c r="I53" s="3">
        <v>1</v>
      </c>
      <c r="J53" s="3">
        <v>2</v>
      </c>
      <c r="K53" s="3">
        <v>0</v>
      </c>
      <c r="L53" s="3">
        <v>2</v>
      </c>
      <c r="M53" s="3">
        <v>0</v>
      </c>
      <c r="N53" s="1">
        <f t="shared" si="1"/>
        <v>-0.33333333333333331</v>
      </c>
      <c r="O53" s="1">
        <f t="shared" si="2"/>
        <v>-1.3333333333333333</v>
      </c>
      <c r="P53" s="1">
        <f t="shared" si="3"/>
        <v>1.6666666666666667</v>
      </c>
      <c r="Q53" s="1">
        <f t="shared" si="4"/>
        <v>0.66666666666666663</v>
      </c>
      <c r="R53" s="1">
        <f t="shared" si="10"/>
        <v>0.16666666666666666</v>
      </c>
      <c r="S53" s="3">
        <v>-2</v>
      </c>
      <c r="T53" s="3">
        <v>-2</v>
      </c>
      <c r="U53" s="3">
        <v>-2</v>
      </c>
      <c r="V53" s="3">
        <v>-2</v>
      </c>
      <c r="W53" s="3">
        <v>-3</v>
      </c>
      <c r="X53" s="3">
        <v>-3</v>
      </c>
      <c r="Y53" s="3">
        <v>0</v>
      </c>
      <c r="Z53" s="3">
        <v>1</v>
      </c>
      <c r="AA53" s="3">
        <v>1</v>
      </c>
      <c r="AB53" s="3">
        <v>2</v>
      </c>
      <c r="AC53" s="3">
        <v>0</v>
      </c>
      <c r="AD53" s="3">
        <v>0</v>
      </c>
      <c r="AE53" s="1">
        <f t="shared" si="9"/>
        <v>-2</v>
      </c>
      <c r="AF53" s="1">
        <f t="shared" si="5"/>
        <v>-2.6666666666666665</v>
      </c>
      <c r="AG53" s="1">
        <f t="shared" si="6"/>
        <v>0.66666666666666663</v>
      </c>
      <c r="AH53" s="1">
        <f t="shared" si="7"/>
        <v>0.66666666666666663</v>
      </c>
      <c r="AI53" s="1">
        <f t="shared" si="8"/>
        <v>-0.83333333333333337</v>
      </c>
      <c r="AJ53" s="2"/>
      <c r="AK53" s="3">
        <v>23</v>
      </c>
      <c r="AL53" s="3">
        <v>4</v>
      </c>
      <c r="AQ53" t="s">
        <v>128</v>
      </c>
      <c r="AU53">
        <v>1</v>
      </c>
      <c r="AW53" s="3">
        <v>-1</v>
      </c>
      <c r="AX53" s="3">
        <v>-2</v>
      </c>
      <c r="AY53" s="3">
        <v>-2</v>
      </c>
      <c r="AZ53" s="3">
        <v>-2</v>
      </c>
      <c r="BA53" s="3">
        <v>0</v>
      </c>
      <c r="BB53" s="3">
        <v>2</v>
      </c>
      <c r="BC53" s="1">
        <v>-0.83333333333333337</v>
      </c>
      <c r="BD53" s="3">
        <v>2</v>
      </c>
      <c r="BE53" s="3">
        <v>2</v>
      </c>
      <c r="BF53" s="3">
        <v>0</v>
      </c>
      <c r="BG53" s="3">
        <v>1</v>
      </c>
      <c r="BH53" s="3">
        <v>1</v>
      </c>
      <c r="BI53" s="3">
        <v>2</v>
      </c>
    </row>
    <row r="54" spans="1:61">
      <c r="A54" s="3">
        <v>53</v>
      </c>
      <c r="B54" s="3">
        <v>1</v>
      </c>
      <c r="C54" s="3">
        <v>0</v>
      </c>
      <c r="D54" s="3">
        <v>2</v>
      </c>
      <c r="E54" s="3">
        <v>1</v>
      </c>
      <c r="F54" s="3">
        <v>1</v>
      </c>
      <c r="G54" s="3">
        <v>-1</v>
      </c>
      <c r="H54" s="3">
        <v>-1</v>
      </c>
      <c r="I54" s="3">
        <v>2</v>
      </c>
      <c r="J54" s="3">
        <v>1</v>
      </c>
      <c r="K54" s="3">
        <v>-1</v>
      </c>
      <c r="L54" s="3">
        <v>0</v>
      </c>
      <c r="M54" s="3">
        <v>1</v>
      </c>
      <c r="N54" s="1">
        <f t="shared" si="1"/>
        <v>1</v>
      </c>
      <c r="O54" s="1">
        <f t="shared" si="2"/>
        <v>0.33333333333333331</v>
      </c>
      <c r="P54" s="1">
        <f t="shared" si="3"/>
        <v>0.66666666666666663</v>
      </c>
      <c r="Q54" s="1">
        <f t="shared" si="4"/>
        <v>0</v>
      </c>
      <c r="R54" s="1">
        <f t="shared" si="10"/>
        <v>0.5</v>
      </c>
      <c r="S54" s="3">
        <v>1</v>
      </c>
      <c r="T54" s="3">
        <v>2</v>
      </c>
      <c r="U54" s="3">
        <v>2</v>
      </c>
      <c r="V54" s="3">
        <v>1</v>
      </c>
      <c r="W54" s="3">
        <v>1</v>
      </c>
      <c r="X54" s="3">
        <v>0</v>
      </c>
      <c r="Y54" s="3">
        <v>2</v>
      </c>
      <c r="Z54" s="3">
        <v>1</v>
      </c>
      <c r="AA54" s="3">
        <v>1</v>
      </c>
      <c r="AB54" s="3">
        <v>-1</v>
      </c>
      <c r="AC54" s="3">
        <v>1</v>
      </c>
      <c r="AD54" s="3">
        <v>-2</v>
      </c>
      <c r="AE54" s="1">
        <f t="shared" si="9"/>
        <v>1.6666666666666667</v>
      </c>
      <c r="AF54" s="1">
        <f t="shared" si="5"/>
        <v>0.66666666666666663</v>
      </c>
      <c r="AG54" s="1">
        <f t="shared" si="6"/>
        <v>1.3333333333333333</v>
      </c>
      <c r="AH54" s="1">
        <f t="shared" si="7"/>
        <v>-0.66666666666666663</v>
      </c>
      <c r="AI54" s="1">
        <f t="shared" si="8"/>
        <v>0.75</v>
      </c>
      <c r="AJ54" s="2"/>
      <c r="AK54" s="3">
        <v>23</v>
      </c>
      <c r="AL54" s="3">
        <v>4</v>
      </c>
      <c r="AQ54" t="s">
        <v>129</v>
      </c>
      <c r="AU54">
        <v>0</v>
      </c>
      <c r="AV54" t="s">
        <v>74</v>
      </c>
      <c r="AW54" s="3">
        <v>1</v>
      </c>
      <c r="AX54" s="3">
        <v>-1</v>
      </c>
      <c r="AY54" s="3">
        <v>-1</v>
      </c>
      <c r="AZ54" s="3">
        <v>1</v>
      </c>
      <c r="BA54" s="3">
        <v>-1</v>
      </c>
      <c r="BB54" s="3">
        <v>2</v>
      </c>
      <c r="BC54" s="1">
        <v>0.16666666666666666</v>
      </c>
      <c r="BD54" s="3">
        <v>-1</v>
      </c>
      <c r="BE54" s="3">
        <v>1</v>
      </c>
      <c r="BF54" s="3">
        <v>0</v>
      </c>
      <c r="BG54" s="3">
        <v>2</v>
      </c>
      <c r="BH54" s="3">
        <v>0</v>
      </c>
      <c r="BI54" s="3">
        <v>2</v>
      </c>
    </row>
    <row r="55" spans="1:61">
      <c r="A55" s="3">
        <v>54</v>
      </c>
      <c r="B55" s="3">
        <v>-2</v>
      </c>
      <c r="C55" s="3">
        <v>-2</v>
      </c>
      <c r="D55" s="3">
        <v>-2</v>
      </c>
      <c r="E55" s="3">
        <v>1</v>
      </c>
      <c r="F55" s="3">
        <v>2</v>
      </c>
      <c r="G55" s="3">
        <v>1</v>
      </c>
      <c r="H55" s="3">
        <v>1</v>
      </c>
      <c r="I55" s="3">
        <v>1</v>
      </c>
      <c r="J55" s="3">
        <v>2</v>
      </c>
      <c r="K55" s="3">
        <v>1</v>
      </c>
      <c r="L55" s="3">
        <v>0</v>
      </c>
      <c r="M55" s="3">
        <v>0</v>
      </c>
      <c r="N55" s="1">
        <f t="shared" si="1"/>
        <v>-2</v>
      </c>
      <c r="O55" s="1">
        <f t="shared" si="2"/>
        <v>1.3333333333333333</v>
      </c>
      <c r="P55" s="1">
        <f t="shared" si="3"/>
        <v>1.3333333333333333</v>
      </c>
      <c r="Q55" s="1">
        <f t="shared" si="4"/>
        <v>0.33333333333333331</v>
      </c>
      <c r="R55" s="1">
        <f t="shared" si="10"/>
        <v>0.25</v>
      </c>
      <c r="S55" s="3">
        <v>2</v>
      </c>
      <c r="T55" s="3">
        <v>2</v>
      </c>
      <c r="U55" s="3">
        <v>2</v>
      </c>
      <c r="V55" s="3">
        <v>1</v>
      </c>
      <c r="W55" s="3">
        <v>1</v>
      </c>
      <c r="X55" s="3">
        <v>2</v>
      </c>
      <c r="Y55" s="3">
        <v>2</v>
      </c>
      <c r="Z55" s="3">
        <v>1</v>
      </c>
      <c r="AA55" s="3">
        <v>2</v>
      </c>
      <c r="AB55" s="3">
        <v>2</v>
      </c>
      <c r="AC55" s="3">
        <v>1</v>
      </c>
      <c r="AD55" s="3">
        <v>-2</v>
      </c>
      <c r="AE55" s="1">
        <f t="shared" si="9"/>
        <v>2</v>
      </c>
      <c r="AF55" s="1">
        <f t="shared" si="5"/>
        <v>1.3333333333333333</v>
      </c>
      <c r="AG55" s="1">
        <f t="shared" si="6"/>
        <v>1.6666666666666667</v>
      </c>
      <c r="AH55" s="1">
        <f t="shared" si="7"/>
        <v>0.33333333333333331</v>
      </c>
      <c r="AI55" s="1">
        <f t="shared" si="8"/>
        <v>1.3333333333333333</v>
      </c>
      <c r="AJ55" s="2"/>
      <c r="AK55" s="3">
        <v>22</v>
      </c>
      <c r="AL55" s="3">
        <v>2</v>
      </c>
      <c r="AR55" t="s">
        <v>130</v>
      </c>
      <c r="AS55" t="s">
        <v>64</v>
      </c>
      <c r="AT55" t="s">
        <v>64</v>
      </c>
      <c r="AU55">
        <v>1</v>
      </c>
      <c r="AW55" s="3">
        <v>0</v>
      </c>
      <c r="AX55" s="3">
        <v>-1</v>
      </c>
      <c r="AY55" s="3">
        <v>1</v>
      </c>
      <c r="AZ55" s="3">
        <v>-1</v>
      </c>
      <c r="BA55" s="3">
        <v>-1</v>
      </c>
      <c r="BB55" s="3">
        <v>0</v>
      </c>
      <c r="BC55" s="1">
        <v>-0.33333333333333331</v>
      </c>
      <c r="BD55" s="3">
        <v>1</v>
      </c>
      <c r="BE55" s="3">
        <v>2</v>
      </c>
      <c r="BF55" s="3">
        <v>-1</v>
      </c>
      <c r="BG55" s="3">
        <v>2</v>
      </c>
      <c r="BH55" s="3">
        <v>0</v>
      </c>
      <c r="BI55" s="3">
        <v>2</v>
      </c>
    </row>
    <row r="56" spans="1:61">
      <c r="A56" s="3">
        <v>55</v>
      </c>
      <c r="B56" s="3">
        <v>3</v>
      </c>
      <c r="C56" s="3">
        <v>0</v>
      </c>
      <c r="D56" s="3">
        <v>3</v>
      </c>
      <c r="E56" s="3">
        <v>0</v>
      </c>
      <c r="F56" s="3">
        <v>0</v>
      </c>
      <c r="G56" s="3">
        <v>1</v>
      </c>
      <c r="H56" s="3">
        <v>1</v>
      </c>
      <c r="I56" s="3">
        <v>-1</v>
      </c>
      <c r="J56" s="3">
        <v>-2</v>
      </c>
      <c r="K56" s="3">
        <v>-2</v>
      </c>
      <c r="L56" s="3">
        <v>-2</v>
      </c>
      <c r="M56" s="3">
        <v>-3</v>
      </c>
      <c r="N56" s="1">
        <f t="shared" si="1"/>
        <v>2</v>
      </c>
      <c r="O56" s="1">
        <f t="shared" si="2"/>
        <v>0.33333333333333331</v>
      </c>
      <c r="P56" s="1">
        <f t="shared" si="3"/>
        <v>-0.66666666666666663</v>
      </c>
      <c r="Q56" s="1">
        <f t="shared" si="4"/>
        <v>-2.3333333333333335</v>
      </c>
      <c r="R56" s="1">
        <f t="shared" si="10"/>
        <v>-0.16666666666666666</v>
      </c>
      <c r="S56" s="3">
        <v>0</v>
      </c>
      <c r="T56" s="3">
        <v>-1</v>
      </c>
      <c r="U56" s="3">
        <v>2</v>
      </c>
      <c r="V56" s="3">
        <v>2</v>
      </c>
      <c r="W56" s="3">
        <v>2</v>
      </c>
      <c r="X56" s="3">
        <v>2</v>
      </c>
      <c r="Y56" s="3">
        <v>3</v>
      </c>
      <c r="Z56" s="3">
        <v>-1</v>
      </c>
      <c r="AA56" s="3">
        <v>2</v>
      </c>
      <c r="AB56" s="3">
        <v>0</v>
      </c>
      <c r="AC56" s="3">
        <v>0</v>
      </c>
      <c r="AD56" s="3">
        <v>2</v>
      </c>
      <c r="AE56" s="1">
        <f t="shared" si="9"/>
        <v>0.33333333333333331</v>
      </c>
      <c r="AF56" s="1">
        <f t="shared" si="5"/>
        <v>2</v>
      </c>
      <c r="AG56" s="1">
        <f t="shared" si="6"/>
        <v>1.3333333333333333</v>
      </c>
      <c r="AH56" s="1">
        <f t="shared" si="7"/>
        <v>0.66666666666666663</v>
      </c>
      <c r="AI56" s="1">
        <f t="shared" si="8"/>
        <v>1.0833333333333333</v>
      </c>
      <c r="AJ56" s="2"/>
      <c r="AK56" s="3">
        <v>62</v>
      </c>
      <c r="AL56" s="3">
        <v>4</v>
      </c>
      <c r="AQ56" t="s">
        <v>131</v>
      </c>
      <c r="AU56">
        <v>1</v>
      </c>
      <c r="AW56" s="3">
        <v>1</v>
      </c>
      <c r="AX56" s="3">
        <v>-1</v>
      </c>
      <c r="AY56" s="3">
        <v>1</v>
      </c>
      <c r="AZ56" s="3">
        <v>0</v>
      </c>
      <c r="BA56" s="3">
        <v>-2</v>
      </c>
      <c r="BB56" s="3">
        <v>-2</v>
      </c>
      <c r="BC56" s="1">
        <v>-0.5</v>
      </c>
      <c r="BD56" s="3">
        <v>1</v>
      </c>
      <c r="BE56" s="3">
        <v>1</v>
      </c>
      <c r="BF56" s="3">
        <v>0</v>
      </c>
      <c r="BG56" s="3">
        <v>1</v>
      </c>
      <c r="BH56" s="3">
        <v>1</v>
      </c>
      <c r="BI56" s="3">
        <v>2</v>
      </c>
    </row>
    <row r="57" spans="1:61">
      <c r="A57" s="3">
        <v>56</v>
      </c>
      <c r="B57" s="3">
        <v>3</v>
      </c>
      <c r="C57" s="3">
        <v>3</v>
      </c>
      <c r="D57" s="3">
        <v>3</v>
      </c>
      <c r="E57" s="3">
        <v>2</v>
      </c>
      <c r="F57" s="3">
        <v>3</v>
      </c>
      <c r="G57" s="3">
        <v>2</v>
      </c>
      <c r="H57" s="3">
        <v>0</v>
      </c>
      <c r="I57" s="3">
        <v>-3</v>
      </c>
      <c r="J57" s="3">
        <v>-2</v>
      </c>
      <c r="K57" s="3">
        <v>0</v>
      </c>
      <c r="L57" s="3">
        <v>1</v>
      </c>
      <c r="M57" s="3">
        <v>-3</v>
      </c>
      <c r="N57" s="1">
        <f t="shared" si="1"/>
        <v>3</v>
      </c>
      <c r="O57" s="1">
        <f t="shared" si="2"/>
        <v>2.3333333333333335</v>
      </c>
      <c r="P57" s="1">
        <f t="shared" si="3"/>
        <v>-1.6666666666666667</v>
      </c>
      <c r="Q57" s="1">
        <f t="shared" si="4"/>
        <v>-0.66666666666666663</v>
      </c>
      <c r="R57" s="1">
        <f t="shared" si="10"/>
        <v>0.75</v>
      </c>
      <c r="S57" s="3">
        <v>-1</v>
      </c>
      <c r="T57" s="3">
        <v>0</v>
      </c>
      <c r="U57" s="3">
        <v>-1</v>
      </c>
      <c r="V57" s="3">
        <v>-1</v>
      </c>
      <c r="W57" s="3">
        <v>-1</v>
      </c>
      <c r="X57" s="3">
        <v>-1</v>
      </c>
      <c r="Y57" s="3">
        <v>0</v>
      </c>
      <c r="Z57" s="3">
        <v>-3</v>
      </c>
      <c r="AA57" s="3">
        <v>-3</v>
      </c>
      <c r="AB57" s="3">
        <v>-3</v>
      </c>
      <c r="AC57" s="3">
        <v>-3</v>
      </c>
      <c r="AD57" s="3">
        <v>-3</v>
      </c>
      <c r="AE57" s="1">
        <f t="shared" si="9"/>
        <v>-0.66666666666666663</v>
      </c>
      <c r="AF57" s="1">
        <f t="shared" si="5"/>
        <v>-1</v>
      </c>
      <c r="AG57" s="1">
        <f t="shared" si="6"/>
        <v>-2</v>
      </c>
      <c r="AH57" s="1">
        <f t="shared" si="7"/>
        <v>-3</v>
      </c>
      <c r="AI57" s="1">
        <f t="shared" si="8"/>
        <v>-1.6666666666666667</v>
      </c>
      <c r="AJ57" s="2"/>
      <c r="AK57" s="3">
        <v>22</v>
      </c>
      <c r="AL57" s="3">
        <v>3</v>
      </c>
      <c r="AM57" t="s">
        <v>65</v>
      </c>
      <c r="AN57" t="s">
        <v>64</v>
      </c>
      <c r="AO57" t="s">
        <v>64</v>
      </c>
      <c r="AU57">
        <v>1</v>
      </c>
      <c r="AW57" s="3">
        <v>1</v>
      </c>
      <c r="AX57" s="3">
        <v>-1</v>
      </c>
      <c r="AY57" s="3">
        <v>-1</v>
      </c>
      <c r="AZ57" s="3">
        <v>-2</v>
      </c>
      <c r="BA57" s="3">
        <v>-2</v>
      </c>
      <c r="BB57" s="3">
        <v>-1</v>
      </c>
      <c r="BC57" s="1">
        <v>-1</v>
      </c>
      <c r="BD57" s="3">
        <v>2</v>
      </c>
      <c r="BE57" s="3">
        <v>1</v>
      </c>
      <c r="BF57" s="3">
        <v>0</v>
      </c>
      <c r="BG57" s="3">
        <v>1</v>
      </c>
      <c r="BH57" s="3">
        <v>0</v>
      </c>
      <c r="BI57" s="3">
        <v>2</v>
      </c>
    </row>
    <row r="58" spans="1:61">
      <c r="A58" s="3">
        <v>57</v>
      </c>
      <c r="B58" s="3">
        <v>-3</v>
      </c>
      <c r="C58" s="3">
        <v>-2</v>
      </c>
      <c r="D58" s="3">
        <v>-1</v>
      </c>
      <c r="E58" s="3">
        <v>-3</v>
      </c>
      <c r="F58" s="3">
        <v>-2</v>
      </c>
      <c r="G58" s="3">
        <v>-2</v>
      </c>
      <c r="H58" s="3">
        <v>-3</v>
      </c>
      <c r="I58" s="3">
        <v>-1</v>
      </c>
      <c r="J58" s="3">
        <v>-2</v>
      </c>
      <c r="K58" s="3">
        <v>-2</v>
      </c>
      <c r="L58" s="3">
        <v>-2</v>
      </c>
      <c r="M58" s="3">
        <v>0</v>
      </c>
      <c r="N58" s="1">
        <f t="shared" si="1"/>
        <v>-2</v>
      </c>
      <c r="O58" s="1">
        <f t="shared" si="2"/>
        <v>-2.3333333333333335</v>
      </c>
      <c r="P58" s="1">
        <f t="shared" si="3"/>
        <v>-2</v>
      </c>
      <c r="Q58" s="1">
        <f t="shared" si="4"/>
        <v>-1.3333333333333333</v>
      </c>
      <c r="R58" s="1">
        <f t="shared" si="10"/>
        <v>-1.9166666666666667</v>
      </c>
      <c r="S58" s="3">
        <v>0</v>
      </c>
      <c r="T58" s="3">
        <v>2</v>
      </c>
      <c r="U58" s="3">
        <v>2</v>
      </c>
      <c r="V58" s="3">
        <v>2</v>
      </c>
      <c r="W58" s="3">
        <v>-1</v>
      </c>
      <c r="X58" s="3">
        <v>0</v>
      </c>
      <c r="Y58" s="3">
        <v>0</v>
      </c>
      <c r="Z58" s="3">
        <v>-2</v>
      </c>
      <c r="AA58" s="3">
        <v>-1</v>
      </c>
      <c r="AB58" s="3">
        <v>-2</v>
      </c>
      <c r="AC58" s="3">
        <v>1</v>
      </c>
      <c r="AD58" s="3">
        <v>-2</v>
      </c>
      <c r="AE58" s="1">
        <f t="shared" si="9"/>
        <v>1.3333333333333333</v>
      </c>
      <c r="AF58" s="1">
        <f t="shared" si="5"/>
        <v>0.33333333333333331</v>
      </c>
      <c r="AG58" s="1">
        <f t="shared" si="6"/>
        <v>-1</v>
      </c>
      <c r="AH58" s="1">
        <f t="shared" si="7"/>
        <v>-1</v>
      </c>
      <c r="AI58" s="1">
        <f t="shared" si="8"/>
        <v>-8.3333333333333329E-2</v>
      </c>
      <c r="AJ58" s="2"/>
      <c r="AK58" s="3">
        <v>23</v>
      </c>
      <c r="AL58" s="3">
        <v>4</v>
      </c>
      <c r="AQ58" t="s">
        <v>108</v>
      </c>
      <c r="AU58">
        <v>0</v>
      </c>
      <c r="AV58" t="s">
        <v>80</v>
      </c>
      <c r="AW58" s="3">
        <v>2</v>
      </c>
      <c r="AX58" s="3">
        <v>-1</v>
      </c>
      <c r="AY58" s="3">
        <v>-2</v>
      </c>
      <c r="AZ58" s="3">
        <v>2</v>
      </c>
      <c r="BA58" s="3">
        <v>-2</v>
      </c>
      <c r="BB58" s="3">
        <v>-2</v>
      </c>
      <c r="BC58" s="1">
        <v>-0.5</v>
      </c>
      <c r="BD58" s="3">
        <v>1</v>
      </c>
      <c r="BE58" s="3">
        <v>2</v>
      </c>
      <c r="BF58" s="3">
        <v>1</v>
      </c>
      <c r="BG58" s="3">
        <v>2</v>
      </c>
      <c r="BH58" s="3">
        <v>0</v>
      </c>
      <c r="BI58" s="3">
        <v>2</v>
      </c>
    </row>
    <row r="59" spans="1:61">
      <c r="A59" s="3">
        <v>58</v>
      </c>
      <c r="B59" s="3">
        <v>-3</v>
      </c>
      <c r="C59" s="3">
        <v>-2</v>
      </c>
      <c r="D59" s="3">
        <v>-2</v>
      </c>
      <c r="E59" s="3">
        <v>-2</v>
      </c>
      <c r="F59" s="3">
        <v>-1</v>
      </c>
      <c r="G59" s="3">
        <v>-2</v>
      </c>
      <c r="H59" s="3">
        <v>-1</v>
      </c>
      <c r="I59" s="3">
        <v>-1</v>
      </c>
      <c r="J59" s="3">
        <v>-1</v>
      </c>
      <c r="K59" s="3">
        <v>-1</v>
      </c>
      <c r="L59" s="3">
        <v>1</v>
      </c>
      <c r="M59" s="3">
        <v>1</v>
      </c>
      <c r="N59" s="1">
        <f t="shared" si="1"/>
        <v>-2.3333333333333335</v>
      </c>
      <c r="O59" s="1">
        <f t="shared" si="2"/>
        <v>-1.6666666666666667</v>
      </c>
      <c r="P59" s="1">
        <f t="shared" si="3"/>
        <v>-1</v>
      </c>
      <c r="Q59" s="1">
        <f t="shared" si="4"/>
        <v>0.33333333333333331</v>
      </c>
      <c r="R59" s="1">
        <f t="shared" si="10"/>
        <v>-1.1666666666666667</v>
      </c>
      <c r="S59" s="3">
        <v>3</v>
      </c>
      <c r="T59" s="3">
        <v>3</v>
      </c>
      <c r="U59" s="3">
        <v>3</v>
      </c>
      <c r="V59" s="3">
        <v>1</v>
      </c>
      <c r="W59" s="3">
        <v>1</v>
      </c>
      <c r="X59" s="3">
        <v>2</v>
      </c>
      <c r="Y59" s="3">
        <v>1</v>
      </c>
      <c r="Z59" s="3">
        <v>-1</v>
      </c>
      <c r="AA59" s="3">
        <v>1</v>
      </c>
      <c r="AB59" s="3">
        <v>1</v>
      </c>
      <c r="AC59" s="3">
        <v>0</v>
      </c>
      <c r="AD59" s="3">
        <v>-3</v>
      </c>
      <c r="AE59" s="1">
        <f t="shared" si="9"/>
        <v>3</v>
      </c>
      <c r="AF59" s="1">
        <f t="shared" si="5"/>
        <v>1.3333333333333333</v>
      </c>
      <c r="AG59" s="1">
        <f t="shared" si="6"/>
        <v>0.33333333333333331</v>
      </c>
      <c r="AH59" s="1">
        <f t="shared" si="7"/>
        <v>-0.66666666666666663</v>
      </c>
      <c r="AI59" s="1">
        <f t="shared" si="8"/>
        <v>1</v>
      </c>
      <c r="AJ59" s="2"/>
      <c r="AK59" s="3">
        <v>23</v>
      </c>
      <c r="AL59" s="3">
        <v>3</v>
      </c>
      <c r="AM59" t="s">
        <v>132</v>
      </c>
      <c r="AN59" t="s">
        <v>64</v>
      </c>
      <c r="AO59" t="s">
        <v>64</v>
      </c>
      <c r="AU59">
        <v>0</v>
      </c>
      <c r="AV59" t="s">
        <v>80</v>
      </c>
      <c r="AW59" s="3">
        <v>-2</v>
      </c>
      <c r="AX59" s="3">
        <v>-2</v>
      </c>
      <c r="AY59" s="3">
        <v>-2</v>
      </c>
      <c r="AZ59" s="3">
        <v>1</v>
      </c>
      <c r="BA59" s="3">
        <v>-2</v>
      </c>
      <c r="BB59" s="3">
        <v>-2</v>
      </c>
      <c r="BC59" s="1">
        <v>-1.5</v>
      </c>
      <c r="BD59" s="3">
        <v>1</v>
      </c>
      <c r="BE59" s="3">
        <v>1</v>
      </c>
      <c r="BF59" s="3">
        <v>-1</v>
      </c>
      <c r="BG59" s="3">
        <v>2</v>
      </c>
      <c r="BH59" s="3">
        <v>1</v>
      </c>
      <c r="BI59" s="3">
        <v>2</v>
      </c>
    </row>
    <row r="60" spans="1:61">
      <c r="A60" s="3">
        <v>59</v>
      </c>
      <c r="B60" s="3">
        <v>1</v>
      </c>
      <c r="C60" s="3">
        <v>2</v>
      </c>
      <c r="D60" s="3">
        <v>2</v>
      </c>
      <c r="E60" s="3">
        <v>2</v>
      </c>
      <c r="F60" s="3">
        <v>1</v>
      </c>
      <c r="G60" s="3">
        <v>2</v>
      </c>
      <c r="H60" s="3">
        <v>1</v>
      </c>
      <c r="I60" s="3">
        <v>1</v>
      </c>
      <c r="J60" s="3">
        <v>0</v>
      </c>
      <c r="K60" s="3">
        <v>0</v>
      </c>
      <c r="L60" s="3">
        <v>0</v>
      </c>
      <c r="M60" s="3">
        <v>1</v>
      </c>
      <c r="N60" s="1">
        <f t="shared" si="1"/>
        <v>1.6666666666666667</v>
      </c>
      <c r="O60" s="1">
        <f t="shared" si="2"/>
        <v>1.6666666666666667</v>
      </c>
      <c r="P60" s="1">
        <f t="shared" si="3"/>
        <v>0.66666666666666663</v>
      </c>
      <c r="Q60" s="1">
        <f t="shared" si="4"/>
        <v>0.33333333333333331</v>
      </c>
      <c r="R60" s="1">
        <f t="shared" si="10"/>
        <v>1.0833333333333333</v>
      </c>
      <c r="S60" s="3">
        <v>-2</v>
      </c>
      <c r="T60" s="3">
        <v>-1</v>
      </c>
      <c r="U60" s="3">
        <v>-2</v>
      </c>
      <c r="V60" s="3">
        <v>-1</v>
      </c>
      <c r="W60" s="3">
        <v>-1</v>
      </c>
      <c r="X60" s="3">
        <v>-1</v>
      </c>
      <c r="Y60" s="3">
        <v>-1</v>
      </c>
      <c r="Z60" s="3">
        <v>1</v>
      </c>
      <c r="AA60" s="3">
        <v>-1</v>
      </c>
      <c r="AB60" s="3">
        <v>-3</v>
      </c>
      <c r="AC60" s="3">
        <v>0</v>
      </c>
      <c r="AD60" s="3">
        <v>-3</v>
      </c>
      <c r="AE60" s="1">
        <f t="shared" si="9"/>
        <v>-1.6666666666666667</v>
      </c>
      <c r="AF60" s="1">
        <f t="shared" si="5"/>
        <v>-1</v>
      </c>
      <c r="AG60" s="1">
        <f t="shared" si="6"/>
        <v>-0.33333333333333331</v>
      </c>
      <c r="AH60" s="1">
        <f t="shared" si="7"/>
        <v>-2</v>
      </c>
      <c r="AI60" s="1">
        <f t="shared" si="8"/>
        <v>-1.25</v>
      </c>
      <c r="AJ60" s="2"/>
      <c r="AK60" s="3">
        <v>26</v>
      </c>
      <c r="AL60" s="3">
        <v>3</v>
      </c>
      <c r="AM60" t="s">
        <v>133</v>
      </c>
      <c r="AN60" t="s">
        <v>64</v>
      </c>
      <c r="AO60" t="s">
        <v>64</v>
      </c>
      <c r="AU60">
        <v>0</v>
      </c>
      <c r="AV60" t="s">
        <v>134</v>
      </c>
      <c r="AW60" s="3">
        <v>0</v>
      </c>
      <c r="AX60" s="3">
        <v>-1</v>
      </c>
      <c r="AY60" s="3">
        <v>0</v>
      </c>
      <c r="AZ60" s="3">
        <v>0</v>
      </c>
      <c r="BA60" s="3">
        <v>-2</v>
      </c>
      <c r="BB60" s="3">
        <v>-1</v>
      </c>
      <c r="BC60" s="1">
        <v>-0.66666666666666663</v>
      </c>
      <c r="BD60" s="3">
        <v>1</v>
      </c>
      <c r="BE60" s="3">
        <v>2</v>
      </c>
      <c r="BF60" s="3">
        <v>1</v>
      </c>
      <c r="BG60" s="3">
        <v>2</v>
      </c>
      <c r="BH60" s="3">
        <v>1</v>
      </c>
      <c r="BI60" s="3">
        <v>3</v>
      </c>
    </row>
    <row r="61" spans="1:61">
      <c r="A61" s="3">
        <v>60</v>
      </c>
      <c r="B61" s="3">
        <v>3</v>
      </c>
      <c r="C61" s="3">
        <v>-2</v>
      </c>
      <c r="D61" s="3">
        <v>1</v>
      </c>
      <c r="E61" s="3">
        <v>-3</v>
      </c>
      <c r="F61" s="3">
        <v>-3</v>
      </c>
      <c r="G61" s="3">
        <v>-2</v>
      </c>
      <c r="H61" s="3">
        <v>2</v>
      </c>
      <c r="I61" s="3">
        <v>-3</v>
      </c>
      <c r="J61" s="3">
        <v>-2</v>
      </c>
      <c r="K61" s="3">
        <v>-1</v>
      </c>
      <c r="L61" s="3">
        <v>0</v>
      </c>
      <c r="M61" s="3">
        <v>-3</v>
      </c>
      <c r="N61" s="1">
        <f t="shared" si="1"/>
        <v>0.66666666666666663</v>
      </c>
      <c r="O61" s="1">
        <f t="shared" si="2"/>
        <v>-2.6666666666666665</v>
      </c>
      <c r="P61" s="1">
        <f t="shared" si="3"/>
        <v>-1</v>
      </c>
      <c r="Q61" s="1">
        <f t="shared" si="4"/>
        <v>-1.3333333333333333</v>
      </c>
      <c r="R61" s="1">
        <f t="shared" si="10"/>
        <v>-1.0833333333333333</v>
      </c>
      <c r="S61" s="3">
        <v>3</v>
      </c>
      <c r="T61" s="3">
        <v>1</v>
      </c>
      <c r="U61" s="3">
        <v>2</v>
      </c>
      <c r="V61" s="3">
        <v>1</v>
      </c>
      <c r="W61" s="3">
        <v>0</v>
      </c>
      <c r="X61" s="3">
        <v>3</v>
      </c>
      <c r="Y61" s="3">
        <v>2</v>
      </c>
      <c r="Z61" s="3">
        <v>0</v>
      </c>
      <c r="AA61" s="3">
        <v>1</v>
      </c>
      <c r="AB61" s="3">
        <v>0</v>
      </c>
      <c r="AC61" s="3">
        <v>1</v>
      </c>
      <c r="AD61" s="3">
        <v>-3</v>
      </c>
      <c r="AE61" s="1">
        <f t="shared" si="9"/>
        <v>2</v>
      </c>
      <c r="AF61" s="1">
        <f t="shared" si="5"/>
        <v>1.3333333333333333</v>
      </c>
      <c r="AG61" s="1">
        <f t="shared" si="6"/>
        <v>1</v>
      </c>
      <c r="AH61" s="1">
        <f t="shared" si="7"/>
        <v>-0.66666666666666663</v>
      </c>
      <c r="AI61" s="1">
        <f t="shared" si="8"/>
        <v>0.91666666666666663</v>
      </c>
      <c r="AJ61" s="2"/>
      <c r="AK61" s="3">
        <v>25</v>
      </c>
      <c r="AL61" s="3">
        <v>4</v>
      </c>
      <c r="AQ61" t="s">
        <v>135</v>
      </c>
      <c r="AU61">
        <v>0</v>
      </c>
      <c r="AV61" t="s">
        <v>103</v>
      </c>
      <c r="AW61" s="3">
        <v>1</v>
      </c>
      <c r="AX61" s="3">
        <v>0</v>
      </c>
      <c r="AY61" s="3">
        <v>-1</v>
      </c>
      <c r="AZ61" s="3">
        <v>1</v>
      </c>
      <c r="BA61" s="3">
        <v>0</v>
      </c>
      <c r="BB61" s="3">
        <v>-2</v>
      </c>
      <c r="BC61" s="1">
        <v>-0.16666666666666666</v>
      </c>
      <c r="BD61" s="3">
        <v>1</v>
      </c>
      <c r="BE61" s="3">
        <v>1</v>
      </c>
      <c r="BF61" s="3">
        <v>-1</v>
      </c>
      <c r="BG61" s="3">
        <v>2</v>
      </c>
      <c r="BH61" s="3">
        <v>0</v>
      </c>
      <c r="BI61" s="3">
        <v>2</v>
      </c>
    </row>
    <row r="62" spans="1:61">
      <c r="A62" s="3">
        <v>61</v>
      </c>
      <c r="B62" s="3">
        <v>-3</v>
      </c>
      <c r="C62" s="3">
        <v>-3</v>
      </c>
      <c r="D62" s="3">
        <v>-3</v>
      </c>
      <c r="E62" s="3">
        <v>-3</v>
      </c>
      <c r="F62" s="3">
        <v>-3</v>
      </c>
      <c r="G62" s="3">
        <v>-3</v>
      </c>
      <c r="H62" s="3">
        <v>3</v>
      </c>
      <c r="I62" s="3">
        <v>2</v>
      </c>
      <c r="J62" s="3">
        <v>-3</v>
      </c>
      <c r="K62" s="3">
        <v>-3</v>
      </c>
      <c r="L62" s="3">
        <v>0</v>
      </c>
      <c r="M62" s="3">
        <v>0</v>
      </c>
      <c r="N62" s="1">
        <f t="shared" si="1"/>
        <v>-3</v>
      </c>
      <c r="O62" s="1">
        <f t="shared" si="2"/>
        <v>-3</v>
      </c>
      <c r="P62" s="1">
        <f t="shared" si="3"/>
        <v>0.66666666666666663</v>
      </c>
      <c r="Q62" s="1">
        <f t="shared" si="4"/>
        <v>-1</v>
      </c>
      <c r="R62" s="1">
        <f t="shared" si="10"/>
        <v>-1.5833333333333333</v>
      </c>
      <c r="S62" s="3">
        <v>2</v>
      </c>
      <c r="T62" s="3">
        <v>2</v>
      </c>
      <c r="U62" s="3">
        <v>2</v>
      </c>
      <c r="V62" s="3">
        <v>2</v>
      </c>
      <c r="W62" s="3">
        <v>2</v>
      </c>
      <c r="X62" s="3">
        <v>2</v>
      </c>
      <c r="Y62" s="3">
        <v>-2</v>
      </c>
      <c r="Z62" s="3">
        <v>-2</v>
      </c>
      <c r="AA62" s="3">
        <v>-2</v>
      </c>
      <c r="AB62" s="3">
        <v>1</v>
      </c>
      <c r="AC62" s="3">
        <v>-2</v>
      </c>
      <c r="AD62" s="3">
        <v>1</v>
      </c>
      <c r="AE62" s="1">
        <f t="shared" si="9"/>
        <v>2</v>
      </c>
      <c r="AF62" s="1">
        <f t="shared" si="5"/>
        <v>2</v>
      </c>
      <c r="AG62" s="1">
        <f t="shared" si="6"/>
        <v>-2</v>
      </c>
      <c r="AH62" s="1">
        <f t="shared" si="7"/>
        <v>0</v>
      </c>
      <c r="AI62" s="1">
        <f t="shared" si="8"/>
        <v>0.5</v>
      </c>
      <c r="AJ62" s="2"/>
      <c r="AK62" s="3">
        <v>62</v>
      </c>
      <c r="AL62" s="3">
        <v>4</v>
      </c>
      <c r="AQ62" t="s">
        <v>136</v>
      </c>
      <c r="AU62">
        <v>1</v>
      </c>
      <c r="AW62" s="3">
        <v>2</v>
      </c>
      <c r="AX62" s="3">
        <v>1</v>
      </c>
      <c r="AY62" s="3">
        <v>2</v>
      </c>
      <c r="AZ62" s="3">
        <v>1</v>
      </c>
      <c r="BA62" s="3">
        <v>0</v>
      </c>
      <c r="BB62" s="3">
        <v>0</v>
      </c>
      <c r="BC62" s="1">
        <v>1</v>
      </c>
      <c r="BD62" s="3">
        <v>2</v>
      </c>
      <c r="BE62" s="3">
        <v>0</v>
      </c>
      <c r="BF62" s="3">
        <v>-2</v>
      </c>
      <c r="BG62" s="3">
        <v>2</v>
      </c>
      <c r="BH62" s="3">
        <v>0</v>
      </c>
      <c r="BI62" s="3">
        <v>2</v>
      </c>
    </row>
    <row r="63" spans="1:61">
      <c r="A63" s="3">
        <v>62</v>
      </c>
      <c r="B63" s="3">
        <v>2</v>
      </c>
      <c r="C63" s="3">
        <v>1</v>
      </c>
      <c r="D63" s="3">
        <v>2</v>
      </c>
      <c r="E63" s="3">
        <v>0</v>
      </c>
      <c r="F63" s="3">
        <v>0</v>
      </c>
      <c r="G63" s="3">
        <v>1</v>
      </c>
      <c r="H63" s="3">
        <v>1</v>
      </c>
      <c r="I63" s="3">
        <v>-2</v>
      </c>
      <c r="J63" s="3">
        <v>-2</v>
      </c>
      <c r="K63" s="3">
        <v>-2</v>
      </c>
      <c r="L63" s="3">
        <v>-1</v>
      </c>
      <c r="M63" s="3">
        <v>-2</v>
      </c>
      <c r="N63" s="1">
        <f t="shared" si="1"/>
        <v>1.6666666666666667</v>
      </c>
      <c r="O63" s="1">
        <f t="shared" si="2"/>
        <v>0.33333333333333331</v>
      </c>
      <c r="P63" s="1">
        <f t="shared" si="3"/>
        <v>-1</v>
      </c>
      <c r="Q63" s="1">
        <f t="shared" si="4"/>
        <v>-1.6666666666666667</v>
      </c>
      <c r="R63" s="1">
        <f t="shared" si="10"/>
        <v>-0.16666666666666666</v>
      </c>
      <c r="S63" s="3">
        <v>-2</v>
      </c>
      <c r="T63" s="3">
        <v>-2</v>
      </c>
      <c r="U63" s="3">
        <v>-1</v>
      </c>
      <c r="V63" s="3">
        <v>-2</v>
      </c>
      <c r="W63" s="3">
        <v>-2</v>
      </c>
      <c r="X63" s="3">
        <v>-2</v>
      </c>
      <c r="Y63" s="3">
        <v>2</v>
      </c>
      <c r="Z63" s="3">
        <v>0</v>
      </c>
      <c r="AA63" s="3">
        <v>1</v>
      </c>
      <c r="AB63" s="3">
        <v>1</v>
      </c>
      <c r="AC63" s="3">
        <v>-2</v>
      </c>
      <c r="AD63" s="3">
        <v>2</v>
      </c>
      <c r="AE63" s="1">
        <f t="shared" si="9"/>
        <v>-1.6666666666666667</v>
      </c>
      <c r="AF63" s="1">
        <f t="shared" si="5"/>
        <v>-2</v>
      </c>
      <c r="AG63" s="1">
        <f t="shared" si="6"/>
        <v>1</v>
      </c>
      <c r="AH63" s="1">
        <f t="shared" si="7"/>
        <v>0.33333333333333331</v>
      </c>
      <c r="AI63" s="1">
        <f t="shared" si="8"/>
        <v>-0.58333333333333337</v>
      </c>
      <c r="AJ63" s="2"/>
      <c r="AK63" s="3">
        <v>23</v>
      </c>
      <c r="AL63" s="3">
        <v>3</v>
      </c>
      <c r="AM63" t="s">
        <v>65</v>
      </c>
      <c r="AN63" t="s">
        <v>64</v>
      </c>
      <c r="AO63" t="s">
        <v>137</v>
      </c>
      <c r="AU63">
        <v>1</v>
      </c>
      <c r="AW63" s="3">
        <v>-1</v>
      </c>
      <c r="AX63" s="3">
        <v>1</v>
      </c>
      <c r="AY63" s="3">
        <v>-2</v>
      </c>
      <c r="AZ63" s="3">
        <v>0</v>
      </c>
      <c r="BA63" s="3">
        <v>-2</v>
      </c>
      <c r="BB63" s="3">
        <v>-2</v>
      </c>
      <c r="BC63" s="1">
        <v>-1</v>
      </c>
      <c r="BD63" s="3">
        <v>0</v>
      </c>
      <c r="BE63" s="3">
        <v>1</v>
      </c>
      <c r="BF63" s="3">
        <v>-1</v>
      </c>
      <c r="BG63" s="3">
        <v>1</v>
      </c>
      <c r="BH63" s="3">
        <v>1</v>
      </c>
      <c r="BI63" s="3">
        <v>1</v>
      </c>
    </row>
    <row r="64" spans="1:61">
      <c r="A64" s="3">
        <v>63</v>
      </c>
      <c r="B64" s="3">
        <v>3</v>
      </c>
      <c r="C64" s="3">
        <v>-1</v>
      </c>
      <c r="D64" s="3">
        <v>2</v>
      </c>
      <c r="E64" s="3">
        <v>-1</v>
      </c>
      <c r="F64" s="3">
        <v>-1</v>
      </c>
      <c r="G64" s="3">
        <v>-1</v>
      </c>
      <c r="H64" s="3">
        <v>-2</v>
      </c>
      <c r="I64" s="3">
        <v>2</v>
      </c>
      <c r="J64" s="3">
        <v>-2</v>
      </c>
      <c r="K64" s="3">
        <v>-2</v>
      </c>
      <c r="L64" s="3">
        <v>-2</v>
      </c>
      <c r="M64" s="3">
        <v>-1</v>
      </c>
      <c r="N64" s="1">
        <f t="shared" si="1"/>
        <v>1.3333333333333333</v>
      </c>
      <c r="O64" s="1">
        <f t="shared" si="2"/>
        <v>-1</v>
      </c>
      <c r="P64" s="1">
        <f t="shared" si="3"/>
        <v>-0.66666666666666663</v>
      </c>
      <c r="Q64" s="1">
        <f t="shared" si="4"/>
        <v>-1.6666666666666667</v>
      </c>
      <c r="R64" s="1">
        <f t="shared" si="10"/>
        <v>-0.5</v>
      </c>
      <c r="S64" s="3">
        <v>-1</v>
      </c>
      <c r="T64" s="3">
        <v>-1</v>
      </c>
      <c r="U64" s="3">
        <v>-1</v>
      </c>
      <c r="V64" s="3">
        <v>2</v>
      </c>
      <c r="W64" s="3">
        <v>3</v>
      </c>
      <c r="X64" s="3">
        <v>2</v>
      </c>
      <c r="Y64" s="3">
        <v>3</v>
      </c>
      <c r="Z64" s="3">
        <v>2</v>
      </c>
      <c r="AA64" s="3">
        <v>2</v>
      </c>
      <c r="AB64" s="3">
        <v>-2</v>
      </c>
      <c r="AC64" s="3">
        <v>2</v>
      </c>
      <c r="AD64" s="3">
        <v>3</v>
      </c>
      <c r="AE64" s="1">
        <f t="shared" si="9"/>
        <v>-1</v>
      </c>
      <c r="AF64" s="1">
        <f t="shared" si="5"/>
        <v>2.3333333333333335</v>
      </c>
      <c r="AG64" s="1">
        <f t="shared" si="6"/>
        <v>2.3333333333333335</v>
      </c>
      <c r="AH64" s="1">
        <f t="shared" si="7"/>
        <v>1</v>
      </c>
      <c r="AI64" s="1">
        <f t="shared" si="8"/>
        <v>1.1666666666666667</v>
      </c>
      <c r="AJ64" s="2"/>
      <c r="AK64" s="3">
        <v>27</v>
      </c>
      <c r="AL64" s="3">
        <v>3</v>
      </c>
      <c r="AM64" t="s">
        <v>138</v>
      </c>
      <c r="AN64" t="s">
        <v>70</v>
      </c>
      <c r="AO64" t="s">
        <v>70</v>
      </c>
      <c r="AU64">
        <v>1</v>
      </c>
      <c r="AW64" s="3">
        <v>-2</v>
      </c>
      <c r="AX64" s="3">
        <v>2</v>
      </c>
      <c r="AY64" s="3">
        <v>-2</v>
      </c>
      <c r="AZ64" s="3">
        <v>1</v>
      </c>
      <c r="BA64" s="3">
        <v>-2</v>
      </c>
      <c r="BB64" s="3">
        <v>-2</v>
      </c>
      <c r="BC64" s="1">
        <v>-0.83333333333333337</v>
      </c>
      <c r="BD64" s="5">
        <v>2</v>
      </c>
      <c r="BE64" s="5">
        <v>1</v>
      </c>
      <c r="BF64" s="5">
        <v>-2</v>
      </c>
      <c r="BG64" s="5">
        <v>1</v>
      </c>
      <c r="BH64" s="5">
        <v>1</v>
      </c>
      <c r="BI64" s="5">
        <v>3</v>
      </c>
    </row>
    <row r="65" spans="1:61">
      <c r="A65" s="3">
        <v>64</v>
      </c>
      <c r="B65" s="3">
        <v>3</v>
      </c>
      <c r="C65" s="3">
        <v>3</v>
      </c>
      <c r="D65" s="3">
        <v>3</v>
      </c>
      <c r="E65" s="3">
        <v>-2</v>
      </c>
      <c r="F65" s="3">
        <v>-2</v>
      </c>
      <c r="G65" s="3">
        <v>-1</v>
      </c>
      <c r="H65" s="3">
        <v>-3</v>
      </c>
      <c r="I65" s="3">
        <v>-3</v>
      </c>
      <c r="J65" s="3">
        <v>-3</v>
      </c>
      <c r="K65" s="3">
        <v>-3</v>
      </c>
      <c r="L65" s="3">
        <v>-3</v>
      </c>
      <c r="M65" s="3">
        <v>-3</v>
      </c>
      <c r="N65" s="1">
        <f t="shared" si="1"/>
        <v>3</v>
      </c>
      <c r="O65" s="1">
        <f t="shared" si="2"/>
        <v>-1.6666666666666667</v>
      </c>
      <c r="P65" s="1">
        <f t="shared" si="3"/>
        <v>-3</v>
      </c>
      <c r="Q65" s="1">
        <f t="shared" si="4"/>
        <v>-3</v>
      </c>
      <c r="R65" s="1">
        <f t="shared" si="10"/>
        <v>-1.1666666666666667</v>
      </c>
      <c r="S65" s="3">
        <v>-1</v>
      </c>
      <c r="T65" s="3">
        <v>-3</v>
      </c>
      <c r="U65" s="3">
        <v>1</v>
      </c>
      <c r="V65" s="3">
        <v>-1</v>
      </c>
      <c r="W65" s="3">
        <v>-1</v>
      </c>
      <c r="X65" s="3">
        <v>-1</v>
      </c>
      <c r="Y65" s="3">
        <v>-2</v>
      </c>
      <c r="Z65" s="3">
        <v>-2</v>
      </c>
      <c r="AA65" s="3">
        <v>-3</v>
      </c>
      <c r="AB65" s="3">
        <v>-2</v>
      </c>
      <c r="AC65" s="3">
        <v>-1</v>
      </c>
      <c r="AD65" s="3">
        <v>1</v>
      </c>
      <c r="AE65" s="1">
        <f t="shared" si="9"/>
        <v>-1</v>
      </c>
      <c r="AF65" s="1">
        <f t="shared" si="5"/>
        <v>-1</v>
      </c>
      <c r="AG65" s="1">
        <f t="shared" si="6"/>
        <v>-2.3333333333333335</v>
      </c>
      <c r="AH65" s="1">
        <f t="shared" si="7"/>
        <v>-0.66666666666666663</v>
      </c>
      <c r="AI65" s="1">
        <f t="shared" si="8"/>
        <v>-1.25</v>
      </c>
      <c r="AJ65" s="2"/>
      <c r="AK65" s="3">
        <v>26</v>
      </c>
      <c r="AL65" s="3">
        <v>3</v>
      </c>
      <c r="AM65" t="s">
        <v>65</v>
      </c>
      <c r="AN65" t="s">
        <v>64</v>
      </c>
      <c r="AO65" t="s">
        <v>64</v>
      </c>
      <c r="AU65">
        <v>1</v>
      </c>
      <c r="AW65" s="3">
        <v>1</v>
      </c>
      <c r="AX65" s="3">
        <v>-2</v>
      </c>
      <c r="AY65" s="3">
        <v>0</v>
      </c>
      <c r="AZ65" s="3">
        <v>0</v>
      </c>
      <c r="BA65" s="3">
        <v>0</v>
      </c>
      <c r="BB65" s="3">
        <v>-2</v>
      </c>
      <c r="BC65" s="1">
        <v>-0.5</v>
      </c>
      <c r="BD65" s="5">
        <v>0</v>
      </c>
      <c r="BE65" s="5">
        <v>1</v>
      </c>
      <c r="BF65" s="5">
        <v>-2</v>
      </c>
      <c r="BG65" s="5">
        <v>1</v>
      </c>
      <c r="BH65" s="5">
        <v>1</v>
      </c>
      <c r="BI65" s="5">
        <v>2</v>
      </c>
    </row>
    <row r="66" spans="1:61">
      <c r="A66" s="3">
        <v>65</v>
      </c>
      <c r="B66" s="3">
        <v>1</v>
      </c>
      <c r="C66" s="3">
        <v>2</v>
      </c>
      <c r="D66" s="3">
        <v>2</v>
      </c>
      <c r="E66" s="3">
        <v>-1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-1</v>
      </c>
      <c r="L66" s="3">
        <v>1</v>
      </c>
      <c r="M66" s="3">
        <v>1</v>
      </c>
      <c r="N66" s="1">
        <f t="shared" si="1"/>
        <v>1.6666666666666667</v>
      </c>
      <c r="O66" s="1">
        <f t="shared" si="2"/>
        <v>0.33333333333333331</v>
      </c>
      <c r="P66" s="1">
        <f t="shared" si="3"/>
        <v>1</v>
      </c>
      <c r="Q66" s="1">
        <f t="shared" si="4"/>
        <v>0.33333333333333331</v>
      </c>
      <c r="R66" s="1">
        <f t="shared" ref="R66:R76" si="11">AVERAGE(B66:M66)</f>
        <v>0.83333333333333337</v>
      </c>
      <c r="S66" s="3">
        <v>0</v>
      </c>
      <c r="T66" s="3">
        <v>1</v>
      </c>
      <c r="U66" s="3">
        <v>-1</v>
      </c>
      <c r="V66" s="3">
        <v>-1</v>
      </c>
      <c r="W66" s="3">
        <v>1</v>
      </c>
      <c r="X66" s="3">
        <v>-1</v>
      </c>
      <c r="Y66" s="3">
        <v>0</v>
      </c>
      <c r="Z66" s="3">
        <v>0</v>
      </c>
      <c r="AA66" s="3">
        <v>0</v>
      </c>
      <c r="AB66" s="3">
        <v>-1</v>
      </c>
      <c r="AC66" s="3">
        <v>1</v>
      </c>
      <c r="AD66" s="3">
        <v>1</v>
      </c>
      <c r="AE66" s="1">
        <f t="shared" si="9"/>
        <v>0</v>
      </c>
      <c r="AF66" s="1">
        <f t="shared" si="5"/>
        <v>-0.33333333333333331</v>
      </c>
      <c r="AG66" s="1">
        <f t="shared" si="6"/>
        <v>0</v>
      </c>
      <c r="AH66" s="1">
        <f t="shared" si="7"/>
        <v>0.33333333333333331</v>
      </c>
      <c r="AI66" s="1">
        <f t="shared" si="8"/>
        <v>0</v>
      </c>
      <c r="AJ66" s="2"/>
      <c r="AK66" s="3">
        <v>23</v>
      </c>
      <c r="AL66" s="3">
        <v>3</v>
      </c>
      <c r="AM66" t="s">
        <v>139</v>
      </c>
      <c r="AN66" t="s">
        <v>64</v>
      </c>
      <c r="AO66" t="s">
        <v>64</v>
      </c>
      <c r="AU66">
        <v>0</v>
      </c>
      <c r="AV66" t="s">
        <v>80</v>
      </c>
      <c r="AW66" s="3">
        <v>1</v>
      </c>
      <c r="AX66" s="3">
        <v>-2</v>
      </c>
      <c r="AY66" s="3">
        <v>-1</v>
      </c>
      <c r="AZ66" s="3">
        <v>-1</v>
      </c>
      <c r="BA66" s="3">
        <v>-2</v>
      </c>
      <c r="BB66" s="3">
        <v>-1</v>
      </c>
      <c r="BC66" s="1">
        <v>-1</v>
      </c>
      <c r="BD66" s="5">
        <v>-1</v>
      </c>
      <c r="BE66" s="5">
        <v>2</v>
      </c>
      <c r="BF66" s="5">
        <v>1</v>
      </c>
      <c r="BG66" s="5">
        <v>2</v>
      </c>
      <c r="BH66" s="5">
        <v>1</v>
      </c>
      <c r="BI66" s="5">
        <v>3</v>
      </c>
    </row>
    <row r="67" spans="1:61">
      <c r="A67" s="3">
        <v>66</v>
      </c>
      <c r="B67" s="3">
        <v>1</v>
      </c>
      <c r="C67" s="3">
        <v>0</v>
      </c>
      <c r="D67" s="3">
        <v>1</v>
      </c>
      <c r="E67" s="3">
        <v>2</v>
      </c>
      <c r="F67" s="3">
        <v>1</v>
      </c>
      <c r="G67" s="3">
        <v>1</v>
      </c>
      <c r="H67" s="3">
        <v>1</v>
      </c>
      <c r="I67" s="3">
        <v>1</v>
      </c>
      <c r="J67" s="3">
        <v>2</v>
      </c>
      <c r="K67" s="3">
        <v>2</v>
      </c>
      <c r="L67" s="3">
        <v>1</v>
      </c>
      <c r="M67" s="3">
        <v>1</v>
      </c>
      <c r="N67" s="1">
        <f t="shared" ref="N67:N76" si="12">AVERAGE(B67:D67)</f>
        <v>0.66666666666666663</v>
      </c>
      <c r="O67" s="1">
        <f t="shared" ref="O67:O76" si="13">AVERAGE(E67:G67)</f>
        <v>1.3333333333333333</v>
      </c>
      <c r="P67" s="1">
        <f t="shared" ref="P67:P76" si="14">AVERAGE(H67:J67)</f>
        <v>1.3333333333333333</v>
      </c>
      <c r="Q67" s="1">
        <f t="shared" ref="Q67:Q76" si="15">AVERAGE(K67:M67)</f>
        <v>1.3333333333333333</v>
      </c>
      <c r="R67" s="1">
        <f t="shared" si="11"/>
        <v>1.1666666666666667</v>
      </c>
      <c r="S67" s="3">
        <v>-2</v>
      </c>
      <c r="T67" s="3">
        <v>0</v>
      </c>
      <c r="U67" s="3">
        <v>-2</v>
      </c>
      <c r="V67" s="3">
        <v>-1</v>
      </c>
      <c r="W67" s="3">
        <v>-1</v>
      </c>
      <c r="X67" s="3">
        <v>-1</v>
      </c>
      <c r="Y67" s="3">
        <v>1</v>
      </c>
      <c r="Z67" s="3">
        <v>1</v>
      </c>
      <c r="AA67" s="3">
        <v>-1</v>
      </c>
      <c r="AB67" s="3">
        <v>2</v>
      </c>
      <c r="AC67" s="3">
        <v>0</v>
      </c>
      <c r="AD67" s="3">
        <v>1</v>
      </c>
      <c r="AE67" s="1">
        <f t="shared" ref="AE67:AE76" si="16">AVERAGE(S67:U67)</f>
        <v>-1.3333333333333333</v>
      </c>
      <c r="AF67" s="1">
        <f t="shared" ref="AF67:AF76" si="17">AVERAGE(V67:X67)</f>
        <v>-1</v>
      </c>
      <c r="AG67" s="1">
        <f t="shared" ref="AG67:AG76" si="18">AVERAGE(Y67:AA67)</f>
        <v>0.33333333333333331</v>
      </c>
      <c r="AH67" s="1">
        <f t="shared" ref="AH67:AH76" si="19">AVERAGE(AB67:AD67)</f>
        <v>1</v>
      </c>
      <c r="AI67" s="1">
        <f t="shared" ref="AI67:AI76" si="20">AVERAGE(S67:AD67)</f>
        <v>-0.25</v>
      </c>
      <c r="AJ67" s="2"/>
      <c r="AK67" s="3">
        <v>24</v>
      </c>
      <c r="AL67" s="3">
        <v>3</v>
      </c>
      <c r="AM67" t="s">
        <v>108</v>
      </c>
      <c r="AN67" t="s">
        <v>64</v>
      </c>
      <c r="AO67" t="s">
        <v>64</v>
      </c>
      <c r="AU67">
        <v>0</v>
      </c>
      <c r="AV67" t="s">
        <v>80</v>
      </c>
      <c r="AW67" s="3">
        <v>2</v>
      </c>
      <c r="AX67" s="3">
        <v>-1</v>
      </c>
      <c r="AY67" s="3">
        <v>0</v>
      </c>
      <c r="AZ67" s="3">
        <v>0</v>
      </c>
      <c r="BA67" s="3">
        <v>-2</v>
      </c>
      <c r="BB67" s="3">
        <v>-2</v>
      </c>
      <c r="BC67" s="1">
        <v>-0.5</v>
      </c>
      <c r="BD67" s="5">
        <v>0</v>
      </c>
      <c r="BE67" s="5">
        <v>2</v>
      </c>
      <c r="BF67" s="5">
        <v>-2</v>
      </c>
      <c r="BG67" s="5">
        <v>1</v>
      </c>
      <c r="BH67" s="5">
        <v>1</v>
      </c>
      <c r="BI67" s="5">
        <v>1</v>
      </c>
    </row>
    <row r="68" spans="1:61">
      <c r="A68" s="3">
        <v>67</v>
      </c>
      <c r="B68" s="3">
        <v>-1</v>
      </c>
      <c r="C68" s="3">
        <v>-1</v>
      </c>
      <c r="D68" s="3">
        <v>1</v>
      </c>
      <c r="E68" s="3">
        <v>-1</v>
      </c>
      <c r="F68" s="3">
        <v>-1</v>
      </c>
      <c r="G68" s="3">
        <v>0</v>
      </c>
      <c r="H68" s="3">
        <v>1</v>
      </c>
      <c r="I68" s="3">
        <v>1</v>
      </c>
      <c r="J68" s="3">
        <v>1</v>
      </c>
      <c r="K68" s="3">
        <v>1</v>
      </c>
      <c r="L68" s="3">
        <v>-1</v>
      </c>
      <c r="M68" s="3">
        <v>1</v>
      </c>
      <c r="N68" s="1">
        <f t="shared" si="12"/>
        <v>-0.33333333333333331</v>
      </c>
      <c r="O68" s="1">
        <f t="shared" si="13"/>
        <v>-0.66666666666666663</v>
      </c>
      <c r="P68" s="1">
        <f t="shared" si="14"/>
        <v>1</v>
      </c>
      <c r="Q68" s="1">
        <f t="shared" si="15"/>
        <v>0.33333333333333331</v>
      </c>
      <c r="R68" s="1">
        <f t="shared" si="11"/>
        <v>8.3333333333333329E-2</v>
      </c>
      <c r="S68" s="3">
        <v>-1</v>
      </c>
      <c r="T68" s="3">
        <v>-1</v>
      </c>
      <c r="U68" s="3">
        <v>1</v>
      </c>
      <c r="V68" s="3">
        <v>-1</v>
      </c>
      <c r="W68" s="3">
        <v>-1</v>
      </c>
      <c r="X68" s="3">
        <v>-1</v>
      </c>
      <c r="Y68" s="3">
        <v>0</v>
      </c>
      <c r="Z68" s="3">
        <v>0</v>
      </c>
      <c r="AA68" s="3">
        <v>1</v>
      </c>
      <c r="AB68" s="3">
        <v>1</v>
      </c>
      <c r="AC68" s="3">
        <v>0</v>
      </c>
      <c r="AD68" s="3">
        <v>1</v>
      </c>
      <c r="AE68" s="1">
        <f t="shared" si="16"/>
        <v>-0.33333333333333331</v>
      </c>
      <c r="AF68" s="1">
        <f t="shared" si="17"/>
        <v>-1</v>
      </c>
      <c r="AG68" s="1">
        <f t="shared" si="18"/>
        <v>0.33333333333333331</v>
      </c>
      <c r="AH68" s="1">
        <f t="shared" si="19"/>
        <v>0.66666666666666663</v>
      </c>
      <c r="AI68" s="1">
        <f t="shared" si="20"/>
        <v>-8.3333333333333329E-2</v>
      </c>
      <c r="AJ68" s="2"/>
      <c r="AK68" s="3">
        <v>24</v>
      </c>
      <c r="AL68" s="3">
        <v>4</v>
      </c>
      <c r="AQ68" t="s">
        <v>140</v>
      </c>
      <c r="AU68">
        <v>0</v>
      </c>
      <c r="AV68" t="s">
        <v>141</v>
      </c>
      <c r="AW68" s="3">
        <v>-1</v>
      </c>
      <c r="AX68" s="3">
        <v>-1</v>
      </c>
      <c r="AY68" s="3">
        <v>0</v>
      </c>
      <c r="AZ68" s="3">
        <v>2</v>
      </c>
      <c r="BA68" s="3">
        <v>-1</v>
      </c>
      <c r="BB68" s="3">
        <v>-2</v>
      </c>
      <c r="BC68" s="1">
        <v>-0.5</v>
      </c>
      <c r="BD68" s="5">
        <v>1</v>
      </c>
      <c r="BE68" s="5">
        <v>2</v>
      </c>
      <c r="BF68" s="5">
        <v>-1</v>
      </c>
      <c r="BG68" s="5">
        <v>2</v>
      </c>
      <c r="BH68" s="5">
        <v>1</v>
      </c>
      <c r="BI68" s="5">
        <v>3</v>
      </c>
    </row>
    <row r="69" spans="1:61">
      <c r="A69" s="3">
        <v>68</v>
      </c>
      <c r="B69" s="3">
        <v>1</v>
      </c>
      <c r="C69" s="3">
        <v>1</v>
      </c>
      <c r="D69" s="3">
        <v>1</v>
      </c>
      <c r="E69" s="3">
        <v>0</v>
      </c>
      <c r="F69" s="3">
        <v>2</v>
      </c>
      <c r="G69" s="3">
        <v>2</v>
      </c>
      <c r="H69" s="3">
        <v>1</v>
      </c>
      <c r="I69" s="3">
        <v>0</v>
      </c>
      <c r="J69" s="3">
        <v>-2</v>
      </c>
      <c r="K69" s="3">
        <v>-2</v>
      </c>
      <c r="L69" s="3">
        <v>1</v>
      </c>
      <c r="M69" s="3">
        <v>-2</v>
      </c>
      <c r="N69" s="1">
        <f t="shared" si="12"/>
        <v>1</v>
      </c>
      <c r="O69" s="1">
        <f t="shared" si="13"/>
        <v>1.3333333333333333</v>
      </c>
      <c r="P69" s="1">
        <f t="shared" si="14"/>
        <v>-0.33333333333333331</v>
      </c>
      <c r="Q69" s="1">
        <f t="shared" si="15"/>
        <v>-1</v>
      </c>
      <c r="R69" s="1">
        <f t="shared" si="11"/>
        <v>0.25</v>
      </c>
      <c r="S69" s="3">
        <v>-1</v>
      </c>
      <c r="T69" s="3">
        <v>0</v>
      </c>
      <c r="U69" s="3">
        <v>-1</v>
      </c>
      <c r="V69" s="3">
        <v>0</v>
      </c>
      <c r="W69" s="3">
        <v>1</v>
      </c>
      <c r="X69" s="3">
        <v>-1</v>
      </c>
      <c r="Y69" s="3">
        <v>-2</v>
      </c>
      <c r="Z69" s="3">
        <v>-2</v>
      </c>
      <c r="AA69" s="3">
        <v>-2</v>
      </c>
      <c r="AB69" s="3">
        <v>-3</v>
      </c>
      <c r="AC69" s="3">
        <v>-1</v>
      </c>
      <c r="AD69" s="3">
        <v>-3</v>
      </c>
      <c r="AE69" s="1">
        <f t="shared" si="16"/>
        <v>-0.66666666666666663</v>
      </c>
      <c r="AF69" s="1">
        <f t="shared" si="17"/>
        <v>0</v>
      </c>
      <c r="AG69" s="1">
        <f t="shared" si="18"/>
        <v>-2</v>
      </c>
      <c r="AH69" s="1">
        <f t="shared" si="19"/>
        <v>-2.3333333333333335</v>
      </c>
      <c r="AI69" s="1">
        <f t="shared" si="20"/>
        <v>-1.25</v>
      </c>
      <c r="AJ69" s="2"/>
      <c r="AK69" s="3">
        <v>22</v>
      </c>
      <c r="AL69" s="3">
        <v>3</v>
      </c>
      <c r="AM69" t="s">
        <v>142</v>
      </c>
      <c r="AN69" t="s">
        <v>106</v>
      </c>
      <c r="AO69" t="s">
        <v>106</v>
      </c>
      <c r="AU69">
        <v>1</v>
      </c>
      <c r="AW69" s="3">
        <v>1</v>
      </c>
      <c r="AX69" s="3">
        <v>1</v>
      </c>
      <c r="AY69" s="3">
        <v>-1</v>
      </c>
      <c r="AZ69" s="3">
        <v>1</v>
      </c>
      <c r="BA69" s="3">
        <v>-2</v>
      </c>
      <c r="BB69" s="3">
        <v>-1</v>
      </c>
      <c r="BC69" s="1">
        <v>-0.16666666666666666</v>
      </c>
      <c r="BD69" s="5">
        <v>1</v>
      </c>
      <c r="BE69" s="5">
        <v>2</v>
      </c>
      <c r="BF69" s="5">
        <v>-2</v>
      </c>
      <c r="BG69" s="5">
        <v>2</v>
      </c>
      <c r="BH69" s="5">
        <v>0</v>
      </c>
      <c r="BI69" s="5">
        <v>2</v>
      </c>
    </row>
    <row r="70" spans="1:61">
      <c r="A70" s="3">
        <v>69</v>
      </c>
      <c r="B70" s="3">
        <v>2</v>
      </c>
      <c r="C70" s="3">
        <v>-1</v>
      </c>
      <c r="D70" s="3">
        <v>3</v>
      </c>
      <c r="E70" s="3">
        <v>3</v>
      </c>
      <c r="F70" s="3">
        <v>3</v>
      </c>
      <c r="G70" s="3">
        <v>3</v>
      </c>
      <c r="H70" s="3">
        <v>2</v>
      </c>
      <c r="I70" s="3">
        <v>2</v>
      </c>
      <c r="J70" s="3">
        <v>2</v>
      </c>
      <c r="K70" s="3">
        <v>0</v>
      </c>
      <c r="L70" s="3">
        <v>0</v>
      </c>
      <c r="M70" s="3">
        <v>-3</v>
      </c>
      <c r="N70" s="1">
        <f t="shared" si="12"/>
        <v>1.3333333333333333</v>
      </c>
      <c r="O70" s="1">
        <f t="shared" si="13"/>
        <v>3</v>
      </c>
      <c r="P70" s="1">
        <f t="shared" si="14"/>
        <v>2</v>
      </c>
      <c r="Q70" s="1">
        <f t="shared" si="15"/>
        <v>-1</v>
      </c>
      <c r="R70" s="1">
        <f t="shared" si="11"/>
        <v>1.3333333333333333</v>
      </c>
      <c r="S70" s="3">
        <v>-1</v>
      </c>
      <c r="T70" s="3">
        <v>-2</v>
      </c>
      <c r="U70" s="3">
        <v>-2</v>
      </c>
      <c r="V70" s="3">
        <v>3</v>
      </c>
      <c r="W70" s="3">
        <v>3</v>
      </c>
      <c r="X70" s="3">
        <v>-1</v>
      </c>
      <c r="Y70" s="3">
        <v>1</v>
      </c>
      <c r="Z70" s="3">
        <v>0</v>
      </c>
      <c r="AA70" s="3">
        <v>2</v>
      </c>
      <c r="AB70" s="3">
        <v>-3</v>
      </c>
      <c r="AC70" s="3">
        <v>-3</v>
      </c>
      <c r="AD70" s="3">
        <v>-3</v>
      </c>
      <c r="AE70" s="1">
        <f t="shared" si="16"/>
        <v>-1.6666666666666667</v>
      </c>
      <c r="AF70" s="1">
        <f t="shared" si="17"/>
        <v>1.6666666666666667</v>
      </c>
      <c r="AG70" s="1">
        <f t="shared" si="18"/>
        <v>1</v>
      </c>
      <c r="AH70" s="1">
        <f t="shared" si="19"/>
        <v>-3</v>
      </c>
      <c r="AI70" s="1">
        <f t="shared" si="20"/>
        <v>-0.5</v>
      </c>
      <c r="AJ70" s="2"/>
      <c r="AK70" s="3">
        <v>23</v>
      </c>
      <c r="AL70" s="3">
        <v>3</v>
      </c>
      <c r="AM70" t="s">
        <v>143</v>
      </c>
      <c r="AN70" t="s">
        <v>65</v>
      </c>
      <c r="AO70" t="s">
        <v>144</v>
      </c>
      <c r="AU70">
        <v>0</v>
      </c>
      <c r="AV70" t="s">
        <v>80</v>
      </c>
      <c r="AW70" s="3">
        <v>2</v>
      </c>
      <c r="AX70" s="3">
        <v>-2</v>
      </c>
      <c r="AY70" s="3">
        <v>-2</v>
      </c>
      <c r="AZ70" s="3">
        <v>0</v>
      </c>
      <c r="BA70" s="3">
        <v>-2</v>
      </c>
      <c r="BB70" s="3">
        <v>-1</v>
      </c>
      <c r="BC70" s="1">
        <v>-0.83333333333333304</v>
      </c>
      <c r="BD70" s="5">
        <v>1</v>
      </c>
      <c r="BE70" s="5">
        <v>2</v>
      </c>
      <c r="BF70" s="5">
        <v>1</v>
      </c>
      <c r="BG70" s="5">
        <v>1</v>
      </c>
      <c r="BH70" s="5">
        <v>0</v>
      </c>
      <c r="BI70" s="5">
        <v>3</v>
      </c>
    </row>
    <row r="71" spans="1:61">
      <c r="A71" s="3">
        <v>70</v>
      </c>
      <c r="B71" s="3">
        <v>1</v>
      </c>
      <c r="C71" s="3">
        <v>1</v>
      </c>
      <c r="D71" s="3">
        <v>2</v>
      </c>
      <c r="E71" s="3">
        <v>-1</v>
      </c>
      <c r="F71" s="3">
        <v>-1</v>
      </c>
      <c r="G71" s="3">
        <v>2</v>
      </c>
      <c r="H71" s="3">
        <v>1</v>
      </c>
      <c r="I71" s="3">
        <v>2</v>
      </c>
      <c r="J71" s="3">
        <v>2</v>
      </c>
      <c r="K71" s="3">
        <v>-3</v>
      </c>
      <c r="L71" s="3">
        <v>-2</v>
      </c>
      <c r="M71" s="3">
        <v>-3</v>
      </c>
      <c r="N71" s="1">
        <f t="shared" si="12"/>
        <v>1.3333333333333333</v>
      </c>
      <c r="O71" s="1">
        <f t="shared" si="13"/>
        <v>0</v>
      </c>
      <c r="P71" s="1">
        <f t="shared" si="14"/>
        <v>1.6666666666666667</v>
      </c>
      <c r="Q71" s="1">
        <f t="shared" si="15"/>
        <v>-2.6666666666666665</v>
      </c>
      <c r="R71" s="1">
        <f t="shared" si="11"/>
        <v>8.3333333333333329E-2</v>
      </c>
      <c r="S71" s="3">
        <v>2</v>
      </c>
      <c r="T71" s="3">
        <v>1</v>
      </c>
      <c r="U71" s="3">
        <v>3</v>
      </c>
      <c r="V71" s="3">
        <v>3</v>
      </c>
      <c r="W71" s="3">
        <v>3</v>
      </c>
      <c r="X71" s="3">
        <v>3</v>
      </c>
      <c r="Y71" s="3">
        <v>0</v>
      </c>
      <c r="Z71" s="3">
        <v>0</v>
      </c>
      <c r="AA71" s="3">
        <v>0</v>
      </c>
      <c r="AB71" s="3">
        <v>-3</v>
      </c>
      <c r="AC71" s="3">
        <v>-3</v>
      </c>
      <c r="AD71" s="3">
        <v>-3</v>
      </c>
      <c r="AE71" s="1">
        <f t="shared" si="16"/>
        <v>2</v>
      </c>
      <c r="AF71" s="1">
        <f t="shared" si="17"/>
        <v>3</v>
      </c>
      <c r="AG71" s="1">
        <f t="shared" si="18"/>
        <v>0</v>
      </c>
      <c r="AH71" s="1">
        <f t="shared" si="19"/>
        <v>-3</v>
      </c>
      <c r="AI71" s="1">
        <f t="shared" si="20"/>
        <v>0.5</v>
      </c>
      <c r="AJ71" s="2"/>
      <c r="AK71" s="3">
        <v>21</v>
      </c>
      <c r="AL71" s="3">
        <v>2</v>
      </c>
      <c r="AR71" t="s">
        <v>145</v>
      </c>
      <c r="AS71" t="s">
        <v>139</v>
      </c>
      <c r="AT71" t="s">
        <v>146</v>
      </c>
      <c r="AU71">
        <v>1</v>
      </c>
      <c r="AW71" s="3">
        <v>1</v>
      </c>
      <c r="AX71" s="3">
        <v>-1</v>
      </c>
      <c r="AY71" s="3">
        <v>-1</v>
      </c>
      <c r="AZ71" s="3">
        <v>0</v>
      </c>
      <c r="BA71" s="3">
        <v>-2</v>
      </c>
      <c r="BB71" s="3">
        <v>1</v>
      </c>
      <c r="BC71" s="1">
        <v>-0.33333333333333298</v>
      </c>
      <c r="BD71" s="5">
        <v>1</v>
      </c>
      <c r="BE71" s="5">
        <v>1</v>
      </c>
      <c r="BF71" s="5">
        <v>-1</v>
      </c>
      <c r="BG71" s="5">
        <v>1</v>
      </c>
      <c r="BH71" s="5">
        <v>1</v>
      </c>
      <c r="BI71" s="5">
        <v>3</v>
      </c>
    </row>
    <row r="72" spans="1:61">
      <c r="A72" s="3">
        <v>71</v>
      </c>
      <c r="B72" s="3">
        <v>-1</v>
      </c>
      <c r="C72" s="3">
        <v>-1</v>
      </c>
      <c r="D72" s="3">
        <v>-1</v>
      </c>
      <c r="E72" s="3">
        <v>-1</v>
      </c>
      <c r="F72" s="3">
        <v>-1</v>
      </c>
      <c r="G72" s="3">
        <v>-1</v>
      </c>
      <c r="H72" s="3">
        <v>-2</v>
      </c>
      <c r="I72" s="3">
        <v>-3</v>
      </c>
      <c r="J72" s="3">
        <v>-2</v>
      </c>
      <c r="K72" s="3">
        <v>-3</v>
      </c>
      <c r="L72" s="3">
        <v>-2</v>
      </c>
      <c r="M72" s="3">
        <v>-2</v>
      </c>
      <c r="N72" s="1">
        <f t="shared" si="12"/>
        <v>-1</v>
      </c>
      <c r="O72" s="1">
        <f t="shared" si="13"/>
        <v>-1</v>
      </c>
      <c r="P72" s="1">
        <f t="shared" si="14"/>
        <v>-2.3333333333333335</v>
      </c>
      <c r="Q72" s="1">
        <f t="shared" si="15"/>
        <v>-2.3333333333333335</v>
      </c>
      <c r="R72" s="1">
        <f t="shared" si="11"/>
        <v>-1.6666666666666667</v>
      </c>
      <c r="S72" s="3">
        <v>3</v>
      </c>
      <c r="T72" s="3">
        <v>3</v>
      </c>
      <c r="U72" s="3">
        <v>3</v>
      </c>
      <c r="V72" s="3">
        <v>3</v>
      </c>
      <c r="W72" s="3">
        <v>3</v>
      </c>
      <c r="X72" s="3">
        <v>3</v>
      </c>
      <c r="Y72" s="3">
        <v>0</v>
      </c>
      <c r="Z72" s="3">
        <v>0</v>
      </c>
      <c r="AA72" s="3">
        <v>-1</v>
      </c>
      <c r="AB72" s="3">
        <v>1</v>
      </c>
      <c r="AC72" s="3">
        <v>1</v>
      </c>
      <c r="AD72" s="3">
        <v>1</v>
      </c>
      <c r="AE72" s="1">
        <f t="shared" si="16"/>
        <v>3</v>
      </c>
      <c r="AF72" s="1">
        <f t="shared" si="17"/>
        <v>3</v>
      </c>
      <c r="AG72" s="1">
        <f t="shared" si="18"/>
        <v>-0.33333333333333331</v>
      </c>
      <c r="AH72" s="1">
        <f t="shared" si="19"/>
        <v>1</v>
      </c>
      <c r="AI72" s="1">
        <f t="shared" si="20"/>
        <v>1.6666666666666667</v>
      </c>
      <c r="AJ72" s="2"/>
      <c r="AK72" s="3">
        <v>23</v>
      </c>
      <c r="AL72" s="3">
        <v>3</v>
      </c>
      <c r="AM72" t="s">
        <v>147</v>
      </c>
      <c r="AN72" t="s">
        <v>91</v>
      </c>
      <c r="AO72" t="s">
        <v>91</v>
      </c>
      <c r="AU72">
        <v>1</v>
      </c>
      <c r="AW72" s="3">
        <v>-1</v>
      </c>
      <c r="AX72" s="3">
        <v>0</v>
      </c>
      <c r="AY72" s="3">
        <v>0</v>
      </c>
      <c r="AZ72" s="3">
        <v>-2</v>
      </c>
      <c r="BA72" s="3">
        <v>-2</v>
      </c>
      <c r="BB72" s="3">
        <v>-2</v>
      </c>
      <c r="BC72" s="1">
        <v>-1.1666666666666701</v>
      </c>
      <c r="BD72" s="5">
        <v>1</v>
      </c>
      <c r="BE72" s="5">
        <v>1</v>
      </c>
      <c r="BF72" s="5">
        <v>-1</v>
      </c>
      <c r="BG72" s="5">
        <v>2</v>
      </c>
      <c r="BH72" s="5">
        <v>0</v>
      </c>
      <c r="BI72" s="5">
        <v>1</v>
      </c>
    </row>
    <row r="73" spans="1:61">
      <c r="A73" s="3">
        <v>72</v>
      </c>
      <c r="B73" s="3">
        <v>2</v>
      </c>
      <c r="C73" s="3">
        <v>1</v>
      </c>
      <c r="D73" s="3">
        <v>2</v>
      </c>
      <c r="E73" s="3">
        <v>2</v>
      </c>
      <c r="F73" s="3">
        <v>2</v>
      </c>
      <c r="G73" s="3">
        <v>2</v>
      </c>
      <c r="H73" s="3">
        <v>-3</v>
      </c>
      <c r="I73" s="3">
        <v>-2</v>
      </c>
      <c r="J73" s="3">
        <v>0</v>
      </c>
      <c r="K73" s="3">
        <v>-3</v>
      </c>
      <c r="L73" s="3">
        <v>-2</v>
      </c>
      <c r="M73" s="3">
        <v>-3</v>
      </c>
      <c r="N73" s="1">
        <f t="shared" si="12"/>
        <v>1.6666666666666667</v>
      </c>
      <c r="O73" s="1">
        <f t="shared" si="13"/>
        <v>2</v>
      </c>
      <c r="P73" s="1">
        <f t="shared" si="14"/>
        <v>-1.6666666666666667</v>
      </c>
      <c r="Q73" s="1">
        <f t="shared" si="15"/>
        <v>-2.6666666666666665</v>
      </c>
      <c r="R73" s="1">
        <f t="shared" si="11"/>
        <v>-0.16666666666666666</v>
      </c>
      <c r="S73" s="3">
        <v>-3</v>
      </c>
      <c r="T73" s="3">
        <v>-3</v>
      </c>
      <c r="U73" s="3">
        <v>-3</v>
      </c>
      <c r="V73" s="3">
        <v>-2</v>
      </c>
      <c r="W73" s="3">
        <v>2</v>
      </c>
      <c r="X73" s="3">
        <v>-2</v>
      </c>
      <c r="Y73" s="3">
        <v>-2</v>
      </c>
      <c r="Z73" s="3">
        <v>-2</v>
      </c>
      <c r="AA73" s="3">
        <v>-3</v>
      </c>
      <c r="AB73" s="3">
        <v>-3</v>
      </c>
      <c r="AC73" s="3">
        <v>-3</v>
      </c>
      <c r="AD73" s="3">
        <v>-1</v>
      </c>
      <c r="AE73" s="1">
        <f t="shared" si="16"/>
        <v>-3</v>
      </c>
      <c r="AF73" s="1">
        <f t="shared" si="17"/>
        <v>-0.66666666666666663</v>
      </c>
      <c r="AG73" s="1">
        <f t="shared" si="18"/>
        <v>-2.3333333333333335</v>
      </c>
      <c r="AH73" s="1">
        <f t="shared" si="19"/>
        <v>-2.3333333333333335</v>
      </c>
      <c r="AI73" s="1">
        <f t="shared" si="20"/>
        <v>-2.0833333333333335</v>
      </c>
      <c r="AJ73" s="2"/>
      <c r="AK73" s="3">
        <v>33</v>
      </c>
      <c r="AL73" s="3">
        <v>4</v>
      </c>
      <c r="AQ73" t="s">
        <v>148</v>
      </c>
      <c r="AU73">
        <v>0</v>
      </c>
      <c r="AV73" t="s">
        <v>134</v>
      </c>
      <c r="AW73" s="3">
        <v>2</v>
      </c>
      <c r="AX73" s="3">
        <v>1</v>
      </c>
      <c r="AY73" s="3">
        <v>1</v>
      </c>
      <c r="AZ73" s="3">
        <v>2</v>
      </c>
      <c r="BA73" s="3">
        <v>0</v>
      </c>
      <c r="BB73" s="3">
        <v>-2</v>
      </c>
      <c r="BC73" s="1">
        <v>0.66666666666666696</v>
      </c>
      <c r="BD73" s="5">
        <v>2</v>
      </c>
      <c r="BE73" s="5">
        <v>2</v>
      </c>
      <c r="BF73" s="5">
        <v>1</v>
      </c>
      <c r="BG73" s="5">
        <v>1</v>
      </c>
      <c r="BH73" s="5">
        <v>0</v>
      </c>
      <c r="BI73" s="5">
        <v>3</v>
      </c>
    </row>
    <row r="74" spans="1:61">
      <c r="A74" s="3">
        <v>73</v>
      </c>
      <c r="B74" s="3">
        <v>-1</v>
      </c>
      <c r="C74" s="3">
        <v>0</v>
      </c>
      <c r="D74" s="3">
        <v>-1</v>
      </c>
      <c r="E74" s="3">
        <v>-1</v>
      </c>
      <c r="F74" s="3">
        <v>-1</v>
      </c>
      <c r="G74" s="3">
        <v>0</v>
      </c>
      <c r="H74" s="3">
        <v>2</v>
      </c>
      <c r="I74" s="3">
        <v>1</v>
      </c>
      <c r="J74" s="3">
        <v>-2</v>
      </c>
      <c r="K74" s="3">
        <v>-2</v>
      </c>
      <c r="L74" s="3">
        <v>0</v>
      </c>
      <c r="M74" s="3">
        <v>-2</v>
      </c>
      <c r="N74" s="1">
        <f t="shared" si="12"/>
        <v>-0.66666666666666663</v>
      </c>
      <c r="O74" s="1">
        <f t="shared" si="13"/>
        <v>-0.66666666666666663</v>
      </c>
      <c r="P74" s="1">
        <f t="shared" si="14"/>
        <v>0.33333333333333331</v>
      </c>
      <c r="Q74" s="1">
        <f t="shared" si="15"/>
        <v>-1.3333333333333333</v>
      </c>
      <c r="R74" s="1">
        <f t="shared" si="11"/>
        <v>-0.58333333333333337</v>
      </c>
      <c r="S74" s="3">
        <v>-1</v>
      </c>
      <c r="T74" s="3">
        <v>-1</v>
      </c>
      <c r="U74" s="3">
        <v>-1</v>
      </c>
      <c r="V74" s="3">
        <v>-1</v>
      </c>
      <c r="W74" s="3">
        <v>0</v>
      </c>
      <c r="X74" s="3">
        <v>-1</v>
      </c>
      <c r="Y74" s="3">
        <v>1</v>
      </c>
      <c r="Z74" s="3">
        <v>1</v>
      </c>
      <c r="AA74" s="3">
        <v>-2</v>
      </c>
      <c r="AB74" s="3">
        <v>-1</v>
      </c>
      <c r="AC74" s="3">
        <v>-1</v>
      </c>
      <c r="AD74" s="3">
        <v>1</v>
      </c>
      <c r="AE74" s="1">
        <f t="shared" si="16"/>
        <v>-1</v>
      </c>
      <c r="AF74" s="1">
        <f t="shared" si="17"/>
        <v>-0.66666666666666663</v>
      </c>
      <c r="AG74" s="1">
        <f t="shared" si="18"/>
        <v>0</v>
      </c>
      <c r="AH74" s="1">
        <f t="shared" si="19"/>
        <v>-0.33333333333333331</v>
      </c>
      <c r="AI74" s="1">
        <f t="shared" si="20"/>
        <v>-0.5</v>
      </c>
      <c r="AJ74" s="2"/>
      <c r="AK74" s="3">
        <v>23</v>
      </c>
      <c r="AL74" s="3">
        <v>4</v>
      </c>
      <c r="AQ74" t="s">
        <v>149</v>
      </c>
      <c r="AU74">
        <v>1</v>
      </c>
      <c r="AW74" s="5">
        <v>-2</v>
      </c>
      <c r="AX74" s="5">
        <v>2</v>
      </c>
      <c r="AY74" s="5">
        <v>2</v>
      </c>
      <c r="AZ74" s="5">
        <v>-2</v>
      </c>
      <c r="BA74" s="5">
        <v>-1</v>
      </c>
      <c r="BB74" s="5">
        <v>-2</v>
      </c>
      <c r="BC74" s="1">
        <f>AVERAGE(AW74:BB74)</f>
        <v>-0.5</v>
      </c>
      <c r="BD74" s="5">
        <v>1</v>
      </c>
      <c r="BE74" s="5">
        <v>2</v>
      </c>
      <c r="BF74" s="5">
        <v>-2</v>
      </c>
      <c r="BG74" s="5">
        <v>2</v>
      </c>
      <c r="BH74" s="5">
        <v>1</v>
      </c>
      <c r="BI74" s="5">
        <v>1</v>
      </c>
    </row>
    <row r="75" spans="1:61" ht="16">
      <c r="A75" s="3">
        <v>74</v>
      </c>
      <c r="B75" s="3">
        <v>-3</v>
      </c>
      <c r="C75" s="3">
        <v>-1</v>
      </c>
      <c r="D75" s="3">
        <v>-2</v>
      </c>
      <c r="E75" s="3">
        <v>1</v>
      </c>
      <c r="F75" s="3">
        <v>-2</v>
      </c>
      <c r="G75" s="3">
        <v>1</v>
      </c>
      <c r="H75" s="3">
        <v>-3</v>
      </c>
      <c r="I75" s="3">
        <v>-1</v>
      </c>
      <c r="J75" s="3">
        <v>-3</v>
      </c>
      <c r="K75" s="3">
        <v>-1</v>
      </c>
      <c r="L75" s="3">
        <v>-1</v>
      </c>
      <c r="M75" s="3">
        <v>-1</v>
      </c>
      <c r="N75" s="1">
        <f t="shared" si="12"/>
        <v>-2</v>
      </c>
      <c r="O75" s="1">
        <f t="shared" si="13"/>
        <v>0</v>
      </c>
      <c r="P75" s="1">
        <f t="shared" si="14"/>
        <v>-2.3333333333333335</v>
      </c>
      <c r="Q75" s="1">
        <f t="shared" si="15"/>
        <v>-1</v>
      </c>
      <c r="R75" s="1">
        <f t="shared" si="11"/>
        <v>-1.3333333333333333</v>
      </c>
      <c r="S75" s="3">
        <v>1</v>
      </c>
      <c r="T75" s="3">
        <v>0</v>
      </c>
      <c r="U75" s="3">
        <v>-2</v>
      </c>
      <c r="V75" s="3">
        <v>0</v>
      </c>
      <c r="W75" s="3">
        <v>0</v>
      </c>
      <c r="X75" s="3">
        <v>0</v>
      </c>
      <c r="Y75" s="3">
        <v>3</v>
      </c>
      <c r="Z75" s="3">
        <v>3</v>
      </c>
      <c r="AA75" s="3">
        <v>3</v>
      </c>
      <c r="AB75" s="3">
        <v>3</v>
      </c>
      <c r="AC75" s="3">
        <v>2</v>
      </c>
      <c r="AD75" s="3">
        <v>2</v>
      </c>
      <c r="AE75" s="1">
        <f t="shared" si="16"/>
        <v>-0.33333333333333331</v>
      </c>
      <c r="AF75" s="1">
        <f t="shared" si="17"/>
        <v>0</v>
      </c>
      <c r="AG75" s="1">
        <f t="shared" si="18"/>
        <v>3</v>
      </c>
      <c r="AH75" s="1">
        <f t="shared" si="19"/>
        <v>2.3333333333333335</v>
      </c>
      <c r="AI75" s="1">
        <f t="shared" si="20"/>
        <v>1.25</v>
      </c>
      <c r="AK75" s="4">
        <v>35</v>
      </c>
      <c r="AL75" s="4">
        <v>3</v>
      </c>
      <c r="AM75" s="4" t="s">
        <v>65</v>
      </c>
      <c r="AN75" s="4"/>
      <c r="AO75" s="4"/>
      <c r="AP75" s="4"/>
      <c r="AQ75" s="4"/>
      <c r="AR75" s="4"/>
      <c r="AS75" s="4"/>
      <c r="AT75" s="4"/>
      <c r="AU75" s="4">
        <v>1</v>
      </c>
      <c r="AV75" s="4"/>
      <c r="AW75" s="7">
        <v>2</v>
      </c>
      <c r="AX75" s="7">
        <v>-2</v>
      </c>
      <c r="AY75" s="7">
        <v>-2</v>
      </c>
      <c r="AZ75" s="7">
        <v>-1</v>
      </c>
      <c r="BA75" s="7">
        <v>-2</v>
      </c>
      <c r="BB75" s="7">
        <v>-2</v>
      </c>
      <c r="BC75" s="1">
        <f t="shared" ref="BC75:BC76" si="21">AVERAGE(AW75:BB75)</f>
        <v>-1.1666666666666667</v>
      </c>
      <c r="BD75" s="6">
        <v>1</v>
      </c>
      <c r="BE75" s="6">
        <v>1</v>
      </c>
      <c r="BF75" s="6">
        <v>-2</v>
      </c>
      <c r="BG75" s="6">
        <v>2</v>
      </c>
      <c r="BH75" s="6">
        <v>1</v>
      </c>
      <c r="BI75" s="6">
        <v>3</v>
      </c>
    </row>
    <row r="76" spans="1:61">
      <c r="A76" s="3">
        <v>75</v>
      </c>
      <c r="B76" s="3">
        <v>-1</v>
      </c>
      <c r="C76" s="3">
        <v>0</v>
      </c>
      <c r="D76" s="3">
        <v>-1</v>
      </c>
      <c r="E76" s="3">
        <v>-1</v>
      </c>
      <c r="F76" s="3">
        <v>-1</v>
      </c>
      <c r="G76" s="3">
        <v>0</v>
      </c>
      <c r="H76" s="3">
        <v>1</v>
      </c>
      <c r="I76" s="3">
        <v>-1</v>
      </c>
      <c r="J76" s="3">
        <v>1</v>
      </c>
      <c r="K76" s="3">
        <v>0</v>
      </c>
      <c r="L76" s="3">
        <v>1</v>
      </c>
      <c r="M76" s="3">
        <v>1</v>
      </c>
      <c r="N76" s="1">
        <f t="shared" si="12"/>
        <v>-0.66666666666666663</v>
      </c>
      <c r="O76" s="1">
        <f t="shared" si="13"/>
        <v>-0.66666666666666663</v>
      </c>
      <c r="P76" s="1">
        <f t="shared" si="14"/>
        <v>0.33333333333333331</v>
      </c>
      <c r="Q76" s="1">
        <f t="shared" si="15"/>
        <v>0.66666666666666663</v>
      </c>
      <c r="R76" s="1">
        <f t="shared" si="11"/>
        <v>-8.3333333333333329E-2</v>
      </c>
      <c r="S76" s="3">
        <v>-1</v>
      </c>
      <c r="T76" s="3">
        <v>1</v>
      </c>
      <c r="U76" s="3">
        <v>0</v>
      </c>
      <c r="V76" s="3">
        <v>-1</v>
      </c>
      <c r="W76" s="3">
        <v>-1</v>
      </c>
      <c r="X76" s="3">
        <v>-1</v>
      </c>
      <c r="Y76" s="3">
        <v>1</v>
      </c>
      <c r="Z76" s="3">
        <v>-1</v>
      </c>
      <c r="AA76" s="3">
        <v>0</v>
      </c>
      <c r="AB76" s="3">
        <v>0</v>
      </c>
      <c r="AC76" s="3">
        <v>1</v>
      </c>
      <c r="AD76" s="3">
        <v>-3</v>
      </c>
      <c r="AE76" s="1">
        <f t="shared" si="16"/>
        <v>0</v>
      </c>
      <c r="AF76" s="1">
        <f t="shared" si="17"/>
        <v>-1</v>
      </c>
      <c r="AG76" s="1">
        <f t="shared" si="18"/>
        <v>0</v>
      </c>
      <c r="AH76" s="1">
        <f t="shared" si="19"/>
        <v>-0.66666666666666663</v>
      </c>
      <c r="AI76" s="1">
        <f t="shared" si="20"/>
        <v>-0.41666666666666669</v>
      </c>
      <c r="AK76" s="3">
        <v>55</v>
      </c>
      <c r="AL76" s="3">
        <v>4</v>
      </c>
      <c r="AM76" t="s">
        <v>150</v>
      </c>
      <c r="AU76">
        <v>1</v>
      </c>
      <c r="AW76" s="7">
        <v>2</v>
      </c>
      <c r="AX76" s="7">
        <v>-2</v>
      </c>
      <c r="AY76" s="7">
        <v>-2</v>
      </c>
      <c r="AZ76" s="7">
        <v>-1</v>
      </c>
      <c r="BA76" s="7">
        <v>-2</v>
      </c>
      <c r="BB76" s="7">
        <v>-2</v>
      </c>
      <c r="BC76" s="1">
        <f t="shared" si="21"/>
        <v>-1.1666666666666667</v>
      </c>
      <c r="BD76" s="7">
        <v>1</v>
      </c>
      <c r="BE76" s="7">
        <v>1</v>
      </c>
      <c r="BF76" s="7">
        <v>-1</v>
      </c>
      <c r="BG76" s="5">
        <v>2</v>
      </c>
      <c r="BH76" s="5">
        <v>0</v>
      </c>
      <c r="BI76" s="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C6E0-DD1D-4A67-A231-7417968A3164}">
  <dimension ref="A1:EH161"/>
  <sheetViews>
    <sheetView showGridLines="0" showRowColHeaders="0" tabSelected="1" zoomScaleNormal="100" workbookViewId="0">
      <selection activeCell="L2" sqref="L2"/>
    </sheetView>
  </sheetViews>
  <sheetFormatPr baseColWidth="10" defaultColWidth="9.1640625" defaultRowHeight="11" outlineLevelRow="1"/>
  <cols>
    <col min="1" max="1" width="15.6640625" style="8" customWidth="1"/>
    <col min="2" max="9" width="9.6640625" style="8" customWidth="1"/>
    <col min="10" max="16384" width="9.1640625" style="8"/>
  </cols>
  <sheetData>
    <row r="1" spans="1:138">
      <c r="A1" s="9" t="s">
        <v>151</v>
      </c>
      <c r="B1" s="8" t="s">
        <v>152</v>
      </c>
      <c r="F1" s="10"/>
      <c r="R1" s="10" t="s">
        <v>153</v>
      </c>
      <c r="Z1" s="76" t="s">
        <v>154</v>
      </c>
      <c r="BZ1" s="11" t="s">
        <v>154</v>
      </c>
    </row>
    <row r="2" spans="1:138">
      <c r="A2" s="9" t="s">
        <v>155</v>
      </c>
      <c r="C2" s="8" t="s">
        <v>59</v>
      </c>
      <c r="G2" s="13" t="s">
        <v>156</v>
      </c>
      <c r="H2" s="14" t="s">
        <v>157</v>
      </c>
      <c r="I2" s="17" t="s">
        <v>158</v>
      </c>
    </row>
    <row r="3" spans="1:138" hidden="1" outlineLevel="1">
      <c r="A3" s="9" t="s">
        <v>159</v>
      </c>
    </row>
    <row r="4" spans="1:138" hidden="1" outlineLevel="1">
      <c r="A4" s="8" t="s">
        <v>160</v>
      </c>
    </row>
    <row r="5" spans="1:138" hidden="1" outlineLevel="1">
      <c r="A5" s="9" t="s">
        <v>161</v>
      </c>
    </row>
    <row r="6" spans="1:138" hidden="1" outlineLevel="1">
      <c r="A6" s="8" t="s">
        <v>162</v>
      </c>
    </row>
    <row r="7" spans="1:138" hidden="1" outlineLevel="1">
      <c r="A7" s="8" t="s">
        <v>163</v>
      </c>
    </row>
    <row r="8" spans="1:138" collapsed="1">
      <c r="A8" s="74"/>
      <c r="J8" s="10" t="s">
        <v>252</v>
      </c>
      <c r="K8" s="10" t="s">
        <v>253</v>
      </c>
    </row>
    <row r="9" spans="1:138">
      <c r="A9" s="18" t="s">
        <v>164</v>
      </c>
      <c r="AK9" s="62" t="s">
        <v>230</v>
      </c>
      <c r="AL9" s="62" t="s">
        <v>231</v>
      </c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</row>
    <row r="10" spans="1:138" ht="12" outlineLevel="1" thickBot="1">
      <c r="A10" s="19"/>
      <c r="B10" s="20" t="s">
        <v>165</v>
      </c>
      <c r="C10" s="22" t="s">
        <v>166</v>
      </c>
      <c r="D10" s="22" t="s">
        <v>167</v>
      </c>
      <c r="E10" s="22" t="s">
        <v>168</v>
      </c>
      <c r="F10" s="22" t="s">
        <v>169</v>
      </c>
      <c r="G10" s="22" t="s">
        <v>170</v>
      </c>
      <c r="H10" s="22" t="s">
        <v>171</v>
      </c>
      <c r="I10" s="22" t="s">
        <v>172</v>
      </c>
      <c r="AK10" s="62">
        <v>7</v>
      </c>
      <c r="AL10" s="62">
        <f>CHOOSE(AK10,0,0.25,0.5,0.68,0.8,0.9,0.95,0.98,0.99,0.997,0.999)</f>
        <v>0.95</v>
      </c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</row>
    <row r="11" spans="1:138" outlineLevel="1">
      <c r="B11" s="24">
        <f xml:space="preserve"> 1 - $C$22 / $C$23</f>
        <v>1.9237747421656848E-2</v>
      </c>
      <c r="C11" s="24">
        <f xml:space="preserve"> MAX(0,1 - ($C$22 + 2*($B$21+1))/$C$23)</f>
        <v>0</v>
      </c>
      <c r="D11" s="25">
        <v>0.48780047880095895</v>
      </c>
      <c r="E11" s="25">
        <v>0.57333333333333336</v>
      </c>
      <c r="F11" s="26">
        <v>75</v>
      </c>
      <c r="G11" s="27">
        <f>$AL$31</f>
        <v>0.55595930232558133</v>
      </c>
      <c r="H11" s="24">
        <f>_xlfn.NORM.S.INV(1-(1-I11)/2)</f>
        <v>1.9599639845400536</v>
      </c>
      <c r="I11" s="28">
        <f>$AL$10</f>
        <v>0.95</v>
      </c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</row>
    <row r="12" spans="1:138">
      <c r="A12" s="74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</row>
    <row r="13" spans="1:138">
      <c r="A13" s="18" t="s">
        <v>173</v>
      </c>
      <c r="AK13" s="62" t="s">
        <v>182</v>
      </c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</row>
    <row r="14" spans="1:138" ht="12" outlineLevel="1" thickBot="1">
      <c r="A14" s="29" t="s">
        <v>174</v>
      </c>
      <c r="B14" s="22" t="s">
        <v>175</v>
      </c>
      <c r="C14" s="22" t="s">
        <v>176</v>
      </c>
      <c r="D14" s="22" t="s">
        <v>177</v>
      </c>
      <c r="E14" s="22" t="s">
        <v>178</v>
      </c>
      <c r="F14" s="22" t="str">
        <f>IF($I$11&gt;99%,("Lower"&amp;TEXT($I$11,"0.0%")),("Lower"&amp;TEXT($I$11,"0%")))</f>
        <v>Lower95%</v>
      </c>
      <c r="G14" s="22" t="str">
        <f>IF($I$11&gt;99%,("Upper"&amp;TEXT($I$11,"0.0%")),("Upper"&amp;TEXT($I$11,"0%")))</f>
        <v>Upper95%</v>
      </c>
      <c r="H14" s="22" t="s">
        <v>180</v>
      </c>
      <c r="I14" s="22" t="s">
        <v>179</v>
      </c>
      <c r="AK14" s="62" t="s">
        <v>56</v>
      </c>
      <c r="AL14" s="62" t="s">
        <v>34</v>
      </c>
      <c r="AM14" s="62" t="s">
        <v>181</v>
      </c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</row>
    <row r="15" spans="1:138" outlineLevel="1">
      <c r="A15" s="30" t="s">
        <v>181</v>
      </c>
      <c r="B15" s="21">
        <v>0.12537798202017356</v>
      </c>
      <c r="C15" s="21">
        <v>0.33854102321419172</v>
      </c>
      <c r="D15" s="21">
        <f>B15 / C15</f>
        <v>0.37034797387272056</v>
      </c>
      <c r="E15" s="21">
        <f>2*(1-_xlfn.NORM.S.DIST(ABS(B15)/C15,1))</f>
        <v>0.71112323293132151</v>
      </c>
      <c r="F15" s="21">
        <f>B15 - $H$11 * C15</f>
        <v>-0.53815023076898039</v>
      </c>
      <c r="G15" s="21">
        <f>B15 + $H$11 * C15</f>
        <v>0.78890619480932755</v>
      </c>
      <c r="H15" s="21"/>
      <c r="I15" s="21"/>
      <c r="AK15" s="62">
        <v>5.357390783237341E-2</v>
      </c>
      <c r="AL15" s="62">
        <v>2.075865906414048E-2</v>
      </c>
      <c r="AM15" s="62">
        <v>-5.1712448631420029E-2</v>
      </c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</row>
    <row r="16" spans="1:138" outlineLevel="1">
      <c r="A16" s="30" t="s">
        <v>56</v>
      </c>
      <c r="B16" s="21">
        <v>0.25449362522826041</v>
      </c>
      <c r="C16" s="21">
        <v>0.23146038069694219</v>
      </c>
      <c r="D16" s="21">
        <f>B16 / C16</f>
        <v>1.0995126874930545</v>
      </c>
      <c r="E16" s="21">
        <f>2*(1-_xlfn.NORM.S.DIST(ABS(B16)/C16,1))</f>
        <v>0.27154450298312049</v>
      </c>
      <c r="F16" s="21">
        <f>B16 - $H$11 * C16</f>
        <v>-0.1991603847856761</v>
      </c>
      <c r="G16" s="21">
        <f>B16 + $H$11 * C16</f>
        <v>0.70814763524219693</v>
      </c>
      <c r="H16" s="21">
        <v>1.1719945850358942</v>
      </c>
      <c r="I16" s="21">
        <f>(B16*1.11952370824978)/(PI()/SQRT(3))</f>
        <v>0.15708002365617818</v>
      </c>
      <c r="AK16" s="62">
        <v>2.075865906414048E-2</v>
      </c>
      <c r="AL16" s="62">
        <v>5.8136076046629188E-2</v>
      </c>
      <c r="AM16" s="62">
        <v>-4.0937067489149485E-2</v>
      </c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</row>
    <row r="17" spans="1:138" outlineLevel="1">
      <c r="A17" s="30" t="s">
        <v>34</v>
      </c>
      <c r="B17" s="21">
        <v>-8.8074025123240834E-2</v>
      </c>
      <c r="C17" s="21">
        <v>0.24111423858127745</v>
      </c>
      <c r="D17" s="21">
        <f>B17 / C17</f>
        <v>-0.36527923710134552</v>
      </c>
      <c r="E17" s="21">
        <f>2*(1-_xlfn.NORM.S.DIST(ABS(B17)/C17,1))</f>
        <v>0.71490297558593796</v>
      </c>
      <c r="F17" s="21">
        <f>B17 - $H$11 * C17</f>
        <v>-0.56064924890234247</v>
      </c>
      <c r="G17" s="21">
        <f>B17 + $H$11 * C17</f>
        <v>0.38450119865586085</v>
      </c>
      <c r="H17" s="21">
        <v>1.1719945850358955</v>
      </c>
      <c r="I17" s="21">
        <f>(B17*1.07335086625114)/(PI()/SQRT(3))</f>
        <v>-5.2119508378021401E-2</v>
      </c>
      <c r="AK17" s="62">
        <v>-5.1712448631420029E-2</v>
      </c>
      <c r="AL17" s="62">
        <v>-4.0937067489149485E-2</v>
      </c>
      <c r="AM17" s="62">
        <v>0.11461002439891188</v>
      </c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</row>
    <row r="18" spans="1:138">
      <c r="A18" s="74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</row>
    <row r="19" spans="1:138">
      <c r="A19" s="18" t="s">
        <v>183</v>
      </c>
      <c r="AK19" s="62" t="s">
        <v>213</v>
      </c>
      <c r="AL19" s="62"/>
      <c r="AM19" s="62"/>
      <c r="AN19" s="62">
        <v>10</v>
      </c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</row>
    <row r="20" spans="1:138" ht="12" hidden="1" outlineLevel="1" thickBot="1">
      <c r="A20" s="29" t="s">
        <v>184</v>
      </c>
      <c r="B20" s="22" t="s">
        <v>185</v>
      </c>
      <c r="C20" s="22" t="s">
        <v>186</v>
      </c>
      <c r="D20" s="19"/>
      <c r="E20" s="22" t="s">
        <v>178</v>
      </c>
      <c r="F20" s="22" t="s">
        <v>187</v>
      </c>
      <c r="G20" s="22" t="s">
        <v>170</v>
      </c>
      <c r="H20" s="19"/>
      <c r="I20" s="22" t="s">
        <v>188</v>
      </c>
      <c r="AK20" s="62" t="s">
        <v>214</v>
      </c>
      <c r="AL20" s="62">
        <v>-9.9999999999999995E-8</v>
      </c>
      <c r="AM20" s="62">
        <v>9.9999000000000008E-3</v>
      </c>
      <c r="AN20" s="62">
        <v>1.9999900000000001E-2</v>
      </c>
      <c r="AO20" s="62">
        <v>2.9999900000000003E-2</v>
      </c>
      <c r="AP20" s="62">
        <v>3.9999900000000005E-2</v>
      </c>
      <c r="AQ20" s="62">
        <v>4.9999900000000007E-2</v>
      </c>
      <c r="AR20" s="62">
        <v>5.9999900000000009E-2</v>
      </c>
      <c r="AS20" s="62">
        <v>6.9999900000000004E-2</v>
      </c>
      <c r="AT20" s="62">
        <v>7.9999899999999999E-2</v>
      </c>
      <c r="AU20" s="62">
        <v>8.9999899999999994E-2</v>
      </c>
      <c r="AV20" s="62">
        <v>9.9999899999999989E-2</v>
      </c>
      <c r="AW20" s="62">
        <v>0.10999989999999998</v>
      </c>
      <c r="AX20" s="62">
        <v>0.11999989999999998</v>
      </c>
      <c r="AY20" s="62">
        <v>0.12999989999999997</v>
      </c>
      <c r="AZ20" s="62">
        <v>0.13999989999999998</v>
      </c>
      <c r="BA20" s="62">
        <v>0.14999989999999999</v>
      </c>
      <c r="BB20" s="62">
        <v>0.1599999</v>
      </c>
      <c r="BC20" s="62">
        <v>0.16999990000000001</v>
      </c>
      <c r="BD20" s="62">
        <v>0.17999990000000002</v>
      </c>
      <c r="BE20" s="62">
        <v>0.18999990000000003</v>
      </c>
      <c r="BF20" s="62">
        <v>0.19999990000000004</v>
      </c>
      <c r="BG20" s="62">
        <v>0.20999990000000004</v>
      </c>
      <c r="BH20" s="62">
        <v>0.21999990000000005</v>
      </c>
      <c r="BI20" s="62">
        <v>0.22999990000000006</v>
      </c>
      <c r="BJ20" s="62">
        <v>0.23999990000000007</v>
      </c>
      <c r="BK20" s="62">
        <v>0.24999990000000008</v>
      </c>
      <c r="BL20" s="62">
        <v>0.25999990000000006</v>
      </c>
      <c r="BM20" s="62">
        <v>0.26999990000000007</v>
      </c>
      <c r="BN20" s="62">
        <v>0.27999990000000008</v>
      </c>
      <c r="BO20" s="62">
        <v>0.28999990000000009</v>
      </c>
      <c r="BP20" s="62">
        <v>0.2999999000000001</v>
      </c>
      <c r="BQ20" s="62">
        <v>0.30999990000000011</v>
      </c>
      <c r="BR20" s="62">
        <v>0.31999990000000011</v>
      </c>
      <c r="BS20" s="62">
        <v>0.32999990000000012</v>
      </c>
      <c r="BT20" s="62">
        <v>0.33999990000000013</v>
      </c>
      <c r="BU20" s="62">
        <v>0.34999990000000014</v>
      </c>
      <c r="BV20" s="62">
        <v>0.35999990000000015</v>
      </c>
      <c r="BW20" s="62">
        <v>0.36999990000000016</v>
      </c>
      <c r="BX20" s="62">
        <v>0.37999990000000017</v>
      </c>
      <c r="BY20" s="62">
        <v>0.38999990000000018</v>
      </c>
      <c r="BZ20" s="62">
        <v>0.39999990000000019</v>
      </c>
      <c r="CA20" s="62">
        <v>0.40999990000000019</v>
      </c>
      <c r="CB20" s="62">
        <v>0.4199999000000002</v>
      </c>
      <c r="CC20" s="62">
        <v>0.42999990000000021</v>
      </c>
      <c r="CD20" s="62">
        <v>0.43999990000000022</v>
      </c>
      <c r="CE20" s="62">
        <v>0.44999990000000023</v>
      </c>
      <c r="CF20" s="62">
        <v>0.45999990000000024</v>
      </c>
      <c r="CG20" s="62">
        <v>0.46999990000000025</v>
      </c>
      <c r="CH20" s="62">
        <v>0.47999990000000026</v>
      </c>
      <c r="CI20" s="62">
        <v>0.48999990000000027</v>
      </c>
      <c r="CJ20" s="62">
        <v>0.49999990000000027</v>
      </c>
      <c r="CK20" s="62">
        <v>0.50999990000000028</v>
      </c>
      <c r="CL20" s="62">
        <v>0.51999990000000029</v>
      </c>
      <c r="CM20" s="62">
        <v>0.5299999000000003</v>
      </c>
      <c r="CN20" s="62">
        <v>0.53999990000000031</v>
      </c>
      <c r="CO20" s="62">
        <v>0.54999990000000032</v>
      </c>
      <c r="CP20" s="62">
        <v>0.55999990000000033</v>
      </c>
      <c r="CQ20" s="62">
        <v>0.56999990000000034</v>
      </c>
      <c r="CR20" s="62">
        <v>0.57999990000000035</v>
      </c>
      <c r="CS20" s="62">
        <v>0.58999990000000035</v>
      </c>
      <c r="CT20" s="62">
        <v>0.59999990000000036</v>
      </c>
      <c r="CU20" s="62">
        <v>0.60999990000000037</v>
      </c>
      <c r="CV20" s="62">
        <v>0.61999990000000038</v>
      </c>
      <c r="CW20" s="62">
        <v>0.62999990000000039</v>
      </c>
      <c r="CX20" s="62">
        <v>0.6399999000000004</v>
      </c>
      <c r="CY20" s="62">
        <v>0.64999990000000041</v>
      </c>
      <c r="CZ20" s="62">
        <v>0.65999990000000042</v>
      </c>
      <c r="DA20" s="62">
        <v>0.66999990000000043</v>
      </c>
      <c r="DB20" s="62">
        <v>0.67999990000000043</v>
      </c>
      <c r="DC20" s="62">
        <v>0.68999990000000044</v>
      </c>
      <c r="DD20" s="62">
        <v>0.69999990000000045</v>
      </c>
      <c r="DE20" s="62">
        <v>0.70999990000000046</v>
      </c>
      <c r="DF20" s="62">
        <v>0.71999990000000047</v>
      </c>
      <c r="DG20" s="62">
        <v>0.72999990000000048</v>
      </c>
      <c r="DH20" s="62">
        <v>0.73999990000000049</v>
      </c>
      <c r="DI20" s="62">
        <v>0.7499999000000005</v>
      </c>
      <c r="DJ20" s="62">
        <v>0.75999990000000051</v>
      </c>
      <c r="DK20" s="62">
        <v>0.76999990000000051</v>
      </c>
      <c r="DL20" s="62">
        <v>0.77999990000000052</v>
      </c>
      <c r="DM20" s="62">
        <v>0.78999990000000053</v>
      </c>
      <c r="DN20" s="62">
        <v>0.79999990000000054</v>
      </c>
      <c r="DO20" s="62">
        <v>0.80999990000000055</v>
      </c>
      <c r="DP20" s="62">
        <v>0.81999990000000056</v>
      </c>
      <c r="DQ20" s="62">
        <v>0.82999990000000057</v>
      </c>
      <c r="DR20" s="62">
        <v>0.83999990000000058</v>
      </c>
      <c r="DS20" s="62">
        <v>0.84999990000000059</v>
      </c>
      <c r="DT20" s="62">
        <v>0.85999990000000059</v>
      </c>
      <c r="DU20" s="62">
        <v>0.8699999000000006</v>
      </c>
      <c r="DV20" s="62">
        <v>0.87999990000000061</v>
      </c>
      <c r="DW20" s="62">
        <v>0.88999990000000062</v>
      </c>
      <c r="DX20" s="62">
        <v>0.89999990000000063</v>
      </c>
      <c r="DY20" s="62">
        <v>0.90999990000000064</v>
      </c>
      <c r="DZ20" s="62">
        <v>0.91999990000000065</v>
      </c>
      <c r="EA20" s="62">
        <v>0.92999990000000066</v>
      </c>
      <c r="EB20" s="62">
        <v>0.93999990000000067</v>
      </c>
      <c r="EC20" s="62">
        <v>0.94999990000000067</v>
      </c>
      <c r="ED20" s="62">
        <v>0.95999990000000068</v>
      </c>
      <c r="EE20" s="62">
        <v>0.96999990000000069</v>
      </c>
      <c r="EF20" s="62">
        <v>0.9799999000000007</v>
      </c>
      <c r="EG20" s="62">
        <v>0.98999990000000071</v>
      </c>
      <c r="EH20" s="62">
        <v>0.99999990000000072</v>
      </c>
    </row>
    <row r="21" spans="1:138" hidden="1" outlineLevel="1">
      <c r="A21" s="30" t="s">
        <v>189</v>
      </c>
      <c r="B21" s="26">
        <v>2</v>
      </c>
      <c r="C21" s="25">
        <f>C23 - C22</f>
        <v>1.9690394170162762</v>
      </c>
      <c r="D21" s="12" t="s">
        <v>190</v>
      </c>
      <c r="E21" s="25">
        <f>_xlfn.CHISQ.DIST.RT(C21,B21)</f>
        <v>0.37361862969944765</v>
      </c>
      <c r="F21" s="25">
        <f>C22+2*(1+B21)</f>
        <v>106.38386988460141</v>
      </c>
      <c r="G21" s="27">
        <f>$AL$31</f>
        <v>0.55595930232558133</v>
      </c>
      <c r="H21" s="25" t="s">
        <v>191</v>
      </c>
      <c r="I21" s="25">
        <f>1-C22/C23</f>
        <v>1.9237747421656848E-2</v>
      </c>
      <c r="AK21" s="73" t="s">
        <v>215</v>
      </c>
      <c r="AL21" s="62">
        <v>75</v>
      </c>
      <c r="AM21" s="62">
        <v>75</v>
      </c>
      <c r="AN21" s="62">
        <v>75</v>
      </c>
      <c r="AO21" s="62">
        <v>75</v>
      </c>
      <c r="AP21" s="62">
        <v>75</v>
      </c>
      <c r="AQ21" s="62">
        <v>75</v>
      </c>
      <c r="AR21" s="62">
        <v>75</v>
      </c>
      <c r="AS21" s="62">
        <v>75</v>
      </c>
      <c r="AT21" s="62">
        <v>75</v>
      </c>
      <c r="AU21" s="62">
        <v>75</v>
      </c>
      <c r="AV21" s="62">
        <v>75</v>
      </c>
      <c r="AW21" s="62">
        <v>75</v>
      </c>
      <c r="AX21" s="62">
        <v>75</v>
      </c>
      <c r="AY21" s="62">
        <v>75</v>
      </c>
      <c r="AZ21" s="62">
        <v>75</v>
      </c>
      <c r="BA21" s="62">
        <v>75</v>
      </c>
      <c r="BB21" s="62">
        <v>75</v>
      </c>
      <c r="BC21" s="62">
        <v>75</v>
      </c>
      <c r="BD21" s="62">
        <v>75</v>
      </c>
      <c r="BE21" s="62">
        <v>75</v>
      </c>
      <c r="BF21" s="62">
        <v>75</v>
      </c>
      <c r="BG21" s="62">
        <v>75</v>
      </c>
      <c r="BH21" s="62">
        <v>75</v>
      </c>
      <c r="BI21" s="62">
        <v>75</v>
      </c>
      <c r="BJ21" s="62">
        <v>75</v>
      </c>
      <c r="BK21" s="62">
        <v>75</v>
      </c>
      <c r="BL21" s="62">
        <v>75</v>
      </c>
      <c r="BM21" s="62">
        <v>75</v>
      </c>
      <c r="BN21" s="62">
        <v>75</v>
      </c>
      <c r="BO21" s="62">
        <v>75</v>
      </c>
      <c r="BP21" s="62">
        <v>75</v>
      </c>
      <c r="BQ21" s="62">
        <v>75</v>
      </c>
      <c r="BR21" s="62">
        <v>75</v>
      </c>
      <c r="BS21" s="62">
        <v>75</v>
      </c>
      <c r="BT21" s="62">
        <v>75</v>
      </c>
      <c r="BU21" s="62">
        <v>75</v>
      </c>
      <c r="BV21" s="62">
        <v>74</v>
      </c>
      <c r="BW21" s="62">
        <v>73</v>
      </c>
      <c r="BX21" s="62">
        <v>70</v>
      </c>
      <c r="BY21" s="62">
        <v>70</v>
      </c>
      <c r="BZ21" s="62">
        <v>70</v>
      </c>
      <c r="CA21" s="62">
        <v>70</v>
      </c>
      <c r="CB21" s="62">
        <v>70</v>
      </c>
      <c r="CC21" s="62">
        <v>69</v>
      </c>
      <c r="CD21" s="62">
        <v>69</v>
      </c>
      <c r="CE21" s="62">
        <v>69</v>
      </c>
      <c r="CF21" s="62">
        <v>68</v>
      </c>
      <c r="CG21" s="62">
        <v>68</v>
      </c>
      <c r="CH21" s="62">
        <v>68</v>
      </c>
      <c r="CI21" s="62">
        <v>66</v>
      </c>
      <c r="CJ21" s="62">
        <v>65</v>
      </c>
      <c r="CK21" s="62">
        <v>61</v>
      </c>
      <c r="CL21" s="62">
        <v>59</v>
      </c>
      <c r="CM21" s="62">
        <v>56</v>
      </c>
      <c r="CN21" s="62">
        <v>55</v>
      </c>
      <c r="CO21" s="62">
        <v>52</v>
      </c>
      <c r="CP21" s="62">
        <v>49</v>
      </c>
      <c r="CQ21" s="62">
        <v>44</v>
      </c>
      <c r="CR21" s="62">
        <v>39</v>
      </c>
      <c r="CS21" s="62">
        <v>34</v>
      </c>
      <c r="CT21" s="62">
        <v>33</v>
      </c>
      <c r="CU21" s="62">
        <v>28</v>
      </c>
      <c r="CV21" s="62">
        <v>26</v>
      </c>
      <c r="CW21" s="62">
        <v>18</v>
      </c>
      <c r="CX21" s="62">
        <v>16</v>
      </c>
      <c r="CY21" s="62">
        <v>14</v>
      </c>
      <c r="CZ21" s="62">
        <v>10</v>
      </c>
      <c r="DA21" s="62">
        <v>3</v>
      </c>
      <c r="DB21" s="62">
        <v>1</v>
      </c>
      <c r="DC21" s="62">
        <v>1</v>
      </c>
      <c r="DD21" s="62">
        <v>0</v>
      </c>
      <c r="DE21" s="62">
        <v>0</v>
      </c>
      <c r="DF21" s="62">
        <v>0</v>
      </c>
      <c r="DG21" s="62">
        <v>0</v>
      </c>
      <c r="DH21" s="62">
        <v>0</v>
      </c>
      <c r="DI21" s="62">
        <v>0</v>
      </c>
      <c r="DJ21" s="62">
        <v>0</v>
      </c>
      <c r="DK21" s="62">
        <v>0</v>
      </c>
      <c r="DL21" s="62">
        <v>0</v>
      </c>
      <c r="DM21" s="62">
        <v>0</v>
      </c>
      <c r="DN21" s="62">
        <v>0</v>
      </c>
      <c r="DO21" s="62">
        <v>0</v>
      </c>
      <c r="DP21" s="62">
        <v>0</v>
      </c>
      <c r="DQ21" s="62">
        <v>0</v>
      </c>
      <c r="DR21" s="62">
        <v>0</v>
      </c>
      <c r="DS21" s="62">
        <v>0</v>
      </c>
      <c r="DT21" s="62">
        <v>0</v>
      </c>
      <c r="DU21" s="62">
        <v>0</v>
      </c>
      <c r="DV21" s="62">
        <v>0</v>
      </c>
      <c r="DW21" s="62">
        <v>0</v>
      </c>
      <c r="DX21" s="62">
        <v>0</v>
      </c>
      <c r="DY21" s="62">
        <v>0</v>
      </c>
      <c r="DZ21" s="62">
        <v>0</v>
      </c>
      <c r="EA21" s="62">
        <v>0</v>
      </c>
      <c r="EB21" s="62">
        <v>0</v>
      </c>
      <c r="EC21" s="62">
        <v>0</v>
      </c>
      <c r="ED21" s="62">
        <v>0</v>
      </c>
      <c r="EE21" s="62">
        <v>0</v>
      </c>
      <c r="EF21" s="62">
        <v>0</v>
      </c>
      <c r="EG21" s="62">
        <v>0</v>
      </c>
      <c r="EH21" s="62">
        <v>0</v>
      </c>
    </row>
    <row r="22" spans="1:138" hidden="1" outlineLevel="1">
      <c r="A22" s="30" t="s">
        <v>192</v>
      </c>
      <c r="B22" s="26">
        <v>72</v>
      </c>
      <c r="C22" s="25">
        <v>100.38386988460141</v>
      </c>
      <c r="D22" s="12" t="s">
        <v>193</v>
      </c>
      <c r="E22" s="25"/>
      <c r="F22" s="25"/>
      <c r="G22" s="25"/>
      <c r="H22" s="25" t="s">
        <v>194</v>
      </c>
      <c r="I22" s="25">
        <f>1-EXP(((C22/2)-(C23/2))*(2/$F$11))</f>
        <v>2.5912222626512715E-2</v>
      </c>
      <c r="AK22" s="73" t="s">
        <v>216</v>
      </c>
      <c r="AL22" s="62">
        <v>43</v>
      </c>
      <c r="AM22" s="62">
        <v>43</v>
      </c>
      <c r="AN22" s="62">
        <v>43</v>
      </c>
      <c r="AO22" s="62">
        <v>43</v>
      </c>
      <c r="AP22" s="62">
        <v>43</v>
      </c>
      <c r="AQ22" s="62">
        <v>43</v>
      </c>
      <c r="AR22" s="62">
        <v>43</v>
      </c>
      <c r="AS22" s="62">
        <v>43</v>
      </c>
      <c r="AT22" s="62">
        <v>43</v>
      </c>
      <c r="AU22" s="62">
        <v>43</v>
      </c>
      <c r="AV22" s="62">
        <v>43</v>
      </c>
      <c r="AW22" s="62">
        <v>43</v>
      </c>
      <c r="AX22" s="62">
        <v>43</v>
      </c>
      <c r="AY22" s="62">
        <v>43</v>
      </c>
      <c r="AZ22" s="62">
        <v>43</v>
      </c>
      <c r="BA22" s="62">
        <v>43</v>
      </c>
      <c r="BB22" s="62">
        <v>43</v>
      </c>
      <c r="BC22" s="62">
        <v>43</v>
      </c>
      <c r="BD22" s="62">
        <v>43</v>
      </c>
      <c r="BE22" s="62">
        <v>43</v>
      </c>
      <c r="BF22" s="62">
        <v>43</v>
      </c>
      <c r="BG22" s="62">
        <v>43</v>
      </c>
      <c r="BH22" s="62">
        <v>43</v>
      </c>
      <c r="BI22" s="62">
        <v>43</v>
      </c>
      <c r="BJ22" s="62">
        <v>43</v>
      </c>
      <c r="BK22" s="62">
        <v>43</v>
      </c>
      <c r="BL22" s="62">
        <v>43</v>
      </c>
      <c r="BM22" s="62">
        <v>43</v>
      </c>
      <c r="BN22" s="62">
        <v>43</v>
      </c>
      <c r="BO22" s="62">
        <v>43</v>
      </c>
      <c r="BP22" s="62">
        <v>43</v>
      </c>
      <c r="BQ22" s="62">
        <v>43</v>
      </c>
      <c r="BR22" s="62">
        <v>43</v>
      </c>
      <c r="BS22" s="62">
        <v>43</v>
      </c>
      <c r="BT22" s="62">
        <v>43</v>
      </c>
      <c r="BU22" s="62">
        <v>43</v>
      </c>
      <c r="BV22" s="62">
        <v>43</v>
      </c>
      <c r="BW22" s="62">
        <v>42</v>
      </c>
      <c r="BX22" s="62">
        <v>42</v>
      </c>
      <c r="BY22" s="62">
        <v>42</v>
      </c>
      <c r="BZ22" s="62">
        <v>42</v>
      </c>
      <c r="CA22" s="62">
        <v>42</v>
      </c>
      <c r="CB22" s="62">
        <v>42</v>
      </c>
      <c r="CC22" s="62">
        <v>42</v>
      </c>
      <c r="CD22" s="62">
        <v>42</v>
      </c>
      <c r="CE22" s="62">
        <v>42</v>
      </c>
      <c r="CF22" s="62">
        <v>42</v>
      </c>
      <c r="CG22" s="62">
        <v>42</v>
      </c>
      <c r="CH22" s="62">
        <v>42</v>
      </c>
      <c r="CI22" s="62">
        <v>41</v>
      </c>
      <c r="CJ22" s="62">
        <v>41</v>
      </c>
      <c r="CK22" s="62">
        <v>38</v>
      </c>
      <c r="CL22" s="62">
        <v>36</v>
      </c>
      <c r="CM22" s="62">
        <v>34</v>
      </c>
      <c r="CN22" s="62">
        <v>33</v>
      </c>
      <c r="CO22" s="62">
        <v>31</v>
      </c>
      <c r="CP22" s="62">
        <v>30</v>
      </c>
      <c r="CQ22" s="62">
        <v>27</v>
      </c>
      <c r="CR22" s="62">
        <v>24</v>
      </c>
      <c r="CS22" s="62">
        <v>20</v>
      </c>
      <c r="CT22" s="62">
        <v>20</v>
      </c>
      <c r="CU22" s="62">
        <v>16</v>
      </c>
      <c r="CV22" s="62">
        <v>15</v>
      </c>
      <c r="CW22" s="62">
        <v>11</v>
      </c>
      <c r="CX22" s="62">
        <v>10</v>
      </c>
      <c r="CY22" s="62">
        <v>8</v>
      </c>
      <c r="CZ22" s="62">
        <v>5</v>
      </c>
      <c r="DA22" s="62">
        <v>1</v>
      </c>
      <c r="DB22" s="62">
        <v>0</v>
      </c>
      <c r="DC22" s="62">
        <v>0</v>
      </c>
      <c r="DD22" s="62">
        <v>0</v>
      </c>
      <c r="DE22" s="62">
        <v>0</v>
      </c>
      <c r="DF22" s="62">
        <v>0</v>
      </c>
      <c r="DG22" s="62">
        <v>0</v>
      </c>
      <c r="DH22" s="62">
        <v>0</v>
      </c>
      <c r="DI22" s="62">
        <v>0</v>
      </c>
      <c r="DJ22" s="62">
        <v>0</v>
      </c>
      <c r="DK22" s="62">
        <v>0</v>
      </c>
      <c r="DL22" s="62">
        <v>0</v>
      </c>
      <c r="DM22" s="62">
        <v>0</v>
      </c>
      <c r="DN22" s="62">
        <v>0</v>
      </c>
      <c r="DO22" s="62">
        <v>0</v>
      </c>
      <c r="DP22" s="62">
        <v>0</v>
      </c>
      <c r="DQ22" s="62">
        <v>0</v>
      </c>
      <c r="DR22" s="62">
        <v>0</v>
      </c>
      <c r="DS22" s="62">
        <v>0</v>
      </c>
      <c r="DT22" s="62">
        <v>0</v>
      </c>
      <c r="DU22" s="62">
        <v>0</v>
      </c>
      <c r="DV22" s="62">
        <v>0</v>
      </c>
      <c r="DW22" s="62">
        <v>0</v>
      </c>
      <c r="DX22" s="62">
        <v>0</v>
      </c>
      <c r="DY22" s="62">
        <v>0</v>
      </c>
      <c r="DZ22" s="62">
        <v>0</v>
      </c>
      <c r="EA22" s="62">
        <v>0</v>
      </c>
      <c r="EB22" s="62">
        <v>0</v>
      </c>
      <c r="EC22" s="62">
        <v>0</v>
      </c>
      <c r="ED22" s="62">
        <v>0</v>
      </c>
      <c r="EE22" s="62">
        <v>0</v>
      </c>
      <c r="EF22" s="62">
        <v>0</v>
      </c>
      <c r="EG22" s="62">
        <v>0</v>
      </c>
      <c r="EH22" s="62">
        <v>0</v>
      </c>
    </row>
    <row r="23" spans="1:138" hidden="1" outlineLevel="1">
      <c r="A23" s="30" t="s">
        <v>195</v>
      </c>
      <c r="B23" s="26">
        <v>74</v>
      </c>
      <c r="C23" s="25">
        <f>-2*(($F$11*(1-$E$11))*LN(1-$E$11)+$F$11*$E$11*LN($E$11))</f>
        <v>102.35290930161769</v>
      </c>
      <c r="D23" s="12" t="s">
        <v>196</v>
      </c>
      <c r="E23" s="25"/>
      <c r="F23" s="25"/>
      <c r="G23" s="25"/>
      <c r="H23" s="25" t="s">
        <v>197</v>
      </c>
      <c r="I23" s="25">
        <f xml:space="preserve"> I22/(1-(($E$11^$E$11)*((1-$E$11)^(1-$E$11)))^2)</f>
        <v>3.4802804682568279E-2</v>
      </c>
      <c r="AK23" s="73" t="s">
        <v>217</v>
      </c>
      <c r="AL23" s="62">
        <v>32</v>
      </c>
      <c r="AM23" s="62">
        <v>32</v>
      </c>
      <c r="AN23" s="62">
        <v>32</v>
      </c>
      <c r="AO23" s="62">
        <v>32</v>
      </c>
      <c r="AP23" s="62">
        <v>32</v>
      </c>
      <c r="AQ23" s="62">
        <v>32</v>
      </c>
      <c r="AR23" s="62">
        <v>32</v>
      </c>
      <c r="AS23" s="62">
        <v>32</v>
      </c>
      <c r="AT23" s="62">
        <v>32</v>
      </c>
      <c r="AU23" s="62">
        <v>32</v>
      </c>
      <c r="AV23" s="62">
        <v>32</v>
      </c>
      <c r="AW23" s="62">
        <v>32</v>
      </c>
      <c r="AX23" s="62">
        <v>32</v>
      </c>
      <c r="AY23" s="62">
        <v>32</v>
      </c>
      <c r="AZ23" s="62">
        <v>32</v>
      </c>
      <c r="BA23" s="62">
        <v>32</v>
      </c>
      <c r="BB23" s="62">
        <v>32</v>
      </c>
      <c r="BC23" s="62">
        <v>32</v>
      </c>
      <c r="BD23" s="62">
        <v>32</v>
      </c>
      <c r="BE23" s="62">
        <v>32</v>
      </c>
      <c r="BF23" s="62">
        <v>32</v>
      </c>
      <c r="BG23" s="62">
        <v>32</v>
      </c>
      <c r="BH23" s="62">
        <v>32</v>
      </c>
      <c r="BI23" s="62">
        <v>32</v>
      </c>
      <c r="BJ23" s="62">
        <v>32</v>
      </c>
      <c r="BK23" s="62">
        <v>32</v>
      </c>
      <c r="BL23" s="62">
        <v>32</v>
      </c>
      <c r="BM23" s="62">
        <v>32</v>
      </c>
      <c r="BN23" s="62">
        <v>32</v>
      </c>
      <c r="BO23" s="62">
        <v>32</v>
      </c>
      <c r="BP23" s="62">
        <v>32</v>
      </c>
      <c r="BQ23" s="62">
        <v>32</v>
      </c>
      <c r="BR23" s="62">
        <v>32</v>
      </c>
      <c r="BS23" s="62">
        <v>32</v>
      </c>
      <c r="BT23" s="62">
        <v>32</v>
      </c>
      <c r="BU23" s="62">
        <v>32</v>
      </c>
      <c r="BV23" s="62">
        <v>31</v>
      </c>
      <c r="BW23" s="62">
        <v>31</v>
      </c>
      <c r="BX23" s="62">
        <v>28</v>
      </c>
      <c r="BY23" s="62">
        <v>28</v>
      </c>
      <c r="BZ23" s="62">
        <v>28</v>
      </c>
      <c r="CA23" s="62">
        <v>28</v>
      </c>
      <c r="CB23" s="62">
        <v>28</v>
      </c>
      <c r="CC23" s="62">
        <v>27</v>
      </c>
      <c r="CD23" s="62">
        <v>27</v>
      </c>
      <c r="CE23" s="62">
        <v>27</v>
      </c>
      <c r="CF23" s="62">
        <v>26</v>
      </c>
      <c r="CG23" s="62">
        <v>26</v>
      </c>
      <c r="CH23" s="62">
        <v>26</v>
      </c>
      <c r="CI23" s="62">
        <v>25</v>
      </c>
      <c r="CJ23" s="62">
        <v>24</v>
      </c>
      <c r="CK23" s="62">
        <v>23</v>
      </c>
      <c r="CL23" s="62">
        <v>23</v>
      </c>
      <c r="CM23" s="62">
        <v>22</v>
      </c>
      <c r="CN23" s="62">
        <v>22</v>
      </c>
      <c r="CO23" s="62">
        <v>21</v>
      </c>
      <c r="CP23" s="62">
        <v>19</v>
      </c>
      <c r="CQ23" s="62">
        <v>17</v>
      </c>
      <c r="CR23" s="62">
        <v>15</v>
      </c>
      <c r="CS23" s="62">
        <v>14</v>
      </c>
      <c r="CT23" s="62">
        <v>13</v>
      </c>
      <c r="CU23" s="62">
        <v>12</v>
      </c>
      <c r="CV23" s="62">
        <v>11</v>
      </c>
      <c r="CW23" s="62">
        <v>7</v>
      </c>
      <c r="CX23" s="62">
        <v>6</v>
      </c>
      <c r="CY23" s="62">
        <v>6</v>
      </c>
      <c r="CZ23" s="62">
        <v>5</v>
      </c>
      <c r="DA23" s="62">
        <v>2</v>
      </c>
      <c r="DB23" s="62">
        <v>1</v>
      </c>
      <c r="DC23" s="62">
        <v>1</v>
      </c>
      <c r="DD23" s="62">
        <v>0</v>
      </c>
      <c r="DE23" s="62">
        <v>0</v>
      </c>
      <c r="DF23" s="62">
        <v>0</v>
      </c>
      <c r="DG23" s="62">
        <v>0</v>
      </c>
      <c r="DH23" s="62">
        <v>0</v>
      </c>
      <c r="DI23" s="62">
        <v>0</v>
      </c>
      <c r="DJ23" s="62">
        <v>0</v>
      </c>
      <c r="DK23" s="62">
        <v>0</v>
      </c>
      <c r="DL23" s="62">
        <v>0</v>
      </c>
      <c r="DM23" s="62">
        <v>0</v>
      </c>
      <c r="DN23" s="62">
        <v>0</v>
      </c>
      <c r="DO23" s="62">
        <v>0</v>
      </c>
      <c r="DP23" s="62">
        <v>0</v>
      </c>
      <c r="DQ23" s="62">
        <v>0</v>
      </c>
      <c r="DR23" s="62">
        <v>0</v>
      </c>
      <c r="DS23" s="62">
        <v>0</v>
      </c>
      <c r="DT23" s="62">
        <v>0</v>
      </c>
      <c r="DU23" s="62">
        <v>0</v>
      </c>
      <c r="DV23" s="62">
        <v>0</v>
      </c>
      <c r="DW23" s="62">
        <v>0</v>
      </c>
      <c r="DX23" s="62">
        <v>0</v>
      </c>
      <c r="DY23" s="62">
        <v>0</v>
      </c>
      <c r="DZ23" s="62">
        <v>0</v>
      </c>
      <c r="EA23" s="62">
        <v>0</v>
      </c>
      <c r="EB23" s="62">
        <v>0</v>
      </c>
      <c r="EC23" s="62">
        <v>0</v>
      </c>
      <c r="ED23" s="62">
        <v>0</v>
      </c>
      <c r="EE23" s="62">
        <v>0</v>
      </c>
      <c r="EF23" s="62">
        <v>0</v>
      </c>
      <c r="EG23" s="62">
        <v>0</v>
      </c>
      <c r="EH23" s="62">
        <v>0</v>
      </c>
    </row>
    <row r="24" spans="1:138" collapsed="1">
      <c r="A24" s="74"/>
      <c r="B24" s="23"/>
      <c r="AK24" s="73" t="s">
        <v>218</v>
      </c>
      <c r="AL24" s="62">
        <v>0</v>
      </c>
      <c r="AM24" s="62">
        <v>0</v>
      </c>
      <c r="AN24" s="62">
        <v>0</v>
      </c>
      <c r="AO24" s="62">
        <v>0</v>
      </c>
      <c r="AP24" s="62">
        <v>0</v>
      </c>
      <c r="AQ24" s="62">
        <v>0</v>
      </c>
      <c r="AR24" s="62">
        <v>0</v>
      </c>
      <c r="AS24" s="62">
        <v>0</v>
      </c>
      <c r="AT24" s="62">
        <v>0</v>
      </c>
      <c r="AU24" s="62">
        <v>0</v>
      </c>
      <c r="AV24" s="62">
        <v>0</v>
      </c>
      <c r="AW24" s="62">
        <v>0</v>
      </c>
      <c r="AX24" s="62">
        <v>0</v>
      </c>
      <c r="AY24" s="62">
        <v>0</v>
      </c>
      <c r="AZ24" s="62">
        <v>0</v>
      </c>
      <c r="BA24" s="62">
        <v>0</v>
      </c>
      <c r="BB24" s="62">
        <v>0</v>
      </c>
      <c r="BC24" s="62">
        <v>0</v>
      </c>
      <c r="BD24" s="62">
        <v>0</v>
      </c>
      <c r="BE24" s="62">
        <v>0</v>
      </c>
      <c r="BF24" s="62">
        <v>0</v>
      </c>
      <c r="BG24" s="62">
        <v>0</v>
      </c>
      <c r="BH24" s="62">
        <v>0</v>
      </c>
      <c r="BI24" s="62">
        <v>0</v>
      </c>
      <c r="BJ24" s="62">
        <v>0</v>
      </c>
      <c r="BK24" s="62">
        <v>0</v>
      </c>
      <c r="BL24" s="62">
        <v>0</v>
      </c>
      <c r="BM24" s="62">
        <v>0</v>
      </c>
      <c r="BN24" s="62">
        <v>0</v>
      </c>
      <c r="BO24" s="62">
        <v>0</v>
      </c>
      <c r="BP24" s="62">
        <v>0</v>
      </c>
      <c r="BQ24" s="62">
        <v>0</v>
      </c>
      <c r="BR24" s="62">
        <v>0</v>
      </c>
      <c r="BS24" s="62">
        <v>0</v>
      </c>
      <c r="BT24" s="62">
        <v>0</v>
      </c>
      <c r="BU24" s="62">
        <v>0</v>
      </c>
      <c r="BV24" s="62">
        <v>0.99999999999999645</v>
      </c>
      <c r="BW24" s="62">
        <v>0.99999999999999645</v>
      </c>
      <c r="BX24" s="62">
        <v>3.9999999999999964</v>
      </c>
      <c r="BY24" s="62">
        <v>3.9999999999999964</v>
      </c>
      <c r="BZ24" s="62">
        <v>3.9999999999999964</v>
      </c>
      <c r="CA24" s="62">
        <v>3.9999999999999964</v>
      </c>
      <c r="CB24" s="62">
        <v>3.9999999999999964</v>
      </c>
      <c r="CC24" s="62">
        <v>4.9999999999999964</v>
      </c>
      <c r="CD24" s="62">
        <v>4.9999999999999964</v>
      </c>
      <c r="CE24" s="62">
        <v>4.9999999999999964</v>
      </c>
      <c r="CF24" s="62">
        <v>5.9999999999999964</v>
      </c>
      <c r="CG24" s="62">
        <v>5.9999999999999964</v>
      </c>
      <c r="CH24" s="62">
        <v>5.9999999999999964</v>
      </c>
      <c r="CI24" s="62">
        <v>6.9999999999999964</v>
      </c>
      <c r="CJ24" s="62">
        <v>7.9999999999999964</v>
      </c>
      <c r="CK24" s="62">
        <v>8.9999999999999964</v>
      </c>
      <c r="CL24" s="62">
        <v>8.9999999999999964</v>
      </c>
      <c r="CM24" s="62">
        <v>9.9999999999999964</v>
      </c>
      <c r="CN24" s="62">
        <v>9.9999999999999964</v>
      </c>
      <c r="CO24" s="62">
        <v>10.999999999999996</v>
      </c>
      <c r="CP24" s="62">
        <v>12.999999999999996</v>
      </c>
      <c r="CQ24" s="62">
        <v>14.999999999999996</v>
      </c>
      <c r="CR24" s="62">
        <v>16.999999999999996</v>
      </c>
      <c r="CS24" s="62">
        <v>17.999999999999996</v>
      </c>
      <c r="CT24" s="62">
        <v>18.999999999999996</v>
      </c>
      <c r="CU24" s="62">
        <v>19.999999999999996</v>
      </c>
      <c r="CV24" s="62">
        <v>20.999999999999996</v>
      </c>
      <c r="CW24" s="62">
        <v>24.999999999999996</v>
      </c>
      <c r="CX24" s="62">
        <v>25.999999999999996</v>
      </c>
      <c r="CY24" s="62">
        <v>25.999999999999996</v>
      </c>
      <c r="CZ24" s="62">
        <v>26.999999999999996</v>
      </c>
      <c r="DA24" s="62">
        <v>29.999999999999996</v>
      </c>
      <c r="DB24" s="62">
        <v>30.999999999999996</v>
      </c>
      <c r="DC24" s="62">
        <v>30.999999999999996</v>
      </c>
      <c r="DD24" s="62">
        <v>31.999999999999996</v>
      </c>
      <c r="DE24" s="62">
        <v>31.999999999999996</v>
      </c>
      <c r="DF24" s="62">
        <v>31.999999999999996</v>
      </c>
      <c r="DG24" s="62">
        <v>31.999999999999996</v>
      </c>
      <c r="DH24" s="62">
        <v>31.999999999999996</v>
      </c>
      <c r="DI24" s="62">
        <v>31.999999999999996</v>
      </c>
      <c r="DJ24" s="62">
        <v>31.999999999999996</v>
      </c>
      <c r="DK24" s="62">
        <v>31.999999999999996</v>
      </c>
      <c r="DL24" s="62">
        <v>31.999999999999996</v>
      </c>
      <c r="DM24" s="62">
        <v>31.999999999999996</v>
      </c>
      <c r="DN24" s="62">
        <v>31.999999999999996</v>
      </c>
      <c r="DO24" s="62">
        <v>31.999999999999996</v>
      </c>
      <c r="DP24" s="62">
        <v>31.999999999999996</v>
      </c>
      <c r="DQ24" s="62">
        <v>31.999999999999996</v>
      </c>
      <c r="DR24" s="62">
        <v>31.999999999999996</v>
      </c>
      <c r="DS24" s="62">
        <v>31.999999999999996</v>
      </c>
      <c r="DT24" s="62">
        <v>31.999999999999996</v>
      </c>
      <c r="DU24" s="62">
        <v>31.999999999999996</v>
      </c>
      <c r="DV24" s="62">
        <v>31.999999999999996</v>
      </c>
      <c r="DW24" s="62">
        <v>31.999999999999996</v>
      </c>
      <c r="DX24" s="62">
        <v>31.999999999999996</v>
      </c>
      <c r="DY24" s="62">
        <v>31.999999999999996</v>
      </c>
      <c r="DZ24" s="62">
        <v>31.999999999999996</v>
      </c>
      <c r="EA24" s="62">
        <v>31.999999999999996</v>
      </c>
      <c r="EB24" s="62">
        <v>31.999999999999996</v>
      </c>
      <c r="EC24" s="62">
        <v>31.999999999999996</v>
      </c>
      <c r="ED24" s="62">
        <v>31.999999999999996</v>
      </c>
      <c r="EE24" s="62">
        <v>31.999999999999996</v>
      </c>
      <c r="EF24" s="62">
        <v>31.999999999999996</v>
      </c>
      <c r="EG24" s="62">
        <v>31.999999999999996</v>
      </c>
      <c r="EH24" s="62">
        <v>31.999999999999996</v>
      </c>
    </row>
    <row r="25" spans="1:138">
      <c r="A25" s="18" t="s">
        <v>198</v>
      </c>
      <c r="AK25" s="73" t="s">
        <v>219</v>
      </c>
      <c r="AL25" s="62">
        <v>0</v>
      </c>
      <c r="AM25" s="62">
        <v>0</v>
      </c>
      <c r="AN25" s="62">
        <v>0</v>
      </c>
      <c r="AO25" s="62">
        <v>0</v>
      </c>
      <c r="AP25" s="62">
        <v>0</v>
      </c>
      <c r="AQ25" s="62">
        <v>0</v>
      </c>
      <c r="AR25" s="62">
        <v>0</v>
      </c>
      <c r="AS25" s="62">
        <v>0</v>
      </c>
      <c r="AT25" s="62">
        <v>0</v>
      </c>
      <c r="AU25" s="62">
        <v>0</v>
      </c>
      <c r="AV25" s="62">
        <v>0</v>
      </c>
      <c r="AW25" s="62">
        <v>0</v>
      </c>
      <c r="AX25" s="62">
        <v>0</v>
      </c>
      <c r="AY25" s="62">
        <v>0</v>
      </c>
      <c r="AZ25" s="62">
        <v>0</v>
      </c>
      <c r="BA25" s="62">
        <v>0</v>
      </c>
      <c r="BB25" s="62">
        <v>0</v>
      </c>
      <c r="BC25" s="62">
        <v>0</v>
      </c>
      <c r="BD25" s="62">
        <v>0</v>
      </c>
      <c r="BE25" s="62">
        <v>0</v>
      </c>
      <c r="BF25" s="62">
        <v>0</v>
      </c>
      <c r="BG25" s="62">
        <v>0</v>
      </c>
      <c r="BH25" s="62">
        <v>0</v>
      </c>
      <c r="BI25" s="62">
        <v>0</v>
      </c>
      <c r="BJ25" s="62">
        <v>0</v>
      </c>
      <c r="BK25" s="62">
        <v>0</v>
      </c>
      <c r="BL25" s="62">
        <v>0</v>
      </c>
      <c r="BM25" s="62">
        <v>0</v>
      </c>
      <c r="BN25" s="62">
        <v>0</v>
      </c>
      <c r="BO25" s="62">
        <v>0</v>
      </c>
      <c r="BP25" s="62">
        <v>0</v>
      </c>
      <c r="BQ25" s="62">
        <v>0</v>
      </c>
      <c r="BR25" s="62">
        <v>0</v>
      </c>
      <c r="BS25" s="62">
        <v>0</v>
      </c>
      <c r="BT25" s="62">
        <v>0</v>
      </c>
      <c r="BU25" s="62">
        <v>0</v>
      </c>
      <c r="BV25" s="62">
        <v>0</v>
      </c>
      <c r="BW25" s="62">
        <v>1</v>
      </c>
      <c r="BX25" s="62">
        <v>1</v>
      </c>
      <c r="BY25" s="62">
        <v>1</v>
      </c>
      <c r="BZ25" s="62">
        <v>1</v>
      </c>
      <c r="CA25" s="62">
        <v>1</v>
      </c>
      <c r="CB25" s="62">
        <v>1</v>
      </c>
      <c r="CC25" s="62">
        <v>1</v>
      </c>
      <c r="CD25" s="62">
        <v>1</v>
      </c>
      <c r="CE25" s="62">
        <v>1</v>
      </c>
      <c r="CF25" s="62">
        <v>1</v>
      </c>
      <c r="CG25" s="62">
        <v>1</v>
      </c>
      <c r="CH25" s="62">
        <v>1</v>
      </c>
      <c r="CI25" s="62">
        <v>2</v>
      </c>
      <c r="CJ25" s="62">
        <v>2</v>
      </c>
      <c r="CK25" s="62">
        <v>5</v>
      </c>
      <c r="CL25" s="62">
        <v>7</v>
      </c>
      <c r="CM25" s="62">
        <v>9</v>
      </c>
      <c r="CN25" s="62">
        <v>10</v>
      </c>
      <c r="CO25" s="62">
        <v>12</v>
      </c>
      <c r="CP25" s="62">
        <v>13</v>
      </c>
      <c r="CQ25" s="62">
        <v>16</v>
      </c>
      <c r="CR25" s="62">
        <v>19</v>
      </c>
      <c r="CS25" s="62">
        <v>23</v>
      </c>
      <c r="CT25" s="62">
        <v>23</v>
      </c>
      <c r="CU25" s="62">
        <v>27</v>
      </c>
      <c r="CV25" s="62">
        <v>28</v>
      </c>
      <c r="CW25" s="62">
        <v>32</v>
      </c>
      <c r="CX25" s="62">
        <v>33</v>
      </c>
      <c r="CY25" s="62">
        <v>35</v>
      </c>
      <c r="CZ25" s="62">
        <v>38</v>
      </c>
      <c r="DA25" s="62">
        <v>42</v>
      </c>
      <c r="DB25" s="62">
        <v>43</v>
      </c>
      <c r="DC25" s="62">
        <v>43</v>
      </c>
      <c r="DD25" s="62">
        <v>43</v>
      </c>
      <c r="DE25" s="62">
        <v>43</v>
      </c>
      <c r="DF25" s="62">
        <v>43</v>
      </c>
      <c r="DG25" s="62">
        <v>43</v>
      </c>
      <c r="DH25" s="62">
        <v>43</v>
      </c>
      <c r="DI25" s="62">
        <v>43</v>
      </c>
      <c r="DJ25" s="62">
        <v>43</v>
      </c>
      <c r="DK25" s="62">
        <v>43</v>
      </c>
      <c r="DL25" s="62">
        <v>43</v>
      </c>
      <c r="DM25" s="62">
        <v>43</v>
      </c>
      <c r="DN25" s="62">
        <v>43</v>
      </c>
      <c r="DO25" s="62">
        <v>43</v>
      </c>
      <c r="DP25" s="62">
        <v>43</v>
      </c>
      <c r="DQ25" s="62">
        <v>43</v>
      </c>
      <c r="DR25" s="62">
        <v>43</v>
      </c>
      <c r="DS25" s="62">
        <v>43</v>
      </c>
      <c r="DT25" s="62">
        <v>43</v>
      </c>
      <c r="DU25" s="62">
        <v>43</v>
      </c>
      <c r="DV25" s="62">
        <v>43</v>
      </c>
      <c r="DW25" s="62">
        <v>43</v>
      </c>
      <c r="DX25" s="62">
        <v>43</v>
      </c>
      <c r="DY25" s="62">
        <v>43</v>
      </c>
      <c r="DZ25" s="62">
        <v>43</v>
      </c>
      <c r="EA25" s="62">
        <v>43</v>
      </c>
      <c r="EB25" s="62">
        <v>43</v>
      </c>
      <c r="EC25" s="62">
        <v>43</v>
      </c>
      <c r="ED25" s="62">
        <v>43</v>
      </c>
      <c r="EE25" s="62">
        <v>43</v>
      </c>
      <c r="EF25" s="62">
        <v>43</v>
      </c>
      <c r="EG25" s="62">
        <v>43</v>
      </c>
      <c r="EH25" s="62">
        <v>43</v>
      </c>
    </row>
    <row r="26" spans="1:138" ht="12" hidden="1" outlineLevel="1" thickBot="1">
      <c r="A26" s="32" t="s">
        <v>174</v>
      </c>
      <c r="B26" s="19" t="s">
        <v>199</v>
      </c>
      <c r="AK26" s="73" t="s">
        <v>220</v>
      </c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</row>
    <row r="27" spans="1:138" ht="12" hidden="1" outlineLevel="1" thickBot="1">
      <c r="A27" s="31" t="s">
        <v>181</v>
      </c>
      <c r="B27" s="33">
        <v>1</v>
      </c>
      <c r="C27" s="34" t="s">
        <v>200</v>
      </c>
      <c r="D27" s="25"/>
      <c r="AK27" s="62" t="s">
        <v>214</v>
      </c>
      <c r="AL27" s="62">
        <v>0</v>
      </c>
      <c r="AM27" s="62">
        <v>0.01</v>
      </c>
      <c r="AN27" s="62">
        <v>0.02</v>
      </c>
      <c r="AO27" s="62">
        <v>0.03</v>
      </c>
      <c r="AP27" s="62">
        <v>0.04</v>
      </c>
      <c r="AQ27" s="62">
        <v>0.05</v>
      </c>
      <c r="AR27" s="62">
        <v>6.0000000000000005E-2</v>
      </c>
      <c r="AS27" s="62">
        <v>7.0000000000000007E-2</v>
      </c>
      <c r="AT27" s="62">
        <v>0.08</v>
      </c>
      <c r="AU27" s="62">
        <v>0.09</v>
      </c>
      <c r="AV27" s="62">
        <v>9.9999999999999992E-2</v>
      </c>
      <c r="AW27" s="62">
        <v>0.10999999999999999</v>
      </c>
      <c r="AX27" s="62">
        <v>0.11999999999999998</v>
      </c>
      <c r="AY27" s="62">
        <v>0.12999999999999998</v>
      </c>
      <c r="AZ27" s="62">
        <v>0.13999999999999999</v>
      </c>
      <c r="BA27" s="62">
        <v>0.15</v>
      </c>
      <c r="BB27" s="62">
        <v>0.16</v>
      </c>
      <c r="BC27" s="62">
        <v>0.17</v>
      </c>
      <c r="BD27" s="62">
        <v>0.18000000000000002</v>
      </c>
      <c r="BE27" s="62">
        <v>0.19000000000000003</v>
      </c>
      <c r="BF27" s="62">
        <v>0.20000000000000004</v>
      </c>
      <c r="BG27" s="62">
        <v>0.21000000000000005</v>
      </c>
      <c r="BH27" s="62">
        <v>0.22000000000000006</v>
      </c>
      <c r="BI27" s="62">
        <v>0.23000000000000007</v>
      </c>
      <c r="BJ27" s="62">
        <v>0.24000000000000007</v>
      </c>
      <c r="BK27" s="62">
        <v>0.25000000000000006</v>
      </c>
      <c r="BL27" s="62">
        <v>0.26000000000000006</v>
      </c>
      <c r="BM27" s="62">
        <v>0.27000000000000007</v>
      </c>
      <c r="BN27" s="62">
        <v>0.28000000000000008</v>
      </c>
      <c r="BO27" s="62">
        <v>0.29000000000000009</v>
      </c>
      <c r="BP27" s="62">
        <v>0.3000000000000001</v>
      </c>
      <c r="BQ27" s="62">
        <v>0.31000000000000011</v>
      </c>
      <c r="BR27" s="62">
        <v>0.32000000000000012</v>
      </c>
      <c r="BS27" s="62">
        <v>0.33000000000000013</v>
      </c>
      <c r="BT27" s="62">
        <v>0.34000000000000014</v>
      </c>
      <c r="BU27" s="62">
        <v>0.35000000000000014</v>
      </c>
      <c r="BV27" s="62">
        <v>0.36000000000000015</v>
      </c>
      <c r="BW27" s="62">
        <v>0.37000000000000016</v>
      </c>
      <c r="BX27" s="62">
        <v>0.38000000000000017</v>
      </c>
      <c r="BY27" s="62">
        <v>0.39000000000000018</v>
      </c>
      <c r="BZ27" s="62">
        <v>0.40000000000000019</v>
      </c>
      <c r="CA27" s="62">
        <v>0.4100000000000002</v>
      </c>
      <c r="CB27" s="62">
        <v>0.42000000000000021</v>
      </c>
      <c r="CC27" s="62">
        <v>0.43000000000000022</v>
      </c>
      <c r="CD27" s="62">
        <v>0.44000000000000022</v>
      </c>
      <c r="CE27" s="62">
        <v>0.45000000000000023</v>
      </c>
      <c r="CF27" s="62">
        <v>0.46000000000000024</v>
      </c>
      <c r="CG27" s="62">
        <v>0.47000000000000025</v>
      </c>
      <c r="CH27" s="62">
        <v>0.48000000000000026</v>
      </c>
      <c r="CI27" s="62">
        <v>0.49000000000000027</v>
      </c>
      <c r="CJ27" s="62">
        <v>0.50000000000000022</v>
      </c>
      <c r="CK27" s="62">
        <v>0.51000000000000023</v>
      </c>
      <c r="CL27" s="62">
        <v>0.52000000000000024</v>
      </c>
      <c r="CM27" s="62">
        <v>0.53000000000000025</v>
      </c>
      <c r="CN27" s="62">
        <v>0.54000000000000026</v>
      </c>
      <c r="CO27" s="62">
        <v>0.55000000000000027</v>
      </c>
      <c r="CP27" s="62">
        <v>0.56000000000000028</v>
      </c>
      <c r="CQ27" s="62">
        <v>0.57000000000000028</v>
      </c>
      <c r="CR27" s="62">
        <v>0.58000000000000029</v>
      </c>
      <c r="CS27" s="62">
        <v>0.5900000000000003</v>
      </c>
      <c r="CT27" s="62">
        <v>0.60000000000000031</v>
      </c>
      <c r="CU27" s="62">
        <v>0.61000000000000032</v>
      </c>
      <c r="CV27" s="62">
        <v>0.62000000000000033</v>
      </c>
      <c r="CW27" s="62">
        <v>0.63000000000000034</v>
      </c>
      <c r="CX27" s="62">
        <v>0.64000000000000035</v>
      </c>
      <c r="CY27" s="62">
        <v>0.65000000000000036</v>
      </c>
      <c r="CZ27" s="62">
        <v>0.66000000000000036</v>
      </c>
      <c r="DA27" s="62">
        <v>0.67000000000000037</v>
      </c>
      <c r="DB27" s="62">
        <v>0.68000000000000038</v>
      </c>
      <c r="DC27" s="62">
        <v>0.69000000000000039</v>
      </c>
      <c r="DD27" s="62">
        <v>0.7000000000000004</v>
      </c>
      <c r="DE27" s="62">
        <v>0.71000000000000041</v>
      </c>
      <c r="DF27" s="62">
        <v>0.72000000000000042</v>
      </c>
      <c r="DG27" s="62">
        <v>0.73000000000000043</v>
      </c>
      <c r="DH27" s="62">
        <v>0.74000000000000044</v>
      </c>
      <c r="DI27" s="62">
        <v>0.75000000000000044</v>
      </c>
      <c r="DJ27" s="62">
        <v>0.76000000000000045</v>
      </c>
      <c r="DK27" s="62">
        <v>0.77000000000000046</v>
      </c>
      <c r="DL27" s="62">
        <v>0.78000000000000047</v>
      </c>
      <c r="DM27" s="62">
        <v>0.79000000000000048</v>
      </c>
      <c r="DN27" s="62">
        <v>0.80000000000000049</v>
      </c>
      <c r="DO27" s="62">
        <v>0.8100000000000005</v>
      </c>
      <c r="DP27" s="62">
        <v>0.82000000000000051</v>
      </c>
      <c r="DQ27" s="62">
        <v>0.83000000000000052</v>
      </c>
      <c r="DR27" s="62">
        <v>0.84000000000000052</v>
      </c>
      <c r="DS27" s="62">
        <v>0.85000000000000053</v>
      </c>
      <c r="DT27" s="62">
        <v>0.86000000000000054</v>
      </c>
      <c r="DU27" s="62">
        <v>0.87000000000000055</v>
      </c>
      <c r="DV27" s="62">
        <v>0.88000000000000056</v>
      </c>
      <c r="DW27" s="62">
        <v>0.89000000000000057</v>
      </c>
      <c r="DX27" s="62">
        <v>0.90000000000000058</v>
      </c>
      <c r="DY27" s="62">
        <v>0.91000000000000059</v>
      </c>
      <c r="DZ27" s="62">
        <v>0.9200000000000006</v>
      </c>
      <c r="EA27" s="62">
        <v>0.9300000000000006</v>
      </c>
      <c r="EB27" s="62">
        <v>0.94000000000000061</v>
      </c>
      <c r="EC27" s="62">
        <v>0.95000000000000062</v>
      </c>
      <c r="ED27" s="62">
        <v>0.96000000000000063</v>
      </c>
      <c r="EE27" s="62">
        <v>0.97000000000000064</v>
      </c>
      <c r="EF27" s="62">
        <v>0.98000000000000065</v>
      </c>
      <c r="EG27" s="62">
        <v>0.99000000000000066</v>
      </c>
      <c r="EH27" s="62">
        <v>1.0000000000000007</v>
      </c>
    </row>
    <row r="28" spans="1:138" ht="12" hidden="1" outlineLevel="1" thickBot="1">
      <c r="A28" s="31" t="s">
        <v>56</v>
      </c>
      <c r="B28" s="33">
        <v>-0.65994407925635545</v>
      </c>
      <c r="C28" s="33">
        <v>1</v>
      </c>
      <c r="D28" s="34" t="s">
        <v>201</v>
      </c>
      <c r="AK28" s="62" t="s">
        <v>221</v>
      </c>
      <c r="AL28" s="62">
        <v>1</v>
      </c>
      <c r="AM28" s="62">
        <v>1</v>
      </c>
      <c r="AN28" s="62">
        <v>1</v>
      </c>
      <c r="AO28" s="62">
        <v>1</v>
      </c>
      <c r="AP28" s="62">
        <v>1</v>
      </c>
      <c r="AQ28" s="62">
        <v>1</v>
      </c>
      <c r="AR28" s="62">
        <v>1</v>
      </c>
      <c r="AS28" s="62">
        <v>1</v>
      </c>
      <c r="AT28" s="62">
        <v>1</v>
      </c>
      <c r="AU28" s="62">
        <v>1</v>
      </c>
      <c r="AV28" s="62">
        <v>1</v>
      </c>
      <c r="AW28" s="62">
        <v>1</v>
      </c>
      <c r="AX28" s="62">
        <v>1</v>
      </c>
      <c r="AY28" s="62">
        <v>1</v>
      </c>
      <c r="AZ28" s="62">
        <v>1</v>
      </c>
      <c r="BA28" s="62">
        <v>1</v>
      </c>
      <c r="BB28" s="62">
        <v>1</v>
      </c>
      <c r="BC28" s="62">
        <v>1</v>
      </c>
      <c r="BD28" s="62">
        <v>1</v>
      </c>
      <c r="BE28" s="62">
        <v>1</v>
      </c>
      <c r="BF28" s="62">
        <v>1</v>
      </c>
      <c r="BG28" s="62">
        <v>1</v>
      </c>
      <c r="BH28" s="62">
        <v>1</v>
      </c>
      <c r="BI28" s="62">
        <v>1</v>
      </c>
      <c r="BJ28" s="62">
        <v>1</v>
      </c>
      <c r="BK28" s="62">
        <v>1</v>
      </c>
      <c r="BL28" s="62">
        <v>1</v>
      </c>
      <c r="BM28" s="62">
        <v>1</v>
      </c>
      <c r="BN28" s="62">
        <v>1</v>
      </c>
      <c r="BO28" s="62">
        <v>1</v>
      </c>
      <c r="BP28" s="62">
        <v>1</v>
      </c>
      <c r="BQ28" s="62">
        <v>1</v>
      </c>
      <c r="BR28" s="62">
        <v>1</v>
      </c>
      <c r="BS28" s="62">
        <v>1</v>
      </c>
      <c r="BT28" s="62">
        <v>1</v>
      </c>
      <c r="BU28" s="62">
        <v>1</v>
      </c>
      <c r="BV28" s="62">
        <v>1</v>
      </c>
      <c r="BW28" s="62">
        <v>0.97674418604651159</v>
      </c>
      <c r="BX28" s="62">
        <v>0.97674418604651159</v>
      </c>
      <c r="BY28" s="62">
        <v>0.97674418604651159</v>
      </c>
      <c r="BZ28" s="62">
        <v>0.97674418604651159</v>
      </c>
      <c r="CA28" s="62">
        <v>0.97674418604651159</v>
      </c>
      <c r="CB28" s="62">
        <v>0.97674418604651159</v>
      </c>
      <c r="CC28" s="62">
        <v>0.97674418604651159</v>
      </c>
      <c r="CD28" s="62">
        <v>0.97674418604651159</v>
      </c>
      <c r="CE28" s="62">
        <v>0.97674418604651159</v>
      </c>
      <c r="CF28" s="62">
        <v>0.97674418604651159</v>
      </c>
      <c r="CG28" s="62">
        <v>0.97674418604651159</v>
      </c>
      <c r="CH28" s="62">
        <v>0.97674418604651159</v>
      </c>
      <c r="CI28" s="62">
        <v>0.95348837209302328</v>
      </c>
      <c r="CJ28" s="62">
        <v>0.95348837209302328</v>
      </c>
      <c r="CK28" s="62">
        <v>0.88372093023255816</v>
      </c>
      <c r="CL28" s="62">
        <v>0.83720930232558144</v>
      </c>
      <c r="CM28" s="62">
        <v>0.79069767441860461</v>
      </c>
      <c r="CN28" s="62">
        <v>0.76744186046511631</v>
      </c>
      <c r="CO28" s="62">
        <v>0.72093023255813948</v>
      </c>
      <c r="CP28" s="62">
        <v>0.69767441860465118</v>
      </c>
      <c r="CQ28" s="62">
        <v>0.62790697674418605</v>
      </c>
      <c r="CR28" s="62">
        <v>0.55813953488372092</v>
      </c>
      <c r="CS28" s="62">
        <v>0.46511627906976744</v>
      </c>
      <c r="CT28" s="62">
        <v>0.46511627906976744</v>
      </c>
      <c r="CU28" s="62">
        <v>0.37209302325581395</v>
      </c>
      <c r="CV28" s="62">
        <v>0.34883720930232559</v>
      </c>
      <c r="CW28" s="62">
        <v>0.2558139534883721</v>
      </c>
      <c r="CX28" s="62">
        <v>0.23255813953488372</v>
      </c>
      <c r="CY28" s="62">
        <v>0.18604651162790697</v>
      </c>
      <c r="CZ28" s="62">
        <v>0.11627906976744186</v>
      </c>
      <c r="DA28" s="62">
        <v>2.3255813953488372E-2</v>
      </c>
      <c r="DB28" s="62">
        <v>0</v>
      </c>
      <c r="DC28" s="62">
        <v>0</v>
      </c>
      <c r="DD28" s="62">
        <v>0</v>
      </c>
      <c r="DE28" s="62">
        <v>0</v>
      </c>
      <c r="DF28" s="62">
        <v>0</v>
      </c>
      <c r="DG28" s="62">
        <v>0</v>
      </c>
      <c r="DH28" s="62">
        <v>0</v>
      </c>
      <c r="DI28" s="62">
        <v>0</v>
      </c>
      <c r="DJ28" s="62">
        <v>0</v>
      </c>
      <c r="DK28" s="62">
        <v>0</v>
      </c>
      <c r="DL28" s="62">
        <v>0</v>
      </c>
      <c r="DM28" s="62">
        <v>0</v>
      </c>
      <c r="DN28" s="62">
        <v>0</v>
      </c>
      <c r="DO28" s="62">
        <v>0</v>
      </c>
      <c r="DP28" s="62">
        <v>0</v>
      </c>
      <c r="DQ28" s="62">
        <v>0</v>
      </c>
      <c r="DR28" s="62">
        <v>0</v>
      </c>
      <c r="DS28" s="62">
        <v>0</v>
      </c>
      <c r="DT28" s="62">
        <v>0</v>
      </c>
      <c r="DU28" s="62">
        <v>0</v>
      </c>
      <c r="DV28" s="62">
        <v>0</v>
      </c>
      <c r="DW28" s="62">
        <v>0</v>
      </c>
      <c r="DX28" s="62">
        <v>0</v>
      </c>
      <c r="DY28" s="62">
        <v>0</v>
      </c>
      <c r="DZ28" s="62">
        <v>0</v>
      </c>
      <c r="EA28" s="62">
        <v>0</v>
      </c>
      <c r="EB28" s="62">
        <v>0</v>
      </c>
      <c r="EC28" s="62">
        <v>0</v>
      </c>
      <c r="ED28" s="62">
        <v>0</v>
      </c>
      <c r="EE28" s="62">
        <v>0</v>
      </c>
      <c r="EF28" s="62">
        <v>0</v>
      </c>
      <c r="EG28" s="62">
        <v>0</v>
      </c>
      <c r="EH28" s="62">
        <v>0</v>
      </c>
    </row>
    <row r="29" spans="1:138" hidden="1" outlineLevel="1">
      <c r="A29" s="31" t="s">
        <v>34</v>
      </c>
      <c r="B29" s="33">
        <v>-0.50151343154054651</v>
      </c>
      <c r="C29" s="25">
        <v>0.37196302884880122</v>
      </c>
      <c r="D29" s="33">
        <v>1</v>
      </c>
      <c r="AK29" s="62" t="s">
        <v>222</v>
      </c>
      <c r="AL29" s="62">
        <v>1</v>
      </c>
      <c r="AM29" s="62">
        <v>1</v>
      </c>
      <c r="AN29" s="62">
        <v>1</v>
      </c>
      <c r="AO29" s="62">
        <v>1</v>
      </c>
      <c r="AP29" s="62">
        <v>1</v>
      </c>
      <c r="AQ29" s="62">
        <v>1</v>
      </c>
      <c r="AR29" s="62">
        <v>1</v>
      </c>
      <c r="AS29" s="62">
        <v>1</v>
      </c>
      <c r="AT29" s="62">
        <v>1</v>
      </c>
      <c r="AU29" s="62">
        <v>1</v>
      </c>
      <c r="AV29" s="62">
        <v>1</v>
      </c>
      <c r="AW29" s="62">
        <v>1</v>
      </c>
      <c r="AX29" s="62">
        <v>1</v>
      </c>
      <c r="AY29" s="62">
        <v>1</v>
      </c>
      <c r="AZ29" s="62">
        <v>1</v>
      </c>
      <c r="BA29" s="62">
        <v>1</v>
      </c>
      <c r="BB29" s="62">
        <v>1</v>
      </c>
      <c r="BC29" s="62">
        <v>1</v>
      </c>
      <c r="BD29" s="62">
        <v>1</v>
      </c>
      <c r="BE29" s="62">
        <v>1</v>
      </c>
      <c r="BF29" s="62">
        <v>1</v>
      </c>
      <c r="BG29" s="62">
        <v>1</v>
      </c>
      <c r="BH29" s="62">
        <v>1</v>
      </c>
      <c r="BI29" s="62">
        <v>1</v>
      </c>
      <c r="BJ29" s="62">
        <v>1</v>
      </c>
      <c r="BK29" s="62">
        <v>1</v>
      </c>
      <c r="BL29" s="62">
        <v>1</v>
      </c>
      <c r="BM29" s="62">
        <v>1</v>
      </c>
      <c r="BN29" s="62">
        <v>1</v>
      </c>
      <c r="BO29" s="62">
        <v>1</v>
      </c>
      <c r="BP29" s="62">
        <v>1</v>
      </c>
      <c r="BQ29" s="62">
        <v>1</v>
      </c>
      <c r="BR29" s="62">
        <v>1</v>
      </c>
      <c r="BS29" s="62">
        <v>1</v>
      </c>
      <c r="BT29" s="62">
        <v>1</v>
      </c>
      <c r="BU29" s="62">
        <v>1</v>
      </c>
      <c r="BV29" s="62">
        <v>0.96875000000000011</v>
      </c>
      <c r="BW29" s="62">
        <v>0.96875000000000011</v>
      </c>
      <c r="BX29" s="62">
        <v>0.87500000000000011</v>
      </c>
      <c r="BY29" s="62">
        <v>0.87500000000000011</v>
      </c>
      <c r="BZ29" s="62">
        <v>0.87500000000000011</v>
      </c>
      <c r="CA29" s="62">
        <v>0.87500000000000011</v>
      </c>
      <c r="CB29" s="62">
        <v>0.87500000000000011</v>
      </c>
      <c r="CC29" s="62">
        <v>0.84375000000000011</v>
      </c>
      <c r="CD29" s="62">
        <v>0.84375000000000011</v>
      </c>
      <c r="CE29" s="62">
        <v>0.84375000000000011</v>
      </c>
      <c r="CF29" s="62">
        <v>0.81250000000000011</v>
      </c>
      <c r="CG29" s="62">
        <v>0.81250000000000011</v>
      </c>
      <c r="CH29" s="62">
        <v>0.81250000000000011</v>
      </c>
      <c r="CI29" s="62">
        <v>0.78125000000000011</v>
      </c>
      <c r="CJ29" s="62">
        <v>0.75000000000000011</v>
      </c>
      <c r="CK29" s="62">
        <v>0.71875000000000011</v>
      </c>
      <c r="CL29" s="62">
        <v>0.71875000000000011</v>
      </c>
      <c r="CM29" s="62">
        <v>0.68750000000000011</v>
      </c>
      <c r="CN29" s="62">
        <v>0.68750000000000011</v>
      </c>
      <c r="CO29" s="62">
        <v>0.65625000000000011</v>
      </c>
      <c r="CP29" s="62">
        <v>0.59375000000000011</v>
      </c>
      <c r="CQ29" s="62">
        <v>0.53125000000000011</v>
      </c>
      <c r="CR29" s="62">
        <v>0.46875000000000006</v>
      </c>
      <c r="CS29" s="62">
        <v>0.43750000000000006</v>
      </c>
      <c r="CT29" s="62">
        <v>0.40625000000000006</v>
      </c>
      <c r="CU29" s="62">
        <v>0.37500000000000006</v>
      </c>
      <c r="CV29" s="62">
        <v>0.34375000000000006</v>
      </c>
      <c r="CW29" s="62">
        <v>0.21875000000000003</v>
      </c>
      <c r="CX29" s="62">
        <v>0.18750000000000003</v>
      </c>
      <c r="CY29" s="62">
        <v>0.18750000000000003</v>
      </c>
      <c r="CZ29" s="62">
        <v>0.15625000000000003</v>
      </c>
      <c r="DA29" s="62">
        <v>6.25E-2</v>
      </c>
      <c r="DB29" s="62">
        <v>3.125E-2</v>
      </c>
      <c r="DC29" s="62">
        <v>3.125E-2</v>
      </c>
      <c r="DD29" s="62">
        <v>0</v>
      </c>
      <c r="DE29" s="62">
        <v>0</v>
      </c>
      <c r="DF29" s="62">
        <v>0</v>
      </c>
      <c r="DG29" s="62">
        <v>0</v>
      </c>
      <c r="DH29" s="62">
        <v>0</v>
      </c>
      <c r="DI29" s="62">
        <v>0</v>
      </c>
      <c r="DJ29" s="62">
        <v>0</v>
      </c>
      <c r="DK29" s="62">
        <v>0</v>
      </c>
      <c r="DL29" s="62">
        <v>0</v>
      </c>
      <c r="DM29" s="62">
        <v>0</v>
      </c>
      <c r="DN29" s="62">
        <v>0</v>
      </c>
      <c r="DO29" s="62">
        <v>0</v>
      </c>
      <c r="DP29" s="62">
        <v>0</v>
      </c>
      <c r="DQ29" s="62">
        <v>0</v>
      </c>
      <c r="DR29" s="62">
        <v>0</v>
      </c>
      <c r="DS29" s="62">
        <v>0</v>
      </c>
      <c r="DT29" s="62">
        <v>0</v>
      </c>
      <c r="DU29" s="62">
        <v>0</v>
      </c>
      <c r="DV29" s="62">
        <v>0</v>
      </c>
      <c r="DW29" s="62">
        <v>0</v>
      </c>
      <c r="DX29" s="62">
        <v>0</v>
      </c>
      <c r="DY29" s="62">
        <v>0</v>
      </c>
      <c r="DZ29" s="62">
        <v>0</v>
      </c>
      <c r="EA29" s="62">
        <v>0</v>
      </c>
      <c r="EB29" s="62">
        <v>0</v>
      </c>
      <c r="EC29" s="62">
        <v>0</v>
      </c>
      <c r="ED29" s="62">
        <v>0</v>
      </c>
      <c r="EE29" s="62">
        <v>0</v>
      </c>
      <c r="EF29" s="62">
        <v>0</v>
      </c>
      <c r="EG29" s="62">
        <v>0</v>
      </c>
      <c r="EH29" s="62">
        <v>0</v>
      </c>
    </row>
    <row r="30" spans="1:138" collapsed="1">
      <c r="A30" s="74"/>
      <c r="AK30" s="62" t="s">
        <v>223</v>
      </c>
      <c r="AL30" s="62">
        <v>0</v>
      </c>
      <c r="AM30" s="62">
        <v>0</v>
      </c>
      <c r="AN30" s="62">
        <v>0</v>
      </c>
      <c r="AO30" s="62">
        <v>0</v>
      </c>
      <c r="AP30" s="62">
        <v>0</v>
      </c>
      <c r="AQ30" s="62">
        <v>0</v>
      </c>
      <c r="AR30" s="62">
        <v>0</v>
      </c>
      <c r="AS30" s="62">
        <v>0</v>
      </c>
      <c r="AT30" s="62">
        <v>0</v>
      </c>
      <c r="AU30" s="62">
        <v>0</v>
      </c>
      <c r="AV30" s="62">
        <v>0</v>
      </c>
      <c r="AW30" s="62">
        <v>0</v>
      </c>
      <c r="AX30" s="62">
        <v>0</v>
      </c>
      <c r="AY30" s="62">
        <v>0</v>
      </c>
      <c r="AZ30" s="62">
        <v>0</v>
      </c>
      <c r="BA30" s="62">
        <v>0</v>
      </c>
      <c r="BB30" s="62">
        <v>0</v>
      </c>
      <c r="BC30" s="62">
        <v>0</v>
      </c>
      <c r="BD30" s="62">
        <v>0</v>
      </c>
      <c r="BE30" s="62">
        <v>0</v>
      </c>
      <c r="BF30" s="62">
        <v>0</v>
      </c>
      <c r="BG30" s="62">
        <v>0</v>
      </c>
      <c r="BH30" s="62">
        <v>0</v>
      </c>
      <c r="BI30" s="62">
        <v>0</v>
      </c>
      <c r="BJ30" s="62">
        <v>0</v>
      </c>
      <c r="BK30" s="62">
        <v>0</v>
      </c>
      <c r="BL30" s="62">
        <v>0</v>
      </c>
      <c r="BM30" s="62">
        <v>0</v>
      </c>
      <c r="BN30" s="62">
        <v>0</v>
      </c>
      <c r="BO30" s="62">
        <v>0</v>
      </c>
      <c r="BP30" s="62">
        <v>0</v>
      </c>
      <c r="BQ30" s="62">
        <v>0</v>
      </c>
      <c r="BR30" s="62">
        <v>0</v>
      </c>
      <c r="BS30" s="62">
        <v>0</v>
      </c>
      <c r="BT30" s="62">
        <v>0</v>
      </c>
      <c r="BU30" s="62">
        <v>3.1249999999999889E-2</v>
      </c>
      <c r="BV30" s="62">
        <v>0</v>
      </c>
      <c r="BW30" s="62">
        <v>9.1569767441860461E-2</v>
      </c>
      <c r="BX30" s="62">
        <v>0</v>
      </c>
      <c r="BY30" s="62">
        <v>0</v>
      </c>
      <c r="BZ30" s="62">
        <v>0</v>
      </c>
      <c r="CA30" s="62">
        <v>0</v>
      </c>
      <c r="CB30" s="62">
        <v>3.0523255813953487E-2</v>
      </c>
      <c r="CC30" s="62">
        <v>0</v>
      </c>
      <c r="CD30" s="62">
        <v>0</v>
      </c>
      <c r="CE30" s="62">
        <v>3.0523255813953487E-2</v>
      </c>
      <c r="CF30" s="62">
        <v>0</v>
      </c>
      <c r="CG30" s="62">
        <v>0</v>
      </c>
      <c r="CH30" s="62">
        <v>3.0159883720930231E-2</v>
      </c>
      <c r="CI30" s="62">
        <v>2.9796511627906978E-2</v>
      </c>
      <c r="CJ30" s="62">
        <v>2.8706395348837212E-2</v>
      </c>
      <c r="CK30" s="62">
        <v>0</v>
      </c>
      <c r="CL30" s="62">
        <v>2.5436046511627907E-2</v>
      </c>
      <c r="CM30" s="62">
        <v>0</v>
      </c>
      <c r="CN30" s="62">
        <v>2.3255813953488372E-2</v>
      </c>
      <c r="CO30" s="62">
        <v>4.4331395348837205E-2</v>
      </c>
      <c r="CP30" s="62">
        <v>4.1424418604651167E-2</v>
      </c>
      <c r="CQ30" s="62">
        <v>3.7063953488372124E-2</v>
      </c>
      <c r="CR30" s="62">
        <v>1.5988372093023256E-2</v>
      </c>
      <c r="CS30" s="62">
        <v>1.4534883720930232E-2</v>
      </c>
      <c r="CT30" s="62">
        <v>1.3081395348837208E-2</v>
      </c>
      <c r="CU30" s="62">
        <v>1.1264534883720929E-2</v>
      </c>
      <c r="CV30" s="62">
        <v>3.7790697674418609E-2</v>
      </c>
      <c r="CW30" s="62">
        <v>7.6308139534883718E-3</v>
      </c>
      <c r="CX30" s="62">
        <v>0</v>
      </c>
      <c r="CY30" s="62">
        <v>4.7238372093023253E-3</v>
      </c>
      <c r="CZ30" s="62">
        <v>6.5406976744186067E-3</v>
      </c>
      <c r="DA30" s="62">
        <v>3.6337209302325581E-4</v>
      </c>
      <c r="DB30" s="62">
        <v>0</v>
      </c>
      <c r="DC30" s="62">
        <v>0</v>
      </c>
      <c r="DD30" s="62">
        <v>0</v>
      </c>
      <c r="DE30" s="62">
        <v>0</v>
      </c>
      <c r="DF30" s="62">
        <v>0</v>
      </c>
      <c r="DG30" s="62">
        <v>0</v>
      </c>
      <c r="DH30" s="62">
        <v>0</v>
      </c>
      <c r="DI30" s="62">
        <v>0</v>
      </c>
      <c r="DJ30" s="62">
        <v>0</v>
      </c>
      <c r="DK30" s="62">
        <v>0</v>
      </c>
      <c r="DL30" s="62">
        <v>0</v>
      </c>
      <c r="DM30" s="62">
        <v>0</v>
      </c>
      <c r="DN30" s="62">
        <v>0</v>
      </c>
      <c r="DO30" s="62">
        <v>0</v>
      </c>
      <c r="DP30" s="62">
        <v>0</v>
      </c>
      <c r="DQ30" s="62">
        <v>0</v>
      </c>
      <c r="DR30" s="62">
        <v>0</v>
      </c>
      <c r="DS30" s="62">
        <v>0</v>
      </c>
      <c r="DT30" s="62">
        <v>0</v>
      </c>
      <c r="DU30" s="62">
        <v>0</v>
      </c>
      <c r="DV30" s="62">
        <v>0</v>
      </c>
      <c r="DW30" s="62">
        <v>0</v>
      </c>
      <c r="DX30" s="62">
        <v>0</v>
      </c>
      <c r="DY30" s="62">
        <v>0</v>
      </c>
      <c r="DZ30" s="62">
        <v>0</v>
      </c>
      <c r="EA30" s="62">
        <v>0</v>
      </c>
      <c r="EB30" s="62">
        <v>0</v>
      </c>
      <c r="EC30" s="62">
        <v>0</v>
      </c>
      <c r="ED30" s="62">
        <v>0</v>
      </c>
      <c r="EE30" s="62">
        <v>0</v>
      </c>
      <c r="EF30" s="62">
        <v>0</v>
      </c>
      <c r="EG30" s="62">
        <v>0</v>
      </c>
      <c r="EH30" s="62">
        <v>0</v>
      </c>
    </row>
    <row r="31" spans="1:138">
      <c r="A31" s="18" t="s">
        <v>202</v>
      </c>
      <c r="AK31" s="62" t="s">
        <v>224</v>
      </c>
      <c r="AL31" s="62">
        <f>SUM(AL30:EH30)</f>
        <v>0.55595930232558133</v>
      </c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</row>
    <row r="32" spans="1:138" outlineLevel="1">
      <c r="A32" s="16"/>
      <c r="B32" s="35"/>
      <c r="C32" s="41" t="str">
        <f>"Cutoff value for prediction of "&amp;$I$2&amp;":"</f>
        <v>Cutoff value for prediction of Yes:</v>
      </c>
      <c r="D32" s="42">
        <f>$AN$19/20</f>
        <v>0.5</v>
      </c>
      <c r="E32" s="41" t="s">
        <v>203</v>
      </c>
      <c r="F32" s="43">
        <v>0.48780047880095895</v>
      </c>
      <c r="G32" s="35"/>
      <c r="H32" s="35"/>
      <c r="I32" s="36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62"/>
      <c r="DS32" s="62"/>
      <c r="DT32" s="62"/>
      <c r="DU32" s="62"/>
      <c r="DV32" s="62"/>
      <c r="DW32" s="62"/>
      <c r="DX32" s="62"/>
      <c r="DY32" s="62"/>
      <c r="DZ32" s="62"/>
      <c r="EA32" s="62"/>
      <c r="EB32" s="62"/>
      <c r="EC32" s="62"/>
      <c r="ED32" s="62"/>
      <c r="EE32" s="62"/>
      <c r="EF32" s="62"/>
      <c r="EG32" s="62"/>
      <c r="EH32" s="62"/>
    </row>
    <row r="33" spans="1:138" outlineLevel="1">
      <c r="A33" s="15"/>
      <c r="B33" s="44" t="s">
        <v>204</v>
      </c>
      <c r="C33" s="37"/>
      <c r="D33" s="37"/>
      <c r="E33" s="37"/>
      <c r="F33" s="37"/>
      <c r="G33" s="44" t="s">
        <v>204</v>
      </c>
      <c r="H33" s="37"/>
      <c r="I33" s="38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  <c r="DO33" s="62"/>
      <c r="DP33" s="62"/>
      <c r="DQ33" s="62"/>
      <c r="DR33" s="62"/>
      <c r="DS33" s="62"/>
      <c r="DT33" s="62"/>
      <c r="DU33" s="62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</row>
    <row r="34" spans="1:138" outlineLevel="1">
      <c r="A34" s="45" t="s">
        <v>205</v>
      </c>
      <c r="B34" s="37" t="str">
        <f>"# "&amp;$H$2</f>
        <v># No</v>
      </c>
      <c r="C34" s="37" t="str">
        <f>"# "&amp;$I$2</f>
        <v># Yes</v>
      </c>
      <c r="D34" s="37" t="s">
        <v>206</v>
      </c>
      <c r="E34" s="37"/>
      <c r="F34" s="44" t="s">
        <v>207</v>
      </c>
      <c r="G34" s="37" t="str">
        <f>"% "&amp;$H$2</f>
        <v>% No</v>
      </c>
      <c r="H34" s="37" t="str">
        <f>"% "&amp;$I$2</f>
        <v>% Yes</v>
      </c>
      <c r="I34" s="38" t="s">
        <v>206</v>
      </c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</row>
    <row r="35" spans="1:138" outlineLevel="1">
      <c r="A35" s="46" t="str">
        <f>"# "&amp;$H$2</f>
        <v># No</v>
      </c>
      <c r="B35" s="51">
        <f>B37-B36</f>
        <v>8</v>
      </c>
      <c r="C35" s="52">
        <f>C37-C36</f>
        <v>24</v>
      </c>
      <c r="D35" s="53">
        <f>D37-D36</f>
        <v>32</v>
      </c>
      <c r="E35" s="37"/>
      <c r="F35" s="47" t="str">
        <f>"% "&amp;$H$2</f>
        <v>% No</v>
      </c>
      <c r="G35" s="56">
        <f>B35/D37</f>
        <v>0.10666666666666667</v>
      </c>
      <c r="H35" s="57">
        <f>C35/D37</f>
        <v>0.32</v>
      </c>
      <c r="I35" s="58">
        <f>D35/D37</f>
        <v>0.42666666666666669</v>
      </c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  <c r="DT35" s="62"/>
      <c r="DU35" s="62"/>
      <c r="DV35" s="62"/>
      <c r="DW35" s="62"/>
      <c r="DX35" s="62"/>
      <c r="DY35" s="62"/>
      <c r="DZ35" s="62"/>
      <c r="EA35" s="62"/>
      <c r="EB35" s="62"/>
      <c r="EC35" s="62"/>
      <c r="ED35" s="62"/>
      <c r="EE35" s="62"/>
      <c r="EF35" s="62"/>
      <c r="EG35" s="62"/>
      <c r="EH35" s="62"/>
    </row>
    <row r="36" spans="1:138" outlineLevel="1">
      <c r="A36" s="46" t="str">
        <f>"# "&amp;$I$2</f>
        <v># Yes</v>
      </c>
      <c r="B36" s="54">
        <f>D36-C36</f>
        <v>2</v>
      </c>
      <c r="C36" s="55">
        <f>INDEX($AL$22:$EH$22,MATCH(D32,$AL$20:$EH$20,1))</f>
        <v>41</v>
      </c>
      <c r="D36" s="53">
        <f>$E$11 * $F$11</f>
        <v>43</v>
      </c>
      <c r="E36" s="37"/>
      <c r="F36" s="47" t="str">
        <f>"% "&amp;$I$2</f>
        <v>% Yes</v>
      </c>
      <c r="G36" s="59">
        <f>B36/D37</f>
        <v>2.6666666666666668E-2</v>
      </c>
      <c r="H36" s="60">
        <f>C36/D37</f>
        <v>0.54666666666666663</v>
      </c>
      <c r="I36" s="58">
        <f>D36/D37</f>
        <v>0.57333333333333336</v>
      </c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  <c r="DT36" s="62"/>
      <c r="DU36" s="62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  <c r="EH36" s="62"/>
    </row>
    <row r="37" spans="1:138" outlineLevel="1">
      <c r="A37" s="46" t="s">
        <v>206</v>
      </c>
      <c r="B37" s="53">
        <f>D37-C37</f>
        <v>10</v>
      </c>
      <c r="C37" s="53">
        <f>INDEX($AL$21:$EH$21,MATCH(D32,$AL$20:$EH$20,1))</f>
        <v>65</v>
      </c>
      <c r="D37" s="53">
        <f>$F$11</f>
        <v>75</v>
      </c>
      <c r="E37" s="37"/>
      <c r="F37" s="47" t="s">
        <v>206</v>
      </c>
      <c r="G37" s="61">
        <f>B37/D37</f>
        <v>0.13333333333333333</v>
      </c>
      <c r="H37" s="61">
        <f>C37/D37</f>
        <v>0.8666666666666667</v>
      </c>
      <c r="I37" s="58">
        <f>D37/D37</f>
        <v>1</v>
      </c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62"/>
      <c r="DS37" s="62"/>
      <c r="DT37" s="62"/>
      <c r="DU37" s="62"/>
      <c r="DV37" s="62"/>
      <c r="DW37" s="62"/>
      <c r="DX37" s="62"/>
      <c r="DY37" s="62"/>
      <c r="DZ37" s="62"/>
      <c r="EA37" s="62"/>
      <c r="EB37" s="62"/>
      <c r="EC37" s="62"/>
      <c r="ED37" s="62"/>
      <c r="EE37" s="62"/>
      <c r="EF37" s="62"/>
      <c r="EG37" s="62"/>
      <c r="EH37" s="62"/>
    </row>
    <row r="38" spans="1:138" outlineLevel="1">
      <c r="A38" s="48" t="s">
        <v>208</v>
      </c>
      <c r="B38" s="49">
        <f>G35+H36</f>
        <v>0.65333333333333332</v>
      </c>
      <c r="C38" s="39"/>
      <c r="D38" s="50" t="s">
        <v>209</v>
      </c>
      <c r="E38" s="49">
        <f>H36/I36</f>
        <v>0.95348837209302317</v>
      </c>
      <c r="F38" s="39"/>
      <c r="G38" s="50" t="s">
        <v>210</v>
      </c>
      <c r="H38" s="49">
        <f>G35/I35</f>
        <v>0.25</v>
      </c>
      <c r="I38" s="40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</row>
    <row r="39" spans="1:138">
      <c r="A39" s="74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</row>
    <row r="40" spans="1:138">
      <c r="A40" s="18" t="s">
        <v>211</v>
      </c>
      <c r="AK40" s="73" t="s">
        <v>225</v>
      </c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</row>
    <row r="41" spans="1:138" outlineLevel="1">
      <c r="AK41" s="73" t="s">
        <v>226</v>
      </c>
      <c r="AL41" s="62">
        <v>0</v>
      </c>
      <c r="AM41" s="62">
        <v>0.05</v>
      </c>
      <c r="AN41" s="62">
        <v>0.1</v>
      </c>
      <c r="AO41" s="62">
        <v>0.15000000000000002</v>
      </c>
      <c r="AP41" s="62">
        <v>0.2</v>
      </c>
      <c r="AQ41" s="62">
        <v>0.25</v>
      </c>
      <c r="AR41" s="62">
        <v>0.3</v>
      </c>
      <c r="AS41" s="62">
        <v>0.35</v>
      </c>
      <c r="AT41" s="62">
        <v>0.39999999999999997</v>
      </c>
      <c r="AU41" s="62">
        <v>0.44999999999999996</v>
      </c>
      <c r="AV41" s="62">
        <v>0.49999999999999994</v>
      </c>
      <c r="AW41" s="62">
        <v>0.54999999999999993</v>
      </c>
      <c r="AX41" s="62">
        <v>0.6</v>
      </c>
      <c r="AY41" s="62">
        <v>0.65</v>
      </c>
      <c r="AZ41" s="62">
        <v>0.70000000000000007</v>
      </c>
      <c r="BA41" s="62">
        <v>0.75000000000000011</v>
      </c>
      <c r="BB41" s="62">
        <v>0.80000000000000016</v>
      </c>
      <c r="BC41" s="62">
        <v>0.8500000000000002</v>
      </c>
      <c r="BD41" s="62">
        <v>0.90000000000000024</v>
      </c>
      <c r="BE41" s="62">
        <v>0.95000000000000029</v>
      </c>
      <c r="BF41" s="62">
        <v>1.0000000000000002</v>
      </c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  <c r="DT41" s="62"/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2"/>
    </row>
    <row r="42" spans="1:138" outlineLevel="1">
      <c r="AK42" s="73" t="s">
        <v>227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1</v>
      </c>
      <c r="AU42" s="62">
        <v>1</v>
      </c>
      <c r="AV42" s="62">
        <v>2</v>
      </c>
      <c r="AW42" s="62">
        <v>12</v>
      </c>
      <c r="AX42" s="62">
        <v>23</v>
      </c>
      <c r="AY42" s="62">
        <v>35</v>
      </c>
      <c r="AZ42" s="62">
        <v>43</v>
      </c>
      <c r="BA42" s="62">
        <v>43</v>
      </c>
      <c r="BB42" s="62">
        <v>43</v>
      </c>
      <c r="BC42" s="62">
        <v>43</v>
      </c>
      <c r="BD42" s="62">
        <v>43</v>
      </c>
      <c r="BE42" s="62">
        <v>43</v>
      </c>
      <c r="BF42" s="62">
        <v>43</v>
      </c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  <c r="EB42" s="62"/>
      <c r="EC42" s="62"/>
      <c r="ED42" s="62"/>
      <c r="EE42" s="62"/>
      <c r="EF42" s="62"/>
      <c r="EG42" s="62"/>
      <c r="EH42" s="62"/>
    </row>
    <row r="43" spans="1:138" outlineLevel="1">
      <c r="AK43" s="73" t="s">
        <v>228</v>
      </c>
      <c r="AL43" s="62">
        <v>0</v>
      </c>
      <c r="AM43" s="62">
        <v>0</v>
      </c>
      <c r="AN43" s="62">
        <v>0</v>
      </c>
      <c r="AO43" s="62">
        <v>0</v>
      </c>
      <c r="AP43" s="62">
        <v>0</v>
      </c>
      <c r="AQ43" s="62">
        <v>0</v>
      </c>
      <c r="AR43" s="62">
        <v>0</v>
      </c>
      <c r="AS43" s="62">
        <v>0</v>
      </c>
      <c r="AT43" s="62">
        <v>4</v>
      </c>
      <c r="AU43" s="62">
        <v>5</v>
      </c>
      <c r="AV43" s="62">
        <v>8</v>
      </c>
      <c r="AW43" s="62">
        <v>11</v>
      </c>
      <c r="AX43" s="62">
        <v>19</v>
      </c>
      <c r="AY43" s="62">
        <v>26</v>
      </c>
      <c r="AZ43" s="62">
        <v>32</v>
      </c>
      <c r="BA43" s="62">
        <v>32</v>
      </c>
      <c r="BB43" s="62">
        <v>32</v>
      </c>
      <c r="BC43" s="62">
        <v>32</v>
      </c>
      <c r="BD43" s="62">
        <v>32</v>
      </c>
      <c r="BE43" s="62">
        <v>32</v>
      </c>
      <c r="BF43" s="62">
        <v>32</v>
      </c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  <c r="DT43" s="62"/>
      <c r="DU43" s="62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</row>
    <row r="44" spans="1:138" outlineLevel="1">
      <c r="AK44" s="73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/>
      <c r="DV44" s="62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</row>
    <row r="45" spans="1:138" outlineLevel="1">
      <c r="AK45" s="73" t="s">
        <v>229</v>
      </c>
      <c r="AL45" s="62">
        <v>0.05</v>
      </c>
      <c r="AM45" s="62">
        <v>0.1</v>
      </c>
      <c r="AN45" s="62">
        <v>0.15000000000000002</v>
      </c>
      <c r="AO45" s="62">
        <v>0.2</v>
      </c>
      <c r="AP45" s="62">
        <v>0.25</v>
      </c>
      <c r="AQ45" s="62">
        <v>0.3</v>
      </c>
      <c r="AR45" s="62">
        <v>0.35</v>
      </c>
      <c r="AS45" s="62">
        <v>0.39999999999999997</v>
      </c>
      <c r="AT45" s="62">
        <v>0.44999999999999996</v>
      </c>
      <c r="AU45" s="62">
        <v>0.49999999999999994</v>
      </c>
      <c r="AV45" s="62">
        <v>0.54999999999999993</v>
      </c>
      <c r="AW45" s="62">
        <v>0.6</v>
      </c>
      <c r="AX45" s="62">
        <v>0.65</v>
      </c>
      <c r="AY45" s="62">
        <v>0.70000000000000007</v>
      </c>
      <c r="AZ45" s="62">
        <v>0.75000000000000011</v>
      </c>
      <c r="BA45" s="62">
        <v>0.80000000000000016</v>
      </c>
      <c r="BB45" s="62">
        <v>0.8500000000000002</v>
      </c>
      <c r="BC45" s="62">
        <v>0.90000000000000024</v>
      </c>
      <c r="BD45" s="62">
        <v>0.95000000000000029</v>
      </c>
      <c r="BE45" s="62">
        <v>1.0000000000000002</v>
      </c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</row>
    <row r="46" spans="1:138" outlineLevel="1">
      <c r="AK46" s="73" t="s">
        <v>227</v>
      </c>
      <c r="AL46" s="62">
        <v>0</v>
      </c>
      <c r="AM46" s="62">
        <v>0</v>
      </c>
      <c r="AN46" s="62">
        <v>0</v>
      </c>
      <c r="AO46" s="62">
        <v>0</v>
      </c>
      <c r="AP46" s="62">
        <v>0</v>
      </c>
      <c r="AQ46" s="62">
        <v>0</v>
      </c>
      <c r="AR46" s="62">
        <v>0</v>
      </c>
      <c r="AS46" s="62">
        <v>1</v>
      </c>
      <c r="AT46" s="62">
        <v>0</v>
      </c>
      <c r="AU46" s="62">
        <v>1</v>
      </c>
      <c r="AV46" s="62">
        <v>10</v>
      </c>
      <c r="AW46" s="62">
        <v>11</v>
      </c>
      <c r="AX46" s="62">
        <v>12</v>
      </c>
      <c r="AY46" s="62">
        <v>8</v>
      </c>
      <c r="AZ46" s="62">
        <v>0</v>
      </c>
      <c r="BA46" s="62">
        <v>0</v>
      </c>
      <c r="BB46" s="62">
        <v>0</v>
      </c>
      <c r="BC46" s="62">
        <v>0</v>
      </c>
      <c r="BD46" s="62">
        <v>0</v>
      </c>
      <c r="BE46" s="62">
        <v>0</v>
      </c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</row>
    <row r="47" spans="1:138" outlineLevel="1">
      <c r="AK47" s="73" t="s">
        <v>228</v>
      </c>
      <c r="AL47" s="62">
        <v>0</v>
      </c>
      <c r="AM47" s="62">
        <v>0</v>
      </c>
      <c r="AN47" s="62">
        <v>0</v>
      </c>
      <c r="AO47" s="62">
        <v>0</v>
      </c>
      <c r="AP47" s="62">
        <v>0</v>
      </c>
      <c r="AQ47" s="62">
        <v>0</v>
      </c>
      <c r="AR47" s="62">
        <v>0</v>
      </c>
      <c r="AS47" s="62">
        <v>-4</v>
      </c>
      <c r="AT47" s="62">
        <v>-1</v>
      </c>
      <c r="AU47" s="62">
        <v>-3</v>
      </c>
      <c r="AV47" s="62">
        <v>-3</v>
      </c>
      <c r="AW47" s="62">
        <v>-8</v>
      </c>
      <c r="AX47" s="62">
        <v>-7</v>
      </c>
      <c r="AY47" s="62">
        <v>-6</v>
      </c>
      <c r="AZ47" s="62">
        <v>0</v>
      </c>
      <c r="BA47" s="62">
        <v>0</v>
      </c>
      <c r="BB47" s="62">
        <v>0</v>
      </c>
      <c r="BC47" s="62">
        <v>0</v>
      </c>
      <c r="BD47" s="62">
        <v>0</v>
      </c>
      <c r="BE47" s="62">
        <v>0</v>
      </c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</row>
    <row r="48" spans="1:138" outlineLevel="1"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</row>
    <row r="49" spans="1:138" outlineLevel="1"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</row>
    <row r="50" spans="1:138" outlineLevel="1"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2"/>
      <c r="DW50" s="62"/>
      <c r="DX50" s="62"/>
      <c r="DY50" s="62"/>
      <c r="DZ50" s="62"/>
      <c r="EA50" s="62"/>
      <c r="EB50" s="62"/>
      <c r="EC50" s="62"/>
      <c r="ED50" s="62"/>
      <c r="EE50" s="62"/>
      <c r="EF50" s="62"/>
      <c r="EG50" s="62"/>
      <c r="EH50" s="62"/>
    </row>
    <row r="51" spans="1:138" outlineLevel="1"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</row>
    <row r="52" spans="1:138" outlineLevel="1"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</row>
    <row r="53" spans="1:138" outlineLevel="1"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</row>
    <row r="54" spans="1:138" outlineLevel="1"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</row>
    <row r="55" spans="1:138" outlineLevel="1"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</row>
    <row r="56" spans="1:138" outlineLevel="1"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62"/>
      <c r="DT56" s="62"/>
      <c r="DU56" s="62"/>
      <c r="DV56" s="62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</row>
    <row r="57" spans="1:138" outlineLevel="1"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</row>
    <row r="58" spans="1:138" outlineLevel="1"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62"/>
      <c r="DS58" s="62"/>
      <c r="DT58" s="62"/>
      <c r="DU58" s="62"/>
      <c r="DV58" s="62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2"/>
    </row>
    <row r="59" spans="1:138" outlineLevel="1"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P59" s="62"/>
      <c r="DQ59" s="62"/>
      <c r="DR59" s="62"/>
      <c r="DS59" s="62"/>
      <c r="DT59" s="62"/>
      <c r="DU59" s="62"/>
      <c r="DV59" s="62"/>
      <c r="DW59" s="62"/>
      <c r="DX59" s="62"/>
      <c r="DY59" s="62"/>
      <c r="DZ59" s="62"/>
      <c r="EA59" s="62"/>
      <c r="EB59" s="62"/>
      <c r="EC59" s="62"/>
      <c r="ED59" s="62"/>
      <c r="EE59" s="62"/>
      <c r="EF59" s="62"/>
      <c r="EG59" s="62"/>
      <c r="EH59" s="62"/>
    </row>
    <row r="60" spans="1:138" outlineLevel="1"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  <c r="DO60" s="62"/>
      <c r="DP60" s="62"/>
      <c r="DQ60" s="62"/>
      <c r="DR60" s="62"/>
      <c r="DS60" s="62"/>
      <c r="DT60" s="62"/>
      <c r="DU60" s="62"/>
      <c r="DV60" s="62"/>
      <c r="DW60" s="62"/>
      <c r="DX60" s="62"/>
      <c r="DY60" s="62"/>
      <c r="DZ60" s="62"/>
      <c r="EA60" s="62"/>
      <c r="EB60" s="62"/>
      <c r="EC60" s="62"/>
      <c r="ED60" s="62"/>
      <c r="EE60" s="62"/>
      <c r="EF60" s="62"/>
      <c r="EG60" s="62"/>
      <c r="EH60" s="62"/>
    </row>
    <row r="61" spans="1:138">
      <c r="A61" s="75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</row>
    <row r="62" spans="1:138">
      <c r="A62" s="18" t="s">
        <v>212</v>
      </c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2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</row>
    <row r="63" spans="1:138" outlineLevel="1"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</row>
    <row r="64" spans="1:138" outlineLevel="1"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</row>
    <row r="65" spans="37:138" outlineLevel="1"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</row>
    <row r="66" spans="37:138" outlineLevel="1"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</row>
    <row r="67" spans="37:138" outlineLevel="1"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</row>
    <row r="68" spans="37:138" outlineLevel="1"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</row>
    <row r="69" spans="37:138" outlineLevel="1"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</row>
    <row r="70" spans="37:138" outlineLevel="1"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</row>
    <row r="71" spans="37:138" outlineLevel="1"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</row>
    <row r="72" spans="37:138" outlineLevel="1"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</row>
    <row r="73" spans="37:138" outlineLevel="1"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</row>
    <row r="74" spans="37:138" outlineLevel="1"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</row>
    <row r="75" spans="37:138" outlineLevel="1"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</row>
    <row r="76" spans="37:138" outlineLevel="1"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</row>
    <row r="77" spans="37:138" outlineLevel="1"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</row>
    <row r="78" spans="37:138" outlineLevel="1"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</row>
    <row r="79" spans="37:138" outlineLevel="1"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</row>
    <row r="80" spans="37:138" outlineLevel="1"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</row>
    <row r="81" spans="1:138" outlineLevel="1"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</row>
    <row r="82" spans="1:138" outlineLevel="1"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</row>
    <row r="83" spans="1:138">
      <c r="A83" s="75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</row>
    <row r="84" spans="1:138" ht="15">
      <c r="AK84" s="62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</row>
    <row r="85" spans="1:138" ht="15">
      <c r="AK85" s="62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</row>
    <row r="86" spans="1:138" ht="15">
      <c r="AK86" s="62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</row>
    <row r="87" spans="1:138" ht="15">
      <c r="AK87" s="62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</row>
    <row r="88" spans="1:138" ht="15">
      <c r="AK88" s="62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</row>
    <row r="89" spans="1:138" ht="15">
      <c r="AK89" s="62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</row>
    <row r="90" spans="1:138" ht="15">
      <c r="AK90" s="62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  <c r="DT90" s="62"/>
      <c r="DU90" s="62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</row>
    <row r="91" spans="1:138" ht="15">
      <c r="AK91" s="62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</row>
    <row r="92" spans="1:138" ht="15">
      <c r="AK92" s="6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</row>
    <row r="93" spans="1:138" ht="15">
      <c r="AK93" s="62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</row>
    <row r="94" spans="1:138" ht="15">
      <c r="AK94" s="62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  <c r="DT94" s="62"/>
      <c r="DU94" s="62"/>
      <c r="DV94" s="62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</row>
    <row r="95" spans="1:138" ht="15">
      <c r="AK95" s="62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  <c r="DS95" s="62"/>
      <c r="DT95" s="62"/>
      <c r="DU95" s="62"/>
      <c r="DV95" s="62"/>
      <c r="DW95" s="62"/>
      <c r="DX95" s="62"/>
      <c r="DY95" s="62"/>
      <c r="DZ95" s="62"/>
      <c r="EA95" s="62"/>
      <c r="EB95" s="62"/>
      <c r="EC95" s="62"/>
      <c r="ED95" s="62"/>
      <c r="EE95" s="62"/>
      <c r="EF95" s="62"/>
      <c r="EG95" s="62"/>
      <c r="EH95" s="62"/>
    </row>
    <row r="96" spans="1:138" ht="15">
      <c r="AK96" s="62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  <c r="DS96" s="62"/>
      <c r="DT96" s="62"/>
      <c r="DU96" s="62"/>
      <c r="DV96" s="62"/>
      <c r="DW96" s="62"/>
      <c r="DX96" s="62"/>
      <c r="DY96" s="62"/>
      <c r="DZ96" s="62"/>
      <c r="EA96" s="62"/>
      <c r="EB96" s="62"/>
      <c r="EC96" s="62"/>
      <c r="ED96" s="62"/>
      <c r="EE96" s="62"/>
      <c r="EF96" s="62"/>
      <c r="EG96" s="62"/>
      <c r="EH96" s="62"/>
    </row>
    <row r="97" spans="37:138" ht="15">
      <c r="AK97" s="62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  <c r="DS97" s="62"/>
      <c r="DT97" s="62"/>
      <c r="DU97" s="62"/>
      <c r="DV97" s="62"/>
      <c r="DW97" s="62"/>
      <c r="DX97" s="62"/>
      <c r="DY97" s="62"/>
      <c r="DZ97" s="62"/>
      <c r="EA97" s="62"/>
      <c r="EB97" s="62"/>
      <c r="EC97" s="62"/>
      <c r="ED97" s="62"/>
      <c r="EE97" s="62"/>
      <c r="EF97" s="62"/>
      <c r="EG97" s="62"/>
      <c r="EH97" s="62"/>
    </row>
    <row r="98" spans="37:138" ht="15">
      <c r="AK98" s="62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  <c r="DS98" s="62"/>
      <c r="DT98" s="62"/>
      <c r="DU98" s="62"/>
      <c r="DV98" s="62"/>
      <c r="DW98" s="62"/>
      <c r="DX98" s="62"/>
      <c r="DY98" s="62"/>
      <c r="DZ98" s="62"/>
      <c r="EA98" s="62"/>
      <c r="EB98" s="62"/>
      <c r="EC98" s="62"/>
      <c r="ED98" s="62"/>
      <c r="EE98" s="62"/>
      <c r="EF98" s="62"/>
      <c r="EG98" s="62"/>
      <c r="EH98" s="62"/>
    </row>
    <row r="99" spans="37:138" ht="15">
      <c r="AK99" s="62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  <c r="DS99" s="62"/>
      <c r="DT99" s="62"/>
      <c r="DU99" s="62"/>
      <c r="DV99" s="62"/>
      <c r="DW99" s="62"/>
      <c r="DX99" s="62"/>
      <c r="DY99" s="62"/>
      <c r="DZ99" s="62"/>
      <c r="EA99" s="62"/>
      <c r="EB99" s="62"/>
      <c r="EC99" s="62"/>
      <c r="ED99" s="62"/>
      <c r="EE99" s="62"/>
      <c r="EF99" s="62"/>
      <c r="EG99" s="62"/>
      <c r="EH99" s="62"/>
    </row>
    <row r="100" spans="37:138" ht="15">
      <c r="AK100" s="62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  <c r="DS100" s="62"/>
      <c r="DT100" s="62"/>
      <c r="DU100" s="62"/>
      <c r="DV100" s="62"/>
      <c r="DW100" s="62"/>
      <c r="DX100" s="62"/>
      <c r="DY100" s="62"/>
      <c r="DZ100" s="62"/>
      <c r="EA100" s="62"/>
      <c r="EB100" s="62"/>
      <c r="EC100" s="62"/>
      <c r="ED100" s="62"/>
      <c r="EE100" s="62"/>
      <c r="EF100" s="62"/>
      <c r="EG100" s="62"/>
      <c r="EH100" s="62"/>
    </row>
    <row r="101" spans="37:138" ht="15">
      <c r="AK101" s="62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  <c r="DS101" s="62"/>
      <c r="DT101" s="62"/>
      <c r="DU101" s="62"/>
      <c r="DV101" s="62"/>
      <c r="DW101" s="62"/>
      <c r="DX101" s="62"/>
      <c r="DY101" s="62"/>
      <c r="DZ101" s="62"/>
      <c r="EA101" s="62"/>
      <c r="EB101" s="62"/>
      <c r="EC101" s="62"/>
      <c r="ED101" s="62"/>
      <c r="EE101" s="62"/>
      <c r="EF101" s="62"/>
      <c r="EG101" s="62"/>
      <c r="EH101" s="62"/>
    </row>
    <row r="102" spans="37:138" ht="15">
      <c r="AK102" s="6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  <c r="DS102" s="62"/>
      <c r="DT102" s="62"/>
      <c r="DU102" s="62"/>
      <c r="DV102" s="62"/>
      <c r="DW102" s="62"/>
      <c r="DX102" s="62"/>
      <c r="DY102" s="62"/>
      <c r="DZ102" s="62"/>
      <c r="EA102" s="62"/>
      <c r="EB102" s="62"/>
      <c r="EC102" s="62"/>
      <c r="ED102" s="62"/>
      <c r="EE102" s="62"/>
      <c r="EF102" s="62"/>
      <c r="EG102" s="62"/>
      <c r="EH102" s="62"/>
    </row>
    <row r="103" spans="37:138" ht="15">
      <c r="AK103" s="62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  <c r="DS103" s="62"/>
      <c r="DT103" s="62"/>
      <c r="DU103" s="62"/>
      <c r="DV103" s="62"/>
      <c r="DW103" s="62"/>
      <c r="DX103" s="62"/>
      <c r="DY103" s="62"/>
      <c r="DZ103" s="62"/>
      <c r="EA103" s="62"/>
      <c r="EB103" s="62"/>
      <c r="EC103" s="62"/>
      <c r="ED103" s="62"/>
      <c r="EE103" s="62"/>
      <c r="EF103" s="62"/>
      <c r="EG103" s="62"/>
      <c r="EH103" s="62"/>
    </row>
    <row r="104" spans="37:138" ht="15">
      <c r="AK104" s="62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  <c r="DS104" s="62"/>
      <c r="DT104" s="62"/>
      <c r="DU104" s="62"/>
      <c r="DV104" s="62"/>
      <c r="DW104" s="62"/>
      <c r="DX104" s="62"/>
      <c r="DY104" s="62"/>
      <c r="DZ104" s="62"/>
      <c r="EA104" s="62"/>
      <c r="EB104" s="62"/>
      <c r="EC104" s="62"/>
      <c r="ED104" s="62"/>
      <c r="EE104" s="62"/>
      <c r="EF104" s="62"/>
      <c r="EG104" s="62"/>
      <c r="EH104" s="62"/>
    </row>
    <row r="105" spans="37:138" ht="15">
      <c r="AK105" s="62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  <c r="DS105" s="62"/>
      <c r="DT105" s="62"/>
      <c r="DU105" s="62"/>
      <c r="DV105" s="62"/>
      <c r="DW105" s="62"/>
      <c r="DX105" s="62"/>
      <c r="DY105" s="62"/>
      <c r="DZ105" s="62"/>
      <c r="EA105" s="62"/>
      <c r="EB105" s="62"/>
      <c r="EC105" s="62"/>
      <c r="ED105" s="62"/>
      <c r="EE105" s="62"/>
      <c r="EF105" s="62"/>
      <c r="EG105" s="62"/>
      <c r="EH105" s="62"/>
    </row>
    <row r="106" spans="37:138" ht="15">
      <c r="AK106" s="62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  <c r="DS106" s="62"/>
      <c r="DT106" s="62"/>
      <c r="DU106" s="62"/>
      <c r="DV106" s="62"/>
      <c r="DW106" s="62"/>
      <c r="DX106" s="62"/>
      <c r="DY106" s="62"/>
      <c r="DZ106" s="62"/>
      <c r="EA106" s="62"/>
      <c r="EB106" s="62"/>
      <c r="EC106" s="62"/>
      <c r="ED106" s="62"/>
      <c r="EE106" s="62"/>
      <c r="EF106" s="62"/>
      <c r="EG106" s="62"/>
      <c r="EH106" s="62"/>
    </row>
    <row r="107" spans="37:138" ht="15">
      <c r="AK107" s="62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  <c r="DS107" s="62"/>
      <c r="DT107" s="62"/>
      <c r="DU107" s="62"/>
      <c r="DV107" s="62"/>
      <c r="DW107" s="62"/>
      <c r="DX107" s="62"/>
      <c r="DY107" s="62"/>
      <c r="DZ107" s="62"/>
      <c r="EA107" s="62"/>
      <c r="EB107" s="62"/>
      <c r="EC107" s="62"/>
      <c r="ED107" s="62"/>
      <c r="EE107" s="62"/>
      <c r="EF107" s="62"/>
      <c r="EG107" s="62"/>
      <c r="EH107" s="62"/>
    </row>
    <row r="108" spans="37:138" ht="15">
      <c r="AK108" s="62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  <c r="DS108" s="62"/>
      <c r="DT108" s="62"/>
      <c r="DU108" s="62"/>
      <c r="DV108" s="62"/>
      <c r="DW108" s="62"/>
      <c r="DX108" s="62"/>
      <c r="DY108" s="62"/>
      <c r="DZ108" s="62"/>
      <c r="EA108" s="62"/>
      <c r="EB108" s="62"/>
      <c r="EC108" s="62"/>
      <c r="ED108" s="62"/>
      <c r="EE108" s="62"/>
      <c r="EF108" s="62"/>
      <c r="EG108" s="62"/>
      <c r="EH108" s="62"/>
    </row>
    <row r="109" spans="37:138" ht="15">
      <c r="AK109" s="62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  <c r="DS109" s="62"/>
      <c r="DT109" s="62"/>
      <c r="DU109" s="62"/>
      <c r="DV109" s="62"/>
      <c r="DW109" s="62"/>
      <c r="DX109" s="62"/>
      <c r="DY109" s="62"/>
      <c r="DZ109" s="62"/>
      <c r="EA109" s="62"/>
      <c r="EB109" s="62"/>
      <c r="EC109" s="62"/>
      <c r="ED109" s="62"/>
      <c r="EE109" s="62"/>
      <c r="EF109" s="62"/>
      <c r="EG109" s="62"/>
      <c r="EH109" s="62"/>
    </row>
    <row r="110" spans="37:138" ht="15">
      <c r="AK110" s="62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  <c r="DS110" s="62"/>
      <c r="DT110" s="62"/>
      <c r="DU110" s="62"/>
      <c r="DV110" s="62"/>
      <c r="DW110" s="62"/>
      <c r="DX110" s="62"/>
      <c r="DY110" s="62"/>
      <c r="DZ110" s="62"/>
      <c r="EA110" s="62"/>
      <c r="EB110" s="62"/>
      <c r="EC110" s="62"/>
      <c r="ED110" s="62"/>
      <c r="EE110" s="62"/>
      <c r="EF110" s="62"/>
      <c r="EG110" s="62"/>
      <c r="EH110" s="62"/>
    </row>
    <row r="111" spans="37:138" ht="15">
      <c r="AK111" s="62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  <c r="DS111" s="62"/>
      <c r="DT111" s="62"/>
      <c r="DU111" s="62"/>
      <c r="DV111" s="62"/>
      <c r="DW111" s="62"/>
      <c r="DX111" s="62"/>
      <c r="DY111" s="62"/>
      <c r="DZ111" s="62"/>
      <c r="EA111" s="62"/>
      <c r="EB111" s="62"/>
      <c r="EC111" s="62"/>
      <c r="ED111" s="62"/>
      <c r="EE111" s="62"/>
      <c r="EF111" s="62"/>
      <c r="EG111" s="62"/>
      <c r="EH111" s="62"/>
    </row>
    <row r="112" spans="37:138" ht="15">
      <c r="AK112" s="6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  <c r="DS112" s="62"/>
      <c r="DT112" s="62"/>
      <c r="DU112" s="62"/>
      <c r="DV112" s="62"/>
      <c r="DW112" s="62"/>
      <c r="DX112" s="62"/>
      <c r="DY112" s="62"/>
      <c r="DZ112" s="62"/>
      <c r="EA112" s="62"/>
      <c r="EB112" s="62"/>
      <c r="EC112" s="62"/>
      <c r="ED112" s="62"/>
      <c r="EE112" s="62"/>
      <c r="EF112" s="62"/>
      <c r="EG112" s="62"/>
      <c r="EH112" s="62"/>
    </row>
    <row r="113" spans="37:138" ht="15">
      <c r="AK113" s="62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  <c r="DS113" s="62"/>
      <c r="DT113" s="62"/>
      <c r="DU113" s="62"/>
      <c r="DV113" s="62"/>
      <c r="DW113" s="62"/>
      <c r="DX113" s="62"/>
      <c r="DY113" s="62"/>
      <c r="DZ113" s="62"/>
      <c r="EA113" s="62"/>
      <c r="EB113" s="62"/>
      <c r="EC113" s="62"/>
      <c r="ED113" s="62"/>
      <c r="EE113" s="62"/>
      <c r="EF113" s="62"/>
      <c r="EG113" s="62"/>
      <c r="EH113" s="62"/>
    </row>
    <row r="114" spans="37:138" ht="15">
      <c r="AK114" s="62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  <c r="DS114" s="62"/>
      <c r="DT114" s="62"/>
      <c r="DU114" s="62"/>
      <c r="DV114" s="62"/>
      <c r="DW114" s="62"/>
      <c r="DX114" s="62"/>
      <c r="DY114" s="62"/>
      <c r="DZ114" s="62"/>
      <c r="EA114" s="62"/>
      <c r="EB114" s="62"/>
      <c r="EC114" s="62"/>
      <c r="ED114" s="62"/>
      <c r="EE114" s="62"/>
      <c r="EF114" s="62"/>
      <c r="EG114" s="62"/>
      <c r="EH114" s="62"/>
    </row>
    <row r="115" spans="37:138" ht="15">
      <c r="AK115" s="62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  <c r="DS115" s="62"/>
      <c r="DT115" s="62"/>
      <c r="DU115" s="62"/>
      <c r="DV115" s="62"/>
      <c r="DW115" s="62"/>
      <c r="DX115" s="62"/>
      <c r="DY115" s="62"/>
      <c r="DZ115" s="62"/>
      <c r="EA115" s="62"/>
      <c r="EB115" s="62"/>
      <c r="EC115" s="62"/>
      <c r="ED115" s="62"/>
      <c r="EE115" s="62"/>
      <c r="EF115" s="62"/>
      <c r="EG115" s="62"/>
      <c r="EH115" s="62"/>
    </row>
    <row r="116" spans="37:138" ht="15">
      <c r="AK116" s="62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  <c r="DS116" s="62"/>
      <c r="DT116" s="62"/>
      <c r="DU116" s="62"/>
      <c r="DV116" s="62"/>
      <c r="DW116" s="62"/>
      <c r="DX116" s="62"/>
      <c r="DY116" s="62"/>
      <c r="DZ116" s="62"/>
      <c r="EA116" s="62"/>
      <c r="EB116" s="62"/>
      <c r="EC116" s="62"/>
      <c r="ED116" s="62"/>
      <c r="EE116" s="62"/>
      <c r="EF116" s="62"/>
      <c r="EG116" s="62"/>
      <c r="EH116" s="62"/>
    </row>
    <row r="117" spans="37:138" ht="15">
      <c r="AK117" s="62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  <c r="DS117" s="62"/>
      <c r="DT117" s="62"/>
      <c r="DU117" s="62"/>
      <c r="DV117" s="62"/>
      <c r="DW117" s="62"/>
      <c r="DX117" s="62"/>
      <c r="DY117" s="62"/>
      <c r="DZ117" s="62"/>
      <c r="EA117" s="62"/>
      <c r="EB117" s="62"/>
      <c r="EC117" s="62"/>
      <c r="ED117" s="62"/>
      <c r="EE117" s="62"/>
      <c r="EF117" s="62"/>
      <c r="EG117" s="62"/>
      <c r="EH117" s="62"/>
    </row>
    <row r="118" spans="37:138" ht="15">
      <c r="AK118" s="62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  <c r="DS118" s="62"/>
      <c r="DT118" s="62"/>
      <c r="DU118" s="62"/>
      <c r="DV118" s="62"/>
      <c r="DW118" s="62"/>
      <c r="DX118" s="62"/>
      <c r="DY118" s="62"/>
      <c r="DZ118" s="62"/>
      <c r="EA118" s="62"/>
      <c r="EB118" s="62"/>
      <c r="EC118" s="62"/>
      <c r="ED118" s="62"/>
      <c r="EE118" s="62"/>
      <c r="EF118" s="62"/>
      <c r="EG118" s="62"/>
      <c r="EH118" s="62"/>
    </row>
    <row r="119" spans="37:138" ht="15">
      <c r="AK119" s="62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  <c r="DS119" s="62"/>
      <c r="DT119" s="62"/>
      <c r="DU119" s="62"/>
      <c r="DV119" s="62"/>
      <c r="DW119" s="62"/>
      <c r="DX119" s="62"/>
      <c r="DY119" s="62"/>
      <c r="DZ119" s="62"/>
      <c r="EA119" s="62"/>
      <c r="EB119" s="62"/>
      <c r="EC119" s="62"/>
      <c r="ED119" s="62"/>
      <c r="EE119" s="62"/>
      <c r="EF119" s="62"/>
      <c r="EG119" s="62"/>
      <c r="EH119" s="62"/>
    </row>
    <row r="120" spans="37:138" ht="15">
      <c r="AK120" s="62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  <c r="DS120" s="62"/>
      <c r="DT120" s="62"/>
      <c r="DU120" s="62"/>
      <c r="DV120" s="62"/>
      <c r="DW120" s="62"/>
      <c r="DX120" s="62"/>
      <c r="DY120" s="62"/>
      <c r="DZ120" s="62"/>
      <c r="EA120" s="62"/>
      <c r="EB120" s="62"/>
      <c r="EC120" s="62"/>
      <c r="ED120" s="62"/>
      <c r="EE120" s="62"/>
      <c r="EF120" s="62"/>
      <c r="EG120" s="62"/>
      <c r="EH120" s="62"/>
    </row>
    <row r="121" spans="37:138" ht="15">
      <c r="AK121" s="62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  <c r="DS121" s="62"/>
      <c r="DT121" s="62"/>
      <c r="DU121" s="62"/>
      <c r="DV121" s="62"/>
      <c r="DW121" s="62"/>
      <c r="DX121" s="62"/>
      <c r="DY121" s="62"/>
      <c r="DZ121" s="62"/>
      <c r="EA121" s="62"/>
      <c r="EB121" s="62"/>
      <c r="EC121" s="62"/>
      <c r="ED121" s="62"/>
      <c r="EE121" s="62"/>
      <c r="EF121" s="62"/>
      <c r="EG121" s="62"/>
      <c r="EH121" s="62"/>
    </row>
    <row r="122" spans="37:138" ht="15">
      <c r="AK122" s="6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  <c r="DS122" s="62"/>
      <c r="DT122" s="62"/>
      <c r="DU122" s="62"/>
      <c r="DV122" s="62"/>
      <c r="DW122" s="62"/>
      <c r="DX122" s="62"/>
      <c r="DY122" s="62"/>
      <c r="DZ122" s="62"/>
      <c r="EA122" s="62"/>
      <c r="EB122" s="62"/>
      <c r="EC122" s="62"/>
      <c r="ED122" s="62"/>
      <c r="EE122" s="62"/>
      <c r="EF122" s="62"/>
      <c r="EG122" s="62"/>
      <c r="EH122" s="62"/>
    </row>
    <row r="123" spans="37:138" ht="15">
      <c r="AK123" s="62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  <c r="DS123" s="62"/>
      <c r="DT123" s="62"/>
      <c r="DU123" s="62"/>
      <c r="DV123" s="62"/>
      <c r="DW123" s="62"/>
      <c r="DX123" s="62"/>
      <c r="DY123" s="62"/>
      <c r="DZ123" s="62"/>
      <c r="EA123" s="62"/>
      <c r="EB123" s="62"/>
      <c r="EC123" s="62"/>
      <c r="ED123" s="62"/>
      <c r="EE123" s="62"/>
      <c r="EF123" s="62"/>
      <c r="EG123" s="62"/>
      <c r="EH123" s="62"/>
    </row>
    <row r="124" spans="37:138" ht="15">
      <c r="AK124" s="62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  <c r="DS124" s="62"/>
      <c r="DT124" s="62"/>
      <c r="DU124" s="62"/>
      <c r="DV124" s="62"/>
      <c r="DW124" s="62"/>
      <c r="DX124" s="62"/>
      <c r="DY124" s="62"/>
      <c r="DZ124" s="62"/>
      <c r="EA124" s="62"/>
      <c r="EB124" s="62"/>
      <c r="EC124" s="62"/>
      <c r="ED124" s="62"/>
      <c r="EE124" s="62"/>
      <c r="EF124" s="62"/>
      <c r="EG124" s="62"/>
      <c r="EH124" s="62"/>
    </row>
    <row r="125" spans="37:138" ht="15">
      <c r="AK125" s="62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  <c r="DS125" s="62"/>
      <c r="DT125" s="62"/>
      <c r="DU125" s="62"/>
      <c r="DV125" s="62"/>
      <c r="DW125" s="62"/>
      <c r="DX125" s="62"/>
      <c r="DY125" s="62"/>
      <c r="DZ125" s="62"/>
      <c r="EA125" s="62"/>
      <c r="EB125" s="62"/>
      <c r="EC125" s="62"/>
      <c r="ED125" s="62"/>
      <c r="EE125" s="62"/>
      <c r="EF125" s="62"/>
      <c r="EG125" s="62"/>
      <c r="EH125" s="62"/>
    </row>
    <row r="126" spans="37:138" ht="15">
      <c r="AK126" s="62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  <c r="DS126" s="62"/>
      <c r="DT126" s="62"/>
      <c r="DU126" s="62"/>
      <c r="DV126" s="62"/>
      <c r="DW126" s="62"/>
      <c r="DX126" s="62"/>
      <c r="DY126" s="62"/>
      <c r="DZ126" s="62"/>
      <c r="EA126" s="62"/>
      <c r="EB126" s="62"/>
      <c r="EC126" s="62"/>
      <c r="ED126" s="62"/>
      <c r="EE126" s="62"/>
      <c r="EF126" s="62"/>
      <c r="EG126" s="62"/>
      <c r="EH126" s="62"/>
    </row>
    <row r="127" spans="37:138" ht="15">
      <c r="AK127" s="62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  <c r="DS127" s="62"/>
      <c r="DT127" s="62"/>
      <c r="DU127" s="62"/>
      <c r="DV127" s="62"/>
      <c r="DW127" s="62"/>
      <c r="DX127" s="62"/>
      <c r="DY127" s="62"/>
      <c r="DZ127" s="62"/>
      <c r="EA127" s="62"/>
      <c r="EB127" s="62"/>
      <c r="EC127" s="62"/>
      <c r="ED127" s="62"/>
      <c r="EE127" s="62"/>
      <c r="EF127" s="62"/>
      <c r="EG127" s="62"/>
      <c r="EH127" s="62"/>
    </row>
    <row r="128" spans="37:138" ht="15">
      <c r="AK128" s="62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  <c r="DS128" s="62"/>
      <c r="DT128" s="62"/>
      <c r="DU128" s="62"/>
      <c r="DV128" s="62"/>
      <c r="DW128" s="62"/>
      <c r="DX128" s="62"/>
      <c r="DY128" s="62"/>
      <c r="DZ128" s="62"/>
      <c r="EA128" s="62"/>
      <c r="EB128" s="62"/>
      <c r="EC128" s="62"/>
      <c r="ED128" s="62"/>
      <c r="EE128" s="62"/>
      <c r="EF128" s="62"/>
      <c r="EG128" s="62"/>
      <c r="EH128" s="62"/>
    </row>
    <row r="129" spans="37:138" ht="15">
      <c r="AK129" s="62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  <c r="DS129" s="62"/>
      <c r="DT129" s="62"/>
      <c r="DU129" s="62"/>
      <c r="DV129" s="62"/>
      <c r="DW129" s="62"/>
      <c r="DX129" s="62"/>
      <c r="DY129" s="62"/>
      <c r="DZ129" s="62"/>
      <c r="EA129" s="62"/>
      <c r="EB129" s="62"/>
      <c r="EC129" s="62"/>
      <c r="ED129" s="62"/>
      <c r="EE129" s="62"/>
      <c r="EF129" s="62"/>
      <c r="EG129" s="62"/>
      <c r="EH129" s="62"/>
    </row>
    <row r="130" spans="37:138" ht="15">
      <c r="AK130" s="62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  <c r="DS130" s="62"/>
      <c r="DT130" s="62"/>
      <c r="DU130" s="62"/>
      <c r="DV130" s="62"/>
      <c r="DW130" s="62"/>
      <c r="DX130" s="62"/>
      <c r="DY130" s="62"/>
      <c r="DZ130" s="62"/>
      <c r="EA130" s="62"/>
      <c r="EB130" s="62"/>
      <c r="EC130" s="62"/>
      <c r="ED130" s="62"/>
      <c r="EE130" s="62"/>
      <c r="EF130" s="62"/>
      <c r="EG130" s="62"/>
      <c r="EH130" s="62"/>
    </row>
    <row r="131" spans="37:138" ht="15">
      <c r="AK131" s="62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  <c r="DS131" s="62"/>
      <c r="DT131" s="62"/>
      <c r="DU131" s="62"/>
      <c r="DV131" s="62"/>
      <c r="DW131" s="62"/>
      <c r="DX131" s="62"/>
      <c r="DY131" s="62"/>
      <c r="DZ131" s="62"/>
      <c r="EA131" s="62"/>
      <c r="EB131" s="62"/>
      <c r="EC131" s="62"/>
      <c r="ED131" s="62"/>
      <c r="EE131" s="62"/>
      <c r="EF131" s="62"/>
      <c r="EG131" s="62"/>
      <c r="EH131" s="62"/>
    </row>
    <row r="132" spans="37:138" ht="15">
      <c r="AK132" s="6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  <c r="DS132" s="62"/>
      <c r="DT132" s="62"/>
      <c r="DU132" s="62"/>
      <c r="DV132" s="62"/>
      <c r="DW132" s="62"/>
      <c r="DX132" s="62"/>
      <c r="DY132" s="62"/>
      <c r="DZ132" s="62"/>
      <c r="EA132" s="62"/>
      <c r="EB132" s="62"/>
      <c r="EC132" s="62"/>
      <c r="ED132" s="62"/>
      <c r="EE132" s="62"/>
      <c r="EF132" s="62"/>
      <c r="EG132" s="62"/>
      <c r="EH132" s="62"/>
    </row>
    <row r="133" spans="37:138" ht="15">
      <c r="AK133" s="62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  <c r="DS133" s="62"/>
      <c r="DT133" s="62"/>
      <c r="DU133" s="62"/>
      <c r="DV133" s="62"/>
      <c r="DW133" s="62"/>
      <c r="DX133" s="62"/>
      <c r="DY133" s="62"/>
      <c r="DZ133" s="62"/>
      <c r="EA133" s="62"/>
      <c r="EB133" s="62"/>
      <c r="EC133" s="62"/>
      <c r="ED133" s="62"/>
      <c r="EE133" s="62"/>
      <c r="EF133" s="62"/>
      <c r="EG133" s="62"/>
      <c r="EH133" s="62"/>
    </row>
    <row r="134" spans="37:138" ht="15">
      <c r="AK134" s="62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  <c r="DS134" s="62"/>
      <c r="DT134" s="62"/>
      <c r="DU134" s="62"/>
      <c r="DV134" s="62"/>
      <c r="DW134" s="62"/>
      <c r="DX134" s="62"/>
      <c r="DY134" s="62"/>
      <c r="DZ134" s="62"/>
      <c r="EA134" s="62"/>
      <c r="EB134" s="62"/>
      <c r="EC134" s="62"/>
      <c r="ED134" s="62"/>
      <c r="EE134" s="62"/>
      <c r="EF134" s="62"/>
      <c r="EG134" s="62"/>
      <c r="EH134" s="62"/>
    </row>
    <row r="135" spans="37:138" ht="15">
      <c r="AK135" s="62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  <c r="DS135" s="62"/>
      <c r="DT135" s="62"/>
      <c r="DU135" s="62"/>
      <c r="DV135" s="62"/>
      <c r="DW135" s="62"/>
      <c r="DX135" s="62"/>
      <c r="DY135" s="62"/>
      <c r="DZ135" s="62"/>
      <c r="EA135" s="62"/>
      <c r="EB135" s="62"/>
      <c r="EC135" s="62"/>
      <c r="ED135" s="62"/>
      <c r="EE135" s="62"/>
      <c r="EF135" s="62"/>
      <c r="EG135" s="62"/>
      <c r="EH135" s="62"/>
    </row>
    <row r="136" spans="37:138" ht="15">
      <c r="AK136" s="62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  <c r="DS136" s="62"/>
      <c r="DT136" s="62"/>
      <c r="DU136" s="62"/>
      <c r="DV136" s="62"/>
      <c r="DW136" s="62"/>
      <c r="DX136" s="62"/>
      <c r="DY136" s="62"/>
      <c r="DZ136" s="62"/>
      <c r="EA136" s="62"/>
      <c r="EB136" s="62"/>
      <c r="EC136" s="62"/>
      <c r="ED136" s="62"/>
      <c r="EE136" s="62"/>
      <c r="EF136" s="62"/>
      <c r="EG136" s="62"/>
      <c r="EH136" s="62"/>
    </row>
    <row r="137" spans="37:138" ht="15">
      <c r="AK137" s="62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  <c r="DS137" s="62"/>
      <c r="DT137" s="62"/>
      <c r="DU137" s="62"/>
      <c r="DV137" s="62"/>
      <c r="DW137" s="62"/>
      <c r="DX137" s="62"/>
      <c r="DY137" s="62"/>
      <c r="DZ137" s="62"/>
      <c r="EA137" s="62"/>
      <c r="EB137" s="62"/>
      <c r="EC137" s="62"/>
      <c r="ED137" s="62"/>
      <c r="EE137" s="62"/>
      <c r="EF137" s="62"/>
      <c r="EG137" s="62"/>
      <c r="EH137" s="62"/>
    </row>
    <row r="138" spans="37:138" ht="15">
      <c r="AK138" s="62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  <c r="DS138" s="62"/>
      <c r="DT138" s="62"/>
      <c r="DU138" s="62"/>
      <c r="DV138" s="62"/>
      <c r="DW138" s="62"/>
      <c r="DX138" s="62"/>
      <c r="DY138" s="62"/>
      <c r="DZ138" s="62"/>
      <c r="EA138" s="62"/>
      <c r="EB138" s="62"/>
      <c r="EC138" s="62"/>
      <c r="ED138" s="62"/>
      <c r="EE138" s="62"/>
      <c r="EF138" s="62"/>
      <c r="EG138" s="62"/>
      <c r="EH138" s="62"/>
    </row>
    <row r="139" spans="37:138" ht="15">
      <c r="AK139" s="62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  <c r="DS139" s="62"/>
      <c r="DT139" s="62"/>
      <c r="DU139" s="62"/>
      <c r="DV139" s="62"/>
      <c r="DW139" s="62"/>
      <c r="DX139" s="62"/>
      <c r="DY139" s="62"/>
      <c r="DZ139" s="62"/>
      <c r="EA139" s="62"/>
      <c r="EB139" s="62"/>
      <c r="EC139" s="62"/>
      <c r="ED139" s="62"/>
      <c r="EE139" s="62"/>
      <c r="EF139" s="62"/>
      <c r="EG139" s="62"/>
      <c r="EH139" s="62"/>
    </row>
    <row r="140" spans="37:138" ht="15">
      <c r="AK140" s="62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  <c r="DS140" s="62"/>
      <c r="DT140" s="62"/>
      <c r="DU140" s="62"/>
      <c r="DV140" s="62"/>
      <c r="DW140" s="62"/>
      <c r="DX140" s="62"/>
      <c r="DY140" s="62"/>
      <c r="DZ140" s="62"/>
      <c r="EA140" s="62"/>
      <c r="EB140" s="62"/>
      <c r="EC140" s="62"/>
      <c r="ED140" s="62"/>
      <c r="EE140" s="62"/>
      <c r="EF140" s="62"/>
      <c r="EG140" s="62"/>
      <c r="EH140" s="62"/>
    </row>
    <row r="141" spans="37:138" ht="15">
      <c r="AK141" s="62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  <c r="DS141" s="62"/>
      <c r="DT141" s="62"/>
      <c r="DU141" s="62"/>
      <c r="DV141" s="62"/>
      <c r="DW141" s="62"/>
      <c r="DX141" s="62"/>
      <c r="DY141" s="62"/>
      <c r="DZ141" s="62"/>
      <c r="EA141" s="62"/>
      <c r="EB141" s="62"/>
      <c r="EC141" s="62"/>
      <c r="ED141" s="62"/>
      <c r="EE141" s="62"/>
      <c r="EF141" s="62"/>
      <c r="EG141" s="62"/>
      <c r="EH141" s="62"/>
    </row>
    <row r="142" spans="37:138" ht="15">
      <c r="AK142" s="6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  <c r="DS142" s="62"/>
      <c r="DT142" s="62"/>
      <c r="DU142" s="62"/>
      <c r="DV142" s="62"/>
      <c r="DW142" s="62"/>
      <c r="DX142" s="62"/>
      <c r="DY142" s="62"/>
      <c r="DZ142" s="62"/>
      <c r="EA142" s="62"/>
      <c r="EB142" s="62"/>
      <c r="EC142" s="62"/>
      <c r="ED142" s="62"/>
      <c r="EE142" s="62"/>
      <c r="EF142" s="62"/>
      <c r="EG142" s="62"/>
      <c r="EH142" s="62"/>
    </row>
    <row r="143" spans="37:138" ht="15">
      <c r="AK143" s="62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  <c r="DS143" s="62"/>
      <c r="DT143" s="62"/>
      <c r="DU143" s="62"/>
      <c r="DV143" s="62"/>
      <c r="DW143" s="62"/>
      <c r="DX143" s="62"/>
      <c r="DY143" s="62"/>
      <c r="DZ143" s="62"/>
      <c r="EA143" s="62"/>
      <c r="EB143" s="62"/>
      <c r="EC143" s="62"/>
      <c r="ED143" s="62"/>
      <c r="EE143" s="62"/>
      <c r="EF143" s="62"/>
      <c r="EG143" s="62"/>
      <c r="EH143" s="62"/>
    </row>
    <row r="144" spans="37:138" ht="15">
      <c r="AK144" s="62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  <c r="DS144" s="62"/>
      <c r="DT144" s="62"/>
      <c r="DU144" s="62"/>
      <c r="DV144" s="62"/>
      <c r="DW144" s="62"/>
      <c r="DX144" s="62"/>
      <c r="DY144" s="62"/>
      <c r="DZ144" s="62"/>
      <c r="EA144" s="62"/>
      <c r="EB144" s="62"/>
      <c r="EC144" s="62"/>
      <c r="ED144" s="62"/>
      <c r="EE144" s="62"/>
      <c r="EF144" s="62"/>
      <c r="EG144" s="62"/>
      <c r="EH144" s="62"/>
    </row>
    <row r="145" spans="37:138" ht="15">
      <c r="AK145" s="62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  <c r="DS145" s="62"/>
      <c r="DT145" s="62"/>
      <c r="DU145" s="62"/>
      <c r="DV145" s="62"/>
      <c r="DW145" s="62"/>
      <c r="DX145" s="62"/>
      <c r="DY145" s="62"/>
      <c r="DZ145" s="62"/>
      <c r="EA145" s="62"/>
      <c r="EB145" s="62"/>
      <c r="EC145" s="62"/>
      <c r="ED145" s="62"/>
      <c r="EE145" s="62"/>
      <c r="EF145" s="62"/>
      <c r="EG145" s="62"/>
      <c r="EH145" s="62"/>
    </row>
    <row r="146" spans="37:138" ht="15">
      <c r="AK146" s="62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  <c r="DS146" s="62"/>
      <c r="DT146" s="62"/>
      <c r="DU146" s="62"/>
      <c r="DV146" s="62"/>
      <c r="DW146" s="62"/>
      <c r="DX146" s="62"/>
      <c r="DY146" s="62"/>
      <c r="DZ146" s="62"/>
      <c r="EA146" s="62"/>
      <c r="EB146" s="62"/>
      <c r="EC146" s="62"/>
      <c r="ED146" s="62"/>
      <c r="EE146" s="62"/>
      <c r="EF146" s="62"/>
      <c r="EG146" s="62"/>
      <c r="EH146" s="62"/>
    </row>
    <row r="147" spans="37:138" ht="15">
      <c r="AK147" s="62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  <c r="DS147" s="62"/>
      <c r="DT147" s="62"/>
      <c r="DU147" s="62"/>
      <c r="DV147" s="62"/>
      <c r="DW147" s="62"/>
      <c r="DX147" s="62"/>
      <c r="DY147" s="62"/>
      <c r="DZ147" s="62"/>
      <c r="EA147" s="62"/>
      <c r="EB147" s="62"/>
      <c r="EC147" s="62"/>
      <c r="ED147" s="62"/>
      <c r="EE147" s="62"/>
      <c r="EF147" s="62"/>
      <c r="EG147" s="62"/>
      <c r="EH147" s="62"/>
    </row>
    <row r="148" spans="37:138" ht="15">
      <c r="AK148" s="62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  <c r="DS148" s="62"/>
      <c r="DT148" s="62"/>
      <c r="DU148" s="62"/>
      <c r="DV148" s="62"/>
      <c r="DW148" s="62"/>
      <c r="DX148" s="62"/>
      <c r="DY148" s="62"/>
      <c r="DZ148" s="62"/>
      <c r="EA148" s="62"/>
      <c r="EB148" s="62"/>
      <c r="EC148" s="62"/>
      <c r="ED148" s="62"/>
      <c r="EE148" s="62"/>
      <c r="EF148" s="62"/>
      <c r="EG148" s="62"/>
      <c r="EH148" s="62"/>
    </row>
    <row r="149" spans="37:138" ht="15">
      <c r="AK149" s="62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  <c r="DS149" s="62"/>
      <c r="DT149" s="62"/>
      <c r="DU149" s="62"/>
      <c r="DV149" s="62"/>
      <c r="DW149" s="62"/>
      <c r="DX149" s="62"/>
      <c r="DY149" s="62"/>
      <c r="DZ149" s="62"/>
      <c r="EA149" s="62"/>
      <c r="EB149" s="62"/>
      <c r="EC149" s="62"/>
      <c r="ED149" s="62"/>
      <c r="EE149" s="62"/>
      <c r="EF149" s="62"/>
      <c r="EG149" s="62"/>
      <c r="EH149" s="62"/>
    </row>
    <row r="150" spans="37:138" ht="15">
      <c r="AK150" s="62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  <c r="DS150" s="62"/>
      <c r="DT150" s="62"/>
      <c r="DU150" s="62"/>
      <c r="DV150" s="62"/>
      <c r="DW150" s="62"/>
      <c r="DX150" s="62"/>
      <c r="DY150" s="62"/>
      <c r="DZ150" s="62"/>
      <c r="EA150" s="62"/>
      <c r="EB150" s="62"/>
      <c r="EC150" s="62"/>
      <c r="ED150" s="62"/>
      <c r="EE150" s="62"/>
      <c r="EF150" s="62"/>
      <c r="EG150" s="62"/>
      <c r="EH150" s="62"/>
    </row>
    <row r="151" spans="37:138" ht="15">
      <c r="AK151" s="62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  <c r="DS151" s="62"/>
      <c r="DT151" s="62"/>
      <c r="DU151" s="62"/>
      <c r="DV151" s="62"/>
      <c r="DW151" s="62"/>
      <c r="DX151" s="62"/>
      <c r="DY151" s="62"/>
      <c r="DZ151" s="62"/>
      <c r="EA151" s="62"/>
      <c r="EB151" s="62"/>
      <c r="EC151" s="62"/>
      <c r="ED151" s="62"/>
      <c r="EE151" s="62"/>
      <c r="EF151" s="62"/>
      <c r="EG151" s="62"/>
      <c r="EH151" s="62"/>
    </row>
    <row r="152" spans="37:138" ht="15">
      <c r="AK152" s="6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  <c r="DS152" s="62"/>
      <c r="DT152" s="62"/>
      <c r="DU152" s="62"/>
      <c r="DV152" s="62"/>
      <c r="DW152" s="62"/>
      <c r="DX152" s="62"/>
      <c r="DY152" s="62"/>
      <c r="DZ152" s="62"/>
      <c r="EA152" s="62"/>
      <c r="EB152" s="62"/>
      <c r="EC152" s="62"/>
      <c r="ED152" s="62"/>
      <c r="EE152" s="62"/>
      <c r="EF152" s="62"/>
      <c r="EG152" s="62"/>
      <c r="EH152" s="62"/>
    </row>
    <row r="153" spans="37:138" ht="15">
      <c r="AK153" s="62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  <c r="DS153" s="62"/>
      <c r="DT153" s="62"/>
      <c r="DU153" s="62"/>
      <c r="DV153" s="62"/>
      <c r="DW153" s="62"/>
      <c r="DX153" s="62"/>
      <c r="DY153" s="62"/>
      <c r="DZ153" s="62"/>
      <c r="EA153" s="62"/>
      <c r="EB153" s="62"/>
      <c r="EC153" s="62"/>
      <c r="ED153" s="62"/>
      <c r="EE153" s="62"/>
      <c r="EF153" s="62"/>
      <c r="EG153" s="62"/>
      <c r="EH153" s="62"/>
    </row>
    <row r="154" spans="37:138" ht="15">
      <c r="AK154" s="62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  <c r="DS154" s="62"/>
      <c r="DT154" s="62"/>
      <c r="DU154" s="62"/>
      <c r="DV154" s="62"/>
      <c r="DW154" s="62"/>
      <c r="DX154" s="62"/>
      <c r="DY154" s="62"/>
      <c r="DZ154" s="62"/>
      <c r="EA154" s="62"/>
      <c r="EB154" s="62"/>
      <c r="EC154" s="62"/>
      <c r="ED154" s="62"/>
      <c r="EE154" s="62"/>
      <c r="EF154" s="62"/>
      <c r="EG154" s="62"/>
      <c r="EH154" s="62"/>
    </row>
    <row r="155" spans="37:138" ht="15">
      <c r="AK155" s="62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  <c r="DS155" s="62"/>
      <c r="DT155" s="62"/>
      <c r="DU155" s="62"/>
      <c r="DV155" s="62"/>
      <c r="DW155" s="62"/>
      <c r="DX155" s="62"/>
      <c r="DY155" s="62"/>
      <c r="DZ155" s="62"/>
      <c r="EA155" s="62"/>
      <c r="EB155" s="62"/>
      <c r="EC155" s="62"/>
      <c r="ED155" s="62"/>
      <c r="EE155" s="62"/>
      <c r="EF155" s="62"/>
      <c r="EG155" s="62"/>
      <c r="EH155" s="62"/>
    </row>
    <row r="156" spans="37:138" ht="15">
      <c r="AK156" s="62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  <c r="DS156" s="62"/>
      <c r="DT156" s="62"/>
      <c r="DU156" s="62"/>
      <c r="DV156" s="62"/>
      <c r="DW156" s="62"/>
      <c r="DX156" s="62"/>
      <c r="DY156" s="62"/>
      <c r="DZ156" s="62"/>
      <c r="EA156" s="62"/>
      <c r="EB156" s="62"/>
      <c r="EC156" s="62"/>
      <c r="ED156" s="62"/>
      <c r="EE156" s="62"/>
      <c r="EF156" s="62"/>
      <c r="EG156" s="62"/>
      <c r="EH156" s="62"/>
    </row>
    <row r="157" spans="37:138" ht="15">
      <c r="AK157" s="62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  <c r="DS157" s="62"/>
      <c r="DT157" s="62"/>
      <c r="DU157" s="62"/>
      <c r="DV157" s="62"/>
      <c r="DW157" s="62"/>
      <c r="DX157" s="62"/>
      <c r="DY157" s="62"/>
      <c r="DZ157" s="62"/>
      <c r="EA157" s="62"/>
      <c r="EB157" s="62"/>
      <c r="EC157" s="62"/>
      <c r="ED157" s="62"/>
      <c r="EE157" s="62"/>
      <c r="EF157" s="62"/>
      <c r="EG157" s="62"/>
      <c r="EH157" s="62"/>
    </row>
    <row r="158" spans="37:138" ht="15">
      <c r="AK158" s="62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  <c r="DS158" s="62"/>
      <c r="DT158" s="62"/>
      <c r="DU158" s="62"/>
      <c r="DV158" s="62"/>
      <c r="DW158" s="62"/>
      <c r="DX158" s="62"/>
      <c r="DY158" s="62"/>
      <c r="DZ158" s="62"/>
      <c r="EA158" s="62"/>
      <c r="EB158" s="62"/>
      <c r="EC158" s="62"/>
      <c r="ED158" s="62"/>
      <c r="EE158" s="62"/>
      <c r="EF158" s="62"/>
      <c r="EG158" s="62"/>
      <c r="EH158" s="62"/>
    </row>
    <row r="159" spans="37:138" ht="15">
      <c r="AK159" s="62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  <c r="DS159" s="62"/>
      <c r="DT159" s="62"/>
      <c r="DU159" s="62"/>
      <c r="DV159" s="62"/>
      <c r="DW159" s="62"/>
      <c r="DX159" s="62"/>
      <c r="DY159" s="62"/>
      <c r="DZ159" s="62"/>
      <c r="EA159" s="62"/>
      <c r="EB159" s="62"/>
      <c r="EC159" s="62"/>
      <c r="ED159" s="62"/>
      <c r="EE159" s="62"/>
      <c r="EF159" s="62"/>
      <c r="EG159" s="62"/>
      <c r="EH159" s="62"/>
    </row>
    <row r="160" spans="37:138" ht="15">
      <c r="AK160" s="62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  <c r="DS160" s="62"/>
      <c r="DT160" s="62"/>
      <c r="DU160" s="62"/>
      <c r="DV160" s="62"/>
      <c r="DW160" s="62"/>
      <c r="DX160" s="62"/>
      <c r="DY160" s="62"/>
      <c r="DZ160" s="62"/>
      <c r="EA160" s="62"/>
      <c r="EB160" s="62"/>
      <c r="EC160" s="62"/>
      <c r="ED160" s="62"/>
      <c r="EE160" s="62"/>
      <c r="EF160" s="62"/>
      <c r="EG160" s="62"/>
      <c r="EH160" s="62"/>
    </row>
    <row r="161" spans="38:50" ht="15">
      <c r="AL161"/>
      <c r="AM161"/>
      <c r="AN161"/>
      <c r="AO161"/>
      <c r="AP161"/>
      <c r="AQ161"/>
      <c r="AR161"/>
      <c r="AS161"/>
      <c r="AT161"/>
      <c r="AU161"/>
      <c r="AV161"/>
      <c r="AW161"/>
      <c r="AX161"/>
    </row>
  </sheetData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I11" xr:uid="{1FE2EF5F-DDE8-4599-897B-7BB1D1B4E7D6}">
      <formula1>0</formula1>
      <formula2>1</formula2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Spinner 2">
              <controlPr defaultSize="0" autoPict="0">
                <anchor moveWithCells="1" siz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Spinner 3">
              <controlPr defaultSize="0" autoPict="0">
                <anchor moveWithCells="1" sizeWithCells="1">
                  <from>
                    <xdr:col>9</xdr:col>
                    <xdr:colOff>63500</xdr:colOff>
                    <xdr:row>32</xdr:row>
                    <xdr:rowOff>0</xdr:rowOff>
                  </from>
                  <to>
                    <xdr:col>10</xdr:col>
                    <xdr:colOff>63500</xdr:colOff>
                    <xdr:row>34</xdr:row>
                    <xdr:rowOff>101600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193C-EEBF-45F6-AE50-377D49BAEE79}">
  <dimension ref="A1:N27"/>
  <sheetViews>
    <sheetView showGridLines="0" showRowColHeaders="0" workbookViewId="0">
      <pane xSplit="1" topLeftCell="B1" activePane="topRight" state="frozenSplit"/>
      <selection pane="topRight"/>
    </sheetView>
  </sheetViews>
  <sheetFormatPr baseColWidth="10" defaultColWidth="9.1640625" defaultRowHeight="11" outlineLevelRow="1"/>
  <cols>
    <col min="1" max="1" width="32.5" style="31" bestFit="1" customWidth="1"/>
    <col min="2" max="2" width="16.6640625" style="31" customWidth="1"/>
    <col min="3" max="16384" width="9.1640625" style="31"/>
  </cols>
  <sheetData>
    <row r="1" spans="1:14">
      <c r="A1" s="63" t="s">
        <v>232</v>
      </c>
      <c r="M1" s="67" t="s">
        <v>250</v>
      </c>
      <c r="N1" s="67" t="s">
        <v>251</v>
      </c>
    </row>
    <row r="2" spans="1:14">
      <c r="B2" s="67" t="s">
        <v>246</v>
      </c>
    </row>
    <row r="3" spans="1:14">
      <c r="A3" s="65" t="s">
        <v>233</v>
      </c>
      <c r="B3" s="64" t="s">
        <v>152</v>
      </c>
    </row>
    <row r="4" spans="1:14">
      <c r="A4" s="66" t="s">
        <v>234</v>
      </c>
      <c r="B4" s="68">
        <v>45395.663541666669</v>
      </c>
    </row>
    <row r="5" spans="1:14">
      <c r="A5" s="66" t="s">
        <v>169</v>
      </c>
      <c r="B5" s="69">
        <v>75</v>
      </c>
    </row>
    <row r="6" spans="1:14">
      <c r="A6" s="66" t="s">
        <v>168</v>
      </c>
      <c r="B6" s="31">
        <v>0.57333333333333336</v>
      </c>
    </row>
    <row r="7" spans="1:14">
      <c r="A7" s="66" t="s">
        <v>235</v>
      </c>
      <c r="B7" s="70">
        <v>0.49459298642643751</v>
      </c>
    </row>
    <row r="8" spans="1:14">
      <c r="A8" s="66" t="s">
        <v>236</v>
      </c>
      <c r="B8" s="69">
        <v>2</v>
      </c>
    </row>
    <row r="9" spans="1:14">
      <c r="A9" s="66" t="s">
        <v>167</v>
      </c>
      <c r="B9" s="72">
        <v>0.48780047880095895</v>
      </c>
    </row>
    <row r="10" spans="1:14">
      <c r="A10" s="66" t="s">
        <v>188</v>
      </c>
      <c r="B10" s="72">
        <v>1.9237747421656848E-2</v>
      </c>
    </row>
    <row r="11" spans="1:14">
      <c r="A11" s="66" t="s">
        <v>237</v>
      </c>
      <c r="B11" s="72">
        <v>0</v>
      </c>
    </row>
    <row r="12" spans="1:14" hidden="1" outlineLevel="1">
      <c r="A12" s="66" t="s">
        <v>238</v>
      </c>
      <c r="B12" s="31">
        <v>1.1719945850358955</v>
      </c>
    </row>
    <row r="13" spans="1:14" hidden="1" outlineLevel="1">
      <c r="A13" s="66" t="s">
        <v>187</v>
      </c>
      <c r="B13" s="31">
        <v>106.38386988460141</v>
      </c>
    </row>
    <row r="14" spans="1:14" hidden="1" outlineLevel="1">
      <c r="A14" s="66" t="s">
        <v>239</v>
      </c>
      <c r="B14" s="31">
        <v>0.55595930232558133</v>
      </c>
    </row>
    <row r="15" spans="1:14" hidden="1" outlineLevel="1">
      <c r="A15" s="66" t="s">
        <v>240</v>
      </c>
      <c r="B15" s="31">
        <v>0.5</v>
      </c>
    </row>
    <row r="16" spans="1:14" hidden="1" outlineLevel="1">
      <c r="A16" s="66" t="s">
        <v>241</v>
      </c>
      <c r="B16" s="71">
        <v>0.65333333333333332</v>
      </c>
    </row>
    <row r="17" spans="1:2" hidden="1" outlineLevel="1">
      <c r="A17" s="66" t="s">
        <v>242</v>
      </c>
      <c r="B17" s="71">
        <v>0.95348837209302317</v>
      </c>
    </row>
    <row r="18" spans="1:2" hidden="1" outlineLevel="1">
      <c r="A18" s="66" t="s">
        <v>243</v>
      </c>
      <c r="B18" s="71">
        <v>0.25</v>
      </c>
    </row>
    <row r="19" spans="1:2" hidden="1" outlineLevel="1">
      <c r="A19" s="66" t="s">
        <v>244</v>
      </c>
    </row>
    <row r="20" spans="1:2" hidden="1" outlineLevel="1">
      <c r="A20" s="66" t="s">
        <v>241</v>
      </c>
    </row>
    <row r="21" spans="1:2" hidden="1" outlineLevel="1">
      <c r="A21" s="66" t="s">
        <v>242</v>
      </c>
    </row>
    <row r="22" spans="1:2" hidden="1" outlineLevel="1">
      <c r="A22" s="66" t="s">
        <v>243</v>
      </c>
    </row>
    <row r="23" spans="1:2" collapsed="1"/>
    <row r="24" spans="1:2">
      <c r="A24" s="66" t="s">
        <v>245</v>
      </c>
      <c r="B24" s="31" t="s">
        <v>152</v>
      </c>
    </row>
    <row r="25" spans="1:2">
      <c r="A25" s="66" t="s">
        <v>181</v>
      </c>
      <c r="B25" s="72" t="s">
        <v>247</v>
      </c>
    </row>
    <row r="26" spans="1:2">
      <c r="A26" s="66" t="s">
        <v>56</v>
      </c>
      <c r="B26" s="72" t="s">
        <v>248</v>
      </c>
    </row>
    <row r="27" spans="1:2">
      <c r="A27" s="66" t="s">
        <v>34</v>
      </c>
      <c r="B27" s="72" t="s">
        <v>249</v>
      </c>
    </row>
  </sheetData>
  <sortState xmlns:xlrd2="http://schemas.microsoft.com/office/spreadsheetml/2017/richdata2" ref="A27:N27">
    <sortCondition ref="A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61</vt:i4>
      </vt:variant>
    </vt:vector>
  </HeadingPairs>
  <TitlesOfParts>
    <vt:vector size="64" baseType="lpstr">
      <vt:lpstr>NEW SPSS Data</vt:lpstr>
      <vt:lpstr>Model 1</vt:lpstr>
      <vt:lpstr>Model Summaries</vt:lpstr>
      <vt:lpstr>Academic</vt:lpstr>
      <vt:lpstr>AF.keepMind.AI2</vt:lpstr>
      <vt:lpstr>AF.keepMindH</vt:lpstr>
      <vt:lpstr>AF.otherThing.AI</vt:lpstr>
      <vt:lpstr>AF.otherThingH</vt:lpstr>
      <vt:lpstr>AF.subscale.AI</vt:lpstr>
      <vt:lpstr>AF.subscale.H</vt:lpstr>
      <vt:lpstr>AF.wander.AI</vt:lpstr>
      <vt:lpstr>AF.wander.H</vt:lpstr>
      <vt:lpstr>age</vt:lpstr>
      <vt:lpstr>BA.2ndmajor</vt:lpstr>
      <vt:lpstr>BA.major</vt:lpstr>
      <vt:lpstr>BA.minors</vt:lpstr>
      <vt:lpstr>choice.confidence</vt:lpstr>
      <vt:lpstr>Choice.variable</vt:lpstr>
      <vt:lpstr>education</vt:lpstr>
      <vt:lpstr>EE.subscale.AI</vt:lpstr>
      <vt:lpstr>EE.subscale.H</vt:lpstr>
      <vt:lpstr>EE1.emotional.AI</vt:lpstr>
      <vt:lpstr>EE1.emotional.H</vt:lpstr>
      <vt:lpstr>EE2.sad.AI</vt:lpstr>
      <vt:lpstr>EE2.sad.H</vt:lpstr>
      <vt:lpstr>EE3.sorry.AI</vt:lpstr>
      <vt:lpstr>EE3.sorry.H</vt:lpstr>
      <vt:lpstr>english1stLang</vt:lpstr>
      <vt:lpstr>firstLang</vt:lpstr>
      <vt:lpstr>gpt.familiarity</vt:lpstr>
      <vt:lpstr>ID</vt:lpstr>
      <vt:lpstr>Long.fiction</vt:lpstr>
      <vt:lpstr>MSC.title</vt:lpstr>
      <vt:lpstr>NES.AI.score</vt:lpstr>
      <vt:lpstr>NES.dif</vt:lpstr>
      <vt:lpstr>NES.H.score</vt:lpstr>
      <vt:lpstr>Nonfiction</vt:lpstr>
      <vt:lpstr>notgrad.2ndmajor</vt:lpstr>
      <vt:lpstr>notgrad.major</vt:lpstr>
      <vt:lpstr>notgrad.minors</vt:lpstr>
      <vt:lpstr>NP.subscale.AI</vt:lpstr>
      <vt:lpstr>NP.subscale.H</vt:lpstr>
      <vt:lpstr>NP1.mindInside.AI</vt:lpstr>
      <vt:lpstr>NP1.mindInside.H</vt:lpstr>
      <vt:lpstr>NP2.newWorld.AI</vt:lpstr>
      <vt:lpstr>NP2.newWorld.H</vt:lpstr>
      <vt:lpstr>NP3.storyWorld.AI</vt:lpstr>
      <vt:lpstr>NP3.storyWorld.H</vt:lpstr>
      <vt:lpstr>NU.nderstanding.H</vt:lpstr>
      <vt:lpstr>NU.sense.AI2</vt:lpstr>
      <vt:lpstr>NU.sense.H.</vt:lpstr>
      <vt:lpstr>NU.subscale.AI</vt:lpstr>
      <vt:lpstr>NU.subscale.H</vt:lpstr>
      <vt:lpstr>NU.thread.AI</vt:lpstr>
      <vt:lpstr>NU.thread.H</vt:lpstr>
      <vt:lpstr>NU.understanding.AI</vt:lpstr>
      <vt:lpstr>order.presentation</vt:lpstr>
      <vt:lpstr>PHD.title</vt:lpstr>
      <vt:lpstr>Poetry</vt:lpstr>
      <vt:lpstr>read.ability.confidence</vt:lpstr>
      <vt:lpstr>Short.fiction</vt:lpstr>
      <vt:lpstr>story.theme</vt:lpstr>
      <vt:lpstr>text.engage.total</vt:lpstr>
      <vt:lpstr>visual.text</vt:lpstr>
    </vt:vector>
  </TitlesOfParts>
  <Manager/>
  <Company>IBM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 SPSS Export Facility</dc:creator>
  <cp:keywords/>
  <dc:description/>
  <cp:lastModifiedBy>Camille Archer carcher</cp:lastModifiedBy>
  <cp:revision/>
  <dcterms:created xsi:type="dcterms:W3CDTF">2011-08-01T14:22:18Z</dcterms:created>
  <dcterms:modified xsi:type="dcterms:W3CDTF">2024-04-14T18:59:32Z</dcterms:modified>
  <cp:category/>
  <cp:contentStatus/>
</cp:coreProperties>
</file>