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descamille/Dropbox/Hyraxes/Projects/2019_Camille_Chu_ProximityData/"/>
    </mc:Choice>
  </mc:AlternateContent>
  <xr:revisionPtr revIDLastSave="0" documentId="13_ncr:1_{1382791E-4775-C14C-94D9-77EFD84CBD4C}" xr6:coauthVersionLast="47" xr6:coauthVersionMax="47" xr10:uidLastSave="{00000000-0000-0000-0000-000000000000}"/>
  <bookViews>
    <workbookView xWindow="12320" yWindow="2000" windowWidth="25960" windowHeight="16000" activeTab="1" xr2:uid="{E57DEA79-EBA0-EE4C-B318-9A0D743F782A}"/>
  </bookViews>
  <sheets>
    <sheet name="Read Me" sheetId="2" r:id="rId1"/>
    <sheet name="Feuil1" sheetId="1" r:id="rId2"/>
  </sheets>
  <definedNames>
    <definedName name="_xlnm._FilterDatabase" localSheetId="1" hidden="1">Feuil1!$A$1:$AA$130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6" i="1" l="1"/>
  <c r="U85" i="1"/>
  <c r="U84" i="1"/>
  <c r="U73" i="1" l="1"/>
  <c r="T78" i="1" l="1"/>
  <c r="U78" i="1" s="1"/>
  <c r="T77" i="1"/>
  <c r="U77" i="1" s="1"/>
  <c r="T76" i="1"/>
  <c r="T68" i="1"/>
  <c r="U68" i="1" s="1"/>
  <c r="T15" i="1"/>
  <c r="T4" i="1"/>
  <c r="T36" i="1"/>
  <c r="U76" i="1"/>
  <c r="U56" i="1"/>
  <c r="U47" i="1" l="1"/>
  <c r="U45" i="1"/>
  <c r="U39" i="1"/>
  <c r="Y26" i="1"/>
  <c r="Y20" i="1"/>
  <c r="Y10" i="1"/>
  <c r="Y6" i="1"/>
  <c r="Y23" i="1"/>
  <c r="Y8" i="1"/>
  <c r="Y16" i="1"/>
  <c r="Y9" i="1"/>
  <c r="Y51" i="1"/>
  <c r="Y28" i="1"/>
  <c r="Y56" i="1"/>
  <c r="Y29" i="1"/>
  <c r="Y3" i="1"/>
  <c r="Y24" i="1"/>
  <c r="Y39" i="1"/>
  <c r="Y60" i="1"/>
  <c r="Y14" i="1"/>
  <c r="Y21" i="1"/>
  <c r="Y2" i="1"/>
  <c r="Y18" i="1"/>
  <c r="Y25" i="1"/>
  <c r="Y13" i="1"/>
  <c r="D22" i="1"/>
  <c r="Y22" i="1" s="1"/>
  <c r="D5" i="1"/>
  <c r="Y5" i="1" s="1"/>
  <c r="D27" i="1"/>
  <c r="Y27" i="1" s="1"/>
  <c r="D17" i="1"/>
  <c r="Y17" i="1" s="1"/>
  <c r="D7" i="1"/>
  <c r="Y7" i="1" s="1"/>
  <c r="D11" i="1"/>
  <c r="Y11" i="1" s="1"/>
  <c r="D19" i="1"/>
  <c r="Y19" i="1" s="1"/>
  <c r="D4" i="1"/>
  <c r="Y4" i="1" s="1"/>
  <c r="D47" i="1"/>
  <c r="Y47" i="1" s="1"/>
  <c r="D32" i="1"/>
  <c r="Y32" i="1" s="1"/>
  <c r="D12" i="1"/>
  <c r="Y12" i="1" s="1"/>
  <c r="D42" i="1"/>
  <c r="Y42" i="1" s="1"/>
  <c r="D30" i="1"/>
  <c r="Y30" i="1" s="1"/>
  <c r="D15" i="1"/>
  <c r="Y15" i="1" s="1"/>
  <c r="D45" i="1"/>
  <c r="Y45" i="1" s="1"/>
  <c r="D31" i="1"/>
  <c r="Y31" i="1" s="1"/>
  <c r="D38" i="1"/>
  <c r="Y38" i="1" s="1"/>
  <c r="D52" i="1"/>
  <c r="Y52" i="1" s="1"/>
  <c r="D33" i="1"/>
  <c r="Y33" i="1" s="1"/>
  <c r="D48" i="1"/>
  <c r="Y48" i="1" s="1"/>
  <c r="D73" i="1"/>
  <c r="D57" i="1"/>
  <c r="Y57" i="1" s="1"/>
  <c r="D58" i="1"/>
  <c r="Y58" i="1" s="1"/>
  <c r="D55" i="1"/>
  <c r="Y55" i="1" s="1"/>
  <c r="D53" i="1"/>
  <c r="Y53" i="1" s="1"/>
  <c r="D34" i="1"/>
  <c r="Y34" i="1" s="1"/>
  <c r="D36" i="1"/>
  <c r="Y36" i="1" s="1"/>
  <c r="D37" i="1"/>
  <c r="Y37" i="1" s="1"/>
  <c r="D54" i="1"/>
  <c r="Y54" i="1" s="1"/>
  <c r="D50" i="1"/>
  <c r="Y50" i="1" s="1"/>
  <c r="D59" i="1"/>
  <c r="Y59" i="1" s="1"/>
  <c r="D43" i="1"/>
  <c r="Y43" i="1" s="1"/>
  <c r="D46" i="1"/>
  <c r="Y46" i="1" s="1"/>
  <c r="D49" i="1"/>
  <c r="Y49" i="1" s="1"/>
  <c r="D40" i="1"/>
  <c r="Y40" i="1" s="1"/>
  <c r="D44" i="1"/>
  <c r="Y44" i="1" s="1"/>
  <c r="D41" i="1"/>
  <c r="Y41" i="1" s="1"/>
  <c r="D35" i="1"/>
  <c r="Y35" i="1" s="1"/>
  <c r="D72" i="1"/>
  <c r="Y72" i="1" s="1"/>
  <c r="D63" i="1"/>
  <c r="Y63" i="1" s="1"/>
  <c r="D64" i="1"/>
  <c r="Y64" i="1" s="1"/>
  <c r="D74" i="1"/>
  <c r="Y74" i="1" s="1"/>
  <c r="D65" i="1"/>
  <c r="Y65" i="1" s="1"/>
  <c r="D62" i="1"/>
  <c r="D76" i="1"/>
  <c r="Y76" i="1" s="1"/>
  <c r="D80" i="1"/>
  <c r="U35" i="1"/>
  <c r="U41" i="1"/>
  <c r="U44" i="1"/>
  <c r="U46" i="1"/>
  <c r="U59" i="1"/>
  <c r="U37" i="1"/>
  <c r="U36" i="1"/>
  <c r="U53" i="1"/>
  <c r="U57" i="1"/>
  <c r="U48" i="1"/>
  <c r="U52" i="1"/>
  <c r="U31" i="1"/>
  <c r="U15" i="1"/>
  <c r="U30" i="1"/>
  <c r="U42" i="1"/>
  <c r="U12" i="1"/>
  <c r="U32" i="1"/>
  <c r="U4" i="1"/>
  <c r="U11" i="1"/>
  <c r="U27" i="1"/>
  <c r="U5" i="1"/>
  <c r="U22" i="1"/>
  <c r="U13" i="1"/>
  <c r="U25" i="1"/>
  <c r="U2" i="1"/>
  <c r="U21" i="1"/>
  <c r="U14" i="1"/>
  <c r="U24" i="1"/>
  <c r="U3" i="1"/>
  <c r="U29" i="1"/>
  <c r="U28" i="1"/>
  <c r="U9" i="1"/>
  <c r="U16" i="1"/>
  <c r="U8" i="1"/>
  <c r="U23" i="1"/>
  <c r="U10" i="1"/>
  <c r="U20" i="1"/>
  <c r="U26" i="1"/>
</calcChain>
</file>

<file path=xl/sharedStrings.xml><?xml version="1.0" encoding="utf-8"?>
<sst xmlns="http://schemas.openxmlformats.org/spreadsheetml/2006/main" count="1268" uniqueCount="377">
  <si>
    <t>Number</t>
  </si>
  <si>
    <t>Serial_number</t>
  </si>
  <si>
    <t>Chip</t>
  </si>
  <si>
    <t>Tag</t>
  </si>
  <si>
    <t>Old_collar</t>
  </si>
  <si>
    <t>Canyon</t>
  </si>
  <si>
    <t>Group</t>
  </si>
  <si>
    <t>Sex</t>
  </si>
  <si>
    <t>Weight</t>
  </si>
  <si>
    <t>Date_on</t>
  </si>
  <si>
    <t>Date_off</t>
  </si>
  <si>
    <t>Daily_offset</t>
  </si>
  <si>
    <t>Data_points</t>
  </si>
  <si>
    <t>Comments</t>
  </si>
  <si>
    <t>BL</t>
  </si>
  <si>
    <t>None</t>
  </si>
  <si>
    <t>Arugot</t>
  </si>
  <si>
    <t>Isiim</t>
  </si>
  <si>
    <t>F</t>
  </si>
  <si>
    <t>QY</t>
  </si>
  <si>
    <t>David</t>
  </si>
  <si>
    <t>Window</t>
  </si>
  <si>
    <t>M</t>
  </si>
  <si>
    <t>NA</t>
  </si>
  <si>
    <t>Lost its collar</t>
  </si>
  <si>
    <t>HL</t>
  </si>
  <si>
    <t>C0</t>
  </si>
  <si>
    <t>Cube</t>
  </si>
  <si>
    <t>TD</t>
  </si>
  <si>
    <t>F1</t>
  </si>
  <si>
    <t>Hill</t>
  </si>
  <si>
    <t>HW</t>
  </si>
  <si>
    <t>JA</t>
  </si>
  <si>
    <t>PS</t>
  </si>
  <si>
    <t>K9</t>
  </si>
  <si>
    <t>Sukkot</t>
  </si>
  <si>
    <t>NU</t>
  </si>
  <si>
    <t>DB</t>
  </si>
  <si>
    <t>G3</t>
  </si>
  <si>
    <t>AE</t>
  </si>
  <si>
    <t>Q8</t>
  </si>
  <si>
    <t>Bachelor</t>
  </si>
  <si>
    <t>EP</t>
  </si>
  <si>
    <t>RW</t>
  </si>
  <si>
    <t>FJ</t>
  </si>
  <si>
    <t>RF</t>
  </si>
  <si>
    <t>EL</t>
  </si>
  <si>
    <t>LR</t>
  </si>
  <si>
    <t>M7</t>
  </si>
  <si>
    <t>JQ</t>
  </si>
  <si>
    <t>ZA</t>
  </si>
  <si>
    <t>NX</t>
  </si>
  <si>
    <t>W9</t>
  </si>
  <si>
    <t>TP</t>
  </si>
  <si>
    <t>PT</t>
  </si>
  <si>
    <t>QU</t>
  </si>
  <si>
    <t>RN</t>
  </si>
  <si>
    <t>SM</t>
  </si>
  <si>
    <t>ZD</t>
  </si>
  <si>
    <t>VS</t>
  </si>
  <si>
    <t>YL</t>
  </si>
  <si>
    <t>XF</t>
  </si>
  <si>
    <t>Z5</t>
  </si>
  <si>
    <t>LP</t>
  </si>
  <si>
    <t>KB</t>
  </si>
  <si>
    <t>KU</t>
  </si>
  <si>
    <t>GO</t>
  </si>
  <si>
    <t>CD</t>
  </si>
  <si>
    <t>DK</t>
  </si>
  <si>
    <t>FQ</t>
  </si>
  <si>
    <t>MY</t>
  </si>
  <si>
    <t>DE</t>
  </si>
  <si>
    <t>AC</t>
  </si>
  <si>
    <t>GZ</t>
  </si>
  <si>
    <t>SK</t>
  </si>
  <si>
    <t>UK</t>
  </si>
  <si>
    <t>Past its front paw through  its collar in august 2018</t>
  </si>
  <si>
    <t>ME</t>
  </si>
  <si>
    <t>XM</t>
  </si>
  <si>
    <t>BF</t>
  </si>
  <si>
    <t>Yael5</t>
  </si>
  <si>
    <t>FO</t>
  </si>
  <si>
    <t>GK</t>
  </si>
  <si>
    <t>RL</t>
  </si>
  <si>
    <t>HP</t>
  </si>
  <si>
    <t>Yael10</t>
  </si>
  <si>
    <t>KS</t>
  </si>
  <si>
    <t>LT</t>
  </si>
  <si>
    <t>Yael20</t>
  </si>
  <si>
    <t>JW</t>
  </si>
  <si>
    <t>PX</t>
  </si>
  <si>
    <t>EZ</t>
  </si>
  <si>
    <t>NY</t>
  </si>
  <si>
    <t>WD</t>
  </si>
  <si>
    <t>CJ</t>
  </si>
  <si>
    <t>Outside</t>
  </si>
  <si>
    <t>Wolfgang</t>
  </si>
  <si>
    <t>UZ</t>
  </si>
  <si>
    <t>EC</t>
  </si>
  <si>
    <t>GN</t>
  </si>
  <si>
    <t>UE</t>
  </si>
  <si>
    <t>TJ</t>
  </si>
  <si>
    <t>JN</t>
  </si>
  <si>
    <t>ZK</t>
  </si>
  <si>
    <t>FB</t>
  </si>
  <si>
    <t>NP</t>
  </si>
  <si>
    <t>YE</t>
  </si>
  <si>
    <t>LC</t>
  </si>
  <si>
    <t>FY</t>
  </si>
  <si>
    <t>AK</t>
  </si>
  <si>
    <t>2.4</t>
  </si>
  <si>
    <t>3.35</t>
  </si>
  <si>
    <t>3.1</t>
  </si>
  <si>
    <t>2.05</t>
  </si>
  <si>
    <t>1.8</t>
  </si>
  <si>
    <t>Y2</t>
  </si>
  <si>
    <t>3.4</t>
  </si>
  <si>
    <t>2.67</t>
  </si>
  <si>
    <t>E5</t>
  </si>
  <si>
    <t>2.3</t>
  </si>
  <si>
    <t>2.66</t>
  </si>
  <si>
    <t>2.85</t>
  </si>
  <si>
    <t>B9</t>
  </si>
  <si>
    <t>1.95</t>
  </si>
  <si>
    <t>3.05</t>
  </si>
  <si>
    <t>2.8</t>
  </si>
  <si>
    <t>2.2</t>
  </si>
  <si>
    <t>J0</t>
  </si>
  <si>
    <t>2.9</t>
  </si>
  <si>
    <t>2.5</t>
  </si>
  <si>
    <t>2.475</t>
  </si>
  <si>
    <t>2.57</t>
  </si>
  <si>
    <t>1.75</t>
  </si>
  <si>
    <t>2.6</t>
  </si>
  <si>
    <t>2.96</t>
  </si>
  <si>
    <t>2.1</t>
  </si>
  <si>
    <t>L7</t>
  </si>
  <si>
    <t>2.55</t>
  </si>
  <si>
    <t>1.85</t>
  </si>
  <si>
    <t>2.95</t>
  </si>
  <si>
    <t>2.25</t>
  </si>
  <si>
    <t>2.50</t>
  </si>
  <si>
    <t>2.575</t>
  </si>
  <si>
    <t>3.09</t>
  </si>
  <si>
    <t>2.645</t>
  </si>
  <si>
    <t>K3</t>
  </si>
  <si>
    <t>T7</t>
  </si>
  <si>
    <t>G1</t>
  </si>
  <si>
    <t>N8</t>
  </si>
  <si>
    <t>Z9</t>
  </si>
  <si>
    <t>3.2</t>
  </si>
  <si>
    <t>R5</t>
  </si>
  <si>
    <t>B5</t>
  </si>
  <si>
    <t>2.7</t>
  </si>
  <si>
    <t>H8</t>
  </si>
  <si>
    <t>Production</t>
  </si>
  <si>
    <t>Deployment</t>
  </si>
  <si>
    <t>Total_offset</t>
  </si>
  <si>
    <t>Dead_battery</t>
  </si>
  <si>
    <t>Refurbished</t>
  </si>
  <si>
    <t>Lost</t>
  </si>
  <si>
    <t>Retreived in Mai 2018, Dudim cave, David</t>
  </si>
  <si>
    <t>Yes</t>
  </si>
  <si>
    <t>No</t>
  </si>
  <si>
    <t>Battery dead since 7th of February 2018</t>
  </si>
  <si>
    <t>Retreived in January 2018, upper pools, Arugot</t>
  </si>
  <si>
    <t>David_score</t>
  </si>
  <si>
    <t>G2</t>
  </si>
  <si>
    <t>D7</t>
  </si>
  <si>
    <t>Q3</t>
  </si>
  <si>
    <t>V4</t>
  </si>
  <si>
    <t>J4</t>
  </si>
  <si>
    <t>Last_record</t>
  </si>
  <si>
    <t>M4</t>
  </si>
  <si>
    <t>V7</t>
  </si>
  <si>
    <t>L8</t>
  </si>
  <si>
    <t>K4</t>
  </si>
  <si>
    <t>P1</t>
  </si>
  <si>
    <t>S5</t>
  </si>
  <si>
    <t>B1</t>
  </si>
  <si>
    <t>H9</t>
  </si>
  <si>
    <t>Q7</t>
  </si>
  <si>
    <t>D3</t>
  </si>
  <si>
    <t>OX</t>
  </si>
  <si>
    <t>F2</t>
  </si>
  <si>
    <t>G5</t>
  </si>
  <si>
    <t>A6</t>
  </si>
  <si>
    <t>T8</t>
  </si>
  <si>
    <t>EP collar was lost</t>
  </si>
  <si>
    <t>Broken - Sent back to Sirtrack</t>
  </si>
  <si>
    <t>Oberved without its collar, 27th of April 2018</t>
  </si>
  <si>
    <t>Collar retreived on Bene Hamoshavim, 11th of Arpil 2019</t>
  </si>
  <si>
    <t>2.45</t>
  </si>
  <si>
    <t>2.65</t>
  </si>
  <si>
    <t>Death recovery</t>
  </si>
  <si>
    <t>2.15</t>
  </si>
  <si>
    <t>Birth</t>
  </si>
  <si>
    <t>Age_cat</t>
  </si>
  <si>
    <t>&lt;2010</t>
  </si>
  <si>
    <t>&lt;2013</t>
  </si>
  <si>
    <t>&lt;2012</t>
  </si>
  <si>
    <t>&lt;2015</t>
  </si>
  <si>
    <t>&lt;2017</t>
  </si>
  <si>
    <t>&lt;2016</t>
  </si>
  <si>
    <t>Collar retreived under 2nd zizifus, on August 29th 2019</t>
  </si>
  <si>
    <t>EX</t>
  </si>
  <si>
    <t>UP</t>
  </si>
  <si>
    <t>QT</t>
  </si>
  <si>
    <t>AS</t>
  </si>
  <si>
    <t>DI</t>
  </si>
  <si>
    <t>LA</t>
  </si>
  <si>
    <t>NE</t>
  </si>
  <si>
    <t>GX</t>
  </si>
  <si>
    <t>GLR</t>
  </si>
  <si>
    <t>PW</t>
  </si>
  <si>
    <t>KT</t>
  </si>
  <si>
    <t>NR</t>
  </si>
  <si>
    <t>FL</t>
  </si>
  <si>
    <t>SY</t>
  </si>
  <si>
    <t>JD</t>
  </si>
  <si>
    <t>KO</t>
  </si>
  <si>
    <t>BV</t>
  </si>
  <si>
    <t>ZC</t>
  </si>
  <si>
    <t>FM</t>
  </si>
  <si>
    <t>YJ</t>
  </si>
  <si>
    <t>MQ</t>
  </si>
  <si>
    <t>RGY</t>
  </si>
  <si>
    <t>RBR</t>
  </si>
  <si>
    <t>BRB</t>
  </si>
  <si>
    <t>GYG</t>
  </si>
  <si>
    <t>YRY</t>
  </si>
  <si>
    <t>LRL</t>
  </si>
  <si>
    <t>RLB</t>
  </si>
  <si>
    <t>LYY</t>
  </si>
  <si>
    <t>GRR</t>
  </si>
  <si>
    <t>BGY</t>
  </si>
  <si>
    <t>MMM</t>
  </si>
  <si>
    <t>RRR</t>
  </si>
  <si>
    <t>GLG</t>
  </si>
  <si>
    <t>LLL</t>
  </si>
  <si>
    <t>YGR</t>
  </si>
  <si>
    <t>LGL</t>
  </si>
  <si>
    <t>RYR</t>
  </si>
  <si>
    <t>YLR</t>
  </si>
  <si>
    <t>LBG</t>
  </si>
  <si>
    <t>BBB</t>
  </si>
  <si>
    <t>YBY</t>
  </si>
  <si>
    <t>YYY</t>
  </si>
  <si>
    <t>Broken - Data download impossible</t>
  </si>
  <si>
    <t>Column name</t>
  </si>
  <si>
    <t>Legend</t>
  </si>
  <si>
    <t>Collar ID - for manufacterer identification</t>
  </si>
  <si>
    <t>Collar ID - as it is detected by other collars</t>
  </si>
  <si>
    <t>Year when collars were ordered and produced</t>
  </si>
  <si>
    <t>Year when collars were actually deployed on the field</t>
  </si>
  <si>
    <t>Animal ID - last 6 digits of the subcutaneous chip of the hyrax wearing the collar</t>
  </si>
  <si>
    <t>Collar ID - Tag screwed on the collar for animal ID through observations</t>
  </si>
  <si>
    <t>Collar ID - Tag the animal was carrying before</t>
  </si>
  <si>
    <t>Arugot or David</t>
  </si>
  <si>
    <t>Window, Hill, Isiim, Cube, Sukkot, Wolfgang or Foxtrot</t>
  </si>
  <si>
    <t>Male or Female</t>
  </si>
  <si>
    <t>Year of birth or first year of capture</t>
  </si>
  <si>
    <t>Weight as measured when the collar was fit to the hyrax</t>
  </si>
  <si>
    <t>Dominance score</t>
  </si>
  <si>
    <t>Date and time of collar deployment on the field</t>
  </si>
  <si>
    <t>Date and time of collar retreival from the field</t>
  </si>
  <si>
    <t>Offset displayed by the collar on retreival day</t>
  </si>
  <si>
    <t>Offset accumulated daily (assumed it is linearly accumulated)</t>
  </si>
  <si>
    <t>Number of social encounters collected</t>
  </si>
  <si>
    <t>Date and time of the last record in the collar</t>
  </si>
  <si>
    <t>Binary - Yes or No</t>
  </si>
  <si>
    <t>&lt;2018</t>
  </si>
  <si>
    <t>AC-56</t>
  </si>
  <si>
    <t>Cannot connect collar to the co;puter</t>
  </si>
  <si>
    <t>17/12/2019 04:09:09</t>
  </si>
  <si>
    <t>Broken, sent back to Sirtrack</t>
  </si>
  <si>
    <t>2.35</t>
  </si>
  <si>
    <t>1.9</t>
  </si>
  <si>
    <t>3.45</t>
  </si>
  <si>
    <t>2.14</t>
  </si>
  <si>
    <t>Normalized_David_score</t>
  </si>
  <si>
    <t>0.416666666666667</t>
  </si>
  <si>
    <t>3.16666666666667</t>
  </si>
  <si>
    <t>15.1021505376344</t>
  </si>
  <si>
    <t>2.875</t>
  </si>
  <si>
    <t>15.0927419354839</t>
  </si>
  <si>
    <t>5.30357142857143</t>
  </si>
  <si>
    <t>15.1710829493088</t>
  </si>
  <si>
    <t>1.20833333333333</t>
  </si>
  <si>
    <t>15.0389784946237</t>
  </si>
  <si>
    <t>5.13095238095238</t>
  </si>
  <si>
    <t>15.1655145929339</t>
  </si>
  <si>
    <t>-2.60833333333333</t>
  </si>
  <si>
    <t>14.9158602150538</t>
  </si>
  <si>
    <t>6.28333333333333</t>
  </si>
  <si>
    <t>15.202688172043</t>
  </si>
  <si>
    <t>-1.61309523809524</t>
  </si>
  <si>
    <t>14.9479646697389</t>
  </si>
  <si>
    <t>15.0134408602151</t>
  </si>
  <si>
    <t>2.40476190476191</t>
  </si>
  <si>
    <t>15.0775729646697</t>
  </si>
  <si>
    <t>4.60833333333333</t>
  </si>
  <si>
    <t>15.1486559139785</t>
  </si>
  <si>
    <t>1.02380952380952</t>
  </si>
  <si>
    <t>15.0330261136713</t>
  </si>
  <si>
    <t>1.49166666666667</t>
  </si>
  <si>
    <t>15.0481182795699</t>
  </si>
  <si>
    <t>-1.20833333333333</t>
  </si>
  <si>
    <t>14.9610215053763</t>
  </si>
  <si>
    <t>11.025</t>
  </si>
  <si>
    <t>15.3556451612903</t>
  </si>
  <si>
    <t>-2.225</t>
  </si>
  <si>
    <t>14.9282258064516</t>
  </si>
  <si>
    <t>7.625</t>
  </si>
  <si>
    <t>14.2629310344828</t>
  </si>
  <si>
    <t>9.1202380952381</t>
  </si>
  <si>
    <t>14.3144909688013</t>
  </si>
  <si>
    <t>-2.17857142857143</t>
  </si>
  <si>
    <t>13.9248768472906</t>
  </si>
  <si>
    <t>6.1202380952381</t>
  </si>
  <si>
    <t>14.2110426929392</t>
  </si>
  <si>
    <t>-2.875</t>
  </si>
  <si>
    <t>13.9008620689655</t>
  </si>
  <si>
    <t>-3.59404761904762</t>
  </si>
  <si>
    <t>13.8760673234811</t>
  </si>
  <si>
    <t>-1.53809523809524</t>
  </si>
  <si>
    <t>13.9469622331691</t>
  </si>
  <si>
    <t>5.47916666666667</t>
  </si>
  <si>
    <t>14.1889367816092</t>
  </si>
  <si>
    <t>-2.59226190476191</t>
  </si>
  <si>
    <t>13.9106116584565</t>
  </si>
  <si>
    <t>-3.57142857142857</t>
  </si>
  <si>
    <t>13.8768472906404</t>
  </si>
  <si>
    <t>-0.766666666666667</t>
  </si>
  <si>
    <t>13.9735632183908</t>
  </si>
  <si>
    <t>Social_status</t>
  </si>
  <si>
    <t>BM</t>
  </si>
  <si>
    <t>RM</t>
  </si>
  <si>
    <t>Body_length</t>
  </si>
  <si>
    <t>SMI</t>
  </si>
  <si>
    <t>38.5</t>
  </si>
  <si>
    <t>39.5</t>
  </si>
  <si>
    <t>33.5</t>
  </si>
  <si>
    <t>44.4</t>
  </si>
  <si>
    <t>41.5</t>
  </si>
  <si>
    <t>42.3</t>
  </si>
  <si>
    <t>46.5</t>
  </si>
  <si>
    <t>44.5</t>
  </si>
  <si>
    <t>1.55029179859033</t>
  </si>
  <si>
    <t>1.45909733018672</t>
  </si>
  <si>
    <t>2.17586306965811</t>
  </si>
  <si>
    <t>1.85155097707504</t>
  </si>
  <si>
    <t>2.866005</t>
  </si>
  <si>
    <t>5.39437086026922</t>
  </si>
  <si>
    <t>1.93316925317468</t>
  </si>
  <si>
    <t>1.678283</t>
  </si>
  <si>
    <t>3.108562</t>
  </si>
  <si>
    <t>1.518999</t>
  </si>
  <si>
    <t>1.437112</t>
  </si>
  <si>
    <t>1.573717</t>
  </si>
  <si>
    <t>2.277153</t>
  </si>
  <si>
    <t>2.898194</t>
  </si>
  <si>
    <t>1.992271</t>
  </si>
  <si>
    <t>2.043566</t>
  </si>
  <si>
    <t>1.395659</t>
  </si>
  <si>
    <t>1.738562</t>
  </si>
  <si>
    <t>1.550292</t>
  </si>
  <si>
    <t>1.525454</t>
  </si>
  <si>
    <t>1.739852</t>
  </si>
  <si>
    <t>1.761331</t>
  </si>
  <si>
    <t>2.319803</t>
  </si>
  <si>
    <t>1.788182</t>
  </si>
  <si>
    <t>2.079949</t>
  </si>
  <si>
    <t>2.132527</t>
  </si>
  <si>
    <t>1.96056790272173</t>
  </si>
  <si>
    <t>2.10565</t>
  </si>
  <si>
    <t>2.198717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</si>
</sst>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1" xfId="0" applyFont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22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2" fontId="0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2FE-26FC-7D4B-ACFC-137654C9F27D}">
  <dimension ref="A1:Y25"/>
  <sheetViews>
    <sheetView workbookViewId="0">
      <selection activeCell="B25" sqref="B25"/>
    </sheetView>
  </sheetViews>
  <sheetFormatPr baseColWidth="10" defaultColWidth="10.83203125" defaultRowHeight="16" x14ac:dyDescent="0.2"/>
  <cols>
    <col min="1" max="1" width="19.5" style="17" customWidth="1"/>
    <col min="2" max="2" width="64.6640625" style="20" customWidth="1"/>
    <col min="3" max="16384" width="10.83203125" style="14"/>
  </cols>
  <sheetData>
    <row r="1" spans="1:25" ht="19" x14ac:dyDescent="0.25">
      <c r="A1" s="16" t="s">
        <v>249</v>
      </c>
      <c r="B1" s="19" t="s">
        <v>250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2">
      <c r="A2" s="18" t="s">
        <v>0</v>
      </c>
      <c r="B2" s="20" t="s">
        <v>252</v>
      </c>
    </row>
    <row r="3" spans="1:25" x14ac:dyDescent="0.2">
      <c r="A3" s="18" t="s">
        <v>1</v>
      </c>
      <c r="B3" s="20" t="s">
        <v>251</v>
      </c>
    </row>
    <row r="4" spans="1:25" x14ac:dyDescent="0.2">
      <c r="A4" s="18" t="s">
        <v>155</v>
      </c>
      <c r="B4" s="20" t="s">
        <v>253</v>
      </c>
    </row>
    <row r="5" spans="1:25" x14ac:dyDescent="0.2">
      <c r="A5" s="18" t="s">
        <v>156</v>
      </c>
      <c r="B5" s="21" t="s">
        <v>254</v>
      </c>
    </row>
    <row r="6" spans="1:25" x14ac:dyDescent="0.2">
      <c r="A6" s="18" t="s">
        <v>2</v>
      </c>
      <c r="B6" s="21" t="s">
        <v>255</v>
      </c>
    </row>
    <row r="7" spans="1:25" x14ac:dyDescent="0.2">
      <c r="A7" s="18" t="s">
        <v>3</v>
      </c>
      <c r="B7" s="21" t="s">
        <v>256</v>
      </c>
    </row>
    <row r="8" spans="1:25" x14ac:dyDescent="0.2">
      <c r="A8" s="18" t="s">
        <v>4</v>
      </c>
      <c r="B8" s="21" t="s">
        <v>257</v>
      </c>
    </row>
    <row r="9" spans="1:25" x14ac:dyDescent="0.2">
      <c r="A9" s="18" t="s">
        <v>5</v>
      </c>
      <c r="B9" s="21" t="s">
        <v>258</v>
      </c>
    </row>
    <row r="10" spans="1:25" x14ac:dyDescent="0.2">
      <c r="A10" s="18" t="s">
        <v>6</v>
      </c>
      <c r="B10" s="21" t="s">
        <v>259</v>
      </c>
    </row>
    <row r="11" spans="1:25" x14ac:dyDescent="0.2">
      <c r="A11" s="18" t="s">
        <v>7</v>
      </c>
      <c r="B11" s="21" t="s">
        <v>260</v>
      </c>
    </row>
    <row r="12" spans="1:25" x14ac:dyDescent="0.2">
      <c r="A12" s="18" t="s">
        <v>196</v>
      </c>
      <c r="B12" s="21" t="s">
        <v>261</v>
      </c>
    </row>
    <row r="13" spans="1:25" x14ac:dyDescent="0.2">
      <c r="A13" s="18" t="s">
        <v>197</v>
      </c>
    </row>
    <row r="14" spans="1:25" x14ac:dyDescent="0.2">
      <c r="A14" s="18" t="s">
        <v>8</v>
      </c>
      <c r="B14" s="21" t="s">
        <v>262</v>
      </c>
    </row>
    <row r="15" spans="1:25" x14ac:dyDescent="0.2">
      <c r="A15" s="18" t="s">
        <v>166</v>
      </c>
      <c r="B15" s="21" t="s">
        <v>263</v>
      </c>
    </row>
    <row r="16" spans="1:25" x14ac:dyDescent="0.2">
      <c r="A16" s="18" t="s">
        <v>9</v>
      </c>
      <c r="B16" s="21" t="s">
        <v>264</v>
      </c>
    </row>
    <row r="17" spans="1:2" x14ac:dyDescent="0.2">
      <c r="A17" s="18" t="s">
        <v>10</v>
      </c>
      <c r="B17" s="21" t="s">
        <v>265</v>
      </c>
    </row>
    <row r="18" spans="1:2" x14ac:dyDescent="0.2">
      <c r="A18" s="18" t="s">
        <v>157</v>
      </c>
      <c r="B18" s="21" t="s">
        <v>266</v>
      </c>
    </row>
    <row r="19" spans="1:2" x14ac:dyDescent="0.2">
      <c r="A19" s="18" t="s">
        <v>11</v>
      </c>
      <c r="B19" s="21" t="s">
        <v>267</v>
      </c>
    </row>
    <row r="20" spans="1:2" x14ac:dyDescent="0.2">
      <c r="A20" s="18" t="s">
        <v>12</v>
      </c>
      <c r="B20" s="21" t="s">
        <v>268</v>
      </c>
    </row>
    <row r="21" spans="1:2" x14ac:dyDescent="0.2">
      <c r="A21" s="18" t="s">
        <v>172</v>
      </c>
      <c r="B21" s="21" t="s">
        <v>269</v>
      </c>
    </row>
    <row r="22" spans="1:2" x14ac:dyDescent="0.2">
      <c r="A22" s="18" t="s">
        <v>158</v>
      </c>
      <c r="B22" s="21" t="s">
        <v>270</v>
      </c>
    </row>
    <row r="23" spans="1:2" x14ac:dyDescent="0.2">
      <c r="A23" s="18" t="s">
        <v>159</v>
      </c>
      <c r="B23" s="21" t="s">
        <v>270</v>
      </c>
    </row>
    <row r="24" spans="1:2" x14ac:dyDescent="0.2">
      <c r="A24" s="18" t="s">
        <v>160</v>
      </c>
      <c r="B24" s="21" t="s">
        <v>270</v>
      </c>
    </row>
    <row r="25" spans="1:2" x14ac:dyDescent="0.2">
      <c r="A25" s="1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96F3-3FCA-F94B-B448-FADFF40DD390}">
  <dimension ref="A1:AA130"/>
  <sheetViews>
    <sheetView tabSelected="1" workbookViewId="0">
      <pane ySplit="2" topLeftCell="A3" activePane="bottomLeft" state="frozen"/>
      <selection activeCell="K1" sqref="K1"/>
      <selection pane="bottomLeft" activeCell="D112" sqref="A112:XFD112"/>
    </sheetView>
  </sheetViews>
  <sheetFormatPr baseColWidth="10" defaultColWidth="10.83203125" defaultRowHeight="16" x14ac:dyDescent="0.2"/>
  <cols>
    <col min="1" max="1" width="12.83203125" style="7" bestFit="1" customWidth="1"/>
    <col min="2" max="2" width="18.1640625" style="5" bestFit="1" customWidth="1"/>
    <col min="3" max="3" width="14.83203125" style="5" bestFit="1" customWidth="1"/>
    <col min="4" max="4" width="16.33203125" style="5" bestFit="1" customWidth="1"/>
    <col min="5" max="5" width="9.6640625" style="5" bestFit="1" customWidth="1"/>
    <col min="6" max="6" width="9.1640625" style="5" bestFit="1" customWidth="1"/>
    <col min="7" max="7" width="14.5" style="5" bestFit="1" customWidth="1"/>
    <col min="8" max="8" width="12.1640625" style="5" bestFit="1" customWidth="1"/>
    <col min="9" max="9" width="11.1640625" style="5" bestFit="1" customWidth="1"/>
    <col min="10" max="10" width="9.1640625" style="5" bestFit="1" customWidth="1"/>
    <col min="11" max="11" width="10.1640625" style="5" bestFit="1" customWidth="1"/>
    <col min="12" max="12" width="12.1640625" style="5" bestFit="1" customWidth="1"/>
    <col min="13" max="14" width="12.1640625" style="5" customWidth="1"/>
    <col min="15" max="15" width="18.5" style="5" bestFit="1" customWidth="1"/>
    <col min="16" max="16" width="27.1640625" style="5" bestFit="1" customWidth="1"/>
    <col min="17" max="17" width="17" style="5" bestFit="1" customWidth="1"/>
    <col min="18" max="19" width="15.83203125" style="5" bestFit="1" customWidth="1"/>
    <col min="20" max="20" width="16.1640625" style="5" bestFit="1" customWidth="1"/>
    <col min="21" max="21" width="16.33203125" style="5" bestFit="1" customWidth="1"/>
    <col min="22" max="22" width="16.1640625" style="5" bestFit="1" customWidth="1"/>
    <col min="23" max="23" width="18.5" style="5" bestFit="1" customWidth="1"/>
    <col min="24" max="24" width="17.5" style="5" bestFit="1" customWidth="1"/>
    <col min="25" max="25" width="16" style="5" bestFit="1" customWidth="1"/>
    <col min="26" max="26" width="9.5" style="5" bestFit="1" customWidth="1"/>
    <col min="27" max="27" width="48.83203125" style="5" bestFit="1" customWidth="1"/>
    <col min="28" max="16384" width="10.83203125" style="5"/>
  </cols>
  <sheetData>
    <row r="1" spans="1:27" s="4" customFormat="1" x14ac:dyDescent="0.2">
      <c r="A1" s="28" t="s">
        <v>0</v>
      </c>
      <c r="B1" s="28" t="s">
        <v>1</v>
      </c>
      <c r="C1" s="28" t="s">
        <v>155</v>
      </c>
      <c r="D1" s="28" t="s">
        <v>156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196</v>
      </c>
      <c r="L1" s="28" t="s">
        <v>8</v>
      </c>
      <c r="M1" s="28" t="s">
        <v>338</v>
      </c>
      <c r="N1" s="28" t="s">
        <v>339</v>
      </c>
      <c r="O1" s="28" t="s">
        <v>166</v>
      </c>
      <c r="P1" s="28" t="s">
        <v>280</v>
      </c>
      <c r="Q1" s="28" t="s">
        <v>335</v>
      </c>
      <c r="R1" s="28" t="s">
        <v>9</v>
      </c>
      <c r="S1" s="28" t="s">
        <v>10</v>
      </c>
      <c r="T1" s="28" t="s">
        <v>157</v>
      </c>
      <c r="U1" s="28" t="s">
        <v>11</v>
      </c>
      <c r="V1" s="28" t="s">
        <v>12</v>
      </c>
      <c r="W1" s="28" t="s">
        <v>172</v>
      </c>
      <c r="X1" s="28" t="s">
        <v>158</v>
      </c>
      <c r="Y1" s="28" t="s">
        <v>159</v>
      </c>
      <c r="Z1" s="28" t="s">
        <v>160</v>
      </c>
      <c r="AA1" s="28" t="s">
        <v>13</v>
      </c>
    </row>
    <row r="2" spans="1:27" x14ac:dyDescent="0.2">
      <c r="A2" s="22">
        <v>19</v>
      </c>
      <c r="B2" s="22">
        <v>8423</v>
      </c>
      <c r="C2" s="22">
        <v>2017</v>
      </c>
      <c r="D2" s="22">
        <v>2017</v>
      </c>
      <c r="E2" s="22">
        <v>204390</v>
      </c>
      <c r="F2" s="22" t="s">
        <v>86</v>
      </c>
      <c r="G2" s="22" t="s">
        <v>127</v>
      </c>
      <c r="H2" s="22" t="s">
        <v>20</v>
      </c>
      <c r="I2" s="22" t="s">
        <v>21</v>
      </c>
      <c r="J2" s="22" t="s">
        <v>18</v>
      </c>
      <c r="K2" s="22">
        <v>2012</v>
      </c>
      <c r="L2" s="22" t="s">
        <v>126</v>
      </c>
      <c r="M2" s="22">
        <v>41</v>
      </c>
      <c r="N2" s="22" t="s">
        <v>348</v>
      </c>
      <c r="O2" s="1" t="s">
        <v>313</v>
      </c>
      <c r="P2" s="1" t="s">
        <v>314</v>
      </c>
      <c r="Q2" s="1" t="s">
        <v>18</v>
      </c>
      <c r="R2" s="23">
        <v>42891.472916666666</v>
      </c>
      <c r="S2" s="23">
        <v>42969.375</v>
      </c>
      <c r="T2" s="22">
        <v>42</v>
      </c>
      <c r="U2" s="22">
        <f>IF(OR(R2="",S2=""),"",T2/(S2-R2))</f>
        <v>0.5391383414007902</v>
      </c>
      <c r="V2" s="22">
        <v>1330</v>
      </c>
      <c r="W2" s="22" t="s">
        <v>23</v>
      </c>
      <c r="X2" s="1" t="s">
        <v>163</v>
      </c>
      <c r="Y2" s="1" t="str">
        <f t="shared" ref="Y2:Y33" si="0">IF(C2=D2,"No","Yes")</f>
        <v>No</v>
      </c>
      <c r="Z2" s="22" t="s">
        <v>163</v>
      </c>
      <c r="AA2" s="22"/>
    </row>
    <row r="3" spans="1:27" x14ac:dyDescent="0.2">
      <c r="A3" s="22">
        <v>13</v>
      </c>
      <c r="B3" s="22">
        <v>8417</v>
      </c>
      <c r="C3" s="22">
        <v>2017</v>
      </c>
      <c r="D3" s="22">
        <v>2017</v>
      </c>
      <c r="E3" s="22">
        <v>202000</v>
      </c>
      <c r="F3" s="22" t="s">
        <v>105</v>
      </c>
      <c r="G3" s="22" t="s">
        <v>122</v>
      </c>
      <c r="H3" s="22" t="s">
        <v>20</v>
      </c>
      <c r="I3" s="22" t="s">
        <v>30</v>
      </c>
      <c r="J3" s="22" t="s">
        <v>18</v>
      </c>
      <c r="K3" s="22" t="s">
        <v>198</v>
      </c>
      <c r="L3" s="22" t="s">
        <v>123</v>
      </c>
      <c r="M3" s="22">
        <v>40</v>
      </c>
      <c r="N3" s="22" t="s">
        <v>349</v>
      </c>
      <c r="O3" s="1" t="s">
        <v>315</v>
      </c>
      <c r="P3" s="1" t="s">
        <v>316</v>
      </c>
      <c r="Q3" s="1" t="s">
        <v>18</v>
      </c>
      <c r="R3" s="23">
        <v>42891.385416666664</v>
      </c>
      <c r="S3" s="23">
        <v>42965.364583333336</v>
      </c>
      <c r="T3" s="22">
        <v>-16</v>
      </c>
      <c r="U3" s="22">
        <f>IF(OR(R3="",S3=""),"",T3/(S3-R3))</f>
        <v>-0.2162771050408194</v>
      </c>
      <c r="V3" s="22">
        <v>1634</v>
      </c>
      <c r="W3" s="22" t="s">
        <v>23</v>
      </c>
      <c r="X3" s="1" t="s">
        <v>163</v>
      </c>
      <c r="Y3" s="1" t="str">
        <f t="shared" si="0"/>
        <v>No</v>
      </c>
      <c r="Z3" s="22" t="s">
        <v>163</v>
      </c>
      <c r="AA3" s="22"/>
    </row>
    <row r="4" spans="1:27" x14ac:dyDescent="0.2">
      <c r="A4" s="22">
        <v>33</v>
      </c>
      <c r="B4" s="22">
        <v>8437</v>
      </c>
      <c r="C4" s="22">
        <v>2017</v>
      </c>
      <c r="D4" s="22">
        <f>YEAR(R4)</f>
        <v>2017</v>
      </c>
      <c r="E4" s="22">
        <v>202119</v>
      </c>
      <c r="F4" s="22" t="s">
        <v>65</v>
      </c>
      <c r="G4" s="22" t="s">
        <v>136</v>
      </c>
      <c r="H4" s="22" t="s">
        <v>16</v>
      </c>
      <c r="I4" s="22" t="s">
        <v>17</v>
      </c>
      <c r="J4" s="22" t="s">
        <v>18</v>
      </c>
      <c r="K4" s="22">
        <v>2013</v>
      </c>
      <c r="L4" s="22" t="s">
        <v>137</v>
      </c>
      <c r="M4" s="22" t="s">
        <v>340</v>
      </c>
      <c r="N4" s="22" t="s">
        <v>350</v>
      </c>
      <c r="O4" s="1" t="s">
        <v>282</v>
      </c>
      <c r="P4" s="1" t="s">
        <v>283</v>
      </c>
      <c r="Q4" s="1" t="s">
        <v>18</v>
      </c>
      <c r="R4" s="23">
        <v>42872.520833333336</v>
      </c>
      <c r="S4" s="23">
        <v>43054.375</v>
      </c>
      <c r="T4" s="22">
        <f>-3717 + 3600</f>
        <v>-117</v>
      </c>
      <c r="U4" s="22">
        <f>IF(OR(R4="",S4=""),"",T4/(S4-R4))</f>
        <v>-0.64337266582656372</v>
      </c>
      <c r="V4" s="22">
        <v>8087</v>
      </c>
      <c r="W4" s="22" t="s">
        <v>23</v>
      </c>
      <c r="X4" s="1" t="s">
        <v>163</v>
      </c>
      <c r="Y4" s="1" t="str">
        <f t="shared" si="0"/>
        <v>No</v>
      </c>
      <c r="Z4" s="22" t="s">
        <v>163</v>
      </c>
      <c r="AA4" s="22"/>
    </row>
    <row r="5" spans="1:27" x14ac:dyDescent="0.2">
      <c r="A5" s="22">
        <v>24</v>
      </c>
      <c r="B5" s="22">
        <v>8428</v>
      </c>
      <c r="C5" s="22">
        <v>2017</v>
      </c>
      <c r="D5" s="22">
        <f>YEAR(R5)</f>
        <v>2017</v>
      </c>
      <c r="E5" s="22">
        <v>202177</v>
      </c>
      <c r="F5" s="22" t="s">
        <v>14</v>
      </c>
      <c r="G5" s="22" t="s">
        <v>15</v>
      </c>
      <c r="H5" s="22" t="s">
        <v>16</v>
      </c>
      <c r="I5" s="22" t="s">
        <v>17</v>
      </c>
      <c r="J5" s="22" t="s">
        <v>18</v>
      </c>
      <c r="K5" s="22">
        <v>2014</v>
      </c>
      <c r="L5" s="22" t="s">
        <v>110</v>
      </c>
      <c r="M5" s="22" t="s">
        <v>341</v>
      </c>
      <c r="N5" s="22" t="s">
        <v>351</v>
      </c>
      <c r="O5" s="1" t="s">
        <v>284</v>
      </c>
      <c r="P5" s="1" t="s">
        <v>285</v>
      </c>
      <c r="Q5" s="1" t="s">
        <v>18</v>
      </c>
      <c r="R5" s="23">
        <v>42872.774305555555</v>
      </c>
      <c r="S5" s="23">
        <v>43179.458333333336</v>
      </c>
      <c r="T5" s="22">
        <v>-1638580</v>
      </c>
      <c r="U5" s="22">
        <f>IF(OR(R5="",S5=""),"",T5/(S5-R5))</f>
        <v>-5342.8931786016983</v>
      </c>
      <c r="V5" s="22">
        <v>9135</v>
      </c>
      <c r="W5" s="23">
        <v>43138.582662037035</v>
      </c>
      <c r="X5" s="1" t="s">
        <v>162</v>
      </c>
      <c r="Y5" s="1" t="str">
        <f t="shared" si="0"/>
        <v>No</v>
      </c>
      <c r="Z5" s="22" t="s">
        <v>163</v>
      </c>
      <c r="AA5" s="22" t="s">
        <v>164</v>
      </c>
    </row>
    <row r="6" spans="1:27" x14ac:dyDescent="0.2">
      <c r="A6" s="22">
        <v>5</v>
      </c>
      <c r="B6" s="22">
        <v>8409</v>
      </c>
      <c r="C6" s="22">
        <v>2017</v>
      </c>
      <c r="D6" s="22">
        <v>2017</v>
      </c>
      <c r="E6" s="22">
        <v>202523</v>
      </c>
      <c r="F6" s="22" t="s">
        <v>19</v>
      </c>
      <c r="G6" s="22" t="s">
        <v>15</v>
      </c>
      <c r="H6" s="22" t="s">
        <v>20</v>
      </c>
      <c r="I6" s="22" t="s">
        <v>21</v>
      </c>
      <c r="J6" s="22" t="s">
        <v>22</v>
      </c>
      <c r="K6" s="22">
        <v>2015</v>
      </c>
      <c r="L6" s="22" t="s">
        <v>113</v>
      </c>
      <c r="M6" s="22"/>
      <c r="N6" s="22"/>
      <c r="O6" s="1" t="s">
        <v>317</v>
      </c>
      <c r="P6" s="1" t="s">
        <v>318</v>
      </c>
      <c r="Q6" s="1" t="s">
        <v>336</v>
      </c>
      <c r="R6" s="23">
        <v>42897.806944444441</v>
      </c>
      <c r="S6" s="22" t="s">
        <v>23</v>
      </c>
      <c r="T6" s="22" t="s">
        <v>23</v>
      </c>
      <c r="U6" s="22" t="s">
        <v>23</v>
      </c>
      <c r="V6" s="22" t="s">
        <v>23</v>
      </c>
      <c r="W6" s="22" t="s">
        <v>23</v>
      </c>
      <c r="X6" s="1" t="s">
        <v>163</v>
      </c>
      <c r="Y6" s="1" t="str">
        <f t="shared" si="0"/>
        <v>No</v>
      </c>
      <c r="Z6" s="22" t="s">
        <v>162</v>
      </c>
      <c r="AA6" s="22" t="s">
        <v>24</v>
      </c>
    </row>
    <row r="7" spans="1:27" x14ac:dyDescent="0.2">
      <c r="A7" s="22">
        <v>27</v>
      </c>
      <c r="B7" s="22">
        <v>8431</v>
      </c>
      <c r="C7" s="22">
        <v>2017</v>
      </c>
      <c r="D7" s="22">
        <f>YEAR(R7)</f>
        <v>2017</v>
      </c>
      <c r="E7" s="22">
        <v>203046</v>
      </c>
      <c r="F7" s="22" t="s">
        <v>25</v>
      </c>
      <c r="G7" s="22" t="s">
        <v>26</v>
      </c>
      <c r="H7" s="22" t="s">
        <v>16</v>
      </c>
      <c r="I7" s="22" t="s">
        <v>27</v>
      </c>
      <c r="J7" s="22" t="s">
        <v>18</v>
      </c>
      <c r="K7" s="22" t="s">
        <v>199</v>
      </c>
      <c r="L7" s="22" t="s">
        <v>133</v>
      </c>
      <c r="M7" s="22">
        <v>33</v>
      </c>
      <c r="N7" s="29" t="s">
        <v>352</v>
      </c>
      <c r="O7" s="1" t="s">
        <v>286</v>
      </c>
      <c r="P7" s="1" t="s">
        <v>287</v>
      </c>
      <c r="Q7" s="1" t="s">
        <v>18</v>
      </c>
      <c r="R7" s="23">
        <v>42845.708333333336</v>
      </c>
      <c r="S7" s="22" t="s">
        <v>23</v>
      </c>
      <c r="T7" s="22" t="s">
        <v>23</v>
      </c>
      <c r="U7" s="22" t="s">
        <v>23</v>
      </c>
      <c r="V7" s="22" t="s">
        <v>23</v>
      </c>
      <c r="W7" s="22" t="s">
        <v>23</v>
      </c>
      <c r="X7" s="1" t="s">
        <v>163</v>
      </c>
      <c r="Y7" s="1" t="str">
        <f t="shared" si="0"/>
        <v>No</v>
      </c>
      <c r="Z7" s="22" t="s">
        <v>163</v>
      </c>
      <c r="AA7" s="22"/>
    </row>
    <row r="8" spans="1:27" x14ac:dyDescent="0.2">
      <c r="A8" s="22">
        <v>7</v>
      </c>
      <c r="B8" s="22">
        <v>8411</v>
      </c>
      <c r="C8" s="22">
        <v>2017</v>
      </c>
      <c r="D8" s="22">
        <v>2017</v>
      </c>
      <c r="E8" s="22">
        <v>203123</v>
      </c>
      <c r="F8" s="22" t="s">
        <v>103</v>
      </c>
      <c r="G8" s="22" t="s">
        <v>115</v>
      </c>
      <c r="H8" s="22" t="s">
        <v>16</v>
      </c>
      <c r="I8" s="22" t="s">
        <v>41</v>
      </c>
      <c r="J8" s="22" t="s">
        <v>22</v>
      </c>
      <c r="K8" s="22">
        <v>2011</v>
      </c>
      <c r="L8" s="22" t="s">
        <v>116</v>
      </c>
      <c r="M8" s="22">
        <v>29</v>
      </c>
      <c r="N8" s="22" t="s">
        <v>353</v>
      </c>
      <c r="O8" s="1" t="s">
        <v>23</v>
      </c>
      <c r="P8" s="1" t="s">
        <v>23</v>
      </c>
      <c r="Q8" s="1" t="s">
        <v>336</v>
      </c>
      <c r="R8" s="23">
        <v>42865.454861111109</v>
      </c>
      <c r="S8" s="23">
        <v>42965.375</v>
      </c>
      <c r="T8" s="22">
        <v>7</v>
      </c>
      <c r="U8" s="22">
        <f t="shared" ref="U8:U16" si="1">IF(OR(R8="",S8=""),"",T8/(S8-R8))</f>
        <v>7.0055947458038267E-2</v>
      </c>
      <c r="V8" s="22">
        <v>513</v>
      </c>
      <c r="W8" s="22" t="s">
        <v>23</v>
      </c>
      <c r="X8" s="1" t="s">
        <v>163</v>
      </c>
      <c r="Y8" s="1" t="str">
        <f t="shared" si="0"/>
        <v>No</v>
      </c>
      <c r="Z8" s="22" t="s">
        <v>163</v>
      </c>
      <c r="AA8" s="22"/>
    </row>
    <row r="9" spans="1:27" x14ac:dyDescent="0.2">
      <c r="A9" s="22">
        <v>9</v>
      </c>
      <c r="B9" s="22">
        <v>8413</v>
      </c>
      <c r="C9" s="22">
        <v>2017</v>
      </c>
      <c r="D9" s="22">
        <v>2017</v>
      </c>
      <c r="E9" s="22">
        <v>203478</v>
      </c>
      <c r="F9" s="22" t="s">
        <v>28</v>
      </c>
      <c r="G9" s="22" t="s">
        <v>29</v>
      </c>
      <c r="H9" s="22" t="s">
        <v>20</v>
      </c>
      <c r="I9" s="22" t="s">
        <v>30</v>
      </c>
      <c r="J9" s="22" t="s">
        <v>18</v>
      </c>
      <c r="K9" s="22">
        <v>2012</v>
      </c>
      <c r="L9" s="22">
        <v>2</v>
      </c>
      <c r="M9" s="22">
        <v>36</v>
      </c>
      <c r="N9" t="s">
        <v>354</v>
      </c>
      <c r="O9" s="1" t="s">
        <v>319</v>
      </c>
      <c r="P9" s="1" t="s">
        <v>320</v>
      </c>
      <c r="Q9" s="1" t="s">
        <v>18</v>
      </c>
      <c r="R9" s="23">
        <v>42891.414583333331</v>
      </c>
      <c r="S9" s="23">
        <v>43214.4375</v>
      </c>
      <c r="T9" s="22">
        <v>-52023</v>
      </c>
      <c r="U9" s="22">
        <f t="shared" si="1"/>
        <v>-161.05049306357165</v>
      </c>
      <c r="V9" s="22">
        <v>5752</v>
      </c>
      <c r="W9" s="23">
        <v>43167.777337962965</v>
      </c>
      <c r="X9" s="1" t="s">
        <v>162</v>
      </c>
      <c r="Y9" s="1" t="str">
        <f t="shared" si="0"/>
        <v>No</v>
      </c>
      <c r="Z9" s="22" t="s">
        <v>163</v>
      </c>
      <c r="AA9" s="22"/>
    </row>
    <row r="10" spans="1:27" x14ac:dyDescent="0.2">
      <c r="A10" s="22">
        <v>4</v>
      </c>
      <c r="B10" s="22">
        <v>8408</v>
      </c>
      <c r="C10" s="22">
        <v>2017</v>
      </c>
      <c r="D10" s="22">
        <v>2017</v>
      </c>
      <c r="E10" s="22">
        <v>203581</v>
      </c>
      <c r="F10" s="22" t="s">
        <v>31</v>
      </c>
      <c r="G10" s="22" t="s">
        <v>15</v>
      </c>
      <c r="H10" s="22" t="s">
        <v>16</v>
      </c>
      <c r="I10" s="22" t="s">
        <v>17</v>
      </c>
      <c r="J10" s="22" t="s">
        <v>22</v>
      </c>
      <c r="K10" s="22">
        <v>2005</v>
      </c>
      <c r="L10" s="22" t="s">
        <v>112</v>
      </c>
      <c r="M10" s="22">
        <v>46</v>
      </c>
      <c r="N10" s="29" t="s">
        <v>355</v>
      </c>
      <c r="O10" s="1" t="s">
        <v>288</v>
      </c>
      <c r="P10" s="1" t="s">
        <v>289</v>
      </c>
      <c r="Q10" s="1" t="s">
        <v>337</v>
      </c>
      <c r="R10" s="23">
        <v>42870.479166666664</v>
      </c>
      <c r="S10" s="23">
        <v>43229.4375</v>
      </c>
      <c r="T10" s="22">
        <v>1174498</v>
      </c>
      <c r="U10" s="22">
        <f t="shared" si="1"/>
        <v>3271.9619268717133</v>
      </c>
      <c r="V10" s="22">
        <v>11293</v>
      </c>
      <c r="W10" s="23">
        <v>43140.150868055556</v>
      </c>
      <c r="X10" s="1" t="s">
        <v>162</v>
      </c>
      <c r="Y10" s="1" t="str">
        <f t="shared" si="0"/>
        <v>No</v>
      </c>
      <c r="Z10" s="22" t="s">
        <v>163</v>
      </c>
      <c r="AA10" s="22"/>
    </row>
    <row r="11" spans="1:27" s="11" customFormat="1" x14ac:dyDescent="0.2">
      <c r="A11" s="12">
        <v>29</v>
      </c>
      <c r="B11" s="12">
        <v>8433</v>
      </c>
      <c r="C11" s="12">
        <v>2017</v>
      </c>
      <c r="D11" s="12">
        <f>YEAR(R11)</f>
        <v>2017</v>
      </c>
      <c r="E11" s="12">
        <v>203694</v>
      </c>
      <c r="F11" s="12" t="s">
        <v>61</v>
      </c>
      <c r="G11" s="12" t="s">
        <v>62</v>
      </c>
      <c r="H11" s="12" t="s">
        <v>16</v>
      </c>
      <c r="I11" s="12" t="s">
        <v>27</v>
      </c>
      <c r="J11" s="12" t="s">
        <v>22</v>
      </c>
      <c r="K11" s="12">
        <v>2010</v>
      </c>
      <c r="L11" s="12" t="s">
        <v>134</v>
      </c>
      <c r="M11" s="12" t="s">
        <v>342</v>
      </c>
      <c r="N11" s="29" t="s">
        <v>356</v>
      </c>
      <c r="O11" s="1" t="s">
        <v>290</v>
      </c>
      <c r="P11" s="1" t="s">
        <v>291</v>
      </c>
      <c r="Q11" s="1" t="s">
        <v>337</v>
      </c>
      <c r="R11" s="24">
        <v>42843.482638888891</v>
      </c>
      <c r="S11" s="24">
        <v>42960.291666666664</v>
      </c>
      <c r="T11" s="12">
        <v>-75</v>
      </c>
      <c r="U11" s="12">
        <f t="shared" si="1"/>
        <v>-0.64207366011714118</v>
      </c>
      <c r="V11" s="12">
        <v>4988</v>
      </c>
      <c r="W11" s="12" t="s">
        <v>23</v>
      </c>
      <c r="X11" s="10" t="s">
        <v>163</v>
      </c>
      <c r="Y11" s="10" t="str">
        <f t="shared" si="0"/>
        <v>No</v>
      </c>
      <c r="Z11" s="12" t="s">
        <v>163</v>
      </c>
      <c r="AA11" s="12"/>
    </row>
    <row r="12" spans="1:27" s="11" customFormat="1" x14ac:dyDescent="0.2">
      <c r="A12" s="12">
        <v>36</v>
      </c>
      <c r="B12" s="12">
        <v>8440</v>
      </c>
      <c r="C12" s="12">
        <v>2017</v>
      </c>
      <c r="D12" s="12">
        <f>YEAR(R12)</f>
        <v>2017</v>
      </c>
      <c r="E12" s="12">
        <v>203770</v>
      </c>
      <c r="F12" s="12" t="s">
        <v>32</v>
      </c>
      <c r="G12" s="12" t="s">
        <v>15</v>
      </c>
      <c r="H12" s="12" t="s">
        <v>20</v>
      </c>
      <c r="I12" s="12" t="s">
        <v>21</v>
      </c>
      <c r="J12" s="12" t="s">
        <v>18</v>
      </c>
      <c r="K12" s="12">
        <v>2014</v>
      </c>
      <c r="L12" s="12" t="s">
        <v>138</v>
      </c>
      <c r="M12" s="12" t="s">
        <v>340</v>
      </c>
      <c r="N12" s="29" t="s">
        <v>357</v>
      </c>
      <c r="O12" s="1" t="s">
        <v>321</v>
      </c>
      <c r="P12" s="1" t="s">
        <v>322</v>
      </c>
      <c r="Q12" s="1" t="s">
        <v>18</v>
      </c>
      <c r="R12" s="24">
        <v>42891.375</v>
      </c>
      <c r="S12" s="24">
        <v>43213.4375</v>
      </c>
      <c r="T12" s="12">
        <v>-51774</v>
      </c>
      <c r="U12" s="12">
        <f t="shared" si="1"/>
        <v>-160.75761692218126</v>
      </c>
      <c r="V12" s="12">
        <v>7342</v>
      </c>
      <c r="W12" s="24">
        <v>43170.360138888886</v>
      </c>
      <c r="X12" s="10" t="s">
        <v>162</v>
      </c>
      <c r="Y12" s="10" t="str">
        <f t="shared" si="0"/>
        <v>No</v>
      </c>
      <c r="Z12" s="12" t="s">
        <v>163</v>
      </c>
      <c r="AA12" s="12"/>
    </row>
    <row r="13" spans="1:27" s="11" customFormat="1" x14ac:dyDescent="0.2">
      <c r="A13" s="12">
        <v>22</v>
      </c>
      <c r="B13" s="12">
        <v>8426</v>
      </c>
      <c r="C13" s="12">
        <v>2017</v>
      </c>
      <c r="D13" s="12">
        <v>2017</v>
      </c>
      <c r="E13" s="12">
        <v>203820</v>
      </c>
      <c r="F13" s="12" t="s">
        <v>33</v>
      </c>
      <c r="G13" s="12" t="s">
        <v>34</v>
      </c>
      <c r="H13" s="12" t="s">
        <v>16</v>
      </c>
      <c r="I13" s="12" t="s">
        <v>35</v>
      </c>
      <c r="J13" s="12" t="s">
        <v>18</v>
      </c>
      <c r="K13" s="12" t="s">
        <v>200</v>
      </c>
      <c r="L13" s="12" t="s">
        <v>130</v>
      </c>
      <c r="M13" s="12" t="s">
        <v>343</v>
      </c>
      <c r="N13" s="29" t="s">
        <v>358</v>
      </c>
      <c r="O13" s="1" t="s">
        <v>292</v>
      </c>
      <c r="P13" s="1" t="s">
        <v>293</v>
      </c>
      <c r="Q13" s="1" t="s">
        <v>18</v>
      </c>
      <c r="R13" s="24">
        <v>42884.821527777778</v>
      </c>
      <c r="S13" s="24">
        <v>43101.5</v>
      </c>
      <c r="T13" s="12">
        <v>-2117438</v>
      </c>
      <c r="U13" s="12">
        <f t="shared" si="1"/>
        <v>-9772.2583064384453</v>
      </c>
      <c r="V13" s="12">
        <v>1073</v>
      </c>
      <c r="W13" s="24">
        <v>42914.286574074074</v>
      </c>
      <c r="X13" s="10" t="s">
        <v>162</v>
      </c>
      <c r="Y13" s="10" t="str">
        <f t="shared" si="0"/>
        <v>No</v>
      </c>
      <c r="Z13" s="12" t="s">
        <v>163</v>
      </c>
      <c r="AA13" s="12" t="s">
        <v>165</v>
      </c>
    </row>
    <row r="14" spans="1:27" s="11" customFormat="1" x14ac:dyDescent="0.2">
      <c r="A14" s="12">
        <v>17</v>
      </c>
      <c r="B14" s="12">
        <v>8421</v>
      </c>
      <c r="C14" s="12">
        <v>2017</v>
      </c>
      <c r="D14" s="12">
        <v>2017</v>
      </c>
      <c r="E14" s="12">
        <v>203828</v>
      </c>
      <c r="F14" s="12" t="s">
        <v>36</v>
      </c>
      <c r="G14" s="12" t="s">
        <v>15</v>
      </c>
      <c r="H14" s="12" t="s">
        <v>16</v>
      </c>
      <c r="I14" s="12" t="s">
        <v>35</v>
      </c>
      <c r="J14" s="12" t="s">
        <v>18</v>
      </c>
      <c r="K14" s="12">
        <v>2012</v>
      </c>
      <c r="L14" s="12" t="s">
        <v>119</v>
      </c>
      <c r="M14" s="12" t="s">
        <v>344</v>
      </c>
      <c r="N14" s="29" t="s">
        <v>359</v>
      </c>
      <c r="O14" s="1" t="s">
        <v>294</v>
      </c>
      <c r="P14" s="1" t="s">
        <v>295</v>
      </c>
      <c r="Q14" s="1" t="s">
        <v>18</v>
      </c>
      <c r="R14" s="24">
        <v>42846.708333333336</v>
      </c>
      <c r="S14" s="12"/>
      <c r="T14" s="12"/>
      <c r="U14" s="12" t="str">
        <f t="shared" si="1"/>
        <v/>
      </c>
      <c r="V14" s="12"/>
      <c r="W14" s="12"/>
      <c r="X14" s="10" t="s">
        <v>163</v>
      </c>
      <c r="Y14" s="10" t="str">
        <f t="shared" si="0"/>
        <v>No</v>
      </c>
      <c r="Z14" s="12" t="s">
        <v>163</v>
      </c>
      <c r="AA14" s="12"/>
    </row>
    <row r="15" spans="1:27" s="11" customFormat="1" x14ac:dyDescent="0.2">
      <c r="A15" s="12">
        <v>39</v>
      </c>
      <c r="B15" s="12">
        <v>8443</v>
      </c>
      <c r="C15" s="12">
        <v>2017</v>
      </c>
      <c r="D15" s="12">
        <f>YEAR(R15)</f>
        <v>2017</v>
      </c>
      <c r="E15" s="12">
        <v>203847</v>
      </c>
      <c r="F15" s="12" t="s">
        <v>54</v>
      </c>
      <c r="G15" s="12" t="s">
        <v>15</v>
      </c>
      <c r="H15" s="12" t="s">
        <v>16</v>
      </c>
      <c r="I15" s="12" t="s">
        <v>41</v>
      </c>
      <c r="J15" s="12" t="s">
        <v>22</v>
      </c>
      <c r="K15" s="12">
        <v>2013</v>
      </c>
      <c r="L15" s="12" t="s">
        <v>139</v>
      </c>
      <c r="M15" s="12">
        <v>35</v>
      </c>
      <c r="N15" s="29" t="s">
        <v>360</v>
      </c>
      <c r="O15" s="1" t="s">
        <v>296</v>
      </c>
      <c r="P15" s="1" t="s">
        <v>297</v>
      </c>
      <c r="Q15" s="1" t="s">
        <v>336</v>
      </c>
      <c r="R15" s="24">
        <v>42843.4375</v>
      </c>
      <c r="S15" s="24">
        <v>43056.375</v>
      </c>
      <c r="T15" s="12">
        <f>-3677 + 3600</f>
        <v>-77</v>
      </c>
      <c r="U15" s="12">
        <f t="shared" si="1"/>
        <v>-0.36160845318461993</v>
      </c>
      <c r="V15" s="12">
        <v>158</v>
      </c>
      <c r="W15" s="12" t="s">
        <v>23</v>
      </c>
      <c r="X15" s="10" t="s">
        <v>163</v>
      </c>
      <c r="Y15" s="10" t="str">
        <f t="shared" si="0"/>
        <v>No</v>
      </c>
      <c r="Z15" s="12" t="s">
        <v>163</v>
      </c>
      <c r="AA15" s="12"/>
    </row>
    <row r="16" spans="1:27" s="11" customFormat="1" x14ac:dyDescent="0.2">
      <c r="A16" s="12">
        <v>8</v>
      </c>
      <c r="B16" s="12">
        <v>8412</v>
      </c>
      <c r="C16" s="12">
        <v>2017</v>
      </c>
      <c r="D16" s="12">
        <v>2017</v>
      </c>
      <c r="E16" s="12">
        <v>204399</v>
      </c>
      <c r="F16" s="12" t="s">
        <v>37</v>
      </c>
      <c r="G16" s="12" t="s">
        <v>38</v>
      </c>
      <c r="H16" s="12" t="s">
        <v>16</v>
      </c>
      <c r="I16" s="12" t="s">
        <v>27</v>
      </c>
      <c r="J16" s="12" t="s">
        <v>18</v>
      </c>
      <c r="K16" s="12">
        <v>2010</v>
      </c>
      <c r="L16" s="12" t="s">
        <v>117</v>
      </c>
      <c r="M16" s="12">
        <v>35</v>
      </c>
      <c r="N16" s="29" t="s">
        <v>361</v>
      </c>
      <c r="O16" s="1" t="s">
        <v>281</v>
      </c>
      <c r="P16" s="1" t="s">
        <v>298</v>
      </c>
      <c r="Q16" s="1" t="s">
        <v>18</v>
      </c>
      <c r="R16" s="24">
        <v>42843.458333333336</v>
      </c>
      <c r="S16" s="24">
        <v>43206.75</v>
      </c>
      <c r="T16" s="12">
        <v>-801805</v>
      </c>
      <c r="U16" s="12">
        <f t="shared" si="1"/>
        <v>-2207.0558550292612</v>
      </c>
      <c r="V16" s="12">
        <v>8739</v>
      </c>
      <c r="W16" s="24">
        <v>43119.928483796299</v>
      </c>
      <c r="X16" s="10" t="s">
        <v>162</v>
      </c>
      <c r="Y16" s="10" t="str">
        <f t="shared" si="0"/>
        <v>No</v>
      </c>
      <c r="Z16" s="12" t="s">
        <v>163</v>
      </c>
      <c r="AA16" s="12"/>
    </row>
    <row r="17" spans="1:27" s="11" customFormat="1" x14ac:dyDescent="0.2">
      <c r="A17" s="12">
        <v>26</v>
      </c>
      <c r="B17" s="12">
        <v>8430</v>
      </c>
      <c r="C17" s="12">
        <v>2017</v>
      </c>
      <c r="D17" s="12">
        <f>YEAR(R17)</f>
        <v>2017</v>
      </c>
      <c r="E17" s="12">
        <v>204510</v>
      </c>
      <c r="F17" s="12" t="s">
        <v>39</v>
      </c>
      <c r="G17" s="12" t="s">
        <v>40</v>
      </c>
      <c r="H17" s="12" t="s">
        <v>16</v>
      </c>
      <c r="I17" s="12" t="s">
        <v>41</v>
      </c>
      <c r="J17" s="12" t="s">
        <v>22</v>
      </c>
      <c r="K17" s="12" t="s">
        <v>201</v>
      </c>
      <c r="L17" s="12" t="s">
        <v>124</v>
      </c>
      <c r="M17" s="12" t="s">
        <v>345</v>
      </c>
      <c r="N17" s="29" t="s">
        <v>362</v>
      </c>
      <c r="O17" s="1" t="s">
        <v>299</v>
      </c>
      <c r="P17" s="1" t="s">
        <v>300</v>
      </c>
      <c r="Q17" s="1" t="s">
        <v>336</v>
      </c>
      <c r="R17" s="24">
        <v>42870.421527777777</v>
      </c>
      <c r="S17" s="24">
        <v>43236.416666666664</v>
      </c>
      <c r="T17" s="12" t="s">
        <v>23</v>
      </c>
      <c r="U17" s="12" t="s">
        <v>23</v>
      </c>
      <c r="V17" s="12" t="s">
        <v>23</v>
      </c>
      <c r="W17" s="24">
        <v>43136.663773148146</v>
      </c>
      <c r="X17" s="10" t="s">
        <v>162</v>
      </c>
      <c r="Y17" s="10" t="str">
        <f t="shared" si="0"/>
        <v>No</v>
      </c>
      <c r="Z17" s="12" t="s">
        <v>163</v>
      </c>
      <c r="AA17" s="12"/>
    </row>
    <row r="18" spans="1:27" s="11" customFormat="1" x14ac:dyDescent="0.2">
      <c r="A18" s="12">
        <v>20</v>
      </c>
      <c r="B18" s="12">
        <v>8424</v>
      </c>
      <c r="C18" s="12">
        <v>2017</v>
      </c>
      <c r="D18" s="12">
        <v>2017</v>
      </c>
      <c r="E18" s="12">
        <v>216893</v>
      </c>
      <c r="F18" s="12" t="s">
        <v>42</v>
      </c>
      <c r="G18" s="12" t="s">
        <v>15</v>
      </c>
      <c r="H18" s="12" t="s">
        <v>20</v>
      </c>
      <c r="I18" s="12" t="s">
        <v>41</v>
      </c>
      <c r="J18" s="12" t="s">
        <v>22</v>
      </c>
      <c r="K18" s="12" t="s">
        <v>203</v>
      </c>
      <c r="L18" s="12" t="s">
        <v>128</v>
      </c>
      <c r="M18" s="12">
        <v>41</v>
      </c>
      <c r="N18" s="29" t="s">
        <v>363</v>
      </c>
      <c r="O18" s="1" t="s">
        <v>323</v>
      </c>
      <c r="P18" s="1" t="s">
        <v>324</v>
      </c>
      <c r="Q18" s="1" t="s">
        <v>336</v>
      </c>
      <c r="R18" s="24">
        <v>42902.793749999997</v>
      </c>
      <c r="S18" s="12" t="s">
        <v>23</v>
      </c>
      <c r="T18" s="12" t="s">
        <v>23</v>
      </c>
      <c r="U18" s="12" t="s">
        <v>23</v>
      </c>
      <c r="V18" s="12" t="s">
        <v>23</v>
      </c>
      <c r="W18" s="12" t="s">
        <v>23</v>
      </c>
      <c r="X18" s="10" t="s">
        <v>163</v>
      </c>
      <c r="Y18" s="10" t="str">
        <f t="shared" si="0"/>
        <v>No</v>
      </c>
      <c r="Z18" s="12" t="s">
        <v>162</v>
      </c>
      <c r="AA18" s="12"/>
    </row>
    <row r="19" spans="1:27" s="11" customFormat="1" x14ac:dyDescent="0.2">
      <c r="A19" s="12">
        <v>32</v>
      </c>
      <c r="B19" s="12">
        <v>8436</v>
      </c>
      <c r="C19" s="12">
        <v>2017</v>
      </c>
      <c r="D19" s="12">
        <f>YEAR(R19)</f>
        <v>2017</v>
      </c>
      <c r="E19" s="12">
        <v>216956</v>
      </c>
      <c r="F19" s="12" t="s">
        <v>43</v>
      </c>
      <c r="G19" s="12" t="s">
        <v>15</v>
      </c>
      <c r="H19" s="12" t="s">
        <v>20</v>
      </c>
      <c r="I19" s="12" t="s">
        <v>30</v>
      </c>
      <c r="J19" s="12" t="s">
        <v>18</v>
      </c>
      <c r="K19" s="12">
        <v>2014</v>
      </c>
      <c r="L19" s="12" t="s">
        <v>135</v>
      </c>
      <c r="M19" s="12">
        <v>42</v>
      </c>
      <c r="N19" s="29" t="s">
        <v>364</v>
      </c>
      <c r="O19" s="1" t="s">
        <v>325</v>
      </c>
      <c r="P19" s="1" t="s">
        <v>326</v>
      </c>
      <c r="Q19" s="1" t="s">
        <v>18</v>
      </c>
      <c r="R19" s="24">
        <v>42892.375</v>
      </c>
      <c r="S19" s="24">
        <v>43313.416666666664</v>
      </c>
      <c r="T19" s="12" t="s">
        <v>23</v>
      </c>
      <c r="U19" s="12" t="s">
        <v>23</v>
      </c>
      <c r="V19" s="12">
        <v>5026</v>
      </c>
      <c r="W19" s="12" t="s">
        <v>23</v>
      </c>
      <c r="X19" s="10" t="s">
        <v>163</v>
      </c>
      <c r="Y19" s="10" t="str">
        <f t="shared" si="0"/>
        <v>No</v>
      </c>
      <c r="Z19" s="12" t="s">
        <v>163</v>
      </c>
      <c r="AA19" s="12"/>
    </row>
    <row r="20" spans="1:27" s="11" customFormat="1" x14ac:dyDescent="0.2">
      <c r="A20" s="12">
        <v>3</v>
      </c>
      <c r="B20" s="12">
        <v>8407</v>
      </c>
      <c r="C20" s="12">
        <v>2017</v>
      </c>
      <c r="D20" s="12">
        <v>2017</v>
      </c>
      <c r="E20" s="12">
        <v>216968</v>
      </c>
      <c r="F20" s="12" t="s">
        <v>44</v>
      </c>
      <c r="G20" s="12" t="s">
        <v>15</v>
      </c>
      <c r="H20" s="12" t="s">
        <v>20</v>
      </c>
      <c r="I20" s="12" t="s">
        <v>21</v>
      </c>
      <c r="J20" s="12" t="s">
        <v>22</v>
      </c>
      <c r="K20" s="12" t="s">
        <v>203</v>
      </c>
      <c r="L20" s="12" t="s">
        <v>111</v>
      </c>
      <c r="M20" s="12" t="s">
        <v>346</v>
      </c>
      <c r="N20" s="29" t="s">
        <v>365</v>
      </c>
      <c r="O20" s="1" t="s">
        <v>327</v>
      </c>
      <c r="P20" s="1" t="s">
        <v>328</v>
      </c>
      <c r="Q20" s="1" t="s">
        <v>337</v>
      </c>
      <c r="R20" s="24">
        <v>42891.375</v>
      </c>
      <c r="S20" s="24">
        <v>43242.5</v>
      </c>
      <c r="T20" s="12">
        <v>-1743474</v>
      </c>
      <c r="U20" s="12">
        <f t="shared" ref="U20:U32" si="2">IF(OR(R20="",S20=""),"",T20/(S20-R20))</f>
        <v>-4965.3940904236379</v>
      </c>
      <c r="V20" s="12">
        <v>4840</v>
      </c>
      <c r="W20" s="24">
        <v>43174.587233796294</v>
      </c>
      <c r="X20" s="10" t="s">
        <v>162</v>
      </c>
      <c r="Y20" s="10" t="str">
        <f t="shared" si="0"/>
        <v>No</v>
      </c>
      <c r="Z20" s="12" t="s">
        <v>163</v>
      </c>
      <c r="AA20" s="12" t="s">
        <v>161</v>
      </c>
    </row>
    <row r="21" spans="1:27" s="11" customFormat="1" x14ac:dyDescent="0.2">
      <c r="A21" s="12">
        <v>18</v>
      </c>
      <c r="B21" s="12">
        <v>8435</v>
      </c>
      <c r="C21" s="12">
        <v>2017</v>
      </c>
      <c r="D21" s="12">
        <v>2017</v>
      </c>
      <c r="E21" s="12">
        <v>216973</v>
      </c>
      <c r="F21" s="12" t="s">
        <v>45</v>
      </c>
      <c r="G21" s="12" t="s">
        <v>15</v>
      </c>
      <c r="H21" s="12" t="s">
        <v>16</v>
      </c>
      <c r="I21" s="12" t="s">
        <v>41</v>
      </c>
      <c r="J21" s="12" t="s">
        <v>22</v>
      </c>
      <c r="K21" s="12" t="s">
        <v>203</v>
      </c>
      <c r="L21" s="12" t="s">
        <v>126</v>
      </c>
      <c r="M21" s="12">
        <v>41</v>
      </c>
      <c r="N21" s="29" t="s">
        <v>366</v>
      </c>
      <c r="O21" s="10" t="s">
        <v>23</v>
      </c>
      <c r="P21" s="10" t="s">
        <v>23</v>
      </c>
      <c r="Q21" s="10" t="s">
        <v>336</v>
      </c>
      <c r="R21" s="24">
        <v>42910.428472222222</v>
      </c>
      <c r="S21" s="12"/>
      <c r="T21" s="12"/>
      <c r="U21" s="12" t="str">
        <f t="shared" si="2"/>
        <v/>
      </c>
      <c r="V21" s="12"/>
      <c r="W21" s="12"/>
      <c r="X21" s="10" t="s">
        <v>163</v>
      </c>
      <c r="Y21" s="10" t="str">
        <f t="shared" si="0"/>
        <v>No</v>
      </c>
      <c r="Z21" s="12" t="s">
        <v>163</v>
      </c>
      <c r="AA21" s="12"/>
    </row>
    <row r="22" spans="1:27" s="11" customFormat="1" x14ac:dyDescent="0.2">
      <c r="A22" s="12">
        <v>23</v>
      </c>
      <c r="B22" s="12">
        <v>8427</v>
      </c>
      <c r="C22" s="12">
        <v>2017</v>
      </c>
      <c r="D22" s="12">
        <f>YEAR(R22)</f>
        <v>2017</v>
      </c>
      <c r="E22" s="12">
        <v>217145</v>
      </c>
      <c r="F22" s="12" t="s">
        <v>107</v>
      </c>
      <c r="G22" s="12" t="s">
        <v>15</v>
      </c>
      <c r="H22" s="12" t="s">
        <v>16</v>
      </c>
      <c r="I22" s="12" t="s">
        <v>35</v>
      </c>
      <c r="J22" s="12" t="s">
        <v>18</v>
      </c>
      <c r="K22" s="12" t="s">
        <v>203</v>
      </c>
      <c r="L22" s="12" t="s">
        <v>131</v>
      </c>
      <c r="M22" s="12">
        <v>44</v>
      </c>
      <c r="N22" s="29" t="s">
        <v>367</v>
      </c>
      <c r="O22" s="1" t="s">
        <v>301</v>
      </c>
      <c r="P22" s="1" t="s">
        <v>302</v>
      </c>
      <c r="Q22" s="1" t="s">
        <v>18</v>
      </c>
      <c r="R22" s="24">
        <v>42843.558333333334</v>
      </c>
      <c r="S22" s="24">
        <v>42970.375</v>
      </c>
      <c r="T22" s="12">
        <v>-28</v>
      </c>
      <c r="U22" s="12">
        <f t="shared" si="2"/>
        <v>-0.22079116835326756</v>
      </c>
      <c r="V22" s="12">
        <v>3049</v>
      </c>
      <c r="W22" s="12" t="s">
        <v>23</v>
      </c>
      <c r="X22" s="10" t="s">
        <v>163</v>
      </c>
      <c r="Y22" s="10" t="str">
        <f t="shared" si="0"/>
        <v>No</v>
      </c>
      <c r="Z22" s="12" t="s">
        <v>163</v>
      </c>
      <c r="AA22" s="12"/>
    </row>
    <row r="23" spans="1:27" s="11" customFormat="1" x14ac:dyDescent="0.2">
      <c r="A23" s="12">
        <v>6</v>
      </c>
      <c r="B23" s="12">
        <v>8410</v>
      </c>
      <c r="C23" s="12">
        <v>2017</v>
      </c>
      <c r="D23" s="12">
        <v>2017</v>
      </c>
      <c r="E23" s="12">
        <v>217579</v>
      </c>
      <c r="F23" s="12" t="s">
        <v>46</v>
      </c>
      <c r="G23" s="12" t="s">
        <v>15</v>
      </c>
      <c r="H23" s="12" t="s">
        <v>20</v>
      </c>
      <c r="I23" s="12" t="s">
        <v>21</v>
      </c>
      <c r="J23" s="12" t="s">
        <v>18</v>
      </c>
      <c r="K23" s="12">
        <v>2014</v>
      </c>
      <c r="L23" s="12" t="s">
        <v>114</v>
      </c>
      <c r="M23" s="12">
        <v>36</v>
      </c>
      <c r="N23" s="29" t="s">
        <v>368</v>
      </c>
      <c r="O23" s="1" t="s">
        <v>329</v>
      </c>
      <c r="P23" s="1" t="s">
        <v>330</v>
      </c>
      <c r="Q23" s="1" t="s">
        <v>18</v>
      </c>
      <c r="R23" s="24">
        <v>42891.449305555558</v>
      </c>
      <c r="S23" s="24">
        <v>43257.416666666664</v>
      </c>
      <c r="T23" s="12">
        <v>-711761</v>
      </c>
      <c r="U23" s="12">
        <f t="shared" si="2"/>
        <v>-1944.8756245339362</v>
      </c>
      <c r="V23" s="12">
        <v>7378</v>
      </c>
      <c r="W23" s="24">
        <v>43174.589398148149</v>
      </c>
      <c r="X23" s="10" t="s">
        <v>162</v>
      </c>
      <c r="Y23" s="10" t="str">
        <f t="shared" si="0"/>
        <v>No</v>
      </c>
      <c r="Z23" s="12" t="s">
        <v>163</v>
      </c>
      <c r="AA23" s="12"/>
    </row>
    <row r="24" spans="1:27" s="11" customFormat="1" x14ac:dyDescent="0.2">
      <c r="A24" s="12">
        <v>14</v>
      </c>
      <c r="B24" s="12">
        <v>8418</v>
      </c>
      <c r="C24" s="12">
        <v>2017</v>
      </c>
      <c r="D24" s="12">
        <v>2017</v>
      </c>
      <c r="E24" s="12">
        <v>217888</v>
      </c>
      <c r="F24" s="12" t="s">
        <v>47</v>
      </c>
      <c r="G24" s="12" t="s">
        <v>48</v>
      </c>
      <c r="H24" s="12" t="s">
        <v>16</v>
      </c>
      <c r="I24" s="12" t="s">
        <v>41</v>
      </c>
      <c r="J24" s="12" t="s">
        <v>22</v>
      </c>
      <c r="K24" s="12">
        <v>2010</v>
      </c>
      <c r="L24" s="12" t="s">
        <v>124</v>
      </c>
      <c r="M24" s="12" t="s">
        <v>347</v>
      </c>
      <c r="N24" s="29" t="s">
        <v>369</v>
      </c>
      <c r="O24" s="10" t="s">
        <v>23</v>
      </c>
      <c r="P24" s="10" t="s">
        <v>23</v>
      </c>
      <c r="Q24" s="10" t="s">
        <v>337</v>
      </c>
      <c r="R24" s="24">
        <v>42865.416666666664</v>
      </c>
      <c r="S24" s="24">
        <v>43198.4375</v>
      </c>
      <c r="T24" s="12">
        <v>-1326780</v>
      </c>
      <c r="U24" s="12">
        <f t="shared" si="2"/>
        <v>-3984.0750703784506</v>
      </c>
      <c r="V24" s="12">
        <v>296</v>
      </c>
      <c r="W24" s="24">
        <v>43139.538831018515</v>
      </c>
      <c r="X24" s="10" t="s">
        <v>162</v>
      </c>
      <c r="Y24" s="10" t="str">
        <f t="shared" si="0"/>
        <v>No</v>
      </c>
      <c r="Z24" s="12" t="s">
        <v>163</v>
      </c>
      <c r="AA24" s="12"/>
    </row>
    <row r="25" spans="1:27" s="11" customFormat="1" x14ac:dyDescent="0.2">
      <c r="A25" s="12">
        <v>21</v>
      </c>
      <c r="B25" s="12">
        <v>8425</v>
      </c>
      <c r="C25" s="12">
        <v>2017</v>
      </c>
      <c r="D25" s="12">
        <v>2017</v>
      </c>
      <c r="E25" s="12">
        <v>218271</v>
      </c>
      <c r="F25" s="12" t="s">
        <v>106</v>
      </c>
      <c r="G25" s="12" t="s">
        <v>15</v>
      </c>
      <c r="H25" s="12" t="s">
        <v>16</v>
      </c>
      <c r="I25" s="12" t="s">
        <v>41</v>
      </c>
      <c r="J25" s="12" t="s">
        <v>22</v>
      </c>
      <c r="K25" s="12" t="s">
        <v>203</v>
      </c>
      <c r="L25" s="12" t="s">
        <v>129</v>
      </c>
      <c r="M25" s="12"/>
      <c r="N25" s="12"/>
      <c r="O25" s="1" t="s">
        <v>303</v>
      </c>
      <c r="P25" s="1" t="s">
        <v>304</v>
      </c>
      <c r="Q25" s="1" t="s">
        <v>336</v>
      </c>
      <c r="R25" s="24">
        <v>42845.75277777778</v>
      </c>
      <c r="S25" s="24">
        <v>42976.375</v>
      </c>
      <c r="T25" s="12">
        <v>76</v>
      </c>
      <c r="U25" s="12">
        <f t="shared" si="2"/>
        <v>0.58183055461041966</v>
      </c>
      <c r="V25" s="12">
        <v>394</v>
      </c>
      <c r="W25" s="12" t="s">
        <v>23</v>
      </c>
      <c r="X25" s="10" t="s">
        <v>163</v>
      </c>
      <c r="Y25" s="10" t="str">
        <f t="shared" si="0"/>
        <v>No</v>
      </c>
      <c r="Z25" s="12" t="s">
        <v>163</v>
      </c>
      <c r="AA25" s="12"/>
    </row>
    <row r="26" spans="1:27" s="11" customFormat="1" x14ac:dyDescent="0.2">
      <c r="A26" s="12">
        <v>2</v>
      </c>
      <c r="B26" s="12">
        <v>8406</v>
      </c>
      <c r="C26" s="12">
        <v>2017</v>
      </c>
      <c r="D26" s="12">
        <v>2017</v>
      </c>
      <c r="E26" s="12">
        <v>218340</v>
      </c>
      <c r="F26" s="12" t="s">
        <v>102</v>
      </c>
      <c r="G26" s="12" t="s">
        <v>15</v>
      </c>
      <c r="H26" s="12" t="s">
        <v>16</v>
      </c>
      <c r="I26" s="12" t="s">
        <v>41</v>
      </c>
      <c r="J26" s="12" t="s">
        <v>22</v>
      </c>
      <c r="K26" s="12">
        <v>2013</v>
      </c>
      <c r="L26" s="12" t="s">
        <v>110</v>
      </c>
      <c r="M26" s="12">
        <v>36</v>
      </c>
      <c r="N26" s="29" t="s">
        <v>370</v>
      </c>
      <c r="O26" s="10" t="s">
        <v>23</v>
      </c>
      <c r="P26" s="10" t="s">
        <v>23</v>
      </c>
      <c r="Q26" s="10" t="s">
        <v>336</v>
      </c>
      <c r="R26" s="24">
        <v>42845.529861111114</v>
      </c>
      <c r="S26" s="24">
        <v>42963.40625</v>
      </c>
      <c r="T26" s="12">
        <v>2</v>
      </c>
      <c r="U26" s="12">
        <f t="shared" si="2"/>
        <v>1.6966926276349208E-2</v>
      </c>
      <c r="V26" s="12">
        <v>331</v>
      </c>
      <c r="W26" s="12" t="s">
        <v>23</v>
      </c>
      <c r="X26" s="10" t="s">
        <v>163</v>
      </c>
      <c r="Y26" s="10" t="str">
        <f t="shared" si="0"/>
        <v>No</v>
      </c>
      <c r="Z26" s="12" t="s">
        <v>163</v>
      </c>
      <c r="AA26" s="12"/>
    </row>
    <row r="27" spans="1:27" x14ac:dyDescent="0.2">
      <c r="A27" s="22">
        <v>25</v>
      </c>
      <c r="B27" s="22">
        <v>8429</v>
      </c>
      <c r="C27" s="22">
        <v>2017</v>
      </c>
      <c r="D27" s="22">
        <f>YEAR(R27)</f>
        <v>2017</v>
      </c>
      <c r="E27" s="22">
        <v>218507</v>
      </c>
      <c r="F27" s="22" t="s">
        <v>108</v>
      </c>
      <c r="G27" s="22" t="s">
        <v>15</v>
      </c>
      <c r="H27" s="22" t="s">
        <v>16</v>
      </c>
      <c r="I27" s="22" t="s">
        <v>35</v>
      </c>
      <c r="J27" s="22" t="s">
        <v>18</v>
      </c>
      <c r="K27" s="22" t="s">
        <v>202</v>
      </c>
      <c r="L27" s="22" t="s">
        <v>132</v>
      </c>
      <c r="M27" s="22">
        <v>36</v>
      </c>
      <c r="N27" s="29" t="s">
        <v>371</v>
      </c>
      <c r="O27" s="1" t="s">
        <v>305</v>
      </c>
      <c r="P27" s="1" t="s">
        <v>306</v>
      </c>
      <c r="Q27" s="1" t="s">
        <v>18</v>
      </c>
      <c r="R27" s="23">
        <v>42855.446527777778</v>
      </c>
      <c r="S27" s="23">
        <v>42976.375</v>
      </c>
      <c r="T27" s="22">
        <v>109</v>
      </c>
      <c r="U27" s="22">
        <f t="shared" si="2"/>
        <v>0.90135927459414378</v>
      </c>
      <c r="V27" s="22">
        <v>3780</v>
      </c>
      <c r="W27" s="22" t="s">
        <v>23</v>
      </c>
      <c r="X27" s="1" t="s">
        <v>163</v>
      </c>
      <c r="Y27" s="1" t="str">
        <f t="shared" si="0"/>
        <v>No</v>
      </c>
      <c r="Z27" s="22" t="s">
        <v>163</v>
      </c>
      <c r="AA27" s="22"/>
    </row>
    <row r="28" spans="1:27" x14ac:dyDescent="0.2">
      <c r="A28" s="22">
        <v>11</v>
      </c>
      <c r="B28" s="22">
        <v>8415</v>
      </c>
      <c r="C28" s="22">
        <v>2017</v>
      </c>
      <c r="D28" s="22">
        <v>2017</v>
      </c>
      <c r="E28" s="22">
        <v>218646</v>
      </c>
      <c r="F28" s="22" t="s">
        <v>68</v>
      </c>
      <c r="G28" s="22" t="s">
        <v>118</v>
      </c>
      <c r="H28" s="22" t="s">
        <v>16</v>
      </c>
      <c r="I28" s="22" t="s">
        <v>17</v>
      </c>
      <c r="J28" s="22" t="s">
        <v>18</v>
      </c>
      <c r="K28" s="22">
        <v>2013</v>
      </c>
      <c r="L28" s="22" t="s">
        <v>119</v>
      </c>
      <c r="M28" s="22">
        <v>37</v>
      </c>
      <c r="N28" s="29" t="s">
        <v>372</v>
      </c>
      <c r="O28" s="1" t="s">
        <v>307</v>
      </c>
      <c r="P28" s="1" t="s">
        <v>308</v>
      </c>
      <c r="Q28" s="1" t="s">
        <v>18</v>
      </c>
      <c r="R28" s="23">
        <v>42869.461805555555</v>
      </c>
      <c r="S28" s="23">
        <v>42966.375</v>
      </c>
      <c r="T28" s="22">
        <v>62</v>
      </c>
      <c r="U28" s="22">
        <f t="shared" si="2"/>
        <v>0.63974776969653013</v>
      </c>
      <c r="V28" s="22">
        <v>4165</v>
      </c>
      <c r="W28" s="22" t="s">
        <v>23</v>
      </c>
      <c r="X28" s="1" t="s">
        <v>163</v>
      </c>
      <c r="Y28" s="1" t="str">
        <f t="shared" si="0"/>
        <v>No</v>
      </c>
      <c r="Z28" s="22" t="s">
        <v>163</v>
      </c>
      <c r="AA28" s="22"/>
    </row>
    <row r="29" spans="1:27" x14ac:dyDescent="0.2">
      <c r="A29" s="22">
        <v>12</v>
      </c>
      <c r="B29" s="22">
        <v>8416</v>
      </c>
      <c r="C29" s="22">
        <v>2017</v>
      </c>
      <c r="D29" s="22">
        <v>2017</v>
      </c>
      <c r="E29" s="22">
        <v>219204</v>
      </c>
      <c r="F29" s="22" t="s">
        <v>104</v>
      </c>
      <c r="G29" s="22" t="s">
        <v>15</v>
      </c>
      <c r="H29" s="22" t="s">
        <v>20</v>
      </c>
      <c r="I29" s="22" t="s">
        <v>41</v>
      </c>
      <c r="J29" s="22" t="s">
        <v>22</v>
      </c>
      <c r="K29" s="22" t="s">
        <v>203</v>
      </c>
      <c r="L29" s="22" t="s">
        <v>121</v>
      </c>
      <c r="M29" s="22">
        <v>40</v>
      </c>
      <c r="N29" s="29" t="s">
        <v>373</v>
      </c>
      <c r="O29" s="1" t="s">
        <v>331</v>
      </c>
      <c r="P29" s="1" t="s">
        <v>332</v>
      </c>
      <c r="Q29" s="1" t="s">
        <v>336</v>
      </c>
      <c r="R29" s="23">
        <v>42899.809027777781</v>
      </c>
      <c r="S29" s="23">
        <v>42984.006249999999</v>
      </c>
      <c r="T29" s="22">
        <v>51</v>
      </c>
      <c r="U29" s="22">
        <f t="shared" si="2"/>
        <v>0.60572069545712848</v>
      </c>
      <c r="V29" s="22">
        <v>408</v>
      </c>
      <c r="W29" s="22" t="s">
        <v>23</v>
      </c>
      <c r="X29" s="1" t="s">
        <v>163</v>
      </c>
      <c r="Y29" s="1" t="str">
        <f t="shared" si="0"/>
        <v>No</v>
      </c>
      <c r="Z29" s="22" t="s">
        <v>163</v>
      </c>
      <c r="AA29" s="22"/>
    </row>
    <row r="30" spans="1:27" x14ac:dyDescent="0.2">
      <c r="A30" s="22">
        <v>38</v>
      </c>
      <c r="B30" s="22">
        <v>8442</v>
      </c>
      <c r="C30" s="22">
        <v>2017</v>
      </c>
      <c r="D30" s="22">
        <f t="shared" ref="D30:D38" si="3">YEAR(R30)</f>
        <v>2017</v>
      </c>
      <c r="E30" s="22">
        <v>219247</v>
      </c>
      <c r="F30" s="22" t="s">
        <v>49</v>
      </c>
      <c r="G30" s="22" t="s">
        <v>15</v>
      </c>
      <c r="H30" s="22" t="s">
        <v>16</v>
      </c>
      <c r="I30" s="22" t="s">
        <v>35</v>
      </c>
      <c r="J30" s="22" t="s">
        <v>22</v>
      </c>
      <c r="K30" s="22" t="s">
        <v>203</v>
      </c>
      <c r="L30" s="22" t="s">
        <v>139</v>
      </c>
      <c r="M30" s="22">
        <v>42</v>
      </c>
      <c r="N30" t="s">
        <v>374</v>
      </c>
      <c r="O30" s="1" t="s">
        <v>309</v>
      </c>
      <c r="P30" s="1" t="s">
        <v>310</v>
      </c>
      <c r="Q30" s="1" t="s">
        <v>337</v>
      </c>
      <c r="R30" s="23">
        <v>42885.78125</v>
      </c>
      <c r="S30" s="22"/>
      <c r="T30" s="22"/>
      <c r="U30" s="22" t="str">
        <f t="shared" si="2"/>
        <v/>
      </c>
      <c r="V30" s="22"/>
      <c r="W30" s="22"/>
      <c r="X30" s="1" t="s">
        <v>163</v>
      </c>
      <c r="Y30" s="1" t="str">
        <f t="shared" si="0"/>
        <v>No</v>
      </c>
      <c r="Z30" s="22" t="s">
        <v>163</v>
      </c>
      <c r="AA30" s="22"/>
    </row>
    <row r="31" spans="1:27" x14ac:dyDescent="0.2">
      <c r="A31" s="22">
        <v>40</v>
      </c>
      <c r="B31" s="22">
        <v>8444</v>
      </c>
      <c r="C31" s="22">
        <v>2017</v>
      </c>
      <c r="D31" s="22">
        <f t="shared" si="3"/>
        <v>2017</v>
      </c>
      <c r="E31" s="22">
        <v>219673</v>
      </c>
      <c r="F31" s="22" t="s">
        <v>109</v>
      </c>
      <c r="G31" s="22" t="s">
        <v>15</v>
      </c>
      <c r="H31" s="22" t="s">
        <v>20</v>
      </c>
      <c r="I31" s="22" t="s">
        <v>41</v>
      </c>
      <c r="J31" s="22" t="s">
        <v>22</v>
      </c>
      <c r="K31" s="22" t="s">
        <v>203</v>
      </c>
      <c r="L31" s="22" t="s">
        <v>125</v>
      </c>
      <c r="M31" s="22">
        <v>42</v>
      </c>
      <c r="N31" s="29" t="s">
        <v>375</v>
      </c>
      <c r="O31" s="1" t="s">
        <v>333</v>
      </c>
      <c r="P31" s="1" t="s">
        <v>334</v>
      </c>
      <c r="Q31" s="1" t="s">
        <v>336</v>
      </c>
      <c r="R31" s="23">
        <v>42891.495138888888</v>
      </c>
      <c r="S31" s="23">
        <v>42927.375</v>
      </c>
      <c r="T31" s="22">
        <v>-12</v>
      </c>
      <c r="U31" s="22">
        <f t="shared" si="2"/>
        <v>-0.33444945516479335</v>
      </c>
      <c r="V31" s="22">
        <v>13</v>
      </c>
      <c r="W31" s="22" t="s">
        <v>23</v>
      </c>
      <c r="X31" s="1" t="s">
        <v>163</v>
      </c>
      <c r="Y31" s="1" t="str">
        <f t="shared" si="0"/>
        <v>No</v>
      </c>
      <c r="Z31" s="22" t="s">
        <v>163</v>
      </c>
      <c r="AA31" s="22"/>
    </row>
    <row r="32" spans="1:27" x14ac:dyDescent="0.2">
      <c r="A32" s="22">
        <v>34</v>
      </c>
      <c r="B32" s="22">
        <v>8438</v>
      </c>
      <c r="C32" s="22">
        <v>2017</v>
      </c>
      <c r="D32" s="22">
        <f t="shared" si="3"/>
        <v>2017</v>
      </c>
      <c r="E32" s="22">
        <v>219789</v>
      </c>
      <c r="F32" s="22" t="s">
        <v>50</v>
      </c>
      <c r="G32" s="22" t="s">
        <v>15</v>
      </c>
      <c r="H32" s="22" t="s">
        <v>16</v>
      </c>
      <c r="I32" s="22" t="s">
        <v>41</v>
      </c>
      <c r="J32" s="22" t="s">
        <v>22</v>
      </c>
      <c r="K32" s="22" t="s">
        <v>203</v>
      </c>
      <c r="L32" s="22" t="s">
        <v>121</v>
      </c>
      <c r="M32" s="22" t="s">
        <v>341</v>
      </c>
      <c r="N32" s="29" t="s">
        <v>376</v>
      </c>
      <c r="O32" s="1" t="s">
        <v>311</v>
      </c>
      <c r="P32" s="1" t="s">
        <v>312</v>
      </c>
      <c r="Q32" s="1" t="s">
        <v>336</v>
      </c>
      <c r="R32" s="23">
        <v>42845.708333333336</v>
      </c>
      <c r="S32" s="22"/>
      <c r="T32" s="22"/>
      <c r="U32" s="22" t="str">
        <f t="shared" si="2"/>
        <v/>
      </c>
      <c r="V32" s="22"/>
      <c r="W32" s="22"/>
      <c r="X32" s="1" t="s">
        <v>163</v>
      </c>
      <c r="Y32" s="1" t="str">
        <f t="shared" si="0"/>
        <v>No</v>
      </c>
      <c r="Z32" s="22" t="s">
        <v>163</v>
      </c>
      <c r="AA32" s="22"/>
    </row>
    <row r="33" spans="1:27" s="6" customFormat="1" x14ac:dyDescent="0.2">
      <c r="A33" s="25">
        <v>53</v>
      </c>
      <c r="B33" s="25">
        <v>8447</v>
      </c>
      <c r="C33" s="3">
        <v>2018</v>
      </c>
      <c r="D33" s="25">
        <f t="shared" si="3"/>
        <v>2018</v>
      </c>
      <c r="E33" s="25">
        <v>187214</v>
      </c>
      <c r="F33" s="25" t="s">
        <v>79</v>
      </c>
      <c r="G33" s="25" t="s">
        <v>80</v>
      </c>
      <c r="H33" s="25" t="s">
        <v>20</v>
      </c>
      <c r="I33" s="25" t="s">
        <v>30</v>
      </c>
      <c r="J33" s="25" t="s">
        <v>18</v>
      </c>
      <c r="K33" s="25">
        <v>2009</v>
      </c>
      <c r="L33" s="9" t="s">
        <v>23</v>
      </c>
      <c r="M33" s="9"/>
      <c r="N33" s="9"/>
      <c r="O33" s="3"/>
      <c r="P33" s="3"/>
      <c r="Q33" s="3"/>
      <c r="R33" s="26">
        <v>43235.416666666664</v>
      </c>
      <c r="S33" s="26">
        <v>43621.375</v>
      </c>
      <c r="T33" s="25"/>
      <c r="U33" s="25"/>
      <c r="V33" s="25"/>
      <c r="W33" s="25"/>
      <c r="X33" s="3" t="s">
        <v>163</v>
      </c>
      <c r="Y33" s="3" t="str">
        <f t="shared" si="0"/>
        <v>No</v>
      </c>
      <c r="Z33" s="25" t="s">
        <v>163</v>
      </c>
      <c r="AA33" s="25"/>
    </row>
    <row r="34" spans="1:27" x14ac:dyDescent="0.2">
      <c r="A34" s="22">
        <v>64</v>
      </c>
      <c r="B34" s="22">
        <v>8458</v>
      </c>
      <c r="C34" s="1">
        <v>2018</v>
      </c>
      <c r="D34" s="22">
        <f t="shared" si="3"/>
        <v>2018</v>
      </c>
      <c r="E34" s="22">
        <v>217732</v>
      </c>
      <c r="F34" s="22" t="s">
        <v>87</v>
      </c>
      <c r="G34" s="22" t="s">
        <v>88</v>
      </c>
      <c r="H34" s="22" t="s">
        <v>20</v>
      </c>
      <c r="I34" s="22" t="s">
        <v>21</v>
      </c>
      <c r="J34" s="22" t="s">
        <v>18</v>
      </c>
      <c r="K34" s="22">
        <v>2013</v>
      </c>
      <c r="L34" s="2">
        <v>2.1</v>
      </c>
      <c r="M34" s="2"/>
      <c r="N34" s="2"/>
      <c r="O34" s="1"/>
      <c r="P34" s="1"/>
      <c r="Q34" s="1"/>
      <c r="R34" s="23">
        <v>43220.4375</v>
      </c>
      <c r="S34" s="23">
        <v>43940.770833333336</v>
      </c>
      <c r="T34" s="22"/>
      <c r="U34" s="22"/>
      <c r="V34" s="22"/>
      <c r="W34" s="22"/>
      <c r="X34" s="1" t="s">
        <v>163</v>
      </c>
      <c r="Y34" s="1" t="str">
        <f t="shared" ref="Y34:Y60" si="4">IF(C34=D34,"No","Yes")</f>
        <v>No</v>
      </c>
      <c r="Z34" s="22" t="s">
        <v>163</v>
      </c>
      <c r="AA34" s="22" t="s">
        <v>273</v>
      </c>
    </row>
    <row r="35" spans="1:27" x14ac:dyDescent="0.2">
      <c r="A35" s="22">
        <v>78</v>
      </c>
      <c r="B35" s="22">
        <v>8472</v>
      </c>
      <c r="C35" s="1">
        <v>2018</v>
      </c>
      <c r="D35" s="22">
        <f t="shared" si="3"/>
        <v>2018</v>
      </c>
      <c r="E35" s="22">
        <v>202119</v>
      </c>
      <c r="F35" s="22" t="s">
        <v>64</v>
      </c>
      <c r="G35" s="22" t="s">
        <v>65</v>
      </c>
      <c r="H35" s="22" t="s">
        <v>16</v>
      </c>
      <c r="I35" s="22" t="s">
        <v>17</v>
      </c>
      <c r="J35" s="22" t="s">
        <v>18</v>
      </c>
      <c r="K35" s="22">
        <v>2013</v>
      </c>
      <c r="L35" s="22" t="s">
        <v>144</v>
      </c>
      <c r="M35" s="22"/>
      <c r="N35" s="22"/>
      <c r="O35" s="1"/>
      <c r="P35" s="1"/>
      <c r="Q35" s="1"/>
      <c r="R35" s="23">
        <v>43207.583333333336</v>
      </c>
      <c r="S35" s="23">
        <v>43534.458333333336</v>
      </c>
      <c r="T35" s="22">
        <v>1754458</v>
      </c>
      <c r="U35" s="22">
        <f>T35/(S35-R35)</f>
        <v>5367.3667304015298</v>
      </c>
      <c r="V35" s="22">
        <v>10761</v>
      </c>
      <c r="W35" s="23">
        <v>43478.245729166665</v>
      </c>
      <c r="X35" s="1" t="s">
        <v>162</v>
      </c>
      <c r="Y35" s="1" t="str">
        <f t="shared" si="4"/>
        <v>No</v>
      </c>
      <c r="Z35" s="22" t="s">
        <v>163</v>
      </c>
      <c r="AA35" s="22"/>
    </row>
    <row r="36" spans="1:27" x14ac:dyDescent="0.2">
      <c r="A36" s="22">
        <v>66</v>
      </c>
      <c r="B36" s="22">
        <v>8460</v>
      </c>
      <c r="C36" s="1">
        <v>2018</v>
      </c>
      <c r="D36" s="22">
        <f t="shared" si="3"/>
        <v>2018</v>
      </c>
      <c r="E36" s="22">
        <v>202177</v>
      </c>
      <c r="F36" s="22" t="s">
        <v>73</v>
      </c>
      <c r="G36" s="22" t="s">
        <v>66</v>
      </c>
      <c r="H36" s="22" t="s">
        <v>16</v>
      </c>
      <c r="I36" s="22" t="s">
        <v>17</v>
      </c>
      <c r="J36" s="22" t="s">
        <v>18</v>
      </c>
      <c r="K36" s="22">
        <v>2014</v>
      </c>
      <c r="L36" s="22" t="s">
        <v>129</v>
      </c>
      <c r="M36" s="22"/>
      <c r="N36" s="22"/>
      <c r="O36" s="1"/>
      <c r="P36" s="1"/>
      <c r="Q36" s="1"/>
      <c r="R36" s="23">
        <v>43318.416666666664</v>
      </c>
      <c r="S36" s="23">
        <v>43530.416666666664</v>
      </c>
      <c r="T36" s="22">
        <f>-3396 + 3600</f>
        <v>204</v>
      </c>
      <c r="U36" s="22">
        <f>T36/(S36-R36)</f>
        <v>0.96226415094339623</v>
      </c>
      <c r="V36" s="22">
        <v>9019</v>
      </c>
      <c r="W36" s="22" t="s">
        <v>23</v>
      </c>
      <c r="X36" s="1" t="s">
        <v>163</v>
      </c>
      <c r="Y36" s="1" t="str">
        <f t="shared" si="4"/>
        <v>No</v>
      </c>
      <c r="Z36" s="22" t="s">
        <v>163</v>
      </c>
      <c r="AA36" s="22"/>
    </row>
    <row r="37" spans="1:27" x14ac:dyDescent="0.2">
      <c r="A37" s="22">
        <v>67</v>
      </c>
      <c r="B37" s="22">
        <v>8461</v>
      </c>
      <c r="C37" s="1">
        <v>2018</v>
      </c>
      <c r="D37" s="22">
        <f t="shared" si="3"/>
        <v>2018</v>
      </c>
      <c r="E37" s="22">
        <v>202177</v>
      </c>
      <c r="F37" s="22" t="s">
        <v>66</v>
      </c>
      <c r="G37" s="22" t="s">
        <v>14</v>
      </c>
      <c r="H37" s="22" t="s">
        <v>16</v>
      </c>
      <c r="I37" s="22" t="s">
        <v>17</v>
      </c>
      <c r="J37" s="22" t="s">
        <v>18</v>
      </c>
      <c r="K37" s="22">
        <v>2014</v>
      </c>
      <c r="L37" s="22" t="s">
        <v>141</v>
      </c>
      <c r="M37" s="22"/>
      <c r="N37" s="22"/>
      <c r="O37" s="1"/>
      <c r="P37" s="1"/>
      <c r="Q37" s="1"/>
      <c r="R37" s="23">
        <v>43214.583333333336</v>
      </c>
      <c r="S37" s="23">
        <v>43318.416666666664</v>
      </c>
      <c r="T37" s="22">
        <v>-64</v>
      </c>
      <c r="U37" s="22">
        <f>T37/(S37-R37)</f>
        <v>-0.61637239165331936</v>
      </c>
      <c r="V37" s="22">
        <v>4617</v>
      </c>
      <c r="W37" s="22" t="s">
        <v>23</v>
      </c>
      <c r="X37" s="1" t="s">
        <v>163</v>
      </c>
      <c r="Y37" s="1" t="str">
        <f t="shared" si="4"/>
        <v>No</v>
      </c>
      <c r="Z37" s="22" t="s">
        <v>163</v>
      </c>
      <c r="AA37" s="22"/>
    </row>
    <row r="38" spans="1:27" x14ac:dyDescent="0.2">
      <c r="A38" s="22">
        <v>51</v>
      </c>
      <c r="B38" s="22">
        <v>8445</v>
      </c>
      <c r="C38" s="1">
        <v>2018</v>
      </c>
      <c r="D38" s="22">
        <f t="shared" si="3"/>
        <v>2018</v>
      </c>
      <c r="E38" s="22">
        <v>202285</v>
      </c>
      <c r="F38" s="22" t="s">
        <v>84</v>
      </c>
      <c r="G38" s="22" t="s">
        <v>85</v>
      </c>
      <c r="H38" s="22" t="s">
        <v>20</v>
      </c>
      <c r="I38" s="22" t="s">
        <v>21</v>
      </c>
      <c r="J38" s="22" t="s">
        <v>18</v>
      </c>
      <c r="K38" s="22">
        <v>2013</v>
      </c>
      <c r="L38" s="2" t="s">
        <v>23</v>
      </c>
      <c r="M38" s="2"/>
      <c r="N38" s="2"/>
      <c r="O38" s="1"/>
      <c r="P38" s="1"/>
      <c r="Q38" s="1"/>
      <c r="R38" s="23">
        <v>43223.4375</v>
      </c>
      <c r="S38" s="22"/>
      <c r="T38" s="22"/>
      <c r="U38" s="22"/>
      <c r="V38" s="22"/>
      <c r="W38" s="22"/>
      <c r="X38" s="1" t="s">
        <v>163</v>
      </c>
      <c r="Y38" s="1" t="str">
        <f t="shared" si="4"/>
        <v>No</v>
      </c>
      <c r="Z38" s="22" t="s">
        <v>163</v>
      </c>
      <c r="AA38" s="22"/>
    </row>
    <row r="39" spans="1:27" x14ac:dyDescent="0.2">
      <c r="A39" s="22">
        <v>15</v>
      </c>
      <c r="B39" s="22">
        <v>8419</v>
      </c>
      <c r="C39" s="22">
        <v>2017</v>
      </c>
      <c r="D39" s="22">
        <v>2018</v>
      </c>
      <c r="E39" s="22">
        <v>203140</v>
      </c>
      <c r="F39" s="22" t="s">
        <v>51</v>
      </c>
      <c r="G39" s="22" t="s">
        <v>52</v>
      </c>
      <c r="H39" s="22" t="s">
        <v>16</v>
      </c>
      <c r="I39" s="22" t="s">
        <v>41</v>
      </c>
      <c r="J39" s="22" t="s">
        <v>22</v>
      </c>
      <c r="K39" s="22">
        <v>2015</v>
      </c>
      <c r="L39" s="22" t="s">
        <v>125</v>
      </c>
      <c r="M39" s="22"/>
      <c r="N39" s="22"/>
      <c r="O39" s="1"/>
      <c r="P39" s="1"/>
      <c r="Q39" s="1"/>
      <c r="R39" s="23">
        <v>43200.75</v>
      </c>
      <c r="S39" s="23">
        <v>43772.625</v>
      </c>
      <c r="T39" s="22">
        <v>2093879</v>
      </c>
      <c r="U39" s="22">
        <f>IF(OR(R39="",S39=""),"",T39/(S39-R39))</f>
        <v>3661.4277595628414</v>
      </c>
      <c r="V39" s="22">
        <v>4297</v>
      </c>
      <c r="W39" s="23">
        <v>43426.09684027778</v>
      </c>
      <c r="X39" s="1" t="s">
        <v>162</v>
      </c>
      <c r="Y39" s="1" t="str">
        <f t="shared" si="4"/>
        <v>Yes</v>
      </c>
      <c r="Z39" s="22" t="s">
        <v>163</v>
      </c>
      <c r="AA39" s="22"/>
    </row>
    <row r="40" spans="1:27" x14ac:dyDescent="0.2">
      <c r="A40" s="22">
        <v>75</v>
      </c>
      <c r="B40" s="22">
        <v>8469</v>
      </c>
      <c r="C40" s="1">
        <v>2018</v>
      </c>
      <c r="D40" s="22">
        <f t="shared" ref="D40:D50" si="5">YEAR(R40)</f>
        <v>2018</v>
      </c>
      <c r="E40" s="22">
        <v>203478</v>
      </c>
      <c r="F40" s="22" t="s">
        <v>81</v>
      </c>
      <c r="G40" s="22" t="s">
        <v>28</v>
      </c>
      <c r="H40" s="22" t="s">
        <v>20</v>
      </c>
      <c r="I40" s="22" t="s">
        <v>30</v>
      </c>
      <c r="J40" s="22" t="s">
        <v>18</v>
      </c>
      <c r="K40" s="22">
        <v>2012</v>
      </c>
      <c r="L40" s="2" t="s">
        <v>23</v>
      </c>
      <c r="M40" s="2"/>
      <c r="N40" s="2"/>
      <c r="O40" s="1"/>
      <c r="P40" s="1"/>
      <c r="Q40" s="1"/>
      <c r="R40" s="23">
        <v>43223.4375</v>
      </c>
      <c r="S40" s="22"/>
      <c r="T40" s="22"/>
      <c r="U40" s="22"/>
      <c r="V40" s="22"/>
      <c r="W40" s="22"/>
      <c r="X40" s="1" t="s">
        <v>163</v>
      </c>
      <c r="Y40" s="1" t="str">
        <f t="shared" si="4"/>
        <v>No</v>
      </c>
      <c r="Z40" s="22" t="s">
        <v>163</v>
      </c>
      <c r="AA40" s="22"/>
    </row>
    <row r="41" spans="1:27" x14ac:dyDescent="0.2">
      <c r="A41" s="22">
        <v>77</v>
      </c>
      <c r="B41" s="22">
        <v>8471</v>
      </c>
      <c r="C41" s="1">
        <v>2018</v>
      </c>
      <c r="D41" s="22">
        <f t="shared" si="5"/>
        <v>2018</v>
      </c>
      <c r="E41" s="22">
        <v>203581</v>
      </c>
      <c r="F41" s="22" t="s">
        <v>70</v>
      </c>
      <c r="G41" s="22" t="s">
        <v>31</v>
      </c>
      <c r="H41" s="22" t="s">
        <v>16</v>
      </c>
      <c r="I41" s="22" t="s">
        <v>17</v>
      </c>
      <c r="J41" s="22" t="s">
        <v>22</v>
      </c>
      <c r="K41" s="22">
        <v>2005</v>
      </c>
      <c r="L41" s="22" t="s">
        <v>124</v>
      </c>
      <c r="M41" s="22"/>
      <c r="N41" s="22"/>
      <c r="O41" s="1"/>
      <c r="P41" s="1"/>
      <c r="Q41" s="1"/>
      <c r="R41" s="23">
        <v>43276.416666666664</v>
      </c>
      <c r="S41" s="23">
        <v>43319.416666666664</v>
      </c>
      <c r="T41" s="22">
        <v>4</v>
      </c>
      <c r="U41" s="22">
        <f>T41/(S41-R41)</f>
        <v>9.3023255813953487E-2</v>
      </c>
      <c r="V41" s="22">
        <v>2879</v>
      </c>
      <c r="W41" s="22" t="s">
        <v>23</v>
      </c>
      <c r="X41" s="1" t="s">
        <v>163</v>
      </c>
      <c r="Y41" s="1" t="str">
        <f t="shared" si="4"/>
        <v>No</v>
      </c>
      <c r="Z41" s="22" t="s">
        <v>163</v>
      </c>
      <c r="AA41" s="22"/>
    </row>
    <row r="42" spans="1:27" x14ac:dyDescent="0.2">
      <c r="A42" s="22">
        <v>37</v>
      </c>
      <c r="B42" s="22">
        <v>8441</v>
      </c>
      <c r="C42" s="22">
        <v>2017</v>
      </c>
      <c r="D42" s="22">
        <f t="shared" si="5"/>
        <v>2018</v>
      </c>
      <c r="E42" s="22">
        <v>203694</v>
      </c>
      <c r="F42" s="22" t="s">
        <v>93</v>
      </c>
      <c r="G42" s="22" t="s">
        <v>61</v>
      </c>
      <c r="H42" s="22" t="s">
        <v>16</v>
      </c>
      <c r="I42" s="22" t="s">
        <v>27</v>
      </c>
      <c r="J42" s="22" t="s">
        <v>22</v>
      </c>
      <c r="K42" s="22">
        <v>2010</v>
      </c>
      <c r="L42" s="22" t="s">
        <v>128</v>
      </c>
      <c r="M42" s="22"/>
      <c r="N42" s="22"/>
      <c r="O42" s="1"/>
      <c r="P42" s="1"/>
      <c r="Q42" s="1"/>
      <c r="R42" s="23">
        <v>43318.416666666664</v>
      </c>
      <c r="S42" s="23">
        <v>43530.416666666664</v>
      </c>
      <c r="T42" s="22">
        <v>1754877</v>
      </c>
      <c r="U42" s="22">
        <f>T42/(S42-R42)</f>
        <v>8277.7216981132078</v>
      </c>
      <c r="V42" s="22">
        <v>214</v>
      </c>
      <c r="W42" s="23">
        <v>43418.564756944441</v>
      </c>
      <c r="X42" s="1" t="s">
        <v>162</v>
      </c>
      <c r="Y42" s="1" t="str">
        <f t="shared" si="4"/>
        <v>Yes</v>
      </c>
      <c r="Z42" s="22" t="s">
        <v>163</v>
      </c>
      <c r="AA42" s="22"/>
    </row>
    <row r="43" spans="1:27" x14ac:dyDescent="0.2">
      <c r="A43" s="22">
        <v>72</v>
      </c>
      <c r="B43" s="22">
        <v>8466</v>
      </c>
      <c r="C43" s="1">
        <v>2018</v>
      </c>
      <c r="D43" s="22">
        <f t="shared" si="5"/>
        <v>2018</v>
      </c>
      <c r="E43" s="22">
        <v>203694</v>
      </c>
      <c r="F43" s="22" t="s">
        <v>61</v>
      </c>
      <c r="G43" s="22" t="s">
        <v>62</v>
      </c>
      <c r="H43" s="22" t="s">
        <v>16</v>
      </c>
      <c r="I43" s="22" t="s">
        <v>27</v>
      </c>
      <c r="J43" s="22" t="s">
        <v>22</v>
      </c>
      <c r="K43" s="22">
        <v>2010</v>
      </c>
      <c r="L43" s="22" t="s">
        <v>128</v>
      </c>
      <c r="M43" s="22"/>
      <c r="N43" s="22"/>
      <c r="O43" s="1"/>
      <c r="P43" s="1"/>
      <c r="Q43" s="1"/>
      <c r="R43" s="23">
        <v>43198.4375</v>
      </c>
      <c r="S43" s="22" t="s">
        <v>23</v>
      </c>
      <c r="T43" s="22" t="s">
        <v>23</v>
      </c>
      <c r="U43" s="22" t="s">
        <v>23</v>
      </c>
      <c r="V43" s="22" t="s">
        <v>23</v>
      </c>
      <c r="W43" s="23">
        <v>43217.333333333336</v>
      </c>
      <c r="X43" s="1" t="s">
        <v>163</v>
      </c>
      <c r="Y43" s="1" t="str">
        <f t="shared" si="4"/>
        <v>No</v>
      </c>
      <c r="Z43" s="22" t="s">
        <v>162</v>
      </c>
      <c r="AA43" s="22" t="s">
        <v>190</v>
      </c>
    </row>
    <row r="44" spans="1:27" x14ac:dyDescent="0.2">
      <c r="A44" s="22">
        <v>76</v>
      </c>
      <c r="B44" s="22">
        <v>8470</v>
      </c>
      <c r="C44" s="1">
        <v>2018</v>
      </c>
      <c r="D44" s="22">
        <f t="shared" si="5"/>
        <v>2018</v>
      </c>
      <c r="E44" s="22">
        <v>203770</v>
      </c>
      <c r="F44" s="22" t="s">
        <v>89</v>
      </c>
      <c r="G44" s="22" t="s">
        <v>32</v>
      </c>
      <c r="H44" s="22" t="s">
        <v>20</v>
      </c>
      <c r="I44" s="22" t="s">
        <v>21</v>
      </c>
      <c r="J44" s="22" t="s">
        <v>18</v>
      </c>
      <c r="K44" s="22">
        <v>2014</v>
      </c>
      <c r="L44" s="2" t="s">
        <v>23</v>
      </c>
      <c r="M44" s="2"/>
      <c r="N44" s="2"/>
      <c r="O44" s="1"/>
      <c r="P44" s="1"/>
      <c r="Q44" s="1"/>
      <c r="R44" s="23">
        <v>43220.4375</v>
      </c>
      <c r="S44" s="23">
        <v>43328.416666666664</v>
      </c>
      <c r="T44" s="22">
        <v>95</v>
      </c>
      <c r="U44" s="22">
        <f>T44/(S44-R44)</f>
        <v>0.87979934400928084</v>
      </c>
      <c r="V44" s="22">
        <v>2571</v>
      </c>
      <c r="W44" s="22" t="s">
        <v>23</v>
      </c>
      <c r="X44" s="1" t="s">
        <v>163</v>
      </c>
      <c r="Y44" s="1" t="str">
        <f t="shared" si="4"/>
        <v>No</v>
      </c>
      <c r="Z44" s="22" t="s">
        <v>163</v>
      </c>
      <c r="AA44" s="22"/>
    </row>
    <row r="45" spans="1:27" x14ac:dyDescent="0.2">
      <c r="A45" s="22">
        <v>39</v>
      </c>
      <c r="B45" s="22">
        <v>8443</v>
      </c>
      <c r="C45" s="22">
        <v>2017</v>
      </c>
      <c r="D45" s="22">
        <f t="shared" si="5"/>
        <v>2018</v>
      </c>
      <c r="E45" s="22">
        <v>203847</v>
      </c>
      <c r="F45" s="22" t="s">
        <v>54</v>
      </c>
      <c r="G45" s="22" t="s">
        <v>53</v>
      </c>
      <c r="H45" s="22" t="s">
        <v>16</v>
      </c>
      <c r="I45" s="22" t="s">
        <v>41</v>
      </c>
      <c r="J45" s="22" t="s">
        <v>22</v>
      </c>
      <c r="K45" s="22">
        <v>2013</v>
      </c>
      <c r="L45" s="22" t="s">
        <v>140</v>
      </c>
      <c r="M45" s="22"/>
      <c r="N45" s="22"/>
      <c r="O45" s="1"/>
      <c r="P45" s="1"/>
      <c r="Q45" s="1"/>
      <c r="R45" s="23">
        <v>43318.416666666664</v>
      </c>
      <c r="S45" s="23">
        <v>43538.520833333336</v>
      </c>
      <c r="T45" s="22">
        <v>2094617</v>
      </c>
      <c r="U45" s="22">
        <f>IF(OR(R45="",S45=""),"",T45/(S45-R45))</f>
        <v>9516.480454330127</v>
      </c>
      <c r="V45" s="22">
        <v>16</v>
      </c>
      <c r="W45" s="23">
        <v>43342.510416666664</v>
      </c>
      <c r="X45" s="1" t="s">
        <v>162</v>
      </c>
      <c r="Y45" s="1" t="str">
        <f t="shared" si="4"/>
        <v>Yes</v>
      </c>
      <c r="Z45" s="22" t="s">
        <v>163</v>
      </c>
      <c r="AA45" s="22"/>
    </row>
    <row r="46" spans="1:27" x14ac:dyDescent="0.2">
      <c r="A46" s="22">
        <v>73</v>
      </c>
      <c r="B46" s="22">
        <v>8467</v>
      </c>
      <c r="C46" s="1">
        <v>2018</v>
      </c>
      <c r="D46" s="22">
        <f t="shared" si="5"/>
        <v>2018</v>
      </c>
      <c r="E46" s="22">
        <v>203847</v>
      </c>
      <c r="F46" s="22" t="s">
        <v>53</v>
      </c>
      <c r="G46" s="22" t="s">
        <v>54</v>
      </c>
      <c r="H46" s="22" t="s">
        <v>16</v>
      </c>
      <c r="I46" s="22" t="s">
        <v>41</v>
      </c>
      <c r="J46" s="22" t="s">
        <v>22</v>
      </c>
      <c r="K46" s="22">
        <v>2013</v>
      </c>
      <c r="L46" s="22" t="s">
        <v>140</v>
      </c>
      <c r="M46" s="22"/>
      <c r="N46" s="22"/>
      <c r="O46" s="1"/>
      <c r="P46" s="1"/>
      <c r="Q46" s="1"/>
      <c r="R46" s="23">
        <v>43207.583333333336</v>
      </c>
      <c r="S46" s="23">
        <v>43318.416666666664</v>
      </c>
      <c r="T46" s="22">
        <v>61</v>
      </c>
      <c r="U46" s="22">
        <f>T46/(S46-R46)</f>
        <v>0.55037593984964817</v>
      </c>
      <c r="V46" s="22">
        <v>13</v>
      </c>
      <c r="W46" s="22" t="s">
        <v>23</v>
      </c>
      <c r="X46" s="1" t="s">
        <v>163</v>
      </c>
      <c r="Y46" s="1" t="str">
        <f t="shared" si="4"/>
        <v>No</v>
      </c>
      <c r="Z46" s="22" t="s">
        <v>163</v>
      </c>
      <c r="AA46" s="22"/>
    </row>
    <row r="47" spans="1:27" x14ac:dyDescent="0.2">
      <c r="A47" s="22">
        <v>33</v>
      </c>
      <c r="B47" s="22">
        <v>8437</v>
      </c>
      <c r="C47" s="22">
        <v>2017</v>
      </c>
      <c r="D47" s="22">
        <f t="shared" si="5"/>
        <v>2018</v>
      </c>
      <c r="E47" s="22">
        <v>204390</v>
      </c>
      <c r="F47" s="22" t="s">
        <v>65</v>
      </c>
      <c r="G47" s="22" t="s">
        <v>86</v>
      </c>
      <c r="H47" s="22" t="s">
        <v>20</v>
      </c>
      <c r="I47" s="22" t="s">
        <v>21</v>
      </c>
      <c r="J47" s="22" t="s">
        <v>18</v>
      </c>
      <c r="K47" s="22">
        <v>2012</v>
      </c>
      <c r="L47" s="2" t="s">
        <v>23</v>
      </c>
      <c r="M47" s="2"/>
      <c r="N47" s="2"/>
      <c r="O47" s="1"/>
      <c r="P47" s="1"/>
      <c r="Q47" s="1"/>
      <c r="R47" s="23">
        <v>43326.416666666664</v>
      </c>
      <c r="S47" s="23">
        <v>43544.416666666664</v>
      </c>
      <c r="T47" s="22">
        <v>-1332903</v>
      </c>
      <c r="U47" s="22">
        <f>IF(OR(R47="",S47=""),"",T47/(S47-R47))</f>
        <v>-6114.2339449541287</v>
      </c>
      <c r="V47" s="22">
        <v>1379</v>
      </c>
      <c r="W47" s="23">
        <v>43360.765486111108</v>
      </c>
      <c r="X47" s="1" t="s">
        <v>162</v>
      </c>
      <c r="Y47" s="1" t="str">
        <f t="shared" si="4"/>
        <v>Yes</v>
      </c>
      <c r="Z47" s="22" t="s">
        <v>163</v>
      </c>
      <c r="AA47" s="22"/>
    </row>
    <row r="48" spans="1:27" x14ac:dyDescent="0.2">
      <c r="A48" s="22">
        <v>54</v>
      </c>
      <c r="B48" s="22">
        <v>8448</v>
      </c>
      <c r="C48" s="1">
        <v>2018</v>
      </c>
      <c r="D48" s="22">
        <f t="shared" si="5"/>
        <v>2018</v>
      </c>
      <c r="E48" s="22">
        <v>204390</v>
      </c>
      <c r="F48" s="22" t="s">
        <v>86</v>
      </c>
      <c r="G48" s="22" t="s">
        <v>86</v>
      </c>
      <c r="H48" s="22" t="s">
        <v>20</v>
      </c>
      <c r="I48" s="22" t="s">
        <v>21</v>
      </c>
      <c r="J48" s="22" t="s">
        <v>18</v>
      </c>
      <c r="K48" s="22">
        <v>2012</v>
      </c>
      <c r="L48" s="2" t="s">
        <v>23</v>
      </c>
      <c r="M48" s="2"/>
      <c r="N48" s="2"/>
      <c r="O48" s="1"/>
      <c r="P48" s="1"/>
      <c r="Q48" s="1"/>
      <c r="R48" s="23">
        <v>43220.4375</v>
      </c>
      <c r="S48" s="23">
        <v>43326.416666666664</v>
      </c>
      <c r="T48" s="22">
        <v>33</v>
      </c>
      <c r="U48" s="22">
        <f>T48/(S48-R48)</f>
        <v>0.31138195400040031</v>
      </c>
      <c r="V48" s="22">
        <v>2443</v>
      </c>
      <c r="W48" s="22" t="s">
        <v>23</v>
      </c>
      <c r="X48" s="1" t="s">
        <v>163</v>
      </c>
      <c r="Y48" s="1" t="str">
        <f t="shared" si="4"/>
        <v>No</v>
      </c>
      <c r="Z48" s="22" t="s">
        <v>163</v>
      </c>
      <c r="AA48" s="22"/>
    </row>
    <row r="49" spans="1:27" x14ac:dyDescent="0.2">
      <c r="A49" s="22">
        <v>74</v>
      </c>
      <c r="B49" s="22">
        <v>8468</v>
      </c>
      <c r="C49" s="1">
        <v>2018</v>
      </c>
      <c r="D49" s="22">
        <f t="shared" si="5"/>
        <v>2018</v>
      </c>
      <c r="E49" s="22">
        <v>204510</v>
      </c>
      <c r="F49" s="22" t="s">
        <v>55</v>
      </c>
      <c r="G49" s="22" t="s">
        <v>39</v>
      </c>
      <c r="H49" s="22" t="s">
        <v>16</v>
      </c>
      <c r="I49" s="22" t="s">
        <v>41</v>
      </c>
      <c r="J49" s="22" t="s">
        <v>22</v>
      </c>
      <c r="K49" s="22" t="s">
        <v>201</v>
      </c>
      <c r="L49" s="22" t="s">
        <v>143</v>
      </c>
      <c r="M49" s="22"/>
      <c r="N49" s="22"/>
      <c r="O49" s="1"/>
      <c r="P49" s="1"/>
      <c r="Q49" s="1"/>
      <c r="R49" s="23">
        <v>43236.416666666664</v>
      </c>
      <c r="S49" s="22"/>
      <c r="T49" s="22"/>
      <c r="U49" s="22"/>
      <c r="V49" s="22"/>
      <c r="W49" s="22"/>
      <c r="X49" s="1" t="s">
        <v>163</v>
      </c>
      <c r="Y49" s="1" t="str">
        <f t="shared" si="4"/>
        <v>No</v>
      </c>
      <c r="Z49" s="22" t="s">
        <v>163</v>
      </c>
      <c r="AA49" s="22"/>
    </row>
    <row r="50" spans="1:27" x14ac:dyDescent="0.2">
      <c r="A50" s="22">
        <v>69</v>
      </c>
      <c r="B50" s="22">
        <v>8463</v>
      </c>
      <c r="C50" s="1">
        <v>2018</v>
      </c>
      <c r="D50" s="22">
        <f t="shared" si="5"/>
        <v>2018</v>
      </c>
      <c r="E50" s="22">
        <v>217579</v>
      </c>
      <c r="F50" s="22" t="s">
        <v>91</v>
      </c>
      <c r="G50" s="22" t="s">
        <v>46</v>
      </c>
      <c r="H50" s="22" t="s">
        <v>20</v>
      </c>
      <c r="I50" s="22" t="s">
        <v>21</v>
      </c>
      <c r="J50" s="22" t="s">
        <v>18</v>
      </c>
      <c r="K50" s="22">
        <v>2014</v>
      </c>
      <c r="L50" s="2" t="s">
        <v>23</v>
      </c>
      <c r="M50" s="2"/>
      <c r="N50" s="2"/>
      <c r="O50" s="1"/>
      <c r="P50" s="1"/>
      <c r="Q50" s="1"/>
      <c r="R50" s="23">
        <v>43257.416666666664</v>
      </c>
      <c r="S50" s="22"/>
      <c r="T50" s="22"/>
      <c r="U50" s="22"/>
      <c r="V50" s="22"/>
      <c r="W50" s="22"/>
      <c r="X50" s="1" t="s">
        <v>163</v>
      </c>
      <c r="Y50" s="1" t="str">
        <f t="shared" si="4"/>
        <v>No</v>
      </c>
      <c r="Z50" s="22" t="s">
        <v>163</v>
      </c>
      <c r="AA50" s="22"/>
    </row>
    <row r="51" spans="1:27" x14ac:dyDescent="0.2">
      <c r="A51" s="22">
        <v>10</v>
      </c>
      <c r="B51" s="22">
        <v>8405</v>
      </c>
      <c r="C51" s="22">
        <v>2017</v>
      </c>
      <c r="D51" s="22">
        <v>2018</v>
      </c>
      <c r="E51" s="22">
        <v>217772</v>
      </c>
      <c r="F51" s="22" t="s">
        <v>94</v>
      </c>
      <c r="G51" s="22" t="s">
        <v>15</v>
      </c>
      <c r="H51" s="22" t="s">
        <v>95</v>
      </c>
      <c r="I51" s="22" t="s">
        <v>96</v>
      </c>
      <c r="J51" s="22" t="s">
        <v>22</v>
      </c>
      <c r="K51" s="22" t="s">
        <v>202</v>
      </c>
      <c r="L51" s="2" t="s">
        <v>23</v>
      </c>
      <c r="M51" s="2"/>
      <c r="N51" s="2"/>
      <c r="O51" s="1"/>
      <c r="P51" s="1"/>
      <c r="Q51" s="1"/>
      <c r="R51" s="23">
        <v>43279.416666666664</v>
      </c>
      <c r="S51" s="22"/>
      <c r="T51" s="22"/>
      <c r="U51" s="22"/>
      <c r="V51" s="22"/>
      <c r="W51" s="22"/>
      <c r="X51" s="1" t="s">
        <v>163</v>
      </c>
      <c r="Y51" s="1" t="str">
        <f t="shared" si="4"/>
        <v>Yes</v>
      </c>
      <c r="Z51" s="22" t="s">
        <v>163</v>
      </c>
      <c r="AA51" s="22"/>
    </row>
    <row r="52" spans="1:27" x14ac:dyDescent="0.2">
      <c r="A52" s="22">
        <v>52</v>
      </c>
      <c r="B52" s="22">
        <v>8446</v>
      </c>
      <c r="C52" s="1">
        <v>2018</v>
      </c>
      <c r="D52" s="22">
        <f>YEAR(R52)</f>
        <v>2018</v>
      </c>
      <c r="E52" s="22">
        <v>217888</v>
      </c>
      <c r="F52" s="22" t="s">
        <v>58</v>
      </c>
      <c r="G52" s="22" t="s">
        <v>47</v>
      </c>
      <c r="H52" s="22" t="s">
        <v>16</v>
      </c>
      <c r="I52" s="22" t="s">
        <v>41</v>
      </c>
      <c r="J52" s="22" t="s">
        <v>22</v>
      </c>
      <c r="K52" s="22">
        <v>2010</v>
      </c>
      <c r="L52" s="22" t="s">
        <v>111</v>
      </c>
      <c r="M52" s="22"/>
      <c r="N52" s="22"/>
      <c r="O52" s="1"/>
      <c r="P52" s="1"/>
      <c r="Q52" s="1"/>
      <c r="R52" s="23">
        <v>43198.4375</v>
      </c>
      <c r="S52" s="23">
        <v>43531.625</v>
      </c>
      <c r="T52" s="22">
        <v>1755034</v>
      </c>
      <c r="U52" s="22">
        <f>T52/(S52-R52)</f>
        <v>5267.4064903395238</v>
      </c>
      <c r="V52" s="22">
        <v>2674</v>
      </c>
      <c r="W52" s="23">
        <v>43466.933703703704</v>
      </c>
      <c r="X52" s="1" t="s">
        <v>162</v>
      </c>
      <c r="Y52" s="1" t="str">
        <f t="shared" si="4"/>
        <v>No</v>
      </c>
      <c r="Z52" s="22" t="s">
        <v>163</v>
      </c>
      <c r="AA52" s="22"/>
    </row>
    <row r="53" spans="1:27" x14ac:dyDescent="0.2">
      <c r="A53" s="22">
        <v>63</v>
      </c>
      <c r="B53" s="22">
        <v>8457</v>
      </c>
      <c r="C53" s="1">
        <v>2018</v>
      </c>
      <c r="D53" s="22">
        <f>YEAR(R53)</f>
        <v>2018</v>
      </c>
      <c r="E53" s="22">
        <v>218340</v>
      </c>
      <c r="F53" s="22" t="s">
        <v>56</v>
      </c>
      <c r="G53" s="22" t="s">
        <v>57</v>
      </c>
      <c r="H53" s="22" t="s">
        <v>16</v>
      </c>
      <c r="I53" s="22" t="s">
        <v>41</v>
      </c>
      <c r="J53" s="22" t="s">
        <v>22</v>
      </c>
      <c r="K53" s="22">
        <v>2013</v>
      </c>
      <c r="L53" s="22" t="s">
        <v>129</v>
      </c>
      <c r="M53" s="22"/>
      <c r="N53" s="22"/>
      <c r="O53" s="1"/>
      <c r="P53" s="1"/>
      <c r="Q53" s="1"/>
      <c r="R53" s="23">
        <v>43199.4375</v>
      </c>
      <c r="S53" s="23">
        <v>43318.416666666664</v>
      </c>
      <c r="T53" s="22">
        <v>68</v>
      </c>
      <c r="U53" s="22">
        <f>T53/(S53-R53)</f>
        <v>0.57152862896166456</v>
      </c>
      <c r="V53" s="22">
        <v>401</v>
      </c>
      <c r="W53" s="22" t="s">
        <v>23</v>
      </c>
      <c r="X53" s="1" t="s">
        <v>163</v>
      </c>
      <c r="Y53" s="1" t="str">
        <f t="shared" si="4"/>
        <v>No</v>
      </c>
      <c r="Z53" s="22" t="s">
        <v>163</v>
      </c>
      <c r="AA53" s="22"/>
    </row>
    <row r="54" spans="1:27" x14ac:dyDescent="0.2">
      <c r="A54" s="22">
        <v>68</v>
      </c>
      <c r="B54" s="22">
        <v>8462</v>
      </c>
      <c r="C54" s="1">
        <v>2018</v>
      </c>
      <c r="D54" s="22">
        <f>YEAR(R54)</f>
        <v>2018</v>
      </c>
      <c r="E54" s="22">
        <v>218340</v>
      </c>
      <c r="F54" s="22" t="s">
        <v>59</v>
      </c>
      <c r="G54" s="22" t="s">
        <v>56</v>
      </c>
      <c r="H54" s="22" t="s">
        <v>16</v>
      </c>
      <c r="I54" s="22" t="s">
        <v>41</v>
      </c>
      <c r="J54" s="22" t="s">
        <v>22</v>
      </c>
      <c r="K54" s="22">
        <v>2013</v>
      </c>
      <c r="L54" s="22" t="s">
        <v>129</v>
      </c>
      <c r="M54" s="22"/>
      <c r="N54" s="22"/>
      <c r="O54" s="1"/>
      <c r="P54" s="1"/>
      <c r="Q54" s="1"/>
      <c r="R54" s="23">
        <v>43318.416666666664</v>
      </c>
      <c r="S54" s="23">
        <v>43566.5</v>
      </c>
      <c r="T54" s="22" t="s">
        <v>23</v>
      </c>
      <c r="U54" s="22" t="s">
        <v>23</v>
      </c>
      <c r="V54" s="22" t="s">
        <v>23</v>
      </c>
      <c r="W54" s="22" t="s">
        <v>23</v>
      </c>
      <c r="X54" s="1" t="s">
        <v>162</v>
      </c>
      <c r="Y54" s="1" t="str">
        <f t="shared" si="4"/>
        <v>No</v>
      </c>
      <c r="Z54" s="22" t="s">
        <v>163</v>
      </c>
      <c r="AA54" s="22" t="s">
        <v>191</v>
      </c>
    </row>
    <row r="55" spans="1:27" x14ac:dyDescent="0.2">
      <c r="A55" s="22">
        <v>62</v>
      </c>
      <c r="B55" s="22">
        <v>8456</v>
      </c>
      <c r="C55" s="1">
        <v>2018</v>
      </c>
      <c r="D55" s="22">
        <f>YEAR(R55)</f>
        <v>2018</v>
      </c>
      <c r="E55" s="22">
        <v>218594</v>
      </c>
      <c r="F55" s="22" t="s">
        <v>75</v>
      </c>
      <c r="G55" s="22" t="s">
        <v>15</v>
      </c>
      <c r="H55" s="22" t="s">
        <v>20</v>
      </c>
      <c r="I55" s="22" t="s">
        <v>41</v>
      </c>
      <c r="J55" s="22" t="s">
        <v>22</v>
      </c>
      <c r="K55" s="22" t="s">
        <v>202</v>
      </c>
      <c r="L55" s="2" t="s">
        <v>23</v>
      </c>
      <c r="M55" s="2"/>
      <c r="N55" s="2"/>
      <c r="O55" s="1"/>
      <c r="P55" s="1"/>
      <c r="Q55" s="1"/>
      <c r="R55" s="23">
        <v>43230.416666666664</v>
      </c>
      <c r="S55" s="22"/>
      <c r="T55" s="22"/>
      <c r="U55" s="22"/>
      <c r="V55" s="22"/>
      <c r="W55" s="22"/>
      <c r="X55" s="1" t="s">
        <v>163</v>
      </c>
      <c r="Y55" s="1" t="str">
        <f t="shared" si="4"/>
        <v>No</v>
      </c>
      <c r="Z55" s="22" t="s">
        <v>163</v>
      </c>
      <c r="AA55" s="22" t="s">
        <v>76</v>
      </c>
    </row>
    <row r="56" spans="1:27" s="11" customFormat="1" x14ac:dyDescent="0.2">
      <c r="A56" s="12">
        <v>11</v>
      </c>
      <c r="B56" s="12">
        <v>8415</v>
      </c>
      <c r="C56" s="12">
        <v>2017</v>
      </c>
      <c r="D56" s="12">
        <v>2018</v>
      </c>
      <c r="E56" s="12">
        <v>218646</v>
      </c>
      <c r="F56" s="12" t="s">
        <v>68</v>
      </c>
      <c r="G56" s="12" t="s">
        <v>67</v>
      </c>
      <c r="H56" s="12" t="s">
        <v>16</v>
      </c>
      <c r="I56" s="12" t="s">
        <v>17</v>
      </c>
      <c r="J56" s="12" t="s">
        <v>18</v>
      </c>
      <c r="K56" s="12">
        <v>2013</v>
      </c>
      <c r="L56" s="12" t="s">
        <v>120</v>
      </c>
      <c r="M56" s="12"/>
      <c r="N56" s="12"/>
      <c r="O56" s="10"/>
      <c r="P56" s="10"/>
      <c r="Q56" s="10"/>
      <c r="R56" s="24">
        <v>43319.416666666664</v>
      </c>
      <c r="S56" s="24">
        <v>43702.375</v>
      </c>
      <c r="T56" s="12">
        <v>309217</v>
      </c>
      <c r="U56" s="12">
        <f>T56/(S56-R56)</f>
        <v>807.44293330431435</v>
      </c>
      <c r="V56" s="12">
        <v>15864</v>
      </c>
      <c r="W56" s="24">
        <v>43330.682384259257</v>
      </c>
      <c r="X56" s="10" t="s">
        <v>162</v>
      </c>
      <c r="Y56" s="10" t="str">
        <f t="shared" si="4"/>
        <v>Yes</v>
      </c>
      <c r="Z56" s="12" t="s">
        <v>163</v>
      </c>
      <c r="AA56" s="12"/>
    </row>
    <row r="57" spans="1:27" x14ac:dyDescent="0.2">
      <c r="A57" s="22">
        <v>58</v>
      </c>
      <c r="B57" s="22">
        <v>8452</v>
      </c>
      <c r="C57" s="1">
        <v>2018</v>
      </c>
      <c r="D57" s="22">
        <f>YEAR(R57)</f>
        <v>2018</v>
      </c>
      <c r="E57" s="22">
        <v>218646</v>
      </c>
      <c r="F57" s="22" t="s">
        <v>67</v>
      </c>
      <c r="G57" s="22" t="s">
        <v>68</v>
      </c>
      <c r="H57" s="22" t="s">
        <v>16</v>
      </c>
      <c r="I57" s="22" t="s">
        <v>17</v>
      </c>
      <c r="J57" s="22" t="s">
        <v>18</v>
      </c>
      <c r="K57" s="22">
        <v>2013</v>
      </c>
      <c r="L57" s="22" t="s">
        <v>120</v>
      </c>
      <c r="M57" s="22"/>
      <c r="N57" s="22"/>
      <c r="O57" s="1"/>
      <c r="P57" s="1"/>
      <c r="Q57" s="1"/>
      <c r="R57" s="23">
        <v>43228.416666666664</v>
      </c>
      <c r="S57" s="23">
        <v>43319.416666666664</v>
      </c>
      <c r="T57" s="22">
        <v>57</v>
      </c>
      <c r="U57" s="22">
        <f>T57/(S57-R57)</f>
        <v>0.62637362637362637</v>
      </c>
      <c r="V57" s="22">
        <v>3703</v>
      </c>
      <c r="W57" s="22" t="s">
        <v>23</v>
      </c>
      <c r="X57" s="1" t="s">
        <v>163</v>
      </c>
      <c r="Y57" s="1" t="str">
        <f t="shared" si="4"/>
        <v>No</v>
      </c>
      <c r="Z57" s="22" t="s">
        <v>163</v>
      </c>
      <c r="AA57" s="22"/>
    </row>
    <row r="58" spans="1:27" x14ac:dyDescent="0.2">
      <c r="A58" s="22">
        <v>59</v>
      </c>
      <c r="B58" s="22">
        <v>8453</v>
      </c>
      <c r="C58" s="1">
        <v>2018</v>
      </c>
      <c r="D58" s="22">
        <f>YEAR(R58)</f>
        <v>2018</v>
      </c>
      <c r="E58" s="22">
        <v>219204</v>
      </c>
      <c r="F58" s="22" t="s">
        <v>77</v>
      </c>
      <c r="G58" s="22" t="s">
        <v>78</v>
      </c>
      <c r="H58" s="22" t="s">
        <v>20</v>
      </c>
      <c r="I58" s="22" t="s">
        <v>41</v>
      </c>
      <c r="J58" s="22" t="s">
        <v>22</v>
      </c>
      <c r="K58" s="22" t="s">
        <v>203</v>
      </c>
      <c r="L58" s="2" t="s">
        <v>23</v>
      </c>
      <c r="M58" s="2"/>
      <c r="N58" s="2"/>
      <c r="O58" s="1"/>
      <c r="P58" s="1"/>
      <c r="Q58" s="1"/>
      <c r="R58" s="23">
        <v>43251.416666666664</v>
      </c>
      <c r="S58" s="22"/>
      <c r="T58" s="22"/>
      <c r="U58" s="22"/>
      <c r="V58" s="22"/>
      <c r="W58" s="22"/>
      <c r="X58" s="1" t="s">
        <v>163</v>
      </c>
      <c r="Y58" s="1" t="str">
        <f t="shared" si="4"/>
        <v>No</v>
      </c>
      <c r="Z58" s="22" t="s">
        <v>163</v>
      </c>
      <c r="AA58" s="22"/>
    </row>
    <row r="59" spans="1:27" x14ac:dyDescent="0.2">
      <c r="A59" s="22">
        <v>71</v>
      </c>
      <c r="B59" s="22">
        <v>8465</v>
      </c>
      <c r="C59" s="1">
        <v>2018</v>
      </c>
      <c r="D59" s="22">
        <f>YEAR(R59)</f>
        <v>2018</v>
      </c>
      <c r="E59" s="22">
        <v>219520</v>
      </c>
      <c r="F59" s="22" t="s">
        <v>69</v>
      </c>
      <c r="G59" s="22" t="s">
        <v>15</v>
      </c>
      <c r="H59" s="22" t="s">
        <v>16</v>
      </c>
      <c r="I59" s="22" t="s">
        <v>17</v>
      </c>
      <c r="J59" s="22" t="s">
        <v>18</v>
      </c>
      <c r="K59" s="22">
        <v>2016</v>
      </c>
      <c r="L59" s="22" t="s">
        <v>142</v>
      </c>
      <c r="M59" s="22"/>
      <c r="N59" s="22"/>
      <c r="O59" s="1"/>
      <c r="P59" s="1"/>
      <c r="Q59" s="1"/>
      <c r="R59" s="23">
        <v>43229.416666666664</v>
      </c>
      <c r="S59" s="23">
        <v>43561.416666666664</v>
      </c>
      <c r="T59" s="22">
        <v>1753485</v>
      </c>
      <c r="U59" s="22">
        <f>T59/(S59-R59)</f>
        <v>5281.5813253012047</v>
      </c>
      <c r="V59" s="22">
        <v>11465</v>
      </c>
      <c r="W59" s="23">
        <v>43490.274745370371</v>
      </c>
      <c r="X59" s="1" t="s">
        <v>162</v>
      </c>
      <c r="Y59" s="1" t="str">
        <f t="shared" si="4"/>
        <v>No</v>
      </c>
      <c r="Z59" s="22" t="s">
        <v>163</v>
      </c>
      <c r="AA59" s="22"/>
    </row>
    <row r="60" spans="1:27" s="11" customFormat="1" x14ac:dyDescent="0.2">
      <c r="A60" s="10">
        <v>16</v>
      </c>
      <c r="B60" s="10">
        <v>8420</v>
      </c>
      <c r="C60" s="12">
        <v>2017</v>
      </c>
      <c r="D60" s="12">
        <v>2018</v>
      </c>
      <c r="E60" s="10">
        <v>217021</v>
      </c>
      <c r="F60" s="10" t="s">
        <v>107</v>
      </c>
      <c r="G60" s="10" t="s">
        <v>15</v>
      </c>
      <c r="H60" s="10" t="s">
        <v>95</v>
      </c>
      <c r="I60" s="10" t="s">
        <v>96</v>
      </c>
      <c r="J60" s="10" t="s">
        <v>18</v>
      </c>
      <c r="K60" s="10" t="s">
        <v>23</v>
      </c>
      <c r="L60" s="12" t="s">
        <v>139</v>
      </c>
      <c r="M60" s="12"/>
      <c r="N60" s="12"/>
      <c r="O60" s="12"/>
      <c r="P60" s="12"/>
      <c r="Q60" s="12"/>
      <c r="R60" s="10" t="s">
        <v>23</v>
      </c>
      <c r="S60" s="13">
        <v>43907.40625</v>
      </c>
      <c r="T60" s="10" t="s">
        <v>23</v>
      </c>
      <c r="U60" s="10" t="s">
        <v>23</v>
      </c>
      <c r="V60" s="10" t="s">
        <v>23</v>
      </c>
      <c r="W60" s="10" t="s">
        <v>23</v>
      </c>
      <c r="X60" s="10" t="s">
        <v>162</v>
      </c>
      <c r="Y60" s="10" t="str">
        <f t="shared" si="4"/>
        <v>Yes</v>
      </c>
      <c r="Z60" s="12" t="s">
        <v>163</v>
      </c>
      <c r="AA60" s="10" t="s">
        <v>248</v>
      </c>
    </row>
    <row r="61" spans="1:27" x14ac:dyDescent="0.2">
      <c r="A61" s="22">
        <v>95</v>
      </c>
      <c r="B61" s="1">
        <v>8499</v>
      </c>
      <c r="C61" s="22">
        <v>2019</v>
      </c>
      <c r="D61" s="22">
        <v>2019</v>
      </c>
      <c r="E61" s="22">
        <v>187214</v>
      </c>
      <c r="F61" s="22" t="s">
        <v>179</v>
      </c>
      <c r="G61" s="22" t="s">
        <v>79</v>
      </c>
      <c r="H61" s="22" t="s">
        <v>20</v>
      </c>
      <c r="I61" s="22" t="s">
        <v>30</v>
      </c>
      <c r="J61" s="22" t="s">
        <v>18</v>
      </c>
      <c r="K61" s="22">
        <v>2009</v>
      </c>
      <c r="L61" s="22" t="s">
        <v>195</v>
      </c>
      <c r="M61" s="22"/>
      <c r="N61" s="22"/>
      <c r="O61" s="22"/>
      <c r="P61" s="22"/>
      <c r="Q61" s="22"/>
      <c r="R61" s="23">
        <v>43621.375</v>
      </c>
      <c r="S61" s="22"/>
      <c r="T61" s="22"/>
      <c r="U61" s="22"/>
      <c r="V61" s="22"/>
      <c r="W61" s="22"/>
      <c r="X61" s="22" t="s">
        <v>163</v>
      </c>
      <c r="Y61" s="22" t="s">
        <v>163</v>
      </c>
      <c r="Z61" s="22" t="s">
        <v>163</v>
      </c>
      <c r="AA61" s="22"/>
    </row>
    <row r="62" spans="1:27" x14ac:dyDescent="0.2">
      <c r="A62" s="22">
        <v>101</v>
      </c>
      <c r="B62" s="1">
        <v>8505</v>
      </c>
      <c r="C62" s="1">
        <v>2018</v>
      </c>
      <c r="D62" s="22">
        <f>YEAR(R62)</f>
        <v>2019</v>
      </c>
      <c r="E62" s="22">
        <v>202119</v>
      </c>
      <c r="F62" s="22" t="s">
        <v>145</v>
      </c>
      <c r="G62" s="22" t="s">
        <v>64</v>
      </c>
      <c r="H62" s="22" t="s">
        <v>16</v>
      </c>
      <c r="I62" s="22" t="s">
        <v>17</v>
      </c>
      <c r="J62" s="22" t="s">
        <v>18</v>
      </c>
      <c r="K62" s="22">
        <v>2013</v>
      </c>
      <c r="L62" s="22" t="s">
        <v>139</v>
      </c>
      <c r="M62" s="22"/>
      <c r="N62" s="22"/>
      <c r="O62" s="22"/>
      <c r="P62" s="22"/>
      <c r="Q62" s="22"/>
      <c r="R62" s="23">
        <v>43534.458333333336</v>
      </c>
      <c r="S62" s="22"/>
      <c r="T62" s="22"/>
      <c r="U62" s="22"/>
      <c r="V62" s="22"/>
      <c r="W62" s="22"/>
      <c r="X62" s="1" t="s">
        <v>163</v>
      </c>
      <c r="Y62" s="1" t="s">
        <v>163</v>
      </c>
      <c r="Z62" s="22" t="s">
        <v>163</v>
      </c>
      <c r="AA62" s="22"/>
    </row>
    <row r="63" spans="1:27" x14ac:dyDescent="0.2">
      <c r="A63" s="22">
        <v>94</v>
      </c>
      <c r="B63" s="1">
        <v>8498</v>
      </c>
      <c r="C63" s="22">
        <v>2019</v>
      </c>
      <c r="D63" s="22">
        <f>YEAR(R63)</f>
        <v>2019</v>
      </c>
      <c r="E63" s="22">
        <v>202177</v>
      </c>
      <c r="F63" s="22" t="s">
        <v>147</v>
      </c>
      <c r="G63" s="22" t="s">
        <v>73</v>
      </c>
      <c r="H63" s="22" t="s">
        <v>16</v>
      </c>
      <c r="I63" s="22" t="s">
        <v>17</v>
      </c>
      <c r="J63" s="22" t="s">
        <v>18</v>
      </c>
      <c r="K63" s="22">
        <v>2014</v>
      </c>
      <c r="L63" s="22" t="s">
        <v>112</v>
      </c>
      <c r="M63" s="22"/>
      <c r="N63" s="22"/>
      <c r="O63" s="22"/>
      <c r="P63" s="22"/>
      <c r="Q63" s="22"/>
      <c r="R63" s="23">
        <v>43530.5</v>
      </c>
      <c r="S63" s="22"/>
      <c r="T63" s="22"/>
      <c r="U63" s="22"/>
      <c r="V63" s="22"/>
      <c r="W63" s="22"/>
      <c r="X63" s="1" t="s">
        <v>163</v>
      </c>
      <c r="Y63" s="1" t="str">
        <f>IF(C63=D63,"No","Yes")</f>
        <v>No</v>
      </c>
      <c r="Z63" s="22" t="s">
        <v>163</v>
      </c>
      <c r="AA63" s="22"/>
    </row>
    <row r="64" spans="1:27" x14ac:dyDescent="0.2">
      <c r="A64" s="22">
        <v>96</v>
      </c>
      <c r="B64" s="1">
        <v>8500</v>
      </c>
      <c r="C64" s="22">
        <v>2019</v>
      </c>
      <c r="D64" s="22">
        <f>YEAR(R64)</f>
        <v>2019</v>
      </c>
      <c r="E64" s="22">
        <v>203140</v>
      </c>
      <c r="F64" s="22" t="s">
        <v>148</v>
      </c>
      <c r="G64" s="22" t="s">
        <v>51</v>
      </c>
      <c r="H64" s="22" t="s">
        <v>16</v>
      </c>
      <c r="I64" s="22" t="s">
        <v>41</v>
      </c>
      <c r="J64" s="22" t="s">
        <v>22</v>
      </c>
      <c r="K64" s="22">
        <v>2015</v>
      </c>
      <c r="L64" s="22" t="s">
        <v>125</v>
      </c>
      <c r="M64" s="22"/>
      <c r="N64" s="22"/>
      <c r="O64" s="22"/>
      <c r="P64" s="22"/>
      <c r="Q64" s="22"/>
      <c r="R64" s="23">
        <v>43535.625</v>
      </c>
      <c r="S64" s="22"/>
      <c r="T64" s="22"/>
      <c r="U64" s="22"/>
      <c r="V64" s="22"/>
      <c r="W64" s="22"/>
      <c r="X64" s="1" t="s">
        <v>163</v>
      </c>
      <c r="Y64" s="1" t="str">
        <f>IF(C64=D64,"No","Yes")</f>
        <v>No</v>
      </c>
      <c r="Z64" s="22" t="s">
        <v>163</v>
      </c>
      <c r="AA64" s="22"/>
    </row>
    <row r="65" spans="1:27" x14ac:dyDescent="0.2">
      <c r="A65" s="22">
        <v>99</v>
      </c>
      <c r="B65" s="1">
        <v>8503</v>
      </c>
      <c r="C65" s="22">
        <v>2019</v>
      </c>
      <c r="D65" s="22">
        <f>YEAR(R65)</f>
        <v>2019</v>
      </c>
      <c r="E65" s="22">
        <v>203694</v>
      </c>
      <c r="F65" s="22" t="s">
        <v>151</v>
      </c>
      <c r="G65" s="22" t="s">
        <v>93</v>
      </c>
      <c r="H65" s="22" t="s">
        <v>16</v>
      </c>
      <c r="I65" s="22" t="s">
        <v>27</v>
      </c>
      <c r="J65" s="22" t="s">
        <v>22</v>
      </c>
      <c r="K65" s="22">
        <v>2010</v>
      </c>
      <c r="L65" s="22" t="s">
        <v>125</v>
      </c>
      <c r="M65" s="22"/>
      <c r="N65" s="22"/>
      <c r="O65" s="22"/>
      <c r="P65" s="22"/>
      <c r="Q65" s="22"/>
      <c r="R65" s="23">
        <v>43530.708333333336</v>
      </c>
      <c r="S65" s="22"/>
      <c r="T65" s="22"/>
      <c r="U65" s="22"/>
      <c r="V65" s="22"/>
      <c r="W65" s="22"/>
      <c r="X65" s="1" t="s">
        <v>163</v>
      </c>
      <c r="Y65" s="1" t="str">
        <f>IF(C65=D65,"No","Yes")</f>
        <v>No</v>
      </c>
      <c r="Z65" s="22" t="s">
        <v>163</v>
      </c>
      <c r="AA65" s="22"/>
    </row>
    <row r="66" spans="1:27" s="11" customFormat="1" x14ac:dyDescent="0.2">
      <c r="A66" s="12">
        <v>110</v>
      </c>
      <c r="B66" s="10">
        <v>8514</v>
      </c>
      <c r="C66" s="12">
        <v>2019</v>
      </c>
      <c r="D66" s="12">
        <v>2019</v>
      </c>
      <c r="E66" s="12">
        <v>203770</v>
      </c>
      <c r="F66" s="12" t="s">
        <v>175</v>
      </c>
      <c r="G66" s="12" t="s">
        <v>15</v>
      </c>
      <c r="H66" s="12" t="s">
        <v>20</v>
      </c>
      <c r="I66" s="12" t="s">
        <v>21</v>
      </c>
      <c r="J66" s="12" t="s">
        <v>18</v>
      </c>
      <c r="K66" s="12">
        <v>2014</v>
      </c>
      <c r="L66" s="12" t="s">
        <v>276</v>
      </c>
      <c r="M66" s="12"/>
      <c r="N66" s="12"/>
      <c r="O66" s="12"/>
      <c r="P66" s="12"/>
      <c r="Q66" s="12"/>
      <c r="R66" s="24">
        <v>43550.520833333336</v>
      </c>
      <c r="S66" s="24">
        <v>44048.5</v>
      </c>
      <c r="T66" s="12">
        <v>821580</v>
      </c>
      <c r="U66" s="12"/>
      <c r="V66" s="12">
        <v>8000</v>
      </c>
      <c r="W66" s="12" t="s">
        <v>274</v>
      </c>
      <c r="X66" s="12" t="s">
        <v>163</v>
      </c>
      <c r="Y66" s="12" t="s">
        <v>163</v>
      </c>
      <c r="Z66" s="12" t="s">
        <v>163</v>
      </c>
      <c r="AA66" s="12"/>
    </row>
    <row r="67" spans="1:27" x14ac:dyDescent="0.2">
      <c r="A67" s="22">
        <v>103</v>
      </c>
      <c r="B67" s="1">
        <v>8507</v>
      </c>
      <c r="C67" s="22">
        <v>2019</v>
      </c>
      <c r="D67" s="22">
        <v>2019</v>
      </c>
      <c r="E67" s="22">
        <v>203847</v>
      </c>
      <c r="F67" s="22" t="s">
        <v>177</v>
      </c>
      <c r="G67" s="22" t="s">
        <v>54</v>
      </c>
      <c r="H67" s="22" t="s">
        <v>16</v>
      </c>
      <c r="I67" s="22" t="s">
        <v>41</v>
      </c>
      <c r="J67" s="22" t="s">
        <v>22</v>
      </c>
      <c r="K67" s="22">
        <v>2013</v>
      </c>
      <c r="L67" s="22" t="s">
        <v>193</v>
      </c>
      <c r="M67" s="22"/>
      <c r="N67" s="22"/>
      <c r="O67" s="22"/>
      <c r="P67" s="22"/>
      <c r="Q67" s="22"/>
      <c r="R67" s="23">
        <v>43537.520833333336</v>
      </c>
      <c r="S67" s="22"/>
      <c r="T67" s="22"/>
      <c r="U67" s="22"/>
      <c r="V67" s="22"/>
      <c r="W67" s="22"/>
      <c r="X67" s="22" t="s">
        <v>163</v>
      </c>
      <c r="Y67" s="22" t="s">
        <v>163</v>
      </c>
      <c r="Z67" s="22" t="s">
        <v>163</v>
      </c>
      <c r="AA67" s="22"/>
    </row>
    <row r="68" spans="1:27" s="11" customFormat="1" x14ac:dyDescent="0.2">
      <c r="A68" s="12">
        <v>113</v>
      </c>
      <c r="B68" s="10">
        <v>8517</v>
      </c>
      <c r="C68" s="12">
        <v>2019</v>
      </c>
      <c r="D68" s="12">
        <v>2019</v>
      </c>
      <c r="E68" s="12">
        <v>204390</v>
      </c>
      <c r="F68" s="12" t="s">
        <v>176</v>
      </c>
      <c r="G68" s="12" t="s">
        <v>65</v>
      </c>
      <c r="H68" s="12" t="s">
        <v>20</v>
      </c>
      <c r="I68" s="12" t="s">
        <v>21</v>
      </c>
      <c r="J68" s="12" t="s">
        <v>18</v>
      </c>
      <c r="K68" s="12">
        <v>2012</v>
      </c>
      <c r="L68" s="27" t="s">
        <v>23</v>
      </c>
      <c r="M68" s="27"/>
      <c r="N68" s="27"/>
      <c r="O68" s="12"/>
      <c r="P68" s="12"/>
      <c r="Q68" s="12"/>
      <c r="R68" s="24">
        <v>43544.490277777775</v>
      </c>
      <c r="S68" s="24">
        <v>43697.416666666664</v>
      </c>
      <c r="T68" s="12">
        <f xml:space="preserve"> 3471 - 3600</f>
        <v>-129</v>
      </c>
      <c r="U68" s="12">
        <f>T68/(S68-R68)</f>
        <v>-0.84354309898553137</v>
      </c>
      <c r="V68" s="12">
        <v>2263</v>
      </c>
      <c r="W68" s="12" t="s">
        <v>23</v>
      </c>
      <c r="X68" s="12" t="s">
        <v>163</v>
      </c>
      <c r="Y68" s="12" t="s">
        <v>163</v>
      </c>
      <c r="Z68" s="12" t="s">
        <v>163</v>
      </c>
      <c r="AA68" s="12"/>
    </row>
    <row r="69" spans="1:27" x14ac:dyDescent="0.2">
      <c r="A69" s="1">
        <v>86</v>
      </c>
      <c r="B69" s="1">
        <v>8490</v>
      </c>
      <c r="C69" s="1">
        <v>2019</v>
      </c>
      <c r="D69" s="22">
        <v>2019</v>
      </c>
      <c r="E69" s="1">
        <v>216875</v>
      </c>
      <c r="F69" s="1" t="s">
        <v>173</v>
      </c>
      <c r="G69" s="1" t="s">
        <v>15</v>
      </c>
      <c r="H69" s="1" t="s">
        <v>20</v>
      </c>
      <c r="I69" s="22" t="s">
        <v>41</v>
      </c>
      <c r="J69" s="1" t="s">
        <v>22</v>
      </c>
      <c r="K69" s="1">
        <v>2016</v>
      </c>
      <c r="L69" s="22" t="s">
        <v>128</v>
      </c>
      <c r="M69" s="22"/>
      <c r="N69" s="22"/>
      <c r="O69" s="22"/>
      <c r="P69" s="22"/>
      <c r="Q69" s="22"/>
      <c r="R69" s="8">
        <v>43552.506944444445</v>
      </c>
      <c r="S69" s="1"/>
      <c r="T69" s="1"/>
      <c r="U69" s="1"/>
      <c r="V69" s="1"/>
      <c r="W69" s="1"/>
      <c r="X69" s="1" t="s">
        <v>163</v>
      </c>
      <c r="Y69" s="1" t="s">
        <v>163</v>
      </c>
      <c r="Z69" s="22" t="s">
        <v>163</v>
      </c>
      <c r="AA69" s="1"/>
    </row>
    <row r="70" spans="1:27" x14ac:dyDescent="0.2">
      <c r="A70" s="22">
        <v>111</v>
      </c>
      <c r="B70" s="1">
        <v>8515</v>
      </c>
      <c r="C70" s="22">
        <v>2019</v>
      </c>
      <c r="D70" s="22">
        <v>2019</v>
      </c>
      <c r="E70" s="22">
        <v>216893</v>
      </c>
      <c r="F70" s="22" t="s">
        <v>174</v>
      </c>
      <c r="G70" s="22" t="s">
        <v>42</v>
      </c>
      <c r="H70" s="22" t="s">
        <v>20</v>
      </c>
      <c r="I70" s="22" t="s">
        <v>41</v>
      </c>
      <c r="J70" s="22" t="s">
        <v>22</v>
      </c>
      <c r="K70" s="22" t="s">
        <v>203</v>
      </c>
      <c r="L70" s="22" t="s">
        <v>116</v>
      </c>
      <c r="M70" s="22"/>
      <c r="N70" s="22"/>
      <c r="O70" s="22"/>
      <c r="P70" s="22"/>
      <c r="Q70" s="22"/>
      <c r="R70" s="23">
        <v>43552.540277777778</v>
      </c>
      <c r="S70" s="22"/>
      <c r="T70" s="22"/>
      <c r="U70" s="22"/>
      <c r="V70" s="22"/>
      <c r="W70" s="22"/>
      <c r="X70" s="22" t="s">
        <v>163</v>
      </c>
      <c r="Y70" s="22" t="s">
        <v>163</v>
      </c>
      <c r="Z70" s="22" t="s">
        <v>163</v>
      </c>
      <c r="AA70" s="22" t="s">
        <v>188</v>
      </c>
    </row>
    <row r="71" spans="1:27" x14ac:dyDescent="0.2">
      <c r="A71" s="1">
        <v>79</v>
      </c>
      <c r="B71" s="1">
        <v>8473</v>
      </c>
      <c r="C71" s="1">
        <v>2018</v>
      </c>
      <c r="D71" s="22">
        <v>2019</v>
      </c>
      <c r="E71" s="1">
        <v>216920</v>
      </c>
      <c r="F71" s="1" t="s">
        <v>82</v>
      </c>
      <c r="G71" s="1" t="s">
        <v>15</v>
      </c>
      <c r="H71" s="1" t="s">
        <v>20</v>
      </c>
      <c r="I71" s="22" t="s">
        <v>21</v>
      </c>
      <c r="J71" s="1" t="s">
        <v>18</v>
      </c>
      <c r="K71" s="1">
        <v>2016</v>
      </c>
      <c r="L71" s="22" t="s">
        <v>276</v>
      </c>
      <c r="M71" s="22"/>
      <c r="N71" s="22"/>
      <c r="O71" s="22"/>
      <c r="P71" s="22"/>
      <c r="Q71" s="22"/>
      <c r="R71" s="8">
        <v>43550.569444444445</v>
      </c>
      <c r="S71" s="1"/>
      <c r="T71" s="1"/>
      <c r="U71" s="1"/>
      <c r="V71" s="1"/>
      <c r="W71" s="1"/>
      <c r="X71" s="1" t="s">
        <v>163</v>
      </c>
      <c r="Y71" s="1" t="s">
        <v>163</v>
      </c>
      <c r="Z71" s="22" t="s">
        <v>163</v>
      </c>
      <c r="AA71" s="1"/>
    </row>
    <row r="72" spans="1:27" s="6" customFormat="1" x14ac:dyDescent="0.2">
      <c r="A72" s="25">
        <v>93</v>
      </c>
      <c r="B72" s="3">
        <v>8497</v>
      </c>
      <c r="C72" s="25">
        <v>2019</v>
      </c>
      <c r="D72" s="25">
        <f>YEAR(R72)</f>
        <v>2019</v>
      </c>
      <c r="E72" s="25">
        <v>217167</v>
      </c>
      <c r="F72" s="25" t="s">
        <v>146</v>
      </c>
      <c r="G72" s="25" t="s">
        <v>15</v>
      </c>
      <c r="H72" s="25" t="s">
        <v>16</v>
      </c>
      <c r="I72" s="25" t="s">
        <v>41</v>
      </c>
      <c r="J72" s="25" t="s">
        <v>22</v>
      </c>
      <c r="K72" s="25" t="s">
        <v>202</v>
      </c>
      <c r="L72" s="25">
        <v>3</v>
      </c>
      <c r="M72" s="25"/>
      <c r="N72" s="25"/>
      <c r="O72" s="25"/>
      <c r="P72" s="25"/>
      <c r="Q72" s="25"/>
      <c r="R72" s="26">
        <v>43530.708333333336</v>
      </c>
      <c r="S72" s="26">
        <v>43611.416666666664</v>
      </c>
      <c r="T72" s="25"/>
      <c r="U72" s="25"/>
      <c r="V72" s="25"/>
      <c r="W72" s="25"/>
      <c r="X72" s="3" t="s">
        <v>163</v>
      </c>
      <c r="Y72" s="3" t="str">
        <f>IF(C72=D72,"No","Yes")</f>
        <v>No</v>
      </c>
      <c r="Z72" s="25" t="s">
        <v>163</v>
      </c>
      <c r="AA72" s="25" t="s">
        <v>194</v>
      </c>
    </row>
    <row r="73" spans="1:27" x14ac:dyDescent="0.2">
      <c r="A73" s="22">
        <v>56</v>
      </c>
      <c r="B73" s="1">
        <v>8450</v>
      </c>
      <c r="C73" s="1">
        <v>2018</v>
      </c>
      <c r="D73" s="22">
        <f>YEAR(R73)</f>
        <v>2019</v>
      </c>
      <c r="E73" s="22">
        <v>217564</v>
      </c>
      <c r="F73" s="22" t="s">
        <v>72</v>
      </c>
      <c r="G73" s="22" t="s">
        <v>15</v>
      </c>
      <c r="H73" s="22" t="s">
        <v>16</v>
      </c>
      <c r="I73" s="22" t="s">
        <v>27</v>
      </c>
      <c r="J73" s="22" t="s">
        <v>18</v>
      </c>
      <c r="K73" s="22">
        <v>2017</v>
      </c>
      <c r="L73" s="22">
        <v>3</v>
      </c>
      <c r="M73" s="22"/>
      <c r="N73" s="22"/>
      <c r="O73" s="22"/>
      <c r="P73" s="22"/>
      <c r="Q73" s="22"/>
      <c r="R73" s="23">
        <v>43531.5</v>
      </c>
      <c r="S73" s="23">
        <v>43958.416666666664</v>
      </c>
      <c r="T73" s="22">
        <v>-584920</v>
      </c>
      <c r="U73" s="12">
        <f>T73/(S73-R73)</f>
        <v>-1370.1034550068398</v>
      </c>
      <c r="V73" s="22">
        <v>1094</v>
      </c>
      <c r="W73" s="23">
        <v>44157.63758101852</v>
      </c>
      <c r="X73" s="1" t="s">
        <v>163</v>
      </c>
      <c r="Y73" s="1" t="s">
        <v>163</v>
      </c>
      <c r="Z73" s="22" t="s">
        <v>163</v>
      </c>
      <c r="AA73" s="22"/>
    </row>
    <row r="74" spans="1:27" x14ac:dyDescent="0.2">
      <c r="A74" s="22">
        <v>98</v>
      </c>
      <c r="B74" s="1">
        <v>8502</v>
      </c>
      <c r="C74" s="22">
        <v>2019</v>
      </c>
      <c r="D74" s="22">
        <f>YEAR(R74)</f>
        <v>2019</v>
      </c>
      <c r="E74" s="22">
        <v>217888</v>
      </c>
      <c r="F74" s="22" t="s">
        <v>149</v>
      </c>
      <c r="G74" s="22" t="s">
        <v>58</v>
      </c>
      <c r="H74" s="22" t="s">
        <v>16</v>
      </c>
      <c r="I74" s="22" t="s">
        <v>41</v>
      </c>
      <c r="J74" s="22" t="s">
        <v>22</v>
      </c>
      <c r="K74" s="22">
        <v>2010</v>
      </c>
      <c r="L74" s="22" t="s">
        <v>150</v>
      </c>
      <c r="M74" s="22"/>
      <c r="N74" s="22"/>
      <c r="O74" s="22"/>
      <c r="P74" s="22"/>
      <c r="Q74" s="22"/>
      <c r="R74" s="23">
        <v>43531.666666666664</v>
      </c>
      <c r="S74" s="22"/>
      <c r="T74" s="22"/>
      <c r="U74" s="22"/>
      <c r="V74" s="22"/>
      <c r="W74" s="22"/>
      <c r="X74" s="1" t="s">
        <v>163</v>
      </c>
      <c r="Y74" s="1" t="str">
        <f>IF(C74=D74,"No","Yes")</f>
        <v>No</v>
      </c>
      <c r="Z74" s="22" t="s">
        <v>163</v>
      </c>
      <c r="AA74" s="22"/>
    </row>
    <row r="75" spans="1:27" x14ac:dyDescent="0.2">
      <c r="A75" s="1">
        <v>80</v>
      </c>
      <c r="B75" s="1">
        <v>8474</v>
      </c>
      <c r="C75" s="1">
        <v>2018</v>
      </c>
      <c r="D75" s="22">
        <v>2019</v>
      </c>
      <c r="E75" s="1">
        <v>217941</v>
      </c>
      <c r="F75" s="1" t="s">
        <v>60</v>
      </c>
      <c r="G75" s="1" t="s">
        <v>15</v>
      </c>
      <c r="H75" s="1" t="s">
        <v>16</v>
      </c>
      <c r="I75" s="1" t="s">
        <v>27</v>
      </c>
      <c r="J75" s="1" t="s">
        <v>22</v>
      </c>
      <c r="K75" s="22">
        <v>2016</v>
      </c>
      <c r="L75" s="22" t="s">
        <v>192</v>
      </c>
      <c r="M75" s="22"/>
      <c r="N75" s="22"/>
      <c r="O75" s="22"/>
      <c r="P75" s="22"/>
      <c r="Q75" s="22"/>
      <c r="R75" s="8">
        <v>43605.375</v>
      </c>
      <c r="S75" s="1"/>
      <c r="T75" s="1"/>
      <c r="U75" s="1"/>
      <c r="V75" s="1"/>
      <c r="W75" s="1"/>
      <c r="X75" s="1" t="s">
        <v>163</v>
      </c>
      <c r="Y75" s="1" t="s">
        <v>163</v>
      </c>
      <c r="Z75" s="22" t="s">
        <v>162</v>
      </c>
      <c r="AA75" s="1"/>
    </row>
    <row r="76" spans="1:27" x14ac:dyDescent="0.2">
      <c r="A76" s="22">
        <v>104</v>
      </c>
      <c r="B76" s="1">
        <v>8508</v>
      </c>
      <c r="C76" s="22">
        <v>2019</v>
      </c>
      <c r="D76" s="22">
        <f>YEAR(R76)</f>
        <v>2019</v>
      </c>
      <c r="E76" s="22">
        <v>218922</v>
      </c>
      <c r="F76" s="22" t="s">
        <v>152</v>
      </c>
      <c r="G76" s="22" t="s">
        <v>15</v>
      </c>
      <c r="H76" s="22" t="s">
        <v>16</v>
      </c>
      <c r="I76" s="22" t="s">
        <v>17</v>
      </c>
      <c r="J76" s="22" t="s">
        <v>18</v>
      </c>
      <c r="K76" s="22">
        <v>2017</v>
      </c>
      <c r="L76" s="22" t="s">
        <v>153</v>
      </c>
      <c r="M76" s="22"/>
      <c r="N76" s="22"/>
      <c r="O76" s="22"/>
      <c r="P76" s="22"/>
      <c r="Q76" s="22"/>
      <c r="R76" s="23">
        <v>43534.458333333336</v>
      </c>
      <c r="S76" s="23">
        <v>43706.416666666664</v>
      </c>
      <c r="T76" s="22">
        <f xml:space="preserve"> 3422 - 3600</f>
        <v>-178</v>
      </c>
      <c r="U76" s="12">
        <f>IF(OR(R76="",S76=""),"",T76/(S76-R76))</f>
        <v>-1.0351344802520281</v>
      </c>
      <c r="V76" s="22">
        <v>4098</v>
      </c>
      <c r="W76" s="23">
        <v>43706.416666666664</v>
      </c>
      <c r="X76" s="1" t="s">
        <v>163</v>
      </c>
      <c r="Y76" s="1" t="str">
        <f>IF(C76=D76,"No","Yes")</f>
        <v>No</v>
      </c>
      <c r="Z76" s="22" t="s">
        <v>162</v>
      </c>
      <c r="AA76" s="22" t="s">
        <v>204</v>
      </c>
    </row>
    <row r="77" spans="1:27" s="11" customFormat="1" x14ac:dyDescent="0.2">
      <c r="A77" s="12">
        <v>108</v>
      </c>
      <c r="B77" s="10">
        <v>8512</v>
      </c>
      <c r="C77" s="12">
        <v>2019</v>
      </c>
      <c r="D77" s="12">
        <v>2019</v>
      </c>
      <c r="E77" s="12">
        <v>218938</v>
      </c>
      <c r="F77" s="12" t="s">
        <v>187</v>
      </c>
      <c r="G77" s="12" t="s">
        <v>15</v>
      </c>
      <c r="H77" s="12" t="s">
        <v>20</v>
      </c>
      <c r="I77" s="12" t="s">
        <v>41</v>
      </c>
      <c r="J77" s="12" t="s">
        <v>22</v>
      </c>
      <c r="K77" s="12">
        <v>2016</v>
      </c>
      <c r="L77" s="12" t="s">
        <v>192</v>
      </c>
      <c r="M77" s="12"/>
      <c r="N77" s="12"/>
      <c r="O77" s="12"/>
      <c r="P77" s="12"/>
      <c r="Q77" s="12"/>
      <c r="R77" s="24">
        <v>43548.458333333336</v>
      </c>
      <c r="S77" s="24">
        <v>43699.375</v>
      </c>
      <c r="T77" s="12">
        <f xml:space="preserve"> 3534 - 3600</f>
        <v>-66</v>
      </c>
      <c r="U77" s="12">
        <f>IF(OR(R77="",S77=""),"",T77/(S77-R77))</f>
        <v>-0.43732744340144269</v>
      </c>
      <c r="V77" s="12">
        <v>929</v>
      </c>
      <c r="W77" s="12" t="s">
        <v>23</v>
      </c>
      <c r="X77" s="12" t="s">
        <v>163</v>
      </c>
      <c r="Y77" s="12" t="s">
        <v>163</v>
      </c>
      <c r="Z77" s="12" t="s">
        <v>163</v>
      </c>
      <c r="AA77" s="12"/>
    </row>
    <row r="78" spans="1:27" x14ac:dyDescent="0.2">
      <c r="A78" s="22">
        <v>107</v>
      </c>
      <c r="B78" s="1">
        <v>8511</v>
      </c>
      <c r="C78" s="22">
        <v>2019</v>
      </c>
      <c r="D78" s="22">
        <v>2019</v>
      </c>
      <c r="E78" s="22">
        <v>218959</v>
      </c>
      <c r="F78" s="22" t="s">
        <v>185</v>
      </c>
      <c r="G78" s="22" t="s">
        <v>15</v>
      </c>
      <c r="H78" s="22" t="s">
        <v>20</v>
      </c>
      <c r="I78" s="22" t="s">
        <v>30</v>
      </c>
      <c r="J78" s="22" t="s">
        <v>18</v>
      </c>
      <c r="K78" s="22">
        <v>2016</v>
      </c>
      <c r="L78" s="22">
        <v>2.2000000000000002</v>
      </c>
      <c r="M78" s="22"/>
      <c r="N78" s="22"/>
      <c r="O78" s="22"/>
      <c r="P78" s="22"/>
      <c r="Q78" s="22"/>
      <c r="R78" s="23">
        <v>43544.402777777781</v>
      </c>
      <c r="S78" s="23">
        <v>43727.375</v>
      </c>
      <c r="T78" s="22">
        <f xml:space="preserve"> 3548 - 3600</f>
        <v>-52</v>
      </c>
      <c r="U78" s="22">
        <f>IF(OR(R78="",S78=""),"",T78/(S78-R78))</f>
        <v>-0.28419614391984716</v>
      </c>
      <c r="V78" s="22">
        <v>1313</v>
      </c>
      <c r="W78" s="22" t="s">
        <v>23</v>
      </c>
      <c r="X78" s="22" t="s">
        <v>163</v>
      </c>
      <c r="Y78" s="22" t="s">
        <v>163</v>
      </c>
      <c r="Z78" s="22" t="s">
        <v>163</v>
      </c>
      <c r="AA78" s="22"/>
    </row>
    <row r="79" spans="1:27" x14ac:dyDescent="0.2">
      <c r="A79" s="1">
        <v>89</v>
      </c>
      <c r="B79" s="1">
        <v>8493</v>
      </c>
      <c r="C79" s="1">
        <v>2019</v>
      </c>
      <c r="D79" s="22">
        <v>2019</v>
      </c>
      <c r="E79" s="1">
        <v>218994</v>
      </c>
      <c r="F79" s="1" t="s">
        <v>182</v>
      </c>
      <c r="G79" s="1" t="s">
        <v>15</v>
      </c>
      <c r="H79" s="1" t="s">
        <v>20</v>
      </c>
      <c r="I79" s="1" t="s">
        <v>21</v>
      </c>
      <c r="J79" s="1" t="s">
        <v>18</v>
      </c>
      <c r="K79" s="1">
        <v>2015</v>
      </c>
      <c r="L79" s="22" t="s">
        <v>113</v>
      </c>
      <c r="M79" s="22"/>
      <c r="N79" s="22"/>
      <c r="O79" s="22"/>
      <c r="P79" s="22"/>
      <c r="Q79" s="22"/>
      <c r="R79" s="8">
        <v>43620.375</v>
      </c>
      <c r="S79" s="1"/>
      <c r="T79" s="1"/>
      <c r="U79" s="1"/>
      <c r="V79" s="1"/>
      <c r="W79" s="1"/>
      <c r="X79" s="1" t="s">
        <v>163</v>
      </c>
      <c r="Y79" s="1" t="s">
        <v>163</v>
      </c>
      <c r="Z79" s="22" t="s">
        <v>163</v>
      </c>
      <c r="AA79" s="1"/>
    </row>
    <row r="80" spans="1:27" x14ac:dyDescent="0.2">
      <c r="A80" s="22">
        <v>112</v>
      </c>
      <c r="B80" s="1">
        <v>8516</v>
      </c>
      <c r="C80" s="22">
        <v>2019</v>
      </c>
      <c r="D80" s="22">
        <f>YEAR(R80)</f>
        <v>2019</v>
      </c>
      <c r="E80" s="22">
        <v>219520</v>
      </c>
      <c r="F80" s="22" t="s">
        <v>154</v>
      </c>
      <c r="G80" s="22" t="s">
        <v>69</v>
      </c>
      <c r="H80" s="22" t="s">
        <v>16</v>
      </c>
      <c r="I80" s="22" t="s">
        <v>27</v>
      </c>
      <c r="J80" s="22" t="s">
        <v>18</v>
      </c>
      <c r="K80" s="22">
        <v>2016</v>
      </c>
      <c r="L80" s="22" t="s">
        <v>126</v>
      </c>
      <c r="M80" s="22"/>
      <c r="N80" s="22"/>
      <c r="O80" s="22"/>
      <c r="P80" s="22"/>
      <c r="Q80" s="22"/>
      <c r="R80" s="23">
        <v>43531.666666666664</v>
      </c>
      <c r="S80" s="22" t="s">
        <v>23</v>
      </c>
      <c r="T80" s="22" t="s">
        <v>23</v>
      </c>
      <c r="U80" s="22" t="s">
        <v>23</v>
      </c>
      <c r="V80" s="22" t="s">
        <v>23</v>
      </c>
      <c r="W80" s="22" t="s">
        <v>23</v>
      </c>
      <c r="X80" s="1" t="s">
        <v>163</v>
      </c>
      <c r="Y80" s="1" t="s">
        <v>163</v>
      </c>
      <c r="Z80" s="22" t="s">
        <v>162</v>
      </c>
      <c r="AA80" s="22"/>
    </row>
    <row r="81" spans="1:27" x14ac:dyDescent="0.2">
      <c r="A81" s="22">
        <v>92</v>
      </c>
      <c r="B81" s="1">
        <v>8496</v>
      </c>
      <c r="C81" s="22">
        <v>2019</v>
      </c>
      <c r="D81" s="22">
        <v>2019</v>
      </c>
      <c r="E81" s="22">
        <v>219787</v>
      </c>
      <c r="F81" s="22" t="s">
        <v>186</v>
      </c>
      <c r="G81" s="22" t="s">
        <v>15</v>
      </c>
      <c r="H81" s="22" t="s">
        <v>20</v>
      </c>
      <c r="I81" s="22" t="s">
        <v>21</v>
      </c>
      <c r="J81" s="22" t="s">
        <v>18</v>
      </c>
      <c r="K81" s="22">
        <v>2016</v>
      </c>
      <c r="L81" s="22" t="s">
        <v>126</v>
      </c>
      <c r="M81" s="22"/>
      <c r="N81" s="22"/>
      <c r="O81" s="22"/>
      <c r="P81" s="22"/>
      <c r="Q81" s="22"/>
      <c r="R81" s="23">
        <v>43544.454861111109</v>
      </c>
      <c r="S81" s="22"/>
      <c r="T81" s="22"/>
      <c r="U81" s="22"/>
      <c r="V81" s="22"/>
      <c r="W81" s="22"/>
      <c r="X81" s="22" t="s">
        <v>163</v>
      </c>
      <c r="Y81" s="22" t="s">
        <v>163</v>
      </c>
      <c r="Z81" s="22" t="s">
        <v>163</v>
      </c>
      <c r="AA81" s="22"/>
    </row>
    <row r="82" spans="1:27" s="6" customFormat="1" x14ac:dyDescent="0.2">
      <c r="A82" s="1">
        <v>87</v>
      </c>
      <c r="B82" s="1">
        <v>8491</v>
      </c>
      <c r="C82" s="1">
        <v>2019</v>
      </c>
      <c r="D82" s="22">
        <v>2019</v>
      </c>
      <c r="E82" s="22">
        <v>218938</v>
      </c>
      <c r="F82" s="1" t="s">
        <v>181</v>
      </c>
      <c r="G82" s="1" t="s">
        <v>187</v>
      </c>
      <c r="H82" s="1" t="s">
        <v>20</v>
      </c>
      <c r="I82" s="1" t="s">
        <v>41</v>
      </c>
      <c r="J82" s="1" t="s">
        <v>22</v>
      </c>
      <c r="K82" s="1">
        <v>2016</v>
      </c>
      <c r="L82" s="22" t="s">
        <v>119</v>
      </c>
      <c r="M82" s="22"/>
      <c r="N82" s="22"/>
      <c r="O82" s="22"/>
      <c r="P82" s="22"/>
      <c r="Q82" s="22"/>
      <c r="R82" s="8">
        <v>43699.416666666664</v>
      </c>
      <c r="S82" s="1"/>
      <c r="T82" s="1"/>
      <c r="U82" s="1"/>
      <c r="V82" s="1"/>
      <c r="W82" s="1"/>
      <c r="X82" s="1" t="s">
        <v>163</v>
      </c>
      <c r="Y82" s="22" t="s">
        <v>163</v>
      </c>
      <c r="Z82" s="22" t="s">
        <v>163</v>
      </c>
      <c r="AA82" s="1"/>
    </row>
    <row r="83" spans="1:27" s="6" customFormat="1" x14ac:dyDescent="0.2">
      <c r="A83" s="22">
        <v>91</v>
      </c>
      <c r="B83" s="1">
        <v>8495</v>
      </c>
      <c r="C83" s="22">
        <v>2019</v>
      </c>
      <c r="D83" s="22">
        <v>2019</v>
      </c>
      <c r="E83" s="22">
        <v>218646</v>
      </c>
      <c r="F83" s="22" t="s">
        <v>168</v>
      </c>
      <c r="G83" s="22" t="s">
        <v>68</v>
      </c>
      <c r="H83" s="22" t="s">
        <v>16</v>
      </c>
      <c r="I83" s="22" t="s">
        <v>17</v>
      </c>
      <c r="J83" s="22" t="s">
        <v>18</v>
      </c>
      <c r="K83" s="22">
        <v>2013</v>
      </c>
      <c r="L83" s="22" t="s">
        <v>129</v>
      </c>
      <c r="M83" s="22"/>
      <c r="N83" s="22"/>
      <c r="O83" s="22"/>
      <c r="P83" s="22"/>
      <c r="Q83" s="22"/>
      <c r="R83" s="23">
        <v>43702.375</v>
      </c>
      <c r="S83" s="23">
        <v>43965.375</v>
      </c>
      <c r="T83" s="22">
        <v>-584637</v>
      </c>
      <c r="U83" s="22"/>
      <c r="V83" s="22">
        <v>3318</v>
      </c>
      <c r="W83" s="23">
        <v>44183.132986111108</v>
      </c>
      <c r="X83" s="1" t="s">
        <v>163</v>
      </c>
      <c r="Y83" s="22" t="s">
        <v>163</v>
      </c>
      <c r="Z83" s="22" t="s">
        <v>163</v>
      </c>
      <c r="AA83" s="22"/>
    </row>
    <row r="84" spans="1:27" s="6" customFormat="1" x14ac:dyDescent="0.2">
      <c r="A84" s="22">
        <v>105</v>
      </c>
      <c r="B84" s="1">
        <v>8509</v>
      </c>
      <c r="C84" s="22">
        <v>2019</v>
      </c>
      <c r="D84" s="22">
        <v>2019</v>
      </c>
      <c r="E84" s="22">
        <v>218959</v>
      </c>
      <c r="F84" s="22" t="s">
        <v>184</v>
      </c>
      <c r="G84" s="22" t="s">
        <v>185</v>
      </c>
      <c r="H84" s="22" t="s">
        <v>20</v>
      </c>
      <c r="I84" s="22" t="s">
        <v>30</v>
      </c>
      <c r="J84" s="22" t="s">
        <v>18</v>
      </c>
      <c r="K84" s="22">
        <v>2016</v>
      </c>
      <c r="L84" s="22" t="s">
        <v>277</v>
      </c>
      <c r="M84" s="22"/>
      <c r="N84" s="22"/>
      <c r="O84" s="22"/>
      <c r="P84" s="22"/>
      <c r="Q84" s="22"/>
      <c r="R84" s="23">
        <v>43727.375</v>
      </c>
      <c r="S84" s="23">
        <v>43935.333333333336</v>
      </c>
      <c r="T84" s="22">
        <v>-585688</v>
      </c>
      <c r="U84" s="22">
        <f>IF(OR(R84="",S84=""),"",T84/(S84-R84))</f>
        <v>-2816.3718693648239</v>
      </c>
      <c r="V84" s="22">
        <v>11596</v>
      </c>
      <c r="W84" s="23">
        <v>43935.42019675926</v>
      </c>
      <c r="X84" s="1" t="s">
        <v>163</v>
      </c>
      <c r="Y84" s="22" t="s">
        <v>163</v>
      </c>
      <c r="Z84" s="22" t="s">
        <v>163</v>
      </c>
      <c r="AA84" s="22"/>
    </row>
    <row r="85" spans="1:27" x14ac:dyDescent="0.2">
      <c r="A85" s="22">
        <v>114</v>
      </c>
      <c r="B85" s="1">
        <v>8518</v>
      </c>
      <c r="C85" s="22">
        <v>2019</v>
      </c>
      <c r="D85" s="22">
        <v>2019</v>
      </c>
      <c r="E85" s="22">
        <v>217222</v>
      </c>
      <c r="F85" s="22" t="s">
        <v>171</v>
      </c>
      <c r="G85" s="22" t="s">
        <v>15</v>
      </c>
      <c r="H85" s="22" t="s">
        <v>20</v>
      </c>
      <c r="I85" s="22" t="s">
        <v>30</v>
      </c>
      <c r="J85" s="22" t="s">
        <v>18</v>
      </c>
      <c r="K85" s="22" t="s">
        <v>202</v>
      </c>
      <c r="L85" s="22" t="s">
        <v>138</v>
      </c>
      <c r="M85" s="22"/>
      <c r="N85" s="22"/>
      <c r="O85" s="22"/>
      <c r="P85" s="22"/>
      <c r="Q85" s="22"/>
      <c r="R85" s="23">
        <v>43727.375</v>
      </c>
      <c r="S85" s="23">
        <v>43936.416666666664</v>
      </c>
      <c r="T85" s="22">
        <v>-586428</v>
      </c>
      <c r="U85" s="22">
        <f>IF(OR(R85="",S85=""),"",T85/(S85-R85))</f>
        <v>-2805.3163244967436</v>
      </c>
      <c r="V85" s="22">
        <v>11458</v>
      </c>
      <c r="W85" s="23">
        <v>43936.748680555553</v>
      </c>
      <c r="X85" s="22" t="s">
        <v>163</v>
      </c>
      <c r="Y85" s="22" t="s">
        <v>163</v>
      </c>
      <c r="Z85" s="22" t="s">
        <v>163</v>
      </c>
      <c r="AA85" s="22"/>
    </row>
    <row r="86" spans="1:27" x14ac:dyDescent="0.2">
      <c r="A86" s="22">
        <v>115</v>
      </c>
      <c r="B86" s="1">
        <v>8519</v>
      </c>
      <c r="C86" s="22">
        <v>2019</v>
      </c>
      <c r="D86" s="22">
        <v>2019</v>
      </c>
      <c r="E86" s="22">
        <v>204390</v>
      </c>
      <c r="F86" s="22" t="s">
        <v>118</v>
      </c>
      <c r="G86" s="22" t="s">
        <v>176</v>
      </c>
      <c r="H86" s="22" t="s">
        <v>20</v>
      </c>
      <c r="I86" s="22" t="s">
        <v>21</v>
      </c>
      <c r="J86" s="22" t="s">
        <v>18</v>
      </c>
      <c r="K86" s="22">
        <v>2012</v>
      </c>
      <c r="L86" s="22" t="s">
        <v>126</v>
      </c>
      <c r="M86" s="22"/>
      <c r="N86" s="22"/>
      <c r="O86" s="22"/>
      <c r="P86" s="22"/>
      <c r="Q86" s="22"/>
      <c r="R86" s="23">
        <v>43697.416666666664</v>
      </c>
      <c r="S86" s="23">
        <v>43926.416666666664</v>
      </c>
      <c r="T86" s="22">
        <v>3461</v>
      </c>
      <c r="U86" s="22">
        <f>IF(OR(R86="",S86=""),"",T86/(S86-R86))</f>
        <v>15.113537117903929</v>
      </c>
      <c r="V86" s="22">
        <v>4940</v>
      </c>
      <c r="W86" s="23">
        <v>43895.655405092592</v>
      </c>
      <c r="X86" s="22" t="s">
        <v>163</v>
      </c>
      <c r="Y86" s="22" t="s">
        <v>163</v>
      </c>
      <c r="Z86" s="22" t="s">
        <v>163</v>
      </c>
      <c r="AA86" s="22"/>
    </row>
    <row r="87" spans="1:27" x14ac:dyDescent="0.2">
      <c r="A87" s="22">
        <v>102</v>
      </c>
      <c r="B87" s="1">
        <v>8506</v>
      </c>
      <c r="C87" s="22">
        <v>2019</v>
      </c>
      <c r="D87" s="22">
        <v>2020</v>
      </c>
      <c r="E87" s="22">
        <v>217021</v>
      </c>
      <c r="F87" s="22" t="s">
        <v>180</v>
      </c>
      <c r="G87" s="22" t="s">
        <v>107</v>
      </c>
      <c r="H87" s="22" t="s">
        <v>95</v>
      </c>
      <c r="I87" s="22" t="s">
        <v>96</v>
      </c>
      <c r="J87" s="22" t="s">
        <v>18</v>
      </c>
      <c r="K87" s="22" t="s">
        <v>23</v>
      </c>
      <c r="L87" s="22" t="s">
        <v>139</v>
      </c>
      <c r="M87" s="22"/>
      <c r="N87" s="22"/>
      <c r="O87" s="22"/>
      <c r="P87" s="22"/>
      <c r="Q87" s="22"/>
      <c r="R87" s="23">
        <v>43907.375</v>
      </c>
      <c r="S87" s="22"/>
      <c r="T87" s="22"/>
      <c r="U87" s="22"/>
      <c r="V87" s="22"/>
      <c r="W87" s="22"/>
      <c r="X87" s="1" t="s">
        <v>163</v>
      </c>
      <c r="Y87" s="22" t="s">
        <v>163</v>
      </c>
      <c r="Z87" s="22" t="s">
        <v>163</v>
      </c>
      <c r="AA87" s="22"/>
    </row>
    <row r="88" spans="1:27" x14ac:dyDescent="0.2">
      <c r="A88" s="22">
        <v>25911</v>
      </c>
      <c r="B88" s="22">
        <v>25911</v>
      </c>
      <c r="C88" s="22">
        <v>2020</v>
      </c>
      <c r="D88" s="22">
        <v>2020</v>
      </c>
      <c r="E88" s="22">
        <v>971343</v>
      </c>
      <c r="F88" s="22" t="s">
        <v>224</v>
      </c>
      <c r="G88" s="22" t="s">
        <v>211</v>
      </c>
      <c r="H88" s="22" t="s">
        <v>20</v>
      </c>
      <c r="I88" s="22" t="s">
        <v>21</v>
      </c>
      <c r="J88" s="22" t="s">
        <v>22</v>
      </c>
      <c r="K88" s="22" t="s">
        <v>23</v>
      </c>
      <c r="L88" s="22" t="s">
        <v>124</v>
      </c>
      <c r="M88" s="22"/>
      <c r="N88" s="22"/>
      <c r="O88" s="22"/>
      <c r="P88" s="22"/>
      <c r="Q88" s="22"/>
      <c r="R88" s="23">
        <v>44003.395833333336</v>
      </c>
      <c r="S88" s="22"/>
      <c r="T88" s="22"/>
      <c r="U88" s="22"/>
      <c r="V88" s="22"/>
      <c r="W88" s="22"/>
      <c r="X88" s="22"/>
      <c r="Y88" s="22"/>
      <c r="Z88" s="22"/>
      <c r="AA88" s="22" t="s">
        <v>240</v>
      </c>
    </row>
    <row r="89" spans="1:27" x14ac:dyDescent="0.2">
      <c r="A89" s="22">
        <v>25912</v>
      </c>
      <c r="B89" s="22">
        <v>25912</v>
      </c>
      <c r="C89" s="22">
        <v>2020</v>
      </c>
      <c r="D89" s="22">
        <v>2020</v>
      </c>
      <c r="E89" s="22">
        <v>219063</v>
      </c>
      <c r="F89" s="22" t="s">
        <v>217</v>
      </c>
      <c r="G89" s="22" t="s">
        <v>15</v>
      </c>
      <c r="H89" s="22" t="s">
        <v>16</v>
      </c>
      <c r="I89" s="22" t="s">
        <v>17</v>
      </c>
      <c r="J89" s="22" t="s">
        <v>18</v>
      </c>
      <c r="K89" s="22" t="s">
        <v>23</v>
      </c>
      <c r="L89" s="22" t="s">
        <v>279</v>
      </c>
      <c r="M89" s="22"/>
      <c r="N89" s="22"/>
      <c r="O89" s="22"/>
      <c r="P89" s="22"/>
      <c r="Q89" s="22"/>
      <c r="R89" s="23">
        <v>43963.53125</v>
      </c>
      <c r="S89" s="22"/>
      <c r="T89" s="22"/>
      <c r="U89" s="22"/>
      <c r="V89" s="22"/>
      <c r="W89" s="22"/>
      <c r="X89" s="22"/>
      <c r="Y89" s="22"/>
      <c r="Z89" s="22"/>
      <c r="AA89" s="22" t="s">
        <v>231</v>
      </c>
    </row>
    <row r="90" spans="1:27" x14ac:dyDescent="0.2">
      <c r="A90" s="22">
        <v>25913</v>
      </c>
      <c r="B90" s="22">
        <v>25913</v>
      </c>
      <c r="C90" s="22">
        <v>2020</v>
      </c>
      <c r="D90" s="22">
        <v>2020</v>
      </c>
      <c r="E90" s="22">
        <v>218922</v>
      </c>
      <c r="F90" s="22" t="s">
        <v>218</v>
      </c>
      <c r="G90" s="22" t="s">
        <v>15</v>
      </c>
      <c r="H90" s="22" t="s">
        <v>16</v>
      </c>
      <c r="I90" s="22" t="s">
        <v>17</v>
      </c>
      <c r="J90" s="22" t="s">
        <v>18</v>
      </c>
      <c r="K90" s="22" t="s">
        <v>23</v>
      </c>
      <c r="L90" s="22" t="s">
        <v>153</v>
      </c>
      <c r="M90" s="22"/>
      <c r="N90" s="22"/>
      <c r="O90" s="22"/>
      <c r="P90" s="22"/>
      <c r="Q90" s="22"/>
      <c r="R90" s="23">
        <v>43975.833333333336</v>
      </c>
      <c r="S90" s="22"/>
      <c r="T90" s="22"/>
      <c r="U90" s="22"/>
      <c r="V90" s="22"/>
      <c r="W90" s="22"/>
      <c r="X90" s="22"/>
      <c r="Y90" s="22"/>
      <c r="Z90" s="22"/>
      <c r="AA90" s="22" t="s">
        <v>232</v>
      </c>
    </row>
    <row r="91" spans="1:27" x14ac:dyDescent="0.2">
      <c r="A91" s="22">
        <v>25914</v>
      </c>
      <c r="B91" s="22">
        <v>25914</v>
      </c>
      <c r="C91" s="22">
        <v>2020</v>
      </c>
      <c r="D91" s="22">
        <v>2020</v>
      </c>
      <c r="E91" s="22">
        <v>216996</v>
      </c>
      <c r="F91" s="22" t="s">
        <v>215</v>
      </c>
      <c r="G91" s="22" t="s">
        <v>15</v>
      </c>
      <c r="H91" s="22" t="s">
        <v>16</v>
      </c>
      <c r="I91" s="22" t="s">
        <v>27</v>
      </c>
      <c r="J91" s="22" t="s">
        <v>18</v>
      </c>
      <c r="K91" s="22" t="s">
        <v>271</v>
      </c>
      <c r="L91" s="22" t="s">
        <v>113</v>
      </c>
      <c r="M91" s="22"/>
      <c r="N91" s="22"/>
      <c r="O91" s="22"/>
      <c r="P91" s="22"/>
      <c r="Q91" s="22"/>
      <c r="R91" s="23">
        <v>43958.416666666664</v>
      </c>
      <c r="S91" s="22"/>
      <c r="T91" s="22"/>
      <c r="U91" s="22"/>
      <c r="V91" s="22"/>
      <c r="W91" s="22"/>
      <c r="X91" s="22"/>
      <c r="Y91" s="22"/>
      <c r="Z91" s="22"/>
      <c r="AA91" s="22" t="s">
        <v>227</v>
      </c>
    </row>
    <row r="92" spans="1:27" x14ac:dyDescent="0.2">
      <c r="A92" s="22">
        <v>25915</v>
      </c>
      <c r="B92" s="22">
        <v>25915</v>
      </c>
      <c r="C92" s="22">
        <v>2020</v>
      </c>
      <c r="D92" s="22">
        <v>2020</v>
      </c>
      <c r="E92" s="22"/>
      <c r="F92" s="22" t="s">
        <v>222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 t="s">
        <v>237</v>
      </c>
    </row>
    <row r="93" spans="1:27" x14ac:dyDescent="0.2">
      <c r="A93" s="22">
        <v>25916</v>
      </c>
      <c r="B93" s="22">
        <v>25916</v>
      </c>
      <c r="C93" s="22">
        <v>2020</v>
      </c>
      <c r="D93" s="22">
        <v>2020</v>
      </c>
      <c r="E93" s="22">
        <v>204390</v>
      </c>
      <c r="F93" s="22" t="s">
        <v>205</v>
      </c>
      <c r="G93" s="22" t="s">
        <v>118</v>
      </c>
      <c r="H93" s="22" t="s">
        <v>20</v>
      </c>
      <c r="I93" s="22" t="s">
        <v>21</v>
      </c>
      <c r="J93" s="22" t="s">
        <v>18</v>
      </c>
      <c r="K93" s="22">
        <v>2012</v>
      </c>
      <c r="L93" s="22" t="s">
        <v>192</v>
      </c>
      <c r="M93" s="22"/>
      <c r="N93" s="22"/>
      <c r="O93" s="22"/>
      <c r="P93" s="22"/>
      <c r="Q93" s="22"/>
      <c r="R93" s="23">
        <v>43926.427083333336</v>
      </c>
      <c r="S93" s="23">
        <v>43936.416666666664</v>
      </c>
      <c r="T93" s="22" t="s">
        <v>23</v>
      </c>
      <c r="U93" s="22" t="s">
        <v>23</v>
      </c>
      <c r="V93" s="22" t="s">
        <v>23</v>
      </c>
      <c r="W93" s="22" t="s">
        <v>23</v>
      </c>
      <c r="X93" s="22" t="s">
        <v>163</v>
      </c>
      <c r="Y93" s="22" t="s">
        <v>163</v>
      </c>
      <c r="Z93" s="22" t="s">
        <v>163</v>
      </c>
      <c r="AA93" s="22" t="s">
        <v>242</v>
      </c>
    </row>
    <row r="94" spans="1:27" x14ac:dyDescent="0.2">
      <c r="A94" s="22">
        <v>25917</v>
      </c>
      <c r="B94" s="22">
        <v>25917</v>
      </c>
      <c r="C94" s="22">
        <v>2020</v>
      </c>
      <c r="D94" s="22">
        <v>2020</v>
      </c>
      <c r="E94" s="22"/>
      <c r="F94" s="22" t="s">
        <v>221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 t="s">
        <v>236</v>
      </c>
    </row>
    <row r="95" spans="1:27" x14ac:dyDescent="0.2">
      <c r="A95" s="22">
        <v>25918</v>
      </c>
      <c r="B95" s="22">
        <v>25918</v>
      </c>
      <c r="C95" s="22">
        <v>2020</v>
      </c>
      <c r="D95" s="22">
        <v>2020</v>
      </c>
      <c r="E95" s="22"/>
      <c r="F95" s="22" t="s">
        <v>214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 t="s">
        <v>226</v>
      </c>
    </row>
    <row r="96" spans="1:27" x14ac:dyDescent="0.2">
      <c r="A96" s="22">
        <v>25920</v>
      </c>
      <c r="B96" s="22">
        <v>25920</v>
      </c>
      <c r="C96" s="22">
        <v>2020</v>
      </c>
      <c r="D96" s="22">
        <v>2020</v>
      </c>
      <c r="E96" s="22"/>
      <c r="F96" s="22" t="s">
        <v>31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 t="s">
        <v>235</v>
      </c>
    </row>
    <row r="97" spans="1:27" x14ac:dyDescent="0.2">
      <c r="A97" s="22">
        <v>25921</v>
      </c>
      <c r="B97" s="22">
        <v>25921</v>
      </c>
      <c r="C97" s="22">
        <v>2020</v>
      </c>
      <c r="D97" s="22">
        <v>2020</v>
      </c>
      <c r="E97" s="22"/>
      <c r="F97" s="22" t="s">
        <v>225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 t="s">
        <v>241</v>
      </c>
    </row>
    <row r="98" spans="1:27" x14ac:dyDescent="0.2">
      <c r="A98" s="22">
        <v>25922</v>
      </c>
      <c r="B98" s="22">
        <v>25922</v>
      </c>
      <c r="C98" s="22">
        <v>2020</v>
      </c>
      <c r="D98" s="22">
        <v>2020</v>
      </c>
      <c r="E98" s="22">
        <v>217732</v>
      </c>
      <c r="F98" s="22" t="s">
        <v>223</v>
      </c>
      <c r="G98" s="22" t="s">
        <v>87</v>
      </c>
      <c r="H98" s="22" t="s">
        <v>20</v>
      </c>
      <c r="I98" s="22" t="s">
        <v>21</v>
      </c>
      <c r="J98" s="22" t="s">
        <v>18</v>
      </c>
      <c r="K98" s="22">
        <v>2013</v>
      </c>
      <c r="L98" s="22" t="s">
        <v>110</v>
      </c>
      <c r="M98" s="22"/>
      <c r="N98" s="22"/>
      <c r="O98" s="22"/>
      <c r="P98" s="22"/>
      <c r="Q98" s="22"/>
      <c r="R98" s="23">
        <v>44006.479166666664</v>
      </c>
      <c r="S98" s="22"/>
      <c r="T98" s="22"/>
      <c r="U98" s="22"/>
      <c r="V98" s="22"/>
      <c r="W98" s="22"/>
      <c r="X98" s="22"/>
      <c r="Y98" s="22"/>
      <c r="Z98" s="22"/>
      <c r="AA98" s="22" t="s">
        <v>238</v>
      </c>
    </row>
    <row r="99" spans="1:27" x14ac:dyDescent="0.2">
      <c r="A99" s="22">
        <v>25923</v>
      </c>
      <c r="B99" s="22">
        <v>25923</v>
      </c>
      <c r="C99" s="22">
        <v>2020</v>
      </c>
      <c r="D99" s="22">
        <v>2020</v>
      </c>
      <c r="E99" s="22"/>
      <c r="F99" s="22" t="s">
        <v>99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 t="s">
        <v>239</v>
      </c>
    </row>
    <row r="100" spans="1:27" x14ac:dyDescent="0.2">
      <c r="A100" s="22">
        <v>25924</v>
      </c>
      <c r="B100" s="22">
        <v>25924</v>
      </c>
      <c r="C100" s="22">
        <v>2020</v>
      </c>
      <c r="D100" s="22">
        <v>2020</v>
      </c>
      <c r="E100" s="22">
        <v>217564</v>
      </c>
      <c r="F100" s="22" t="s">
        <v>49</v>
      </c>
      <c r="G100" s="22" t="s">
        <v>272</v>
      </c>
      <c r="H100" s="22" t="s">
        <v>16</v>
      </c>
      <c r="I100" s="22" t="s">
        <v>27</v>
      </c>
      <c r="J100" s="22" t="s">
        <v>18</v>
      </c>
      <c r="K100" s="22">
        <v>2017</v>
      </c>
      <c r="L100" s="22" t="s">
        <v>129</v>
      </c>
      <c r="M100" s="22"/>
      <c r="N100" s="22"/>
      <c r="O100" s="22"/>
      <c r="P100" s="22"/>
      <c r="Q100" s="22"/>
      <c r="R100" s="23">
        <v>43958.416666666664</v>
      </c>
      <c r="S100" s="22"/>
      <c r="T100" s="22"/>
      <c r="U100" s="22"/>
      <c r="V100" s="22"/>
      <c r="W100" s="22"/>
      <c r="X100" s="22"/>
      <c r="Y100" s="22"/>
      <c r="Z100" s="22"/>
      <c r="AA100" s="22" t="s">
        <v>230</v>
      </c>
    </row>
    <row r="101" spans="1:27" x14ac:dyDescent="0.2">
      <c r="A101" s="22">
        <v>25925</v>
      </c>
      <c r="B101" s="22">
        <v>25925</v>
      </c>
      <c r="C101" s="22">
        <v>2020</v>
      </c>
      <c r="D101" s="22">
        <v>2020</v>
      </c>
      <c r="E101" s="22">
        <v>204390</v>
      </c>
      <c r="F101" s="22" t="s">
        <v>208</v>
      </c>
      <c r="G101" s="22" t="s">
        <v>205</v>
      </c>
      <c r="H101" s="22" t="s">
        <v>20</v>
      </c>
      <c r="I101" s="22" t="s">
        <v>21</v>
      </c>
      <c r="J101" s="22" t="s">
        <v>18</v>
      </c>
      <c r="K101" s="22">
        <v>2012</v>
      </c>
      <c r="L101" s="22" t="s">
        <v>192</v>
      </c>
      <c r="M101" s="22"/>
      <c r="N101" s="22"/>
      <c r="O101" s="22"/>
      <c r="P101" s="22"/>
      <c r="Q101" s="22"/>
      <c r="R101" s="23">
        <v>43936.416666666664</v>
      </c>
      <c r="S101" s="22"/>
      <c r="T101" s="22"/>
      <c r="U101" s="22"/>
      <c r="V101" s="22"/>
      <c r="W101" s="22"/>
      <c r="X101" s="22"/>
      <c r="Y101" s="22"/>
      <c r="Z101" s="22"/>
      <c r="AA101" s="22" t="s">
        <v>234</v>
      </c>
    </row>
    <row r="102" spans="1:27" s="6" customFormat="1" x14ac:dyDescent="0.2">
      <c r="A102" s="22">
        <v>25926</v>
      </c>
      <c r="B102" s="22">
        <v>25926</v>
      </c>
      <c r="C102" s="22">
        <v>2020</v>
      </c>
      <c r="D102" s="22">
        <v>2020</v>
      </c>
      <c r="E102" s="22">
        <v>218068</v>
      </c>
      <c r="F102" s="22" t="s">
        <v>109</v>
      </c>
      <c r="G102" s="22" t="s">
        <v>15</v>
      </c>
      <c r="H102" s="22" t="s">
        <v>16</v>
      </c>
      <c r="I102" s="22" t="s">
        <v>27</v>
      </c>
      <c r="J102" s="22" t="s">
        <v>18</v>
      </c>
      <c r="K102" s="22" t="s">
        <v>202</v>
      </c>
      <c r="L102" s="22" t="s">
        <v>135</v>
      </c>
      <c r="M102" s="22"/>
      <c r="N102" s="22"/>
      <c r="O102" s="22"/>
      <c r="P102" s="22"/>
      <c r="Q102" s="22"/>
      <c r="R102" s="23">
        <v>43958.416666666664</v>
      </c>
      <c r="S102" s="22" t="s">
        <v>23</v>
      </c>
      <c r="T102" s="22" t="s">
        <v>23</v>
      </c>
      <c r="U102" s="22" t="s">
        <v>23</v>
      </c>
      <c r="V102" s="22" t="s">
        <v>23</v>
      </c>
      <c r="W102" s="22" t="s">
        <v>23</v>
      </c>
      <c r="X102" s="22" t="s">
        <v>163</v>
      </c>
      <c r="Y102" s="22" t="s">
        <v>163</v>
      </c>
      <c r="Z102" s="22" t="s">
        <v>162</v>
      </c>
      <c r="AA102" s="22" t="s">
        <v>234</v>
      </c>
    </row>
    <row r="103" spans="1:27" x14ac:dyDescent="0.2">
      <c r="A103" s="22">
        <v>25928</v>
      </c>
      <c r="B103" s="22">
        <v>25928</v>
      </c>
      <c r="C103" s="22">
        <v>2020</v>
      </c>
      <c r="D103" s="22">
        <v>2020</v>
      </c>
      <c r="E103" s="22">
        <v>217941</v>
      </c>
      <c r="F103" s="22" t="s">
        <v>216</v>
      </c>
      <c r="G103" s="22" t="s">
        <v>60</v>
      </c>
      <c r="H103" s="22" t="s">
        <v>16</v>
      </c>
      <c r="I103" s="22" t="s">
        <v>17</v>
      </c>
      <c r="J103" s="22" t="s">
        <v>22</v>
      </c>
      <c r="K103" s="22">
        <v>2016</v>
      </c>
      <c r="L103" s="22" t="s">
        <v>278</v>
      </c>
      <c r="M103" s="22"/>
      <c r="N103" s="22"/>
      <c r="O103" s="22"/>
      <c r="P103" s="22"/>
      <c r="Q103" s="22"/>
      <c r="R103" s="23">
        <v>43972.375</v>
      </c>
      <c r="S103" s="22"/>
      <c r="T103" s="22"/>
      <c r="U103" s="22"/>
      <c r="V103" s="22"/>
      <c r="W103" s="22"/>
      <c r="X103" s="22"/>
      <c r="Y103" s="22"/>
      <c r="Z103" s="22"/>
      <c r="AA103" s="22" t="s">
        <v>229</v>
      </c>
    </row>
    <row r="104" spans="1:27" x14ac:dyDescent="0.2">
      <c r="A104" s="22">
        <v>25929</v>
      </c>
      <c r="B104" s="22">
        <v>25929</v>
      </c>
      <c r="C104" s="22">
        <v>2020</v>
      </c>
      <c r="D104" s="22">
        <v>2020</v>
      </c>
      <c r="E104" s="22">
        <v>971343</v>
      </c>
      <c r="F104" s="22" t="s">
        <v>206</v>
      </c>
      <c r="G104" s="22" t="s">
        <v>15</v>
      </c>
      <c r="H104" s="22" t="s">
        <v>20</v>
      </c>
      <c r="I104" s="22" t="s">
        <v>21</v>
      </c>
      <c r="J104" s="22" t="s">
        <v>22</v>
      </c>
      <c r="K104" s="22" t="s">
        <v>23</v>
      </c>
      <c r="L104" s="22" t="s">
        <v>124</v>
      </c>
      <c r="M104" s="22"/>
      <c r="N104" s="22"/>
      <c r="O104" s="22"/>
      <c r="P104" s="22"/>
      <c r="Q104" s="22"/>
      <c r="R104" s="23">
        <v>43926.427083333336</v>
      </c>
      <c r="S104" s="23">
        <v>43950.416666666664</v>
      </c>
      <c r="T104" s="22" t="s">
        <v>23</v>
      </c>
      <c r="U104" s="22" t="s">
        <v>23</v>
      </c>
      <c r="V104" s="22" t="s">
        <v>23</v>
      </c>
      <c r="W104" s="22" t="s">
        <v>23</v>
      </c>
      <c r="X104" s="22" t="s">
        <v>163</v>
      </c>
      <c r="Y104" s="22" t="s">
        <v>163</v>
      </c>
      <c r="Z104" s="22" t="s">
        <v>163</v>
      </c>
      <c r="AA104" s="22" t="s">
        <v>243</v>
      </c>
    </row>
    <row r="105" spans="1:27" x14ac:dyDescent="0.2">
      <c r="A105" s="25">
        <v>25932</v>
      </c>
      <c r="B105" s="25">
        <v>25932</v>
      </c>
      <c r="C105" s="25">
        <v>2020</v>
      </c>
      <c r="D105" s="25"/>
      <c r="E105" s="25"/>
      <c r="F105" s="25" t="s">
        <v>219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 t="s">
        <v>275</v>
      </c>
    </row>
    <row r="106" spans="1:27" x14ac:dyDescent="0.2">
      <c r="A106" s="22">
        <v>25933</v>
      </c>
      <c r="B106" s="22">
        <v>25933</v>
      </c>
      <c r="C106" s="22">
        <v>2020</v>
      </c>
      <c r="D106" s="22">
        <v>2020</v>
      </c>
      <c r="E106" s="22">
        <v>219520</v>
      </c>
      <c r="F106" s="22" t="s">
        <v>97</v>
      </c>
      <c r="G106" s="22" t="s">
        <v>154</v>
      </c>
      <c r="H106" s="22" t="s">
        <v>16</v>
      </c>
      <c r="I106" s="22" t="s">
        <v>17</v>
      </c>
      <c r="J106" s="22" t="s">
        <v>18</v>
      </c>
      <c r="K106" s="22">
        <v>2016</v>
      </c>
      <c r="L106" s="22" t="s">
        <v>133</v>
      </c>
      <c r="M106" s="22"/>
      <c r="N106" s="22"/>
      <c r="O106" s="22"/>
      <c r="P106" s="22"/>
      <c r="Q106" s="22"/>
      <c r="R106" s="23">
        <v>43972.375</v>
      </c>
      <c r="S106" s="22"/>
      <c r="T106" s="22"/>
      <c r="U106" s="22"/>
      <c r="V106" s="22"/>
      <c r="W106" s="22"/>
      <c r="X106" s="22"/>
      <c r="Y106" s="22"/>
      <c r="Z106" s="22"/>
      <c r="AA106" s="22" t="s">
        <v>228</v>
      </c>
    </row>
    <row r="107" spans="1:27" x14ac:dyDescent="0.2">
      <c r="A107" s="25">
        <v>25930</v>
      </c>
      <c r="B107" s="25">
        <v>25930</v>
      </c>
      <c r="C107" s="25">
        <v>2020</v>
      </c>
      <c r="D107" s="25"/>
      <c r="E107" s="25"/>
      <c r="F107" s="25" t="s">
        <v>220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 t="s">
        <v>275</v>
      </c>
    </row>
    <row r="108" spans="1:27" x14ac:dyDescent="0.2">
      <c r="A108" s="22">
        <v>25934</v>
      </c>
      <c r="B108" s="22">
        <v>25934</v>
      </c>
      <c r="C108" s="22">
        <v>2020</v>
      </c>
      <c r="D108" s="22">
        <v>2020</v>
      </c>
      <c r="E108" s="22">
        <v>218646</v>
      </c>
      <c r="F108" s="22" t="s">
        <v>212</v>
      </c>
      <c r="G108" s="22" t="s">
        <v>168</v>
      </c>
      <c r="H108" s="22" t="s">
        <v>16</v>
      </c>
      <c r="I108" s="22" t="s">
        <v>17</v>
      </c>
      <c r="J108" s="22" t="s">
        <v>18</v>
      </c>
      <c r="K108" s="22">
        <v>2013</v>
      </c>
      <c r="L108" s="22" t="s">
        <v>153</v>
      </c>
      <c r="M108" s="22"/>
      <c r="N108" s="22"/>
      <c r="O108" s="22"/>
      <c r="P108" s="22"/>
      <c r="Q108" s="22"/>
      <c r="R108" s="23">
        <v>43965.416666666664</v>
      </c>
      <c r="S108" s="22"/>
      <c r="T108" s="22"/>
      <c r="U108" s="22"/>
      <c r="V108" s="22"/>
      <c r="W108" s="22"/>
      <c r="X108" s="22"/>
      <c r="Y108" s="22"/>
      <c r="Z108" s="22"/>
      <c r="AA108" s="22" t="s">
        <v>213</v>
      </c>
    </row>
    <row r="109" spans="1:27" x14ac:dyDescent="0.2">
      <c r="A109" s="22">
        <v>25935</v>
      </c>
      <c r="B109" s="22">
        <v>25935</v>
      </c>
      <c r="C109" s="22">
        <v>2020</v>
      </c>
      <c r="D109" s="22">
        <v>2020</v>
      </c>
      <c r="E109" s="22">
        <v>218959</v>
      </c>
      <c r="F109" s="22" t="s">
        <v>210</v>
      </c>
      <c r="G109" s="22" t="s">
        <v>184</v>
      </c>
      <c r="H109" s="22" t="s">
        <v>20</v>
      </c>
      <c r="I109" s="22" t="s">
        <v>30</v>
      </c>
      <c r="J109" s="22" t="s">
        <v>18</v>
      </c>
      <c r="K109" s="22">
        <v>2016</v>
      </c>
      <c r="L109" s="22" t="s">
        <v>113</v>
      </c>
      <c r="M109" s="22"/>
      <c r="N109" s="22"/>
      <c r="O109" s="22"/>
      <c r="P109" s="22"/>
      <c r="Q109" s="22"/>
      <c r="R109" s="23">
        <v>43935.333333333336</v>
      </c>
      <c r="S109" s="22"/>
      <c r="T109" s="22"/>
      <c r="U109" s="22"/>
      <c r="V109" s="22"/>
      <c r="W109" s="22"/>
      <c r="X109" s="22"/>
      <c r="Y109" s="22"/>
      <c r="Z109" s="22"/>
      <c r="AA109" s="22" t="s">
        <v>246</v>
      </c>
    </row>
    <row r="110" spans="1:27" x14ac:dyDescent="0.2">
      <c r="A110" s="22">
        <v>25936</v>
      </c>
      <c r="B110" s="22">
        <v>25936</v>
      </c>
      <c r="C110" s="22">
        <v>2020</v>
      </c>
      <c r="D110" s="22">
        <v>2020</v>
      </c>
      <c r="E110" s="22">
        <v>971343</v>
      </c>
      <c r="F110" s="22" t="s">
        <v>211</v>
      </c>
      <c r="G110" s="22" t="s">
        <v>206</v>
      </c>
      <c r="H110" s="22" t="s">
        <v>20</v>
      </c>
      <c r="I110" s="22" t="s">
        <v>21</v>
      </c>
      <c r="J110" s="22" t="s">
        <v>22</v>
      </c>
      <c r="K110" s="22" t="s">
        <v>23</v>
      </c>
      <c r="L110" s="22" t="s">
        <v>124</v>
      </c>
      <c r="M110" s="22"/>
      <c r="N110" s="22"/>
      <c r="O110" s="22"/>
      <c r="P110" s="22"/>
      <c r="Q110" s="22"/>
      <c r="R110" s="23">
        <v>43950.416666666664</v>
      </c>
      <c r="S110" s="22" t="s">
        <v>23</v>
      </c>
      <c r="T110" s="22" t="s">
        <v>23</v>
      </c>
      <c r="U110" s="22" t="s">
        <v>23</v>
      </c>
      <c r="V110" s="22" t="s">
        <v>23</v>
      </c>
      <c r="W110" s="22" t="s">
        <v>23</v>
      </c>
      <c r="X110" s="22" t="s">
        <v>163</v>
      </c>
      <c r="Y110" s="22" t="s">
        <v>163</v>
      </c>
      <c r="Z110" s="22" t="s">
        <v>163</v>
      </c>
      <c r="AA110" s="22" t="s">
        <v>247</v>
      </c>
    </row>
    <row r="111" spans="1:27" x14ac:dyDescent="0.2">
      <c r="A111" s="22">
        <v>25938</v>
      </c>
      <c r="B111" s="22">
        <v>25938</v>
      </c>
      <c r="C111" s="22">
        <v>2020</v>
      </c>
      <c r="D111" s="22">
        <v>2020</v>
      </c>
      <c r="E111" s="22">
        <v>216851</v>
      </c>
      <c r="F111" s="22" t="s">
        <v>37</v>
      </c>
      <c r="G111" s="22" t="s">
        <v>15</v>
      </c>
      <c r="H111" s="22" t="s">
        <v>16</v>
      </c>
      <c r="I111" s="22" t="s">
        <v>17</v>
      </c>
      <c r="J111" s="22" t="s">
        <v>18</v>
      </c>
      <c r="K111" s="22">
        <v>2018</v>
      </c>
      <c r="L111" s="22" t="s">
        <v>195</v>
      </c>
      <c r="M111" s="22"/>
      <c r="N111" s="22"/>
      <c r="O111" s="22"/>
      <c r="P111" s="22"/>
      <c r="Q111" s="22"/>
      <c r="R111" s="23">
        <v>43958.416666666664</v>
      </c>
      <c r="S111" s="22"/>
      <c r="T111" s="22"/>
      <c r="U111" s="22"/>
      <c r="V111" s="22"/>
      <c r="W111" s="22"/>
      <c r="X111" s="22"/>
      <c r="Y111" s="22"/>
      <c r="Z111" s="22"/>
      <c r="AA111" s="22" t="s">
        <v>233</v>
      </c>
    </row>
    <row r="112" spans="1:27" x14ac:dyDescent="0.2">
      <c r="A112" s="22">
        <v>25939</v>
      </c>
      <c r="B112" s="22">
        <v>25939</v>
      </c>
      <c r="C112" s="22">
        <v>2020</v>
      </c>
      <c r="D112" s="22">
        <v>2020</v>
      </c>
      <c r="E112" s="22">
        <v>971391</v>
      </c>
      <c r="F112" s="22" t="s">
        <v>207</v>
      </c>
      <c r="G112" s="22" t="s">
        <v>15</v>
      </c>
      <c r="H112" s="22" t="s">
        <v>20</v>
      </c>
      <c r="I112" s="22" t="s">
        <v>30</v>
      </c>
      <c r="J112" s="22" t="s">
        <v>22</v>
      </c>
      <c r="K112" s="22" t="s">
        <v>23</v>
      </c>
      <c r="L112" s="22" t="s">
        <v>116</v>
      </c>
      <c r="M112" s="22"/>
      <c r="N112" s="22"/>
      <c r="O112" s="22"/>
      <c r="P112" s="22"/>
      <c r="Q112" s="22"/>
      <c r="R112" s="23">
        <v>43940.770833333336</v>
      </c>
      <c r="S112" s="22" t="s">
        <v>23</v>
      </c>
      <c r="T112" s="22" t="s">
        <v>23</v>
      </c>
      <c r="U112" s="22" t="s">
        <v>23</v>
      </c>
      <c r="V112" s="22" t="s">
        <v>23</v>
      </c>
      <c r="W112" s="22" t="s">
        <v>23</v>
      </c>
      <c r="X112" s="22" t="s">
        <v>163</v>
      </c>
      <c r="Y112" s="22" t="s">
        <v>163</v>
      </c>
      <c r="Z112" s="22" t="s">
        <v>163</v>
      </c>
      <c r="AA112" s="22" t="s">
        <v>244</v>
      </c>
    </row>
    <row r="113" spans="1:27" x14ac:dyDescent="0.2">
      <c r="A113" s="22">
        <v>25940</v>
      </c>
      <c r="B113" s="22">
        <v>25940</v>
      </c>
      <c r="C113" s="22">
        <v>2020</v>
      </c>
      <c r="D113" s="22">
        <v>2020</v>
      </c>
      <c r="E113" s="22">
        <v>217222</v>
      </c>
      <c r="F113" s="22" t="s">
        <v>209</v>
      </c>
      <c r="G113" s="22" t="s">
        <v>171</v>
      </c>
      <c r="H113" s="22" t="s">
        <v>20</v>
      </c>
      <c r="I113" s="22" t="s">
        <v>30</v>
      </c>
      <c r="J113" s="22" t="s">
        <v>18</v>
      </c>
      <c r="K113" s="22" t="s">
        <v>202</v>
      </c>
      <c r="L113" s="22" t="s">
        <v>140</v>
      </c>
      <c r="M113" s="22"/>
      <c r="N113" s="22"/>
      <c r="O113" s="22"/>
      <c r="P113" s="22"/>
      <c r="Q113" s="22"/>
      <c r="R113" s="23">
        <v>43936.416666666664</v>
      </c>
      <c r="S113" s="22"/>
      <c r="T113" s="22"/>
      <c r="U113" s="22"/>
      <c r="V113" s="22"/>
      <c r="W113" s="22"/>
      <c r="X113" s="22"/>
      <c r="Y113" s="22"/>
      <c r="Z113" s="22"/>
      <c r="AA113" s="22" t="s">
        <v>245</v>
      </c>
    </row>
    <row r="114" spans="1:27" x14ac:dyDescent="0.2">
      <c r="A114" s="3">
        <v>1</v>
      </c>
      <c r="B114" s="3">
        <v>8414</v>
      </c>
      <c r="C114" s="3">
        <v>2017</v>
      </c>
      <c r="D114" s="25"/>
      <c r="E114" s="3"/>
      <c r="F114" s="3" t="s">
        <v>97</v>
      </c>
      <c r="G114" s="3"/>
      <c r="H114" s="3"/>
      <c r="I114" s="3"/>
      <c r="J114" s="3"/>
      <c r="K114" s="3"/>
      <c r="L114" s="25"/>
      <c r="M114" s="25"/>
      <c r="N114" s="25"/>
      <c r="O114" s="25"/>
      <c r="P114" s="25"/>
      <c r="Q114" s="25"/>
      <c r="R114" s="3"/>
      <c r="S114" s="3"/>
      <c r="T114" s="3"/>
      <c r="U114" s="3"/>
      <c r="V114" s="3"/>
      <c r="W114" s="3"/>
      <c r="X114" s="3" t="s">
        <v>163</v>
      </c>
      <c r="Y114" s="25" t="s">
        <v>163</v>
      </c>
      <c r="Z114" s="25" t="s">
        <v>163</v>
      </c>
      <c r="AA114" s="3"/>
    </row>
    <row r="115" spans="1:27" x14ac:dyDescent="0.2">
      <c r="A115" s="3">
        <v>28</v>
      </c>
      <c r="B115" s="3">
        <v>8432</v>
      </c>
      <c r="C115" s="25">
        <v>2017</v>
      </c>
      <c r="D115" s="25"/>
      <c r="E115" s="3"/>
      <c r="F115" s="3" t="s">
        <v>99</v>
      </c>
      <c r="G115" s="3"/>
      <c r="H115" s="3"/>
      <c r="I115" s="3"/>
      <c r="J115" s="3"/>
      <c r="K115" s="3"/>
      <c r="L115" s="25"/>
      <c r="M115" s="25"/>
      <c r="N115" s="25"/>
      <c r="O115" s="25"/>
      <c r="P115" s="25"/>
      <c r="Q115" s="25"/>
      <c r="R115" s="3"/>
      <c r="S115" s="3"/>
      <c r="T115" s="3"/>
      <c r="U115" s="3"/>
      <c r="V115" s="3"/>
      <c r="W115" s="3"/>
      <c r="X115" s="3" t="s">
        <v>162</v>
      </c>
      <c r="Y115" s="25" t="s">
        <v>163</v>
      </c>
      <c r="Z115" s="25" t="s">
        <v>163</v>
      </c>
      <c r="AA115" s="3"/>
    </row>
    <row r="116" spans="1:27" x14ac:dyDescent="0.2">
      <c r="A116" s="3">
        <v>30</v>
      </c>
      <c r="B116" s="3">
        <v>8434</v>
      </c>
      <c r="C116" s="25">
        <v>2017</v>
      </c>
      <c r="D116" s="25"/>
      <c r="E116" s="3"/>
      <c r="F116" s="3" t="s">
        <v>100</v>
      </c>
      <c r="G116" s="3"/>
      <c r="H116" s="3"/>
      <c r="I116" s="3"/>
      <c r="J116" s="3"/>
      <c r="K116" s="3"/>
      <c r="L116" s="25"/>
      <c r="M116" s="25"/>
      <c r="N116" s="25"/>
      <c r="O116" s="25"/>
      <c r="P116" s="25"/>
      <c r="Q116" s="25"/>
      <c r="R116" s="3"/>
      <c r="S116" s="3"/>
      <c r="T116" s="3"/>
      <c r="U116" s="3"/>
      <c r="V116" s="3"/>
      <c r="W116" s="3"/>
      <c r="X116" s="3" t="s">
        <v>162</v>
      </c>
      <c r="Y116" s="25" t="s">
        <v>163</v>
      </c>
      <c r="Z116" s="25" t="s">
        <v>163</v>
      </c>
      <c r="AA116" s="3"/>
    </row>
    <row r="117" spans="1:27" x14ac:dyDescent="0.2">
      <c r="A117" s="1">
        <v>31</v>
      </c>
      <c r="B117" s="1">
        <v>8422</v>
      </c>
      <c r="C117" s="22">
        <v>2017</v>
      </c>
      <c r="D117" s="22"/>
      <c r="E117" s="1"/>
      <c r="F117" s="1" t="s">
        <v>98</v>
      </c>
      <c r="G117" s="1"/>
      <c r="H117" s="1"/>
      <c r="I117" s="1"/>
      <c r="J117" s="1"/>
      <c r="K117" s="1"/>
      <c r="L117" s="22"/>
      <c r="M117" s="22"/>
      <c r="N117" s="22"/>
      <c r="O117" s="22"/>
      <c r="P117" s="22"/>
      <c r="Q117" s="22"/>
      <c r="R117" s="1"/>
      <c r="S117" s="1"/>
      <c r="T117" s="1"/>
      <c r="U117" s="1"/>
      <c r="V117" s="1"/>
      <c r="W117" s="1"/>
      <c r="X117" s="1" t="s">
        <v>162</v>
      </c>
      <c r="Y117" s="22" t="s">
        <v>163</v>
      </c>
      <c r="Z117" s="22" t="s">
        <v>163</v>
      </c>
      <c r="AA117" s="1"/>
    </row>
    <row r="118" spans="1:27" x14ac:dyDescent="0.2">
      <c r="A118" s="1">
        <v>35</v>
      </c>
      <c r="B118" s="1">
        <v>8439</v>
      </c>
      <c r="C118" s="22">
        <v>2017</v>
      </c>
      <c r="D118" s="22"/>
      <c r="E118" s="1"/>
      <c r="F118" s="1" t="s">
        <v>101</v>
      </c>
      <c r="G118" s="1"/>
      <c r="H118" s="1"/>
      <c r="I118" s="1"/>
      <c r="J118" s="1"/>
      <c r="K118" s="1"/>
      <c r="L118" s="22"/>
      <c r="M118" s="22"/>
      <c r="N118" s="22"/>
      <c r="O118" s="22"/>
      <c r="P118" s="22"/>
      <c r="Q118" s="22"/>
      <c r="R118" s="1"/>
      <c r="S118" s="1"/>
      <c r="T118" s="1"/>
      <c r="U118" s="1"/>
      <c r="V118" s="1"/>
      <c r="W118" s="1"/>
      <c r="X118" s="1" t="s">
        <v>162</v>
      </c>
      <c r="Y118" s="22" t="s">
        <v>163</v>
      </c>
      <c r="Z118" s="22" t="s">
        <v>163</v>
      </c>
      <c r="AA118" s="1"/>
    </row>
    <row r="119" spans="1:27" x14ac:dyDescent="0.2">
      <c r="A119" s="1">
        <v>55</v>
      </c>
      <c r="B119" s="1">
        <v>8449</v>
      </c>
      <c r="C119" s="1">
        <v>2018</v>
      </c>
      <c r="D119" s="22"/>
      <c r="E119" s="1"/>
      <c r="F119" s="1" t="s">
        <v>83</v>
      </c>
      <c r="G119" s="1"/>
      <c r="H119" s="1"/>
      <c r="I119" s="1"/>
      <c r="J119" s="1"/>
      <c r="K119" s="1"/>
      <c r="L119" s="22"/>
      <c r="M119" s="22"/>
      <c r="N119" s="22"/>
      <c r="O119" s="22"/>
      <c r="P119" s="22"/>
      <c r="Q119" s="22"/>
      <c r="R119" s="1"/>
      <c r="S119" s="1"/>
      <c r="T119" s="1"/>
      <c r="U119" s="1"/>
      <c r="V119" s="1"/>
      <c r="W119" s="1"/>
      <c r="X119" s="1" t="s">
        <v>163</v>
      </c>
      <c r="Y119" s="22" t="s">
        <v>163</v>
      </c>
      <c r="Z119" s="22" t="s">
        <v>163</v>
      </c>
      <c r="AA119" s="1"/>
    </row>
    <row r="120" spans="1:27" x14ac:dyDescent="0.2">
      <c r="A120" s="1">
        <v>57</v>
      </c>
      <c r="B120" s="1">
        <v>8451</v>
      </c>
      <c r="C120" s="1">
        <v>2018</v>
      </c>
      <c r="D120" s="22"/>
      <c r="E120" s="1"/>
      <c r="F120" s="1" t="s">
        <v>63</v>
      </c>
      <c r="G120" s="1"/>
      <c r="H120" s="1"/>
      <c r="I120" s="1"/>
      <c r="J120" s="1"/>
      <c r="K120" s="1"/>
      <c r="L120" s="22"/>
      <c r="M120" s="22"/>
      <c r="N120" s="22"/>
      <c r="O120" s="22"/>
      <c r="P120" s="22"/>
      <c r="Q120" s="22"/>
      <c r="R120" s="1"/>
      <c r="S120" s="1"/>
      <c r="T120" s="1"/>
      <c r="U120" s="1"/>
      <c r="V120" s="1"/>
      <c r="W120" s="1"/>
      <c r="X120" s="1" t="s">
        <v>163</v>
      </c>
      <c r="Y120" s="22" t="s">
        <v>163</v>
      </c>
      <c r="Z120" s="22" t="s">
        <v>163</v>
      </c>
      <c r="AA120" s="1"/>
    </row>
    <row r="121" spans="1:27" x14ac:dyDescent="0.2">
      <c r="A121" s="1">
        <v>60</v>
      </c>
      <c r="B121" s="1">
        <v>8454</v>
      </c>
      <c r="C121" s="1">
        <v>2018</v>
      </c>
      <c r="D121" s="22"/>
      <c r="E121" s="1"/>
      <c r="F121" s="1" t="s">
        <v>74</v>
      </c>
      <c r="G121" s="1"/>
      <c r="H121" s="1"/>
      <c r="I121" s="1"/>
      <c r="J121" s="1"/>
      <c r="K121" s="1"/>
      <c r="L121" s="22"/>
      <c r="M121" s="22"/>
      <c r="N121" s="22"/>
      <c r="O121" s="22"/>
      <c r="P121" s="22"/>
      <c r="Q121" s="22"/>
      <c r="R121" s="1"/>
      <c r="S121" s="1"/>
      <c r="T121" s="1"/>
      <c r="U121" s="1"/>
      <c r="V121" s="1"/>
      <c r="W121" s="1"/>
      <c r="X121" s="1" t="s">
        <v>163</v>
      </c>
      <c r="Y121" s="22" t="s">
        <v>163</v>
      </c>
      <c r="Z121" s="22" t="s">
        <v>163</v>
      </c>
      <c r="AA121" s="1"/>
    </row>
    <row r="122" spans="1:27" s="6" customFormat="1" x14ac:dyDescent="0.2">
      <c r="A122" s="1">
        <v>61</v>
      </c>
      <c r="B122" s="1">
        <v>8455</v>
      </c>
      <c r="C122" s="1">
        <v>2018</v>
      </c>
      <c r="D122" s="22"/>
      <c r="E122" s="1"/>
      <c r="F122" s="1" t="s">
        <v>71</v>
      </c>
      <c r="G122" s="1"/>
      <c r="H122" s="1"/>
      <c r="I122" s="1"/>
      <c r="J122" s="1"/>
      <c r="K122" s="1"/>
      <c r="L122" s="22"/>
      <c r="M122" s="22"/>
      <c r="N122" s="22"/>
      <c r="O122" s="22"/>
      <c r="P122" s="22"/>
      <c r="Q122" s="22"/>
      <c r="R122" s="1"/>
      <c r="S122" s="1"/>
      <c r="T122" s="1"/>
      <c r="U122" s="1"/>
      <c r="V122" s="1"/>
      <c r="W122" s="1"/>
      <c r="X122" s="1" t="s">
        <v>163</v>
      </c>
      <c r="Y122" s="22" t="s">
        <v>163</v>
      </c>
      <c r="Z122" s="22" t="s">
        <v>163</v>
      </c>
      <c r="AA122" s="1"/>
    </row>
    <row r="123" spans="1:27" x14ac:dyDescent="0.2">
      <c r="A123" s="1">
        <v>65</v>
      </c>
      <c r="B123" s="1">
        <v>8459</v>
      </c>
      <c r="C123" s="1">
        <v>2018</v>
      </c>
      <c r="D123" s="22"/>
      <c r="E123" s="1"/>
      <c r="F123" s="1" t="s">
        <v>92</v>
      </c>
      <c r="G123" s="1"/>
      <c r="H123" s="1"/>
      <c r="I123" s="1"/>
      <c r="J123" s="1"/>
      <c r="K123" s="1"/>
      <c r="L123" s="22"/>
      <c r="M123" s="22"/>
      <c r="N123" s="22"/>
      <c r="O123" s="22"/>
      <c r="P123" s="22"/>
      <c r="Q123" s="22"/>
      <c r="R123" s="1"/>
      <c r="S123" s="1"/>
      <c r="T123" s="1"/>
      <c r="U123" s="1"/>
      <c r="V123" s="1"/>
      <c r="W123" s="1"/>
      <c r="X123" s="1" t="s">
        <v>163</v>
      </c>
      <c r="Y123" s="22" t="s">
        <v>163</v>
      </c>
      <c r="Z123" s="22" t="s">
        <v>163</v>
      </c>
      <c r="AA123" s="1"/>
    </row>
    <row r="124" spans="1:27" s="6" customFormat="1" x14ac:dyDescent="0.2">
      <c r="A124" s="1">
        <v>70</v>
      </c>
      <c r="B124" s="1">
        <v>8464</v>
      </c>
      <c r="C124" s="1">
        <v>2018</v>
      </c>
      <c r="D124" s="22"/>
      <c r="E124" s="1"/>
      <c r="F124" s="1" t="s">
        <v>90</v>
      </c>
      <c r="G124" s="1"/>
      <c r="H124" s="1"/>
      <c r="I124" s="1"/>
      <c r="J124" s="1"/>
      <c r="K124" s="1"/>
      <c r="L124" s="22"/>
      <c r="M124" s="22"/>
      <c r="N124" s="22"/>
      <c r="O124" s="22"/>
      <c r="P124" s="22"/>
      <c r="Q124" s="22"/>
      <c r="R124" s="1"/>
      <c r="S124" s="1"/>
      <c r="T124" s="1"/>
      <c r="U124" s="1"/>
      <c r="V124" s="1"/>
      <c r="W124" s="1"/>
      <c r="X124" s="1" t="s">
        <v>163</v>
      </c>
      <c r="Y124" s="22" t="s">
        <v>163</v>
      </c>
      <c r="Z124" s="22" t="s">
        <v>163</v>
      </c>
      <c r="AA124" s="1"/>
    </row>
    <row r="125" spans="1:27" x14ac:dyDescent="0.2">
      <c r="A125" s="1">
        <v>88</v>
      </c>
      <c r="B125" s="1">
        <v>8492</v>
      </c>
      <c r="C125" s="1">
        <v>2019</v>
      </c>
      <c r="D125" s="22"/>
      <c r="E125" s="1"/>
      <c r="F125" s="1" t="s">
        <v>169</v>
      </c>
      <c r="G125" s="1"/>
      <c r="H125" s="1"/>
      <c r="I125" s="1"/>
      <c r="J125" s="1"/>
      <c r="K125" s="1"/>
      <c r="L125" s="22"/>
      <c r="M125" s="22"/>
      <c r="N125" s="22"/>
      <c r="O125" s="22"/>
      <c r="P125" s="22"/>
      <c r="Q125" s="22"/>
      <c r="R125" s="1"/>
      <c r="S125" s="1"/>
      <c r="T125" s="1"/>
      <c r="U125" s="1"/>
      <c r="V125" s="1"/>
      <c r="W125" s="1"/>
      <c r="X125" s="1" t="s">
        <v>163</v>
      </c>
      <c r="Y125" s="22" t="s">
        <v>163</v>
      </c>
      <c r="Z125" s="22" t="s">
        <v>163</v>
      </c>
      <c r="AA125" s="1"/>
    </row>
    <row r="126" spans="1:27" x14ac:dyDescent="0.2">
      <c r="A126" s="22">
        <v>90</v>
      </c>
      <c r="B126" s="1">
        <v>8494</v>
      </c>
      <c r="C126" s="22">
        <v>2019</v>
      </c>
      <c r="D126" s="22"/>
      <c r="E126" s="22"/>
      <c r="F126" s="22" t="s">
        <v>170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1" t="s">
        <v>163</v>
      </c>
      <c r="Y126" s="22" t="s">
        <v>163</v>
      </c>
      <c r="Z126" s="22" t="s">
        <v>163</v>
      </c>
      <c r="AA126" s="22"/>
    </row>
    <row r="127" spans="1:27" x14ac:dyDescent="0.2">
      <c r="A127" s="22">
        <v>97</v>
      </c>
      <c r="B127" s="1">
        <v>8501</v>
      </c>
      <c r="C127" s="22">
        <v>2019</v>
      </c>
      <c r="D127" s="22"/>
      <c r="E127" s="22"/>
      <c r="F127" s="22" t="s">
        <v>183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1" t="s">
        <v>163</v>
      </c>
      <c r="Y127" s="22" t="s">
        <v>163</v>
      </c>
      <c r="Z127" s="22" t="s">
        <v>163</v>
      </c>
      <c r="AA127" s="22"/>
    </row>
    <row r="128" spans="1:27" x14ac:dyDescent="0.2">
      <c r="A128" s="22">
        <v>100</v>
      </c>
      <c r="B128" s="1">
        <v>8504</v>
      </c>
      <c r="C128" s="22">
        <v>2019</v>
      </c>
      <c r="D128" s="22"/>
      <c r="E128" s="22"/>
      <c r="F128" s="22" t="s">
        <v>178</v>
      </c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1" t="s">
        <v>163</v>
      </c>
      <c r="Y128" s="22" t="s">
        <v>163</v>
      </c>
      <c r="Z128" s="22" t="s">
        <v>163</v>
      </c>
      <c r="AA128" s="22"/>
    </row>
    <row r="129" spans="1:27" x14ac:dyDescent="0.2">
      <c r="A129" s="22">
        <v>106</v>
      </c>
      <c r="B129" s="1">
        <v>8510</v>
      </c>
      <c r="C129" s="22">
        <v>2019</v>
      </c>
      <c r="D129" s="22"/>
      <c r="E129" s="22"/>
      <c r="F129" s="22" t="s">
        <v>167</v>
      </c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1" t="s">
        <v>163</v>
      </c>
      <c r="Y129" s="22" t="s">
        <v>163</v>
      </c>
      <c r="Z129" s="22" t="s">
        <v>163</v>
      </c>
      <c r="AA129" s="22"/>
    </row>
    <row r="130" spans="1:27" x14ac:dyDescent="0.2">
      <c r="A130" s="25">
        <v>109</v>
      </c>
      <c r="B130" s="3">
        <v>8513</v>
      </c>
      <c r="C130" s="25">
        <v>2019</v>
      </c>
      <c r="D130" s="25"/>
      <c r="E130" s="25"/>
      <c r="F130" s="25" t="s">
        <v>23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3" t="s">
        <v>163</v>
      </c>
      <c r="Y130" s="25" t="s">
        <v>163</v>
      </c>
      <c r="Z130" s="25" t="s">
        <v>163</v>
      </c>
      <c r="AA130" s="25" t="s">
        <v>189</v>
      </c>
    </row>
  </sheetData>
  <autoFilter ref="A1:AA130" xr:uid="{72743AA2-2766-AF4F-B816-903EF33E814B}">
    <sortState xmlns:xlrd2="http://schemas.microsoft.com/office/spreadsheetml/2017/richdata2" ref="A87:AA113">
      <sortCondition ref="A1:A130"/>
    </sortState>
  </autoFilter>
  <sortState xmlns:xlrd2="http://schemas.microsoft.com/office/spreadsheetml/2017/richdata2" ref="A2:AA104">
    <sortCondition ref="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Read Me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Bordessoulles</dc:creator>
  <cp:lastModifiedBy>Camilla Bordessoulles</cp:lastModifiedBy>
  <dcterms:created xsi:type="dcterms:W3CDTF">2019-03-12T15:06:51Z</dcterms:created>
  <dcterms:modified xsi:type="dcterms:W3CDTF">2021-07-08T15:32:25Z</dcterms:modified>
</cp:coreProperties>
</file>