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Conferences and Presentations/2023/QMRA summer camp 2023/NTM case study material/NTM_cardiacsurgery/"/>
    </mc:Choice>
  </mc:AlternateContent>
  <xr:revisionPtr revIDLastSave="311" documentId="8_{5922C50D-F83C-43DB-B38A-E3FFAB0EC647}" xr6:coauthVersionLast="47" xr6:coauthVersionMax="47" xr10:uidLastSave="{C19D9BC1-A5F5-4DC5-97D5-2C7017560FCF}"/>
  <bookViews>
    <workbookView xWindow="-98" yWindow="-98" windowWidth="21795" windowHeight="12975" xr2:uid="{A9035E41-FB5D-43E6-A82D-EBBB9C27D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H3" i="1"/>
  <c r="H2" i="1"/>
  <c r="F37" i="1"/>
  <c r="F36" i="1"/>
  <c r="F25" i="1"/>
  <c r="F24" i="1"/>
  <c r="F19" i="1"/>
  <c r="F22" i="1"/>
  <c r="F21" i="1"/>
  <c r="F20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jumana alja’fari</author>
  </authors>
  <commentList>
    <comment ref="B3" authorId="0" shapeId="0" xr:uid="{9BD1877C-BF60-47DC-AF7A-1685D9F8411F}">
      <text>
        <r>
          <rPr>
            <b/>
            <sz val="9"/>
            <color indexed="81"/>
            <rFont val="Tahoma"/>
            <family val="2"/>
          </rPr>
          <t>jumana alja’fari:</t>
        </r>
        <r>
          <rPr>
            <sz val="9"/>
            <color indexed="81"/>
            <rFont val="Tahoma"/>
            <family val="2"/>
          </rPr>
          <t xml:space="preserve">
Not sure it's in Pittsburgh, PA. </t>
        </r>
      </text>
    </comment>
  </commentList>
</comments>
</file>

<file path=xl/sharedStrings.xml><?xml version="1.0" encoding="utf-8"?>
<sst xmlns="http://schemas.openxmlformats.org/spreadsheetml/2006/main" count="83" uniqueCount="59">
  <si>
    <t>Species</t>
  </si>
  <si>
    <t>Environmental Matrix</t>
  </si>
  <si>
    <t>concentration</t>
  </si>
  <si>
    <t>units</t>
  </si>
  <si>
    <t>method (PCR or culture)</t>
  </si>
  <si>
    <t>Reference</t>
  </si>
  <si>
    <t>Sampling Location</t>
  </si>
  <si>
    <t>No. of Positive Samples/Total No. of Samples (% Positive)</t>
  </si>
  <si>
    <t>sampling volume (mL)</t>
  </si>
  <si>
    <t>M. chimaera</t>
  </si>
  <si>
    <t>water (heater-cooler units)</t>
  </si>
  <si>
    <t>19 / 45 (42.2%)</t>
  </si>
  <si>
    <t>Chand et al. (2017)</t>
  </si>
  <si>
    <t>10 hospitals in England</t>
  </si>
  <si>
    <t>MPN/L</t>
  </si>
  <si>
    <t>culture</t>
  </si>
  <si>
    <t>Notes</t>
  </si>
  <si>
    <t>This represents the mean concentration calculated using the MPN formula.</t>
  </si>
  <si>
    <t>M. gordanae</t>
  </si>
  <si>
    <t>water (hot water faucets)</t>
  </si>
  <si>
    <t>CFU/mL</t>
  </si>
  <si>
    <t>Sheffer et al. (2005)</t>
  </si>
  <si>
    <t>mean concentration of first flush samples collected from 3 faucets (n = 39)</t>
  </si>
  <si>
    <t>4 / 39 (10.3%)</t>
  </si>
  <si>
    <t>hospital adm. building in Pittsburgh, PA</t>
  </si>
  <si>
    <t>Mycobacterium</t>
  </si>
  <si>
    <t>site 1, sink at physical therapy wound care, hospital, OH</t>
  </si>
  <si>
    <t>site 2, sink at women's bathroom, hospital, OH</t>
  </si>
  <si>
    <t>site 3, west sink at nuclear medicine, hospital, OH</t>
  </si>
  <si>
    <t>site 4, sink at medical room, hospital, OH</t>
  </si>
  <si>
    <t>site 5, sink at staff bathroom, hospital, OH</t>
  </si>
  <si>
    <t>site 6, sink at ICU patient room, hospital, OH</t>
  </si>
  <si>
    <t>site 7, sink at patient surgical recovery room, hospital, OH</t>
  </si>
  <si>
    <t>site 8a, sink at patient room, hospital, OH</t>
  </si>
  <si>
    <t>site 8b, shower at patient room, hospital, OH</t>
  </si>
  <si>
    <t>site 9, sink at adult behavior room, hospital, OH</t>
  </si>
  <si>
    <t>site 10, sink at MICU patient room, hospital, OH</t>
  </si>
  <si>
    <t>site 11a, sink at patient room, hosipital, OH</t>
  </si>
  <si>
    <t>site 11b, shower at patient room, hospital, OH</t>
  </si>
  <si>
    <t>site 13, hot water loop, hospital, OH</t>
  </si>
  <si>
    <t>site 14, hot water loop, hospital, OH</t>
  </si>
  <si>
    <t>CFU/200 mL</t>
  </si>
  <si>
    <t>Lytle et al. (2021)</t>
  </si>
  <si>
    <t>33 / 54 (61.1%)</t>
  </si>
  <si>
    <t>hot water (sinks, showers, and hot water loop)</t>
  </si>
  <si>
    <r>
      <t xml:space="preserve">All samples were collected from the same hospital in Ohio. First flush hot water samples were analyzed for NTM. The reported numbers represent average </t>
    </r>
    <r>
      <rPr>
        <i/>
        <sz val="10"/>
        <color theme="1"/>
        <rFont val="Times New Roman"/>
        <family val="1"/>
      </rPr>
      <t>Mycobacterium</t>
    </r>
    <r>
      <rPr>
        <sz val="10"/>
        <color theme="1"/>
        <rFont val="Times New Roman"/>
        <family val="1"/>
      </rPr>
      <t xml:space="preserve"> concentrations in samples collected from each site. Note: not sure on what basis values were assigned to NTM at "sites 6, 7, 10, and 11a" if NTM was never detected at these sites (&lt; 5 CFU/200 mL). It should be noted that sites 1 through 5 were designated as old, and sites 6 through 11were designated as new.</t>
    </r>
  </si>
  <si>
    <t>hospital no.2, France</t>
  </si>
  <si>
    <t>hospital no.4, France</t>
  </si>
  <si>
    <t>hospital no.5, France</t>
  </si>
  <si>
    <t>PNQ</t>
  </si>
  <si>
    <t xml:space="preserve">hospital no.6, France </t>
  </si>
  <si>
    <t>hospital no.8, France</t>
  </si>
  <si>
    <t xml:space="preserve">hospital, no.8, France </t>
  </si>
  <si>
    <t>hospital no.9, France</t>
  </si>
  <si>
    <t>24 / 75 (32%)</t>
  </si>
  <si>
    <t>CFU/L</t>
  </si>
  <si>
    <t>Lecorche et al. (2021)</t>
  </si>
  <si>
    <r>
      <rPr>
        <b/>
        <u/>
        <sz val="10"/>
        <color theme="1"/>
        <rFont val="Times New Roman"/>
        <family val="1"/>
      </rPr>
      <t>These results were reported in the SI section as semi-quantitative</t>
    </r>
    <r>
      <rPr>
        <sz val="10"/>
        <color theme="1"/>
        <rFont val="Times New Roman"/>
        <family val="1"/>
      </rPr>
      <t xml:space="preserve">. PNQ indicates that M. chimaera was present but could not be enumerated. The results reported herein are only for positive samples (total no. of samples = 75). Samples (total) were collected as part of systemetic surveillance, spontaneous request, investigation as a result of a clinical case, or random hospital selection. </t>
    </r>
    <r>
      <rPr>
        <b/>
        <u/>
        <sz val="10"/>
        <color theme="1"/>
        <rFont val="Times New Roman"/>
        <family val="1"/>
      </rPr>
      <t xml:space="preserve">Not sure whether to report negative samples (to fit a distribution) as zero or BLD. Also, other species such as </t>
    </r>
    <r>
      <rPr>
        <b/>
        <i/>
        <u/>
        <sz val="10"/>
        <color theme="1"/>
        <rFont val="Times New Roman"/>
        <family val="1"/>
      </rPr>
      <t>M. gordanae</t>
    </r>
    <r>
      <rPr>
        <b/>
        <u/>
        <sz val="10"/>
        <color theme="1"/>
        <rFont val="Times New Roman"/>
        <family val="1"/>
      </rPr>
      <t xml:space="preserve"> were detected and quantified. Might need to add a seperate row for these species, specifically </t>
    </r>
    <r>
      <rPr>
        <b/>
        <i/>
        <u/>
        <sz val="10"/>
        <color theme="1"/>
        <rFont val="Times New Roman"/>
        <family val="1"/>
      </rPr>
      <t>M. gordanae</t>
    </r>
    <r>
      <rPr>
        <b/>
        <u/>
        <sz val="10"/>
        <color theme="1"/>
        <rFont val="Times New Roman"/>
        <family val="1"/>
      </rPr>
      <t xml:space="preserve">. </t>
    </r>
  </si>
  <si>
    <t>concentration, per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</si>
</sst>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Times New Roman"/>
      <family val="1"/>
    </font>
    <font>
      <b/>
      <i/>
      <u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24694</xdr:colOff>
      <xdr:row>3</xdr:row>
      <xdr:rowOff>14111</xdr:rowOff>
    </xdr:from>
    <xdr:to>
      <xdr:col>21</xdr:col>
      <xdr:colOff>370416</xdr:colOff>
      <xdr:row>13</xdr:row>
      <xdr:rowOff>28222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DF5961-4FED-357C-E0E0-3D7EE052A441}"/>
            </a:ext>
          </a:extLst>
        </xdr:cNvPr>
        <xdr:cNvSpPr txBox="1"/>
      </xdr:nvSpPr>
      <xdr:spPr>
        <a:xfrm>
          <a:off x="16661694" y="575028"/>
          <a:ext cx="4007555" cy="188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mean concentration = - (1/V) * ln ((n - p) / n) </a:t>
          </a:r>
        </a:p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where:</a:t>
          </a:r>
          <a:endParaRPr lang="en-US" sz="10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n: total number of samples </a:t>
          </a:r>
        </a:p>
        <a:p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p: no. of positive samples </a:t>
          </a:r>
        </a:p>
        <a:p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V: sample volume </a:t>
          </a:r>
        </a:p>
        <a:p>
          <a:endParaRPr lang="en-US" sz="10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000" b="1" u="sng">
              <a:latin typeface="Times New Roman" panose="02020603050405020304" pitchFamily="18" charset="0"/>
              <a:cs typeface="Times New Roman" panose="02020603050405020304" pitchFamily="18" charset="0"/>
            </a:rPr>
            <a:t>- What to do with the no. of contaminated cultures? </a:t>
          </a:r>
        </a:p>
        <a:p>
          <a:r>
            <a:rPr lang="en-US" sz="1000" b="1" u="sng">
              <a:latin typeface="Times New Roman" panose="02020603050405020304" pitchFamily="18" charset="0"/>
              <a:cs typeface="Times New Roman" panose="02020603050405020304" pitchFamily="18" charset="0"/>
            </a:rPr>
            <a:t>- Make sure that the MPN formula is used correctly (volume</a:t>
          </a:r>
          <a:r>
            <a:rPr lang="en-US" sz="1000" b="1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 unit and unit conversion).</a:t>
          </a:r>
          <a:endParaRPr lang="en-US" sz="1000" b="1" u="sng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5C0A-3798-4180-A208-E0147742F114}">
  <dimension ref="A1:AB324"/>
  <sheetViews>
    <sheetView tabSelected="1" zoomScale="90" zoomScaleNormal="90" workbookViewId="0">
      <selection activeCell="H43" sqref="H43"/>
    </sheetView>
  </sheetViews>
  <sheetFormatPr defaultRowHeight="14.25" x14ac:dyDescent="0.45"/>
  <cols>
    <col min="1" max="1" width="12.9296875" customWidth="1"/>
    <col min="2" max="2" width="41.9296875" customWidth="1"/>
    <col min="3" max="3" width="19.73046875" customWidth="1"/>
    <col min="4" max="4" width="43.33203125" customWidth="1"/>
    <col min="5" max="5" width="16.9296875" customWidth="1"/>
    <col min="6" max="6" width="10.6640625" customWidth="1"/>
    <col min="7" max="7" width="7.9296875" customWidth="1"/>
    <col min="8" max="8" width="15.59765625" bestFit="1" customWidth="1"/>
    <col min="9" max="9" width="19.19921875" customWidth="1"/>
    <col min="10" max="10" width="15.19921875" customWidth="1"/>
    <col min="11" max="11" width="15.6640625" customWidth="1"/>
    <col min="12" max="12" width="12.265625" customWidth="1"/>
    <col min="13" max="13" width="12.6640625" customWidth="1"/>
    <col min="14" max="14" width="13.33203125" customWidth="1"/>
  </cols>
  <sheetData>
    <row r="1" spans="1:28" x14ac:dyDescent="0.45">
      <c r="A1" s="3" t="s">
        <v>0</v>
      </c>
      <c r="B1" s="3" t="s">
        <v>6</v>
      </c>
      <c r="C1" s="3" t="s">
        <v>1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58</v>
      </c>
      <c r="I1" s="1" t="s">
        <v>4</v>
      </c>
      <c r="J1" s="1" t="s">
        <v>5</v>
      </c>
      <c r="K1" s="8" t="s">
        <v>16</v>
      </c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4" t="s">
        <v>9</v>
      </c>
      <c r="B2" s="3" t="s">
        <v>13</v>
      </c>
      <c r="C2" s="3" t="s">
        <v>10</v>
      </c>
      <c r="D2" s="1" t="s">
        <v>11</v>
      </c>
      <c r="E2" s="1">
        <v>50</v>
      </c>
      <c r="F2" s="1">
        <f>((-1/E2)*LN((45-19)/45))*1000</f>
        <v>10.971319034976757</v>
      </c>
      <c r="G2" s="1" t="s">
        <v>14</v>
      </c>
      <c r="H2" s="1">
        <f>F2</f>
        <v>10.971319034976757</v>
      </c>
      <c r="I2" s="1" t="s">
        <v>15</v>
      </c>
      <c r="J2" s="1" t="s">
        <v>12</v>
      </c>
      <c r="K2" s="7" t="s">
        <v>17</v>
      </c>
      <c r="L2" s="7"/>
      <c r="M2" s="7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4" t="s">
        <v>18</v>
      </c>
      <c r="B3" s="5" t="s">
        <v>24</v>
      </c>
      <c r="C3" s="3" t="s">
        <v>19</v>
      </c>
      <c r="D3" s="1" t="s">
        <v>23</v>
      </c>
      <c r="E3" s="1">
        <v>120</v>
      </c>
      <c r="F3" s="1">
        <v>2.5</v>
      </c>
      <c r="G3" s="1" t="s">
        <v>20</v>
      </c>
      <c r="H3" s="1">
        <f>F3/1000</f>
        <v>2.5000000000000001E-3</v>
      </c>
      <c r="I3" s="1" t="s">
        <v>15</v>
      </c>
      <c r="J3" s="1" t="s">
        <v>21</v>
      </c>
      <c r="K3" s="7" t="s">
        <v>22</v>
      </c>
      <c r="L3" s="7"/>
      <c r="M3" s="7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9" t="s">
        <v>25</v>
      </c>
      <c r="B4" s="3" t="s">
        <v>26</v>
      </c>
      <c r="C4" s="7" t="s">
        <v>44</v>
      </c>
      <c r="D4" s="8" t="s">
        <v>43</v>
      </c>
      <c r="E4" s="8">
        <v>1000</v>
      </c>
      <c r="F4" s="1">
        <v>400</v>
      </c>
      <c r="G4" s="8" t="s">
        <v>41</v>
      </c>
      <c r="H4" s="6">
        <f>F4*(200/1000)</f>
        <v>80</v>
      </c>
      <c r="I4" s="8" t="s">
        <v>15</v>
      </c>
      <c r="J4" s="8" t="s">
        <v>42</v>
      </c>
      <c r="K4" s="7" t="s">
        <v>45</v>
      </c>
      <c r="L4" s="7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9"/>
      <c r="B5" s="3" t="s">
        <v>27</v>
      </c>
      <c r="C5" s="7"/>
      <c r="D5" s="8"/>
      <c r="E5" s="8"/>
      <c r="F5" s="1">
        <v>269</v>
      </c>
      <c r="G5" s="8"/>
      <c r="H5" s="6">
        <f t="shared" ref="H5:H18" si="0">F5*(200/1000)</f>
        <v>53.800000000000004</v>
      </c>
      <c r="I5" s="8"/>
      <c r="J5" s="8"/>
      <c r="K5" s="7"/>
      <c r="L5" s="7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9"/>
      <c r="B6" s="3" t="s">
        <v>28</v>
      </c>
      <c r="C6" s="7"/>
      <c r="D6" s="8"/>
      <c r="E6" s="8"/>
      <c r="F6" s="1">
        <v>400</v>
      </c>
      <c r="G6" s="8"/>
      <c r="H6" s="6">
        <f t="shared" si="0"/>
        <v>80</v>
      </c>
      <c r="I6" s="8"/>
      <c r="J6" s="8"/>
      <c r="K6" s="7"/>
      <c r="L6" s="7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9"/>
      <c r="B7" s="3" t="s">
        <v>29</v>
      </c>
      <c r="C7" s="7"/>
      <c r="D7" s="8"/>
      <c r="E7" s="8"/>
      <c r="F7" s="1">
        <v>400</v>
      </c>
      <c r="G7" s="8"/>
      <c r="H7" s="6">
        <f t="shared" si="0"/>
        <v>80</v>
      </c>
      <c r="I7" s="8"/>
      <c r="J7" s="8"/>
      <c r="K7" s="7"/>
      <c r="L7" s="7"/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9"/>
      <c r="B8" s="3" t="s">
        <v>30</v>
      </c>
      <c r="C8" s="7"/>
      <c r="D8" s="8"/>
      <c r="E8" s="8"/>
      <c r="F8" s="1">
        <v>400</v>
      </c>
      <c r="G8" s="8"/>
      <c r="H8" s="6">
        <f t="shared" si="0"/>
        <v>80</v>
      </c>
      <c r="I8" s="8"/>
      <c r="J8" s="8"/>
      <c r="K8" s="7"/>
      <c r="L8" s="7"/>
      <c r="M8" s="7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9"/>
      <c r="B9" s="5" t="s">
        <v>31</v>
      </c>
      <c r="C9" s="7"/>
      <c r="D9" s="8"/>
      <c r="E9" s="8"/>
      <c r="F9" s="2">
        <v>3</v>
      </c>
      <c r="G9" s="8"/>
      <c r="H9" s="6">
        <f t="shared" si="0"/>
        <v>0.60000000000000009</v>
      </c>
      <c r="I9" s="8"/>
      <c r="J9" s="8"/>
      <c r="K9" s="7"/>
      <c r="L9" s="7"/>
      <c r="M9" s="7"/>
      <c r="N9" s="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9"/>
      <c r="B10" s="5" t="s">
        <v>32</v>
      </c>
      <c r="C10" s="7"/>
      <c r="D10" s="8"/>
      <c r="E10" s="8"/>
      <c r="F10" s="2">
        <v>1.7</v>
      </c>
      <c r="G10" s="8"/>
      <c r="H10" s="6">
        <f t="shared" si="0"/>
        <v>0.34</v>
      </c>
      <c r="I10" s="8"/>
      <c r="J10" s="8"/>
      <c r="K10" s="7"/>
      <c r="L10" s="7"/>
      <c r="M10" s="7"/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9"/>
      <c r="B11" s="3" t="s">
        <v>33</v>
      </c>
      <c r="C11" s="7"/>
      <c r="D11" s="8"/>
      <c r="E11" s="8"/>
      <c r="F11" s="1">
        <v>52.2</v>
      </c>
      <c r="G11" s="8"/>
      <c r="H11" s="6">
        <f t="shared" si="0"/>
        <v>10.440000000000001</v>
      </c>
      <c r="I11" s="8"/>
      <c r="J11" s="8"/>
      <c r="K11" s="7"/>
      <c r="L11" s="7"/>
      <c r="M11" s="7"/>
      <c r="N11" s="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9"/>
      <c r="B12" s="3" t="s">
        <v>34</v>
      </c>
      <c r="C12" s="7"/>
      <c r="D12" s="8"/>
      <c r="E12" s="8"/>
      <c r="F12" s="1">
        <v>258</v>
      </c>
      <c r="G12" s="8"/>
      <c r="H12" s="6">
        <f t="shared" si="0"/>
        <v>51.6</v>
      </c>
      <c r="I12" s="8"/>
      <c r="J12" s="8"/>
      <c r="K12" s="7"/>
      <c r="L12" s="7"/>
      <c r="M12" s="7"/>
      <c r="N12" s="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9"/>
      <c r="B13" s="3" t="s">
        <v>35</v>
      </c>
      <c r="C13" s="7"/>
      <c r="D13" s="8"/>
      <c r="E13" s="8"/>
      <c r="F13" s="1">
        <v>45.9</v>
      </c>
      <c r="G13" s="8"/>
      <c r="H13" s="6">
        <f t="shared" si="0"/>
        <v>9.18</v>
      </c>
      <c r="I13" s="8"/>
      <c r="J13" s="8"/>
      <c r="K13" s="7"/>
      <c r="L13" s="7"/>
      <c r="M13" s="7"/>
      <c r="N13" s="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9"/>
      <c r="B14" s="5" t="s">
        <v>36</v>
      </c>
      <c r="C14" s="7"/>
      <c r="D14" s="8"/>
      <c r="E14" s="8"/>
      <c r="F14" s="2">
        <v>1.8</v>
      </c>
      <c r="G14" s="8"/>
      <c r="H14" s="6">
        <f t="shared" si="0"/>
        <v>0.36000000000000004</v>
      </c>
      <c r="I14" s="8"/>
      <c r="J14" s="8"/>
      <c r="K14" s="7"/>
      <c r="L14" s="7"/>
      <c r="M14" s="7"/>
      <c r="N14" s="7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9"/>
      <c r="B15" s="5" t="s">
        <v>37</v>
      </c>
      <c r="C15" s="7"/>
      <c r="D15" s="8"/>
      <c r="E15" s="8"/>
      <c r="F15" s="2">
        <v>4.9000000000000004</v>
      </c>
      <c r="G15" s="8"/>
      <c r="H15" s="6">
        <f t="shared" si="0"/>
        <v>0.98000000000000009</v>
      </c>
      <c r="I15" s="8"/>
      <c r="J15" s="8"/>
      <c r="K15" s="7"/>
      <c r="L15" s="7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9"/>
      <c r="B16" s="3" t="s">
        <v>38</v>
      </c>
      <c r="C16" s="7"/>
      <c r="D16" s="8"/>
      <c r="E16" s="8"/>
      <c r="F16" s="1">
        <v>235</v>
      </c>
      <c r="G16" s="8"/>
      <c r="H16" s="6">
        <f t="shared" si="0"/>
        <v>47</v>
      </c>
      <c r="I16" s="8"/>
      <c r="J16" s="8"/>
      <c r="K16" s="7"/>
      <c r="L16" s="7"/>
      <c r="M16" s="7"/>
      <c r="N16" s="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9"/>
      <c r="B17" s="3" t="s">
        <v>39</v>
      </c>
      <c r="C17" s="7"/>
      <c r="D17" s="8"/>
      <c r="E17" s="8"/>
      <c r="F17" s="1">
        <v>65</v>
      </c>
      <c r="G17" s="8"/>
      <c r="H17" s="6">
        <f t="shared" si="0"/>
        <v>13</v>
      </c>
      <c r="I17" s="8"/>
      <c r="J17" s="8"/>
      <c r="K17" s="7"/>
      <c r="L17" s="7"/>
      <c r="M17" s="7"/>
      <c r="N17" s="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9"/>
      <c r="B18" s="3" t="s">
        <v>40</v>
      </c>
      <c r="C18" s="7"/>
      <c r="D18" s="8"/>
      <c r="E18" s="8"/>
      <c r="F18" s="1">
        <v>119</v>
      </c>
      <c r="G18" s="8"/>
      <c r="H18" s="6">
        <f t="shared" si="0"/>
        <v>23.8</v>
      </c>
      <c r="I18" s="8"/>
      <c r="J18" s="8"/>
      <c r="K18" s="7"/>
      <c r="L18" s="7"/>
      <c r="M18" s="7"/>
      <c r="N18" s="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45">
      <c r="A19" s="9" t="s">
        <v>9</v>
      </c>
      <c r="B19" s="3" t="s">
        <v>46</v>
      </c>
      <c r="C19" s="8" t="s">
        <v>10</v>
      </c>
      <c r="D19" s="8" t="s">
        <v>54</v>
      </c>
      <c r="E19" s="8">
        <v>250</v>
      </c>
      <c r="F19" s="1">
        <f>10^4</f>
        <v>10000</v>
      </c>
      <c r="G19" s="8" t="s">
        <v>55</v>
      </c>
      <c r="H19" s="6">
        <f>F19</f>
        <v>10000</v>
      </c>
      <c r="I19" s="8" t="s">
        <v>15</v>
      </c>
      <c r="J19" s="8" t="s">
        <v>56</v>
      </c>
      <c r="K19" s="7" t="s">
        <v>57</v>
      </c>
      <c r="L19" s="7"/>
      <c r="M19" s="7"/>
      <c r="N19" s="7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45">
      <c r="A20" s="9"/>
      <c r="B20" s="3" t="s">
        <v>46</v>
      </c>
      <c r="C20" s="8"/>
      <c r="D20" s="8"/>
      <c r="E20" s="8"/>
      <c r="F20" s="1">
        <f>10^5</f>
        <v>100000</v>
      </c>
      <c r="G20" s="8"/>
      <c r="H20" s="6">
        <f t="shared" ref="H20:H41" si="1">F20</f>
        <v>100000</v>
      </c>
      <c r="I20" s="8"/>
      <c r="J20" s="8"/>
      <c r="K20" s="7"/>
      <c r="L20" s="7"/>
      <c r="M20" s="7"/>
      <c r="N20" s="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9"/>
      <c r="B21" s="3" t="s">
        <v>47</v>
      </c>
      <c r="C21" s="8"/>
      <c r="D21" s="8"/>
      <c r="E21" s="8"/>
      <c r="F21" s="1">
        <f>10^3</f>
        <v>1000</v>
      </c>
      <c r="G21" s="8"/>
      <c r="H21" s="6">
        <f t="shared" si="1"/>
        <v>1000</v>
      </c>
      <c r="I21" s="8"/>
      <c r="J21" s="8"/>
      <c r="K21" s="7"/>
      <c r="L21" s="7"/>
      <c r="M21" s="7"/>
      <c r="N21" s="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5">
      <c r="A22" s="9"/>
      <c r="B22" s="3" t="s">
        <v>47</v>
      </c>
      <c r="C22" s="8"/>
      <c r="D22" s="8"/>
      <c r="E22" s="8"/>
      <c r="F22" s="1">
        <f>10^3</f>
        <v>1000</v>
      </c>
      <c r="G22" s="8"/>
      <c r="H22" s="6">
        <f t="shared" si="1"/>
        <v>1000</v>
      </c>
      <c r="I22" s="8"/>
      <c r="J22" s="8"/>
      <c r="K22" s="7"/>
      <c r="L22" s="7"/>
      <c r="M22" s="7"/>
      <c r="N22" s="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5">
      <c r="A23" s="9"/>
      <c r="B23" s="3" t="s">
        <v>47</v>
      </c>
      <c r="C23" s="8"/>
      <c r="D23" s="8"/>
      <c r="E23" s="8"/>
      <c r="F23" s="1">
        <v>1000</v>
      </c>
      <c r="G23" s="8"/>
      <c r="H23" s="6">
        <f t="shared" si="1"/>
        <v>1000</v>
      </c>
      <c r="I23" s="8"/>
      <c r="J23" s="8"/>
      <c r="K23" s="7"/>
      <c r="L23" s="7"/>
      <c r="M23" s="7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5">
      <c r="A24" s="9"/>
      <c r="B24" s="3" t="s">
        <v>47</v>
      </c>
      <c r="C24" s="8"/>
      <c r="D24" s="8"/>
      <c r="E24" s="8"/>
      <c r="F24" s="1">
        <f>10^4</f>
        <v>10000</v>
      </c>
      <c r="G24" s="8"/>
      <c r="H24" s="6">
        <f t="shared" si="1"/>
        <v>10000</v>
      </c>
      <c r="I24" s="8"/>
      <c r="J24" s="8"/>
      <c r="K24" s="7"/>
      <c r="L24" s="7"/>
      <c r="M24" s="7"/>
      <c r="N24" s="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5">
      <c r="A25" s="9"/>
      <c r="B25" s="3" t="s">
        <v>47</v>
      </c>
      <c r="C25" s="8"/>
      <c r="D25" s="8"/>
      <c r="E25" s="8"/>
      <c r="F25" s="1">
        <f>10^4</f>
        <v>10000</v>
      </c>
      <c r="G25" s="8"/>
      <c r="H25" s="6">
        <f t="shared" si="1"/>
        <v>10000</v>
      </c>
      <c r="I25" s="8"/>
      <c r="J25" s="8"/>
      <c r="K25" s="7"/>
      <c r="L25" s="7"/>
      <c r="M25" s="7"/>
      <c r="N25" s="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5">
      <c r="A26" s="9"/>
      <c r="B26" s="3" t="s">
        <v>48</v>
      </c>
      <c r="C26" s="8"/>
      <c r="D26" s="8"/>
      <c r="E26" s="8"/>
      <c r="F26" s="1">
        <v>10</v>
      </c>
      <c r="G26" s="8"/>
      <c r="H26" s="6">
        <f t="shared" si="1"/>
        <v>10</v>
      </c>
      <c r="I26" s="8"/>
      <c r="J26" s="8"/>
      <c r="K26" s="7"/>
      <c r="L26" s="7"/>
      <c r="M26" s="7"/>
      <c r="N26" s="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45">
      <c r="A27" s="9"/>
      <c r="B27" s="3" t="s">
        <v>48</v>
      </c>
      <c r="C27" s="8"/>
      <c r="D27" s="8"/>
      <c r="E27" s="8"/>
      <c r="F27" s="1">
        <v>100</v>
      </c>
      <c r="G27" s="8"/>
      <c r="H27" s="6">
        <f t="shared" si="1"/>
        <v>100</v>
      </c>
      <c r="I27" s="8"/>
      <c r="J27" s="8"/>
      <c r="K27" s="7"/>
      <c r="L27" s="7"/>
      <c r="M27" s="7"/>
      <c r="N27" s="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45">
      <c r="A28" s="9"/>
      <c r="B28" s="3" t="s">
        <v>48</v>
      </c>
      <c r="C28" s="8"/>
      <c r="D28" s="8"/>
      <c r="E28" s="8"/>
      <c r="F28" s="1" t="s">
        <v>49</v>
      </c>
      <c r="G28" s="8"/>
      <c r="H28" s="6" t="str">
        <f t="shared" si="1"/>
        <v>PNQ</v>
      </c>
      <c r="I28" s="8"/>
      <c r="J28" s="8"/>
      <c r="K28" s="7"/>
      <c r="L28" s="7"/>
      <c r="M28" s="7"/>
      <c r="N28" s="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45">
      <c r="A29" s="9"/>
      <c r="B29" s="3" t="s">
        <v>48</v>
      </c>
      <c r="C29" s="8"/>
      <c r="D29" s="8"/>
      <c r="E29" s="8"/>
      <c r="F29" s="1">
        <v>1000</v>
      </c>
      <c r="G29" s="8"/>
      <c r="H29" s="6">
        <f t="shared" si="1"/>
        <v>1000</v>
      </c>
      <c r="I29" s="8"/>
      <c r="J29" s="8"/>
      <c r="K29" s="7"/>
      <c r="L29" s="7"/>
      <c r="M29" s="7"/>
      <c r="N29" s="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45">
      <c r="A30" s="9"/>
      <c r="B30" s="3" t="s">
        <v>48</v>
      </c>
      <c r="C30" s="8"/>
      <c r="D30" s="8"/>
      <c r="E30" s="8"/>
      <c r="F30" s="1">
        <v>1000</v>
      </c>
      <c r="G30" s="8"/>
      <c r="H30" s="6">
        <f t="shared" si="1"/>
        <v>1000</v>
      </c>
      <c r="I30" s="8"/>
      <c r="J30" s="8"/>
      <c r="K30" s="7"/>
      <c r="L30" s="7"/>
      <c r="M30" s="7"/>
      <c r="N30" s="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45">
      <c r="A31" s="9"/>
      <c r="B31" s="3" t="s">
        <v>48</v>
      </c>
      <c r="C31" s="8"/>
      <c r="D31" s="8"/>
      <c r="E31" s="8"/>
      <c r="F31" s="1">
        <v>1000</v>
      </c>
      <c r="G31" s="8"/>
      <c r="H31" s="6">
        <f t="shared" si="1"/>
        <v>1000</v>
      </c>
      <c r="I31" s="8"/>
      <c r="J31" s="8"/>
      <c r="K31" s="7"/>
      <c r="L31" s="7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45">
      <c r="A32" s="9"/>
      <c r="B32" s="3" t="s">
        <v>48</v>
      </c>
      <c r="C32" s="8"/>
      <c r="D32" s="8"/>
      <c r="E32" s="8"/>
      <c r="F32" s="1">
        <v>100</v>
      </c>
      <c r="G32" s="8"/>
      <c r="H32" s="6">
        <f t="shared" si="1"/>
        <v>100</v>
      </c>
      <c r="I32" s="8"/>
      <c r="J32" s="8"/>
      <c r="K32" s="7"/>
      <c r="L32" s="7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45">
      <c r="A33" s="9"/>
      <c r="B33" s="3" t="s">
        <v>48</v>
      </c>
      <c r="C33" s="8"/>
      <c r="D33" s="8"/>
      <c r="E33" s="8"/>
      <c r="F33" s="1">
        <v>100</v>
      </c>
      <c r="G33" s="8"/>
      <c r="H33" s="6">
        <f t="shared" si="1"/>
        <v>100</v>
      </c>
      <c r="I33" s="8"/>
      <c r="J33" s="8"/>
      <c r="K33" s="7"/>
      <c r="L33" s="7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45">
      <c r="A34" s="9"/>
      <c r="B34" s="3" t="s">
        <v>48</v>
      </c>
      <c r="C34" s="8"/>
      <c r="D34" s="8"/>
      <c r="E34" s="8"/>
      <c r="F34" s="1">
        <v>1000</v>
      </c>
      <c r="G34" s="8"/>
      <c r="H34" s="6">
        <f t="shared" si="1"/>
        <v>1000</v>
      </c>
      <c r="I34" s="8"/>
      <c r="J34" s="8"/>
      <c r="K34" s="7"/>
      <c r="L34" s="7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45">
      <c r="A35" s="9"/>
      <c r="B35" s="3" t="s">
        <v>50</v>
      </c>
      <c r="C35" s="8"/>
      <c r="D35" s="8"/>
      <c r="E35" s="8"/>
      <c r="F35" s="1">
        <v>1000</v>
      </c>
      <c r="G35" s="8"/>
      <c r="H35" s="6">
        <f t="shared" si="1"/>
        <v>1000</v>
      </c>
      <c r="I35" s="8"/>
      <c r="J35" s="8"/>
      <c r="K35" s="7"/>
      <c r="L35" s="7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45">
      <c r="A36" s="9"/>
      <c r="B36" s="3" t="s">
        <v>50</v>
      </c>
      <c r="C36" s="8"/>
      <c r="D36" s="8"/>
      <c r="E36" s="8"/>
      <c r="F36" s="1">
        <f>10^4</f>
        <v>10000</v>
      </c>
      <c r="G36" s="8"/>
      <c r="H36" s="6">
        <f t="shared" si="1"/>
        <v>10000</v>
      </c>
      <c r="I36" s="8"/>
      <c r="J36" s="8"/>
      <c r="K36" s="7"/>
      <c r="L36" s="7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45">
      <c r="A37" s="9"/>
      <c r="B37" s="3" t="s">
        <v>50</v>
      </c>
      <c r="C37" s="8"/>
      <c r="D37" s="8"/>
      <c r="E37" s="8"/>
      <c r="F37" s="1">
        <f>10^4</f>
        <v>10000</v>
      </c>
      <c r="G37" s="8"/>
      <c r="H37" s="6">
        <f t="shared" si="1"/>
        <v>10000</v>
      </c>
      <c r="I37" s="8"/>
      <c r="J37" s="8"/>
      <c r="K37" s="7"/>
      <c r="L37" s="7"/>
      <c r="M37" s="7"/>
      <c r="N37" s="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45">
      <c r="A38" s="9"/>
      <c r="B38" s="3" t="s">
        <v>50</v>
      </c>
      <c r="C38" s="8"/>
      <c r="D38" s="8"/>
      <c r="E38" s="8"/>
      <c r="F38" s="1">
        <v>100</v>
      </c>
      <c r="G38" s="8"/>
      <c r="H38" s="6">
        <f t="shared" si="1"/>
        <v>100</v>
      </c>
      <c r="I38" s="8"/>
      <c r="J38" s="8"/>
      <c r="K38" s="7"/>
      <c r="L38" s="7"/>
      <c r="M38" s="7"/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9"/>
      <c r="B39" s="3" t="s">
        <v>51</v>
      </c>
      <c r="C39" s="8"/>
      <c r="D39" s="8"/>
      <c r="E39" s="8"/>
      <c r="F39" s="1">
        <v>100</v>
      </c>
      <c r="G39" s="8"/>
      <c r="H39" s="6">
        <f t="shared" si="1"/>
        <v>100</v>
      </c>
      <c r="I39" s="8"/>
      <c r="J39" s="8"/>
      <c r="K39" s="7"/>
      <c r="L39" s="7"/>
      <c r="M39" s="7"/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9"/>
      <c r="B40" s="3" t="s">
        <v>52</v>
      </c>
      <c r="C40" s="8"/>
      <c r="D40" s="8"/>
      <c r="E40" s="8"/>
      <c r="F40" s="1">
        <v>1000</v>
      </c>
      <c r="G40" s="8"/>
      <c r="H40" s="6">
        <f t="shared" si="1"/>
        <v>1000</v>
      </c>
      <c r="I40" s="8"/>
      <c r="J40" s="8"/>
      <c r="K40" s="7"/>
      <c r="L40" s="7"/>
      <c r="M40" s="7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9"/>
      <c r="B41" s="3" t="s">
        <v>53</v>
      </c>
      <c r="C41" s="8"/>
      <c r="D41" s="8"/>
      <c r="E41" s="8"/>
      <c r="F41" s="1">
        <v>1000</v>
      </c>
      <c r="G41" s="8"/>
      <c r="H41" s="6">
        <f t="shared" si="1"/>
        <v>1000</v>
      </c>
      <c r="I41" s="8"/>
      <c r="J41" s="8"/>
      <c r="K41" s="7"/>
      <c r="L41" s="7"/>
      <c r="M41" s="7"/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9"/>
      <c r="B42" s="3" t="s">
        <v>53</v>
      </c>
      <c r="C42" s="8"/>
      <c r="D42" s="8"/>
      <c r="E42" s="8"/>
      <c r="F42" s="1" t="s">
        <v>49</v>
      </c>
      <c r="G42" s="8"/>
      <c r="H42" s="6" t="s">
        <v>49</v>
      </c>
      <c r="I42" s="8"/>
      <c r="J42" s="8"/>
      <c r="K42" s="7"/>
      <c r="L42" s="7"/>
      <c r="M42" s="7"/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</sheetData>
  <mergeCells count="19">
    <mergeCell ref="I4:I18"/>
    <mergeCell ref="J4:J18"/>
    <mergeCell ref="K4:N18"/>
    <mergeCell ref="K1:N1"/>
    <mergeCell ref="K2:N2"/>
    <mergeCell ref="K3:N3"/>
    <mergeCell ref="A4:A18"/>
    <mergeCell ref="C4:C18"/>
    <mergeCell ref="D4:D18"/>
    <mergeCell ref="E4:E18"/>
    <mergeCell ref="G4:G18"/>
    <mergeCell ref="K19:N42"/>
    <mergeCell ref="C19:C42"/>
    <mergeCell ref="A19:A42"/>
    <mergeCell ref="D19:D42"/>
    <mergeCell ref="G19:G42"/>
    <mergeCell ref="I19:I42"/>
    <mergeCell ref="J19:J42"/>
    <mergeCell ref="E19:E4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jumana alja’fari</dc:creator>
  <cp:lastModifiedBy>zim.camille@gmail.com</cp:lastModifiedBy>
  <dcterms:created xsi:type="dcterms:W3CDTF">2023-07-25T03:02:54Z</dcterms:created>
  <dcterms:modified xsi:type="dcterms:W3CDTF">2023-07-30T05:38:17Z</dcterms:modified>
</cp:coreProperties>
</file>