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velezg10\OneDrive - Universidad EAFIT\opt udea\tarea 4 Camilo Velez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5" i="1"/>
  <c r="I7" i="1"/>
  <c r="H8" i="1"/>
  <c r="I9" i="1"/>
  <c r="H10" i="1"/>
  <c r="I11" i="1"/>
  <c r="H12" i="1"/>
  <c r="I13" i="1"/>
  <c r="H14" i="1"/>
  <c r="I15" i="1"/>
  <c r="H16" i="1"/>
  <c r="I17" i="1"/>
  <c r="H18" i="1"/>
  <c r="I19" i="1"/>
  <c r="H20" i="1"/>
  <c r="I21" i="1"/>
  <c r="H22" i="1"/>
  <c r="I23" i="1"/>
  <c r="H24" i="1"/>
  <c r="I25" i="1"/>
  <c r="H26" i="1"/>
  <c r="I27" i="1"/>
  <c r="H28" i="1"/>
  <c r="I29" i="1"/>
  <c r="H30" i="1"/>
  <c r="I31" i="1"/>
  <c r="H32" i="1"/>
  <c r="I33" i="1"/>
  <c r="H34" i="1"/>
  <c r="I35" i="1"/>
  <c r="H36" i="1"/>
  <c r="I37" i="1"/>
  <c r="H38" i="1"/>
  <c r="I39" i="1"/>
  <c r="H40" i="1"/>
  <c r="I5" i="1"/>
  <c r="H6" i="1"/>
  <c r="I6" i="1" l="1"/>
  <c r="H5" i="1"/>
  <c r="D5" i="1"/>
  <c r="J5" i="1" l="1" a="1"/>
  <c r="K6" i="1" s="1"/>
  <c r="G5" i="1"/>
  <c r="J5" i="1" l="1"/>
  <c r="J6" i="1"/>
  <c r="K5" i="1"/>
  <c r="L5" i="1" l="1" a="1"/>
  <c r="L6" i="1" s="1"/>
  <c r="M6" i="1" s="1"/>
  <c r="C7" i="1" s="1"/>
  <c r="I8" i="1" s="1"/>
  <c r="L5" i="1" l="1"/>
  <c r="M5" i="1" s="1"/>
  <c r="B7" i="1" s="1"/>
  <c r="D7" i="1" l="1"/>
  <c r="E8" i="1"/>
  <c r="H7" i="1"/>
  <c r="J7" i="1" s="1" a="1"/>
  <c r="J7" i="1" s="1"/>
  <c r="E7" i="1"/>
  <c r="G7" i="1" l="1"/>
  <c r="K7" i="1"/>
  <c r="K8" i="1"/>
  <c r="J8" i="1"/>
  <c r="L7" i="1" l="1" a="1"/>
  <c r="L8" i="1" s="1"/>
  <c r="M8" i="1" s="1"/>
  <c r="C9" i="1" s="1"/>
  <c r="I10" i="1" s="1"/>
  <c r="L7" i="1" l="1"/>
  <c r="M7" i="1" s="1"/>
  <c r="B9" i="1" l="1"/>
  <c r="H9" i="1" s="1"/>
  <c r="J9" i="1" s="1" a="1"/>
  <c r="K9" i="1" s="1"/>
  <c r="E9" i="1"/>
  <c r="E10" i="1" l="1"/>
  <c r="G9" i="1" s="1"/>
  <c r="D9" i="1"/>
  <c r="K10" i="1"/>
  <c r="J9" i="1"/>
  <c r="J10" i="1"/>
  <c r="L9" i="1" a="1"/>
  <c r="L10" i="1" l="1"/>
  <c r="M10" i="1" s="1"/>
  <c r="C11" i="1" s="1"/>
  <c r="I12" i="1" s="1"/>
  <c r="L9" i="1"/>
  <c r="M9" i="1" s="1"/>
  <c r="B11" i="1" s="1"/>
  <c r="H11" i="1" s="1"/>
  <c r="E12" i="1" l="1"/>
  <c r="D11" i="1"/>
  <c r="E11" i="1"/>
  <c r="G11" i="1" l="1"/>
  <c r="J11" i="1" a="1"/>
  <c r="K11" i="1" l="1"/>
  <c r="J11" i="1"/>
  <c r="K12" i="1"/>
  <c r="J12" i="1"/>
  <c r="L11" i="1" l="1" a="1"/>
  <c r="L12" i="1" l="1"/>
  <c r="M12" i="1" s="1"/>
  <c r="C13" i="1" s="1"/>
  <c r="I14" i="1" s="1"/>
  <c r="L11" i="1"/>
  <c r="M11" i="1" s="1"/>
  <c r="B13" i="1" s="1"/>
  <c r="H13" i="1" s="1"/>
  <c r="E14" i="1" l="1"/>
  <c r="D13" i="1"/>
  <c r="E13" i="1"/>
  <c r="G13" i="1" l="1"/>
  <c r="J13" i="1" a="1"/>
  <c r="K13" i="1" s="1"/>
  <c r="J13" i="1" l="1"/>
  <c r="J14" i="1"/>
  <c r="K14" i="1"/>
  <c r="L13" i="1" l="1" a="1"/>
  <c r="L13" i="1" l="1"/>
  <c r="M13" i="1" s="1"/>
  <c r="B15" i="1" s="1"/>
  <c r="L14" i="1"/>
  <c r="M14" i="1" s="1"/>
  <c r="C15" i="1" s="1"/>
  <c r="I16" i="1" s="1"/>
  <c r="H15" i="1" l="1"/>
  <c r="E15" i="1"/>
  <c r="E16" i="1"/>
  <c r="D15" i="1"/>
  <c r="J15" i="1" l="1" a="1"/>
  <c r="K15" i="1" s="1"/>
  <c r="G15" i="1"/>
  <c r="J15" i="1" l="1"/>
  <c r="K16" i="1"/>
  <c r="J16" i="1"/>
  <c r="L15" i="1" l="1" a="1"/>
  <c r="L15" i="1" s="1"/>
  <c r="M15" i="1" s="1"/>
  <c r="B17" i="1" l="1"/>
  <c r="H17" i="1" s="1"/>
  <c r="L16" i="1"/>
  <c r="M16" i="1" s="1"/>
  <c r="C17" i="1" s="1"/>
  <c r="I18" i="1" s="1"/>
  <c r="E17" i="1" l="1"/>
  <c r="J17" i="1" a="1"/>
  <c r="J18" i="1" s="1"/>
  <c r="D17" i="1"/>
  <c r="E18" i="1"/>
  <c r="G17" i="1" l="1"/>
  <c r="J17" i="1"/>
  <c r="K17" i="1"/>
  <c r="K18" i="1"/>
  <c r="L17" i="1" l="1" a="1"/>
  <c r="L18" i="1" s="1"/>
  <c r="M18" i="1" s="1"/>
  <c r="C19" i="1" s="1"/>
  <c r="I20" i="1" s="1"/>
  <c r="L17" i="1" l="1"/>
  <c r="M17" i="1" s="1"/>
  <c r="B19" i="1" s="1"/>
  <c r="H19" i="1" s="1"/>
  <c r="E20" i="1" l="1"/>
  <c r="D19" i="1"/>
  <c r="J19" i="1" a="1"/>
  <c r="K20" i="1" s="1"/>
  <c r="E19" i="1"/>
  <c r="G19" i="1" l="1"/>
  <c r="J20" i="1"/>
  <c r="K19" i="1"/>
  <c r="J19" i="1"/>
  <c r="L19" i="1" l="1" a="1"/>
  <c r="L20" i="1" s="1"/>
  <c r="M20" i="1" s="1"/>
  <c r="C21" i="1" s="1"/>
  <c r="I22" i="1" s="1"/>
  <c r="L19" i="1" l="1"/>
  <c r="M19" i="1" s="1"/>
  <c r="B21" i="1" s="1"/>
  <c r="H21" i="1" s="1"/>
  <c r="E22" i="1" l="1"/>
  <c r="E21" i="1"/>
  <c r="D21" i="1"/>
  <c r="J21" i="1" a="1"/>
  <c r="G21" i="1" l="1"/>
  <c r="K21" i="1"/>
  <c r="J21" i="1"/>
  <c r="J22" i="1"/>
  <c r="K22" i="1"/>
  <c r="L21" i="1" l="1" a="1"/>
  <c r="L21" i="1" l="1"/>
  <c r="M21" i="1" s="1"/>
  <c r="B23" i="1" s="1"/>
  <c r="H23" i="1" s="1"/>
  <c r="L22" i="1"/>
  <c r="M22" i="1" s="1"/>
  <c r="C23" i="1" s="1"/>
  <c r="I24" i="1" s="1"/>
  <c r="E24" i="1" l="1"/>
  <c r="D23" i="1"/>
  <c r="E23" i="1"/>
  <c r="G23" i="1" l="1"/>
  <c r="J23" i="1" a="1"/>
  <c r="K24" i="1" l="1"/>
  <c r="J23" i="1"/>
  <c r="K23" i="1"/>
  <c r="J24" i="1"/>
  <c r="L23" i="1" l="1" a="1"/>
  <c r="L23" i="1" s="1"/>
  <c r="M23" i="1" s="1"/>
  <c r="B25" i="1" s="1"/>
  <c r="H25" i="1" s="1"/>
  <c r="L24" i="1" l="1"/>
  <c r="M24" i="1" s="1"/>
  <c r="C25" i="1" s="1"/>
  <c r="I26" i="1" s="1"/>
  <c r="J25" i="1" l="1" a="1"/>
  <c r="J25" i="1" s="1"/>
  <c r="E26" i="1"/>
  <c r="D25" i="1"/>
  <c r="E25" i="1"/>
  <c r="G25" i="1" l="1"/>
  <c r="K26" i="1"/>
  <c r="K25" i="1"/>
  <c r="J26" i="1"/>
  <c r="L25" i="1" l="1" a="1"/>
  <c r="L26" i="1" s="1"/>
  <c r="M26" i="1" s="1"/>
  <c r="C27" i="1" s="1"/>
  <c r="I28" i="1" s="1"/>
  <c r="L25" i="1" l="1"/>
  <c r="M25" i="1" s="1"/>
  <c r="B27" i="1" s="1"/>
  <c r="H27" i="1" s="1"/>
  <c r="E28" i="1" l="1"/>
  <c r="E27" i="1"/>
  <c r="D27" i="1"/>
  <c r="J27" i="1" a="1"/>
  <c r="G27" i="1" l="1"/>
  <c r="K28" i="1"/>
  <c r="J27" i="1"/>
  <c r="J28" i="1"/>
  <c r="K27" i="1"/>
  <c r="L27" i="1" l="1" a="1"/>
  <c r="L27" i="1" l="1"/>
  <c r="M27" i="1" s="1"/>
  <c r="B29" i="1" s="1"/>
  <c r="H29" i="1" s="1"/>
  <c r="L28" i="1"/>
  <c r="M28" i="1" s="1"/>
  <c r="C29" i="1" s="1"/>
  <c r="I30" i="1" s="1"/>
  <c r="E29" i="1" l="1"/>
  <c r="D29" i="1"/>
  <c r="J29" i="1" a="1"/>
  <c r="E30" i="1"/>
  <c r="J30" i="1" l="1"/>
  <c r="K30" i="1"/>
  <c r="J29" i="1"/>
  <c r="K29" i="1"/>
  <c r="G29" i="1"/>
  <c r="L29" i="1" l="1" a="1"/>
  <c r="L29" i="1" l="1"/>
  <c r="M29" i="1" s="1"/>
  <c r="B31" i="1" s="1"/>
  <c r="H31" i="1" s="1"/>
  <c r="L30" i="1"/>
  <c r="M30" i="1" s="1"/>
  <c r="C31" i="1" s="1"/>
  <c r="I32" i="1" s="1"/>
  <c r="E31" i="1" l="1"/>
  <c r="D31" i="1"/>
  <c r="E32" i="1"/>
  <c r="J31" i="1" l="1" a="1"/>
  <c r="J31" i="1" s="1"/>
  <c r="G31" i="1"/>
  <c r="K32" i="1" l="1"/>
  <c r="J32" i="1"/>
  <c r="K31" i="1"/>
  <c r="L31" i="1" l="1" a="1"/>
  <c r="L31" i="1" s="1"/>
  <c r="M31" i="1" s="1"/>
  <c r="B33" i="1" s="1"/>
  <c r="H33" i="1" s="1"/>
  <c r="L32" i="1" l="1"/>
  <c r="M32" i="1" s="1"/>
  <c r="C33" i="1" s="1"/>
  <c r="I34" i="1" s="1"/>
  <c r="E33" i="1" l="1"/>
  <c r="J33" i="1" a="1"/>
  <c r="K34" i="1" s="1"/>
  <c r="D33" i="1"/>
  <c r="E34" i="1"/>
  <c r="G33" i="1" l="1"/>
  <c r="J34" i="1"/>
  <c r="J33" i="1"/>
  <c r="K33" i="1"/>
  <c r="L33" i="1" l="1" a="1"/>
  <c r="L33" i="1" s="1"/>
  <c r="M33" i="1" s="1"/>
  <c r="B35" i="1" s="1"/>
  <c r="H35" i="1" s="1"/>
  <c r="L34" i="1" l="1"/>
  <c r="M34" i="1" s="1"/>
  <c r="C35" i="1" s="1"/>
  <c r="I36" i="1" s="1"/>
  <c r="J35" i="1" l="1" a="1"/>
  <c r="E35" i="1"/>
  <c r="D35" i="1"/>
  <c r="E36" i="1"/>
  <c r="J35" i="1" l="1"/>
  <c r="J36" i="1"/>
  <c r="K35" i="1"/>
  <c r="K36" i="1"/>
  <c r="G35" i="1"/>
  <c r="L35" i="1" a="1"/>
  <c r="L36" i="1" s="1"/>
  <c r="M36" i="1" s="1"/>
  <c r="C37" i="1" s="1"/>
  <c r="I38" i="1" s="1"/>
  <c r="L35" i="1" l="1"/>
  <c r="M35" i="1" s="1"/>
  <c r="B37" i="1" s="1"/>
  <c r="H37" i="1" s="1"/>
  <c r="D37" i="1" l="1"/>
  <c r="J37" i="1" a="1"/>
  <c r="E37" i="1"/>
  <c r="E38" i="1"/>
  <c r="G37" i="1" l="1"/>
  <c r="K37" i="1"/>
  <c r="K38" i="1"/>
  <c r="J37" i="1"/>
  <c r="J38" i="1"/>
  <c r="L37" i="1" l="1" a="1"/>
  <c r="L37" i="1" l="1"/>
  <c r="M37" i="1" s="1"/>
  <c r="B39" i="1" s="1"/>
  <c r="H39" i="1" s="1"/>
  <c r="L38" i="1"/>
  <c r="M38" i="1" s="1"/>
  <c r="C39" i="1" s="1"/>
  <c r="I40" i="1" s="1"/>
  <c r="E39" i="1" l="1"/>
  <c r="D39" i="1"/>
  <c r="E40" i="1"/>
  <c r="J39" i="1" l="1" a="1"/>
  <c r="K40" i="1" s="1"/>
  <c r="G39" i="1"/>
  <c r="J39" i="1" l="1"/>
  <c r="J40" i="1"/>
  <c r="K39" i="1"/>
  <c r="L39" i="1" l="1" a="1"/>
  <c r="L40" i="1" s="1"/>
  <c r="M40" i="1" s="1"/>
  <c r="C41" i="1" s="1"/>
  <c r="L39" i="1" l="1"/>
  <c r="M39" i="1" s="1"/>
  <c r="B41" i="1" s="1"/>
  <c r="D41" i="1" l="1"/>
  <c r="E42" i="1"/>
  <c r="E41" i="1"/>
  <c r="G41" i="1" l="1"/>
</calcChain>
</file>

<file path=xl/sharedStrings.xml><?xml version="1.0" encoding="utf-8"?>
<sst xmlns="http://schemas.openxmlformats.org/spreadsheetml/2006/main" count="52" uniqueCount="16">
  <si>
    <t>e</t>
  </si>
  <si>
    <t>Punto</t>
  </si>
  <si>
    <t>Gradiente</t>
  </si>
  <si>
    <t>Iteracion</t>
  </si>
  <si>
    <t>x1</t>
  </si>
  <si>
    <t>x2</t>
  </si>
  <si>
    <t>f(x)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</si>
  <si>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f/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x1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</si>
  <si>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f/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x2</t>
    </r>
  </si>
  <si>
    <t>Magnitud gradiente</t>
  </si>
  <si>
    <t>Matriz Hessiana</t>
  </si>
  <si>
    <t>Direccion</t>
  </si>
  <si>
    <t>H</t>
  </si>
  <si>
    <r>
      <t>H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</si>
  <si>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Symbol"/>
        <family val="1"/>
        <charset val="2"/>
      </rPr>
      <t>Ñ</t>
    </r>
  </si>
  <si>
    <r>
      <t>-H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Symbol"/>
        <family val="1"/>
        <charset val="2"/>
      </rPr>
      <t>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</si>
</sst>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2" borderId="1" xfId="0" applyNumberFormat="1" applyFill="1" applyBorder="1" applyAlignment="1">
      <alignment horizontal="center"/>
    </xf>
    <xf numFmtId="4" fontId="0" fillId="2" borderId="1" xfId="0" quotePrefix="1" applyNumberForma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 applyAlignment="1"/>
    <xf numFmtId="4" fontId="5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0" workbookViewId="0">
      <selection activeCell="G12" sqref="G12"/>
    </sheetView>
  </sheetViews>
  <sheetFormatPr baseColWidth="10" defaultColWidth="9.140625" defaultRowHeight="15"/>
  <cols>
    <col min="7" max="7" width="16.85546875" bestFit="1" customWidth="1"/>
  </cols>
  <sheetData>
    <row r="1" spans="1:18">
      <c r="A1" s="1" t="s">
        <v>0</v>
      </c>
      <c r="B1" s="2">
        <v>0.05</v>
      </c>
    </row>
    <row r="3" spans="1:18">
      <c r="A3" s="3"/>
      <c r="B3" s="13" t="s">
        <v>1</v>
      </c>
      <c r="C3" s="13"/>
      <c r="D3" s="3"/>
      <c r="E3" s="8"/>
      <c r="F3" s="8"/>
      <c r="G3" s="3"/>
      <c r="H3" s="10" t="s">
        <v>10</v>
      </c>
      <c r="I3" s="10"/>
      <c r="J3" s="10"/>
      <c r="K3" s="10"/>
      <c r="L3" s="10" t="s">
        <v>11</v>
      </c>
      <c r="M3" s="10"/>
      <c r="N3" s="10"/>
    </row>
    <row r="4" spans="1:18" ht="17.25">
      <c r="A4" s="4" t="s">
        <v>3</v>
      </c>
      <c r="B4" s="4" t="s">
        <v>4</v>
      </c>
      <c r="C4" s="4" t="s">
        <v>5</v>
      </c>
      <c r="D4" s="4" t="s">
        <v>6</v>
      </c>
      <c r="E4" s="12" t="s">
        <v>2</v>
      </c>
      <c r="F4" s="12"/>
      <c r="G4" s="4" t="s">
        <v>9</v>
      </c>
      <c r="H4" s="11" t="s">
        <v>12</v>
      </c>
      <c r="I4" s="11"/>
      <c r="J4" s="11" t="s">
        <v>13</v>
      </c>
      <c r="K4" s="11"/>
      <c r="L4" s="5" t="s">
        <v>14</v>
      </c>
      <c r="M4" s="6" t="s">
        <v>15</v>
      </c>
      <c r="N4" s="7"/>
    </row>
    <row r="5" spans="1:18">
      <c r="A5">
        <v>0</v>
      </c>
      <c r="B5">
        <v>2</v>
      </c>
      <c r="C5">
        <v>5</v>
      </c>
      <c r="D5">
        <f t="shared" ref="D5" si="0">B5*C5-5*(B5-2)^4-3*(C5-5)^4</f>
        <v>10</v>
      </c>
      <c r="E5">
        <f>C5-20*(B5-2)^3</f>
        <v>5</v>
      </c>
      <c r="F5" s="4" t="s">
        <v>7</v>
      </c>
      <c r="G5">
        <f>SQRT(E5^2+E6^2)</f>
        <v>5.3851648071345037</v>
      </c>
      <c r="H5">
        <f>-60*(B5-2)^2</f>
        <v>0</v>
      </c>
      <c r="I5">
        <f>+$R$6</f>
        <v>1</v>
      </c>
      <c r="J5">
        <f t="array" ref="J5:K6">MINVERSE(H5:I6)</f>
        <v>0</v>
      </c>
      <c r="K5">
        <v>1</v>
      </c>
      <c r="L5">
        <f t="array" ref="L5:L6">MMULT(J5:K6,E5:E6)</f>
        <v>2</v>
      </c>
      <c r="M5">
        <f t="shared" ref="M5:M18" si="1">-L5</f>
        <v>-2</v>
      </c>
    </row>
    <row r="6" spans="1:18">
      <c r="E6">
        <f>B5-12*(C5-5)^3</f>
        <v>2</v>
      </c>
      <c r="F6" s="4" t="s">
        <v>8</v>
      </c>
      <c r="H6">
        <f>+$R$6</f>
        <v>1</v>
      </c>
      <c r="I6">
        <f>-36*(C5-5)^2</f>
        <v>0</v>
      </c>
      <c r="J6">
        <v>1</v>
      </c>
      <c r="K6">
        <v>0</v>
      </c>
      <c r="L6">
        <v>5</v>
      </c>
      <c r="M6">
        <f t="shared" si="1"/>
        <v>-5</v>
      </c>
      <c r="R6">
        <v>1</v>
      </c>
    </row>
    <row r="7" spans="1:18">
      <c r="A7">
        <v>1</v>
      </c>
      <c r="B7">
        <f>B5+M5</f>
        <v>0</v>
      </c>
      <c r="C7">
        <f>C5+M6</f>
        <v>0</v>
      </c>
      <c r="D7">
        <f t="shared" ref="D7" si="2">B7*C7-5*(B7-2)^4-3*(C7-5)^4</f>
        <v>-1955</v>
      </c>
      <c r="E7">
        <f t="shared" ref="E7" si="3">C7-20*(B7-2)^3</f>
        <v>160</v>
      </c>
      <c r="F7" s="4" t="s">
        <v>7</v>
      </c>
      <c r="G7">
        <f>SQRT(E7^2+E8^2)</f>
        <v>1508.5091978506462</v>
      </c>
      <c r="H7">
        <f t="shared" ref="H7" si="4">-60*(B7-2)^2</f>
        <v>-240</v>
      </c>
      <c r="I7">
        <f t="shared" ref="I7" si="5">+$R$6</f>
        <v>1</v>
      </c>
      <c r="J7">
        <f t="array" ref="J7:K8">MINVERSE(H7:I8)</f>
        <v>-4.1666859568794297E-3</v>
      </c>
      <c r="K7">
        <v>-4.6296510631993669E-6</v>
      </c>
      <c r="L7">
        <f t="array" ref="L7:L8">MMULT(J7:K8,E7:E8)</f>
        <v>-0.67361422969550777</v>
      </c>
      <c r="M7">
        <f t="shared" si="1"/>
        <v>0.67361422969550777</v>
      </c>
    </row>
    <row r="8" spans="1:18">
      <c r="E8">
        <f>B7-12*(C7-5)^3</f>
        <v>1500</v>
      </c>
      <c r="F8" s="4" t="s">
        <v>8</v>
      </c>
      <c r="H8">
        <f t="shared" ref="H8" si="6">+$R$6</f>
        <v>1</v>
      </c>
      <c r="I8">
        <f t="shared" ref="I8" si="7">-36*(C7-5)^2</f>
        <v>-900</v>
      </c>
      <c r="J8">
        <v>-4.6296510631993669E-6</v>
      </c>
      <c r="K8">
        <v>-1.1111162551678481E-3</v>
      </c>
      <c r="L8">
        <v>-1.6674151269218842</v>
      </c>
      <c r="M8">
        <f t="shared" si="1"/>
        <v>1.6674151269218842</v>
      </c>
    </row>
    <row r="9" spans="1:18">
      <c r="A9">
        <v>2</v>
      </c>
      <c r="B9">
        <f>B7+M7</f>
        <v>0.67361422969550777</v>
      </c>
      <c r="C9">
        <f>C7+M8</f>
        <v>1.6674151269218842</v>
      </c>
      <c r="D9">
        <f t="shared" ref="D9" si="8">B9*C9-5*(B9-2)^4-3*(C9-5)^4</f>
        <v>-384.39030741437506</v>
      </c>
      <c r="E9">
        <f t="shared" ref="E9" si="9">C9-20*(B9-2)^3</f>
        <v>48.337603928162153</v>
      </c>
      <c r="F9" s="4" t="s">
        <v>7</v>
      </c>
      <c r="G9">
        <f>SQRT(E9^2+E10^2)</f>
        <v>447.43741126697245</v>
      </c>
      <c r="H9">
        <f>-60*(B9-2)^2</f>
        <v>-105.55795269997449</v>
      </c>
      <c r="I9">
        <f t="shared" ref="I9" si="10">+$R$6</f>
        <v>1</v>
      </c>
      <c r="J9">
        <f t="array" ref="J9:K10">MINVERSE(H9:I10)</f>
        <v>-9.4736935426913242E-3</v>
      </c>
      <c r="K9">
        <v>-2.3694873464720088E-5</v>
      </c>
      <c r="L9">
        <f t="array" ref="L9:L10">MMULT(J9:K10,E9:E10)</f>
        <v>-0.46847557000485424</v>
      </c>
      <c r="M9">
        <f t="shared" si="1"/>
        <v>0.46847557000485424</v>
      </c>
    </row>
    <row r="10" spans="1:18">
      <c r="E10">
        <f>B9-12*(C9-5)^3</f>
        <v>444.81874179015205</v>
      </c>
      <c r="F10" s="4" t="s">
        <v>8</v>
      </c>
      <c r="H10">
        <f t="shared" ref="H10" si="11">+$R$6</f>
        <v>1</v>
      </c>
      <c r="I10">
        <f t="shared" ref="I10" si="12">-36*(C9-5)^2</f>
        <v>-399.82038970568692</v>
      </c>
      <c r="J10">
        <v>-2.3694873464720085E-5</v>
      </c>
      <c r="K10">
        <v>-2.5011823324208038E-3</v>
      </c>
      <c r="L10">
        <v>-1.1137181315038454</v>
      </c>
      <c r="M10">
        <f t="shared" si="1"/>
        <v>1.1137181315038454</v>
      </c>
    </row>
    <row r="11" spans="1:18">
      <c r="A11">
        <v>3</v>
      </c>
      <c r="B11">
        <f>B9+M9</f>
        <v>1.1420897997003621</v>
      </c>
      <c r="C11">
        <f>C9+M10</f>
        <v>2.7811332584257293</v>
      </c>
      <c r="D11">
        <f t="shared" ref="D11" si="13">B11*C11-5*(B11-2)^4-3*(C11-5)^4</f>
        <v>-72.250954177914195</v>
      </c>
      <c r="E11">
        <f t="shared" ref="E11" si="14">C11-20*(B11-2)^3</f>
        <v>15.409741475148214</v>
      </c>
      <c r="F11" s="4" t="s">
        <v>7</v>
      </c>
      <c r="G11">
        <f>SQRT(E11^2+E12^2)</f>
        <v>133.12855568675738</v>
      </c>
      <c r="H11">
        <f t="shared" ref="H11" si="15">-60*(B11-2)^2</f>
        <v>-44.160594706689892</v>
      </c>
      <c r="I11">
        <f t="shared" ref="I11" si="16">+$R$6</f>
        <v>1</v>
      </c>
      <c r="J11">
        <f t="array" ref="J11:K12">MINVERSE(H11:I12)</f>
        <v>-2.2647516060637255E-2</v>
      </c>
      <c r="K11">
        <v>-1.2777786705189372E-4</v>
      </c>
      <c r="L11">
        <f t="array" ref="L11:L12">MMULT(J11:K12,E11:E12)</f>
        <v>-0.36588890806934704</v>
      </c>
      <c r="M11">
        <f t="shared" si="1"/>
        <v>0.36588890806934704</v>
      </c>
    </row>
    <row r="12" spans="1:18">
      <c r="E12">
        <f>B11-12*(C11-5)^3</f>
        <v>132.23370299175303</v>
      </c>
      <c r="F12" s="4" t="s">
        <v>8</v>
      </c>
      <c r="H12">
        <f t="shared" ref="H12" si="17">+$R$6</f>
        <v>1</v>
      </c>
      <c r="I12">
        <f t="shared" ref="I12" si="18">-36*(C11-5)^2</f>
        <v>-177.24130620711915</v>
      </c>
      <c r="J12">
        <v>-1.2777786705189372E-4</v>
      </c>
      <c r="K12">
        <v>-5.6427465993639826E-3</v>
      </c>
      <c r="L12">
        <v>-0.74813030177553685</v>
      </c>
      <c r="M12">
        <f t="shared" si="1"/>
        <v>0.74813030177553685</v>
      </c>
    </row>
    <row r="13" spans="1:18">
      <c r="A13">
        <v>4</v>
      </c>
      <c r="B13">
        <f>B11+M11</f>
        <v>1.5079787077697091</v>
      </c>
      <c r="C13">
        <f>C11+M12</f>
        <v>3.5292635602012661</v>
      </c>
      <c r="D13">
        <f t="shared" ref="D13" si="19">B13*C13-5*(B13-2)^4-3*(C13-5)^4</f>
        <v>-9.0075306647085931</v>
      </c>
      <c r="E13">
        <f t="shared" ref="E13" si="20">C13-20*(B13-2)^3</f>
        <v>5.9114825785306069</v>
      </c>
      <c r="F13" s="4" t="s">
        <v>7</v>
      </c>
      <c r="G13">
        <f>SQRT(E13^2+E14^2)</f>
        <v>40.121460330490436</v>
      </c>
      <c r="H13">
        <f t="shared" ref="H13" si="21">-60*(B13-2)^2</f>
        <v>-14.52509712047792</v>
      </c>
      <c r="I13">
        <f t="shared" ref="I13" si="22">+$R$6</f>
        <v>1</v>
      </c>
      <c r="J13">
        <f t="array" ref="J13:K14">MINVERSE(H13:I14)</f>
        <v>-6.8907277454191035E-2</v>
      </c>
      <c r="K13">
        <v>-8.8489732984313549E-4</v>
      </c>
      <c r="L13">
        <f t="array" ref="L13:L14">MMULT(J13:K14,E13:E14)</f>
        <v>-0.44246005784279102</v>
      </c>
      <c r="M13">
        <f t="shared" si="1"/>
        <v>0.44246005784279102</v>
      </c>
    </row>
    <row r="14" spans="1:18">
      <c r="E14">
        <f>B13-12*(C13-5)^3</f>
        <v>39.683572832783682</v>
      </c>
      <c r="F14" s="4" t="s">
        <v>8</v>
      </c>
      <c r="H14">
        <f t="shared" ref="H14" si="23">+$R$6</f>
        <v>1</v>
      </c>
      <c r="I14">
        <f t="shared" ref="I14" si="24">-36*(C13-5)^2</f>
        <v>-77.87036431266678</v>
      </c>
      <c r="J14">
        <v>-8.8489732984313538E-4</v>
      </c>
      <c r="K14">
        <v>-1.2853219657623127E-2</v>
      </c>
      <c r="L14">
        <v>-0.51529273356821015</v>
      </c>
      <c r="M14">
        <f t="shared" si="1"/>
        <v>0.51529273356821015</v>
      </c>
    </row>
    <row r="15" spans="1:18">
      <c r="A15">
        <v>5</v>
      </c>
      <c r="B15">
        <f>B13+M13</f>
        <v>1.9504387656125002</v>
      </c>
      <c r="C15">
        <f>C13+M14</f>
        <v>4.0445562937694763</v>
      </c>
      <c r="D15">
        <f t="shared" ref="D15" si="25">B15*C15-5*(B15-2)^4-3*(C15-5)^4</f>
        <v>5.3886196510970077</v>
      </c>
      <c r="E15">
        <f t="shared" ref="E15" si="26">C15-20*(B15-2)^3</f>
        <v>4.0469910547840078</v>
      </c>
      <c r="F15" s="4" t="s">
        <v>7</v>
      </c>
      <c r="G15">
        <f>SQRT(E15^2+E16^2)</f>
        <v>13.05969220216215</v>
      </c>
      <c r="H15">
        <f t="shared" ref="H15" si="27">-60*(B15-2)^2</f>
        <v>-0.14737895724076167</v>
      </c>
      <c r="I15">
        <f t="shared" ref="I15" si="28">+$R$6</f>
        <v>1</v>
      </c>
      <c r="J15">
        <f t="array" ref="J15:K16">MINVERSE(H15:I16)</f>
        <v>-8.5506638104884303</v>
      </c>
      <c r="K15">
        <v>-0.2601879161061027</v>
      </c>
      <c r="L15">
        <f t="array" ref="L15:L16">MMULT(J15:K16,E15:E16)</f>
        <v>-37.835166525370717</v>
      </c>
      <c r="M15">
        <f t="shared" si="1"/>
        <v>37.835166525370717</v>
      </c>
    </row>
    <row r="16" spans="1:18">
      <c r="E16">
        <f>B15-12*(C15-5)^3</f>
        <v>12.416820197526945</v>
      </c>
      <c r="F16" s="4" t="s">
        <v>8</v>
      </c>
      <c r="H16">
        <f t="shared" ref="H16" si="29">+$R$6</f>
        <v>1</v>
      </c>
      <c r="I16">
        <f t="shared" ref="I16" si="30">-36*(C15-5)^2</f>
        <v>-32.863416327918692</v>
      </c>
      <c r="J16">
        <v>-0.26018791610610259</v>
      </c>
      <c r="K16">
        <v>-3.8346223762364177E-2</v>
      </c>
      <c r="L16">
        <v>-1.5291163347557002</v>
      </c>
      <c r="M16">
        <f t="shared" si="1"/>
        <v>1.5291163347557002</v>
      </c>
    </row>
    <row r="17" spans="1:13">
      <c r="A17">
        <v>6</v>
      </c>
      <c r="B17">
        <f>B15+M15</f>
        <v>39.78560529098322</v>
      </c>
      <c r="C17">
        <f>C15+M16</f>
        <v>5.573672628525177</v>
      </c>
      <c r="D17">
        <f t="shared" ref="D17" si="31">B17*C17-5*(B17-2)^4-3*(C17-5)^4</f>
        <v>-10192156.972284487</v>
      </c>
      <c r="E17">
        <f t="shared" ref="E17" si="32">C17-20*(B17-2)^3</f>
        <v>-1078963.8720527703</v>
      </c>
      <c r="F17" s="4" t="s">
        <v>7</v>
      </c>
      <c r="G17">
        <f>SQRT(E17^2+E18^2)</f>
        <v>1078963.8727051346</v>
      </c>
      <c r="H17">
        <f t="shared" ref="H17" si="33">-60*(B17-2)^2</f>
        <v>-85665.118032358747</v>
      </c>
      <c r="I17">
        <f t="shared" ref="I17" si="34">+$R$6</f>
        <v>1</v>
      </c>
      <c r="J17">
        <f t="array" ref="J17:K18">MINVERSE(H17:I18)</f>
        <v>-1.167337427721562E-5</v>
      </c>
      <c r="K17">
        <v>-9.8529357659536644E-7</v>
      </c>
      <c r="L17">
        <f t="array" ref="L17:L18">MMULT(J17:K18,E17:E18)</f>
        <v>12.595112141796209</v>
      </c>
      <c r="M17">
        <f t="shared" si="1"/>
        <v>-12.595112141796209</v>
      </c>
    </row>
    <row r="18" spans="1:13">
      <c r="E18">
        <f>B17-12*(C17-5)^3</f>
        <v>37.520055386385721</v>
      </c>
      <c r="F18" s="4" t="s">
        <v>8</v>
      </c>
      <c r="H18">
        <f t="shared" ref="H18" si="35">+$R$6</f>
        <v>1</v>
      </c>
      <c r="I18">
        <f t="shared" ref="I18" si="36">-36*(C17-5)^2</f>
        <v>-11.847610249883484</v>
      </c>
      <c r="J18">
        <v>-9.8529357659536644E-7</v>
      </c>
      <c r="K18">
        <v>-8.4405290535566974E-2</v>
      </c>
      <c r="L18">
        <v>-2.1037950032863924</v>
      </c>
      <c r="M18">
        <f t="shared" si="1"/>
        <v>2.1037950032863924</v>
      </c>
    </row>
    <row r="19" spans="1:13">
      <c r="A19">
        <v>7</v>
      </c>
      <c r="B19">
        <f t="shared" ref="B19" si="37">B17+M17</f>
        <v>27.190493149187013</v>
      </c>
      <c r="C19">
        <f t="shared" ref="C19" si="38">C17+M18</f>
        <v>7.6774676318115693</v>
      </c>
      <c r="D19">
        <f t="shared" ref="D19" si="39">B19*C19-5*(B19-2)^4-3*(C19-5)^4</f>
        <v>-2013283.3875914228</v>
      </c>
      <c r="E19">
        <f t="shared" ref="E19" si="40">C19-20*(B19-2)^3</f>
        <v>-319690.38533764792</v>
      </c>
      <c r="F19" s="4" t="s">
        <v>7</v>
      </c>
      <c r="G19">
        <f t="shared" ref="G19" si="41">SQRT(E19^2+E20^2)</f>
        <v>319690.44987883413</v>
      </c>
      <c r="H19">
        <f t="shared" ref="H19" si="42">-60*(B19-2)^2</f>
        <v>-38073.656705954272</v>
      </c>
      <c r="I19">
        <f t="shared" ref="I19" si="43">+$R$6</f>
        <v>1</v>
      </c>
      <c r="J19">
        <f t="array" ref="J19:K20">MINVERSE(H19:I20)</f>
        <v>-2.6264882028384681E-5</v>
      </c>
      <c r="K19">
        <v>-1.0177110619635122E-7</v>
      </c>
      <c r="L19">
        <f t="array" ref="L19:L20">MMULT(J19:K20,E19:E20)</f>
        <v>8.3966509304194243</v>
      </c>
      <c r="M19">
        <f t="shared" ref="M19:M40" si="44">-L19</f>
        <v>-8.3966509304194243</v>
      </c>
    </row>
    <row r="20" spans="1:13">
      <c r="E20">
        <f t="shared" ref="E20" si="45">B19-12*(C19-5)^3</f>
        <v>-203.14132404547453</v>
      </c>
      <c r="F20" s="4" t="s">
        <v>8</v>
      </c>
      <c r="H20">
        <f t="shared" ref="H20" si="46">+$R$6</f>
        <v>1</v>
      </c>
      <c r="I20">
        <f t="shared" ref="I20" si="47">-36*(C19-5)^2</f>
        <v>-258.07798509835152</v>
      </c>
      <c r="J20">
        <v>-1.0177110619635122E-7</v>
      </c>
      <c r="K20">
        <v>-3.8747981599050918E-3</v>
      </c>
      <c r="L20">
        <v>0.81966687276823891</v>
      </c>
      <c r="M20">
        <f t="shared" si="44"/>
        <v>-0.81966687276823891</v>
      </c>
    </row>
    <row r="21" spans="1:13">
      <c r="A21">
        <v>8</v>
      </c>
      <c r="B21">
        <f t="shared" ref="B21" si="48">B19+M19</f>
        <v>18.793842218767587</v>
      </c>
      <c r="C21">
        <f t="shared" ref="C21" si="49">C19+M20</f>
        <v>6.8578007590433305</v>
      </c>
      <c r="D21">
        <f t="shared" ref="D21" si="50">B21*C21-5*(B21-2)^4-3*(C21-5)^4</f>
        <v>-397620.30288273026</v>
      </c>
      <c r="E21">
        <f t="shared" ref="E21" si="51">C21-20*(B21-2)^3</f>
        <v>-94721.542085684792</v>
      </c>
      <c r="F21" s="4" t="s">
        <v>7</v>
      </c>
      <c r="G21">
        <f t="shared" ref="G21" si="52">SQRT(E21^2+E22^2)</f>
        <v>94721.559935482728</v>
      </c>
      <c r="H21">
        <f t="shared" ref="H21" si="53">-60*(B21-2)^2</f>
        <v>-16921.988188131636</v>
      </c>
      <c r="I21">
        <f t="shared" ref="I21" si="54">+$R$6</f>
        <v>1</v>
      </c>
      <c r="J21">
        <f t="array" ref="J21:K22">MINVERSE(H21:I22)</f>
        <v>-5.9094739015841402E-5</v>
      </c>
      <c r="K21">
        <v>-4.7560679006129184E-7</v>
      </c>
      <c r="L21">
        <f t="array" ref="L21:L22">MMULT(J21:K22,E21:E22)</f>
        <v>5.59757246566961</v>
      </c>
      <c r="M21">
        <f t="shared" si="44"/>
        <v>-5.59757246566961</v>
      </c>
    </row>
    <row r="22" spans="1:13">
      <c r="E22">
        <f t="shared" ref="E22" si="55">B21-12*(C21-5)^3</f>
        <v>-58.150847731901841</v>
      </c>
      <c r="F22" s="4" t="s">
        <v>8</v>
      </c>
      <c r="H22">
        <f t="shared" ref="H22" si="56">+$R$6</f>
        <v>1</v>
      </c>
      <c r="I22">
        <f t="shared" ref="I22" si="57">-36*(C21-5)^2</f>
        <v>-124.25125177087111</v>
      </c>
      <c r="J22">
        <v>-4.7560679006129184E-7</v>
      </c>
      <c r="K22">
        <v>-8.0482124836123835E-3</v>
      </c>
      <c r="L22">
        <v>0.51306058722956338</v>
      </c>
      <c r="M22">
        <f t="shared" si="44"/>
        <v>-0.51306058722956338</v>
      </c>
    </row>
    <row r="23" spans="1:13">
      <c r="A23">
        <v>9</v>
      </c>
      <c r="B23">
        <f t="shared" ref="B23" si="58">B21+M21</f>
        <v>13.196269753097976</v>
      </c>
      <c r="C23">
        <f t="shared" ref="C23" si="59">C21+M22</f>
        <v>6.3447401718137675</v>
      </c>
      <c r="D23">
        <f t="shared" ref="D23" si="60">B23*C23-5*(B23-2)^4-3*(C23-5)^4</f>
        <v>-78497.289013293092</v>
      </c>
      <c r="E23">
        <f t="shared" ref="E23" si="61">C23-20*(B23-2)^3</f>
        <v>-28064.14927921327</v>
      </c>
      <c r="F23" s="4" t="s">
        <v>7</v>
      </c>
      <c r="G23">
        <f t="shared" ref="G23" si="62">SQRT(E23^2+E24^2)</f>
        <v>28064.153831345622</v>
      </c>
      <c r="H23">
        <f t="shared" ref="H23" si="63">-60*(B23-2)^2</f>
        <v>-7521.3873830481962</v>
      </c>
      <c r="I23">
        <f t="shared" ref="I23" si="64">+$R$6</f>
        <v>1</v>
      </c>
      <c r="J23">
        <f t="array" ref="J23:K24">MINVERSE(H23:I24)</f>
        <v>-1.3295446589724362E-4</v>
      </c>
      <c r="K23">
        <v>-2.042319439851514E-6</v>
      </c>
      <c r="L23">
        <f t="array" ref="L23:L24">MMULT(J23:K24,E23:E24)</f>
        <v>3.731286623683836</v>
      </c>
      <c r="M23">
        <f t="shared" si="44"/>
        <v>-3.731286623683836</v>
      </c>
    </row>
    <row r="24" spans="1:13">
      <c r="E24">
        <f t="shared" ref="E24" si="65">B23-12*(C23-5)^3</f>
        <v>-15.984475730913388</v>
      </c>
      <c r="F24" s="4" t="s">
        <v>8</v>
      </c>
      <c r="H24">
        <f t="shared" ref="H24" si="66">+$R$6</f>
        <v>1</v>
      </c>
      <c r="I24">
        <f t="shared" ref="I24" si="67">-36*(C23-5)^2</f>
        <v>-65.099740668829952</v>
      </c>
      <c r="J24">
        <v>-2.042319439851514E-6</v>
      </c>
      <c r="K24">
        <v>-1.5361075667053236E-2</v>
      </c>
      <c r="L24">
        <v>0.30285469883656874</v>
      </c>
      <c r="M24">
        <f t="shared" si="44"/>
        <v>-0.30285469883656874</v>
      </c>
    </row>
    <row r="25" spans="1:13">
      <c r="A25">
        <v>10</v>
      </c>
      <c r="B25">
        <f t="shared" ref="B25" si="68">B23+M23</f>
        <v>9.46498312941414</v>
      </c>
      <c r="C25">
        <f t="shared" ref="C25" si="69">C23+M24</f>
        <v>6.0418854729771985</v>
      </c>
      <c r="D25">
        <f t="shared" ref="D25" si="70">B25*C25-5*(B25-2)^4-3*(C25-5)^4</f>
        <v>-15473.269153925216</v>
      </c>
      <c r="E25">
        <f t="shared" ref="E25" si="71">C25-20*(B25-2)^3</f>
        <v>-8313.8270991106911</v>
      </c>
      <c r="F25" s="4" t="s">
        <v>7</v>
      </c>
      <c r="G25">
        <f t="shared" ref="G25" si="72">SQRT(E25^2+E26^2)</f>
        <v>8313.828113499394</v>
      </c>
      <c r="H25">
        <f t="shared" ref="H25" si="73">-60*(B25-2)^2</f>
        <v>-3343.5583873462638</v>
      </c>
      <c r="I25">
        <f t="shared" ref="I25" si="74">+$R$6</f>
        <v>1</v>
      </c>
      <c r="J25">
        <f t="array" ref="J25:K26">MINVERSE(H25:I26)</f>
        <v>-2.9908484838819761E-4</v>
      </c>
      <c r="K25">
        <v>-7.6533565438506429E-6</v>
      </c>
      <c r="L25">
        <f t="array" ref="L25:L26">MMULT(J25:K26,E25:E26)</f>
        <v>2.4865711492922133</v>
      </c>
      <c r="M25">
        <f t="shared" si="44"/>
        <v>-2.4865711492922133</v>
      </c>
    </row>
    <row r="26" spans="1:13">
      <c r="E26">
        <f t="shared" ref="E26" si="75">B25-12*(C25-5)^3</f>
        <v>-4.106933843129827</v>
      </c>
      <c r="F26" s="4" t="s">
        <v>8</v>
      </c>
      <c r="H26">
        <f t="shared" ref="H26" si="76">+$R$6</f>
        <v>1</v>
      </c>
      <c r="I26">
        <f t="shared" ref="I26" si="77">-36*(C25-5)^2</f>
        <v>-39.078912196833137</v>
      </c>
      <c r="J26">
        <v>-7.6533565438506429E-6</v>
      </c>
      <c r="K26">
        <v>-2.5589444463543231E-2</v>
      </c>
      <c r="L26">
        <v>0.16872283852763847</v>
      </c>
      <c r="M26">
        <f t="shared" si="44"/>
        <v>-0.16872283852763847</v>
      </c>
    </row>
    <row r="27" spans="1:13">
      <c r="A27">
        <v>11</v>
      </c>
      <c r="B27">
        <f t="shared" ref="B27" si="78">B25+M25</f>
        <v>6.9784119801219262</v>
      </c>
      <c r="C27">
        <f t="shared" ref="C27" si="79">C25+M26</f>
        <v>5.8731626344495602</v>
      </c>
      <c r="D27">
        <f t="shared" ref="D27" si="80">B27*C27-5*(B27-2)^4-3*(C27-5)^4</f>
        <v>-3032.1369494439164</v>
      </c>
      <c r="E27">
        <f t="shared" ref="E27" si="81">C27-20*(B27-2)^3</f>
        <v>-2461.8844191103772</v>
      </c>
      <c r="F27" s="4" t="s">
        <v>7</v>
      </c>
      <c r="G27">
        <f t="shared" ref="G27" si="82">SQRT(E27^2+E28^2)</f>
        <v>2461.8846263359983</v>
      </c>
      <c r="H27">
        <f t="shared" ref="H27" si="83">-60*(B27-2)^2</f>
        <v>-1487.0751506292911</v>
      </c>
      <c r="I27">
        <f t="shared" ref="I27" si="84">+$R$6</f>
        <v>1</v>
      </c>
      <c r="J27">
        <f t="array" ref="J27:K28">MINVERSE(H27:I28)</f>
        <v>-6.7247744718244233E-4</v>
      </c>
      <c r="K27">
        <v>-2.4501063631578811E-5</v>
      </c>
      <c r="L27">
        <f t="array" ref="L27:L28">MMULT(J27:K28,E27:E28)</f>
        <v>1.6555864982987341</v>
      </c>
      <c r="M27">
        <f t="shared" si="44"/>
        <v>-1.6555864982987341</v>
      </c>
    </row>
    <row r="28" spans="1:13">
      <c r="E28">
        <f t="shared" ref="E28" si="85">B27-12*(C27-5)^3</f>
        <v>-1.0101143986938883</v>
      </c>
      <c r="F28" s="4" t="s">
        <v>8</v>
      </c>
      <c r="H28">
        <f t="shared" ref="H28" si="86">+$R$6</f>
        <v>1</v>
      </c>
      <c r="I28">
        <f t="shared" ref="I28" si="87">-36*(C27-5)^2</f>
        <v>-27.446867503160266</v>
      </c>
      <c r="J28">
        <v>-2.4501063631578811E-5</v>
      </c>
      <c r="K28">
        <v>-3.6434922890507905E-2</v>
      </c>
      <c r="L28">
        <v>9.7122227033219377E-2</v>
      </c>
      <c r="M28">
        <f t="shared" si="44"/>
        <v>-9.7122227033219377E-2</v>
      </c>
    </row>
    <row r="29" spans="1:13">
      <c r="A29">
        <v>12</v>
      </c>
      <c r="B29">
        <f t="shared" ref="B29" si="88">B27+M27</f>
        <v>5.3228254818231919</v>
      </c>
      <c r="C29">
        <f t="shared" ref="C29" si="89">C27+M28</f>
        <v>5.7760404074163407</v>
      </c>
      <c r="D29">
        <f t="shared" ref="D29" si="90">B29*C29-5*(B29-2)^4-3*(C29-5)^4</f>
        <v>-579.8803039409687</v>
      </c>
      <c r="E29">
        <f t="shared" ref="E29" si="91">C29-20*(B29-2)^3</f>
        <v>-727.98152577742542</v>
      </c>
      <c r="F29" s="4" t="s">
        <v>7</v>
      </c>
      <c r="G29">
        <f t="shared" ref="G29" si="92">SQRT(E29^2+E30^2)</f>
        <v>727.98158176643005</v>
      </c>
      <c r="H29">
        <f t="shared" ref="H29" si="93">-60*(B29-2)^2</f>
        <v>-662.47015095921165</v>
      </c>
      <c r="I29">
        <f t="shared" ref="I29" si="94">+$R$6</f>
        <v>1</v>
      </c>
      <c r="J29">
        <f t="array" ref="J29:K30">MINVERSE(H29:I30)</f>
        <v>-1.5096070788517893E-3</v>
      </c>
      <c r="K29">
        <v>-6.9629416039301161E-5</v>
      </c>
      <c r="L29">
        <f t="array" ref="L29:L30">MMULT(J29:K30,E29:E30)</f>
        <v>1.0989859447211194</v>
      </c>
      <c r="M29">
        <f t="shared" si="44"/>
        <v>-1.0989859447211194</v>
      </c>
    </row>
    <row r="30" spans="1:13">
      <c r="E30">
        <f t="shared" ref="E30" si="95">B29-12*(C29-5)^3</f>
        <v>-0.28551344133868906</v>
      </c>
      <c r="F30" s="4" t="s">
        <v>8</v>
      </c>
      <c r="H30">
        <f t="shared" ref="H30" si="96">+$R$6</f>
        <v>1</v>
      </c>
      <c r="I30">
        <f t="shared" ref="I30" si="97">-36*(C29-5)^2</f>
        <v>-21.680593701945121</v>
      </c>
      <c r="J30">
        <v>-6.9629416039301148E-5</v>
      </c>
      <c r="K30">
        <v>-4.6127409754757591E-2</v>
      </c>
      <c r="L30">
        <v>6.3858924026402239E-2</v>
      </c>
      <c r="M30">
        <f t="shared" si="44"/>
        <v>-6.3858924026402239E-2</v>
      </c>
    </row>
    <row r="31" spans="1:13">
      <c r="A31">
        <v>13</v>
      </c>
      <c r="B31">
        <f t="shared" ref="B31" si="98">B29+M29</f>
        <v>4.2238395371020729</v>
      </c>
      <c r="C31">
        <f t="shared" ref="C31" si="99">C29+M30</f>
        <v>5.7121814833899389</v>
      </c>
      <c r="D31">
        <f t="shared" ref="D31" si="100">B31*C31-5*(B31-2)^4-3*(C31-5)^4</f>
        <v>-98.932411179459507</v>
      </c>
      <c r="E31">
        <f t="shared" ref="E31" si="101">C31-20*(B31-2)^3</f>
        <v>-214.24610976830908</v>
      </c>
      <c r="F31" s="4" t="s">
        <v>7</v>
      </c>
      <c r="G31">
        <f t="shared" ref="G31" si="102">SQRT(E31^2+E32^2)</f>
        <v>214.24613842060185</v>
      </c>
      <c r="H31">
        <f t="shared" ref="H31" si="103">-60*(B31-2)^2</f>
        <v>-296.7277372067017</v>
      </c>
      <c r="I31">
        <f t="shared" ref="I31" si="104">+$R$6</f>
        <v>1</v>
      </c>
      <c r="J31">
        <f t="array" ref="J31:K32">MINVERSE(H31:I32)</f>
        <v>-3.3707148922581145E-3</v>
      </c>
      <c r="K31">
        <v>-1.8460274868155126E-4</v>
      </c>
      <c r="L31">
        <f t="array" ref="L31:L32">MMULT(J31:K32,E31:E32)</f>
        <v>0.72218300732655161</v>
      </c>
      <c r="M31">
        <f t="shared" si="44"/>
        <v>-0.72218300732655161</v>
      </c>
    </row>
    <row r="32" spans="1:13">
      <c r="E32">
        <f t="shared" ref="E32" si="105">B31-12*(C31-5)^3</f>
        <v>-0.11080291215351945</v>
      </c>
      <c r="F32" s="4" t="s">
        <v>8</v>
      </c>
      <c r="H32">
        <f t="shared" ref="H32" si="106">+$R$6</f>
        <v>1</v>
      </c>
      <c r="I32">
        <f t="shared" ref="I32" si="107">-36*(C31-5)^2</f>
        <v>-18.25928875020578</v>
      </c>
      <c r="J32">
        <v>-1.8460274868155126E-4</v>
      </c>
      <c r="K32">
        <v>-5.4776755898414145E-2</v>
      </c>
      <c r="L32">
        <v>4.5619844829425965E-2</v>
      </c>
      <c r="M32">
        <f t="shared" si="44"/>
        <v>-4.5619844829425965E-2</v>
      </c>
    </row>
    <row r="33" spans="1:13">
      <c r="A33">
        <v>14</v>
      </c>
      <c r="B33">
        <f t="shared" ref="B33" si="108">B31+M31</f>
        <v>3.5016565297755213</v>
      </c>
      <c r="C33">
        <f t="shared" ref="C33" si="109">C31+M32</f>
        <v>5.6665616385605126</v>
      </c>
      <c r="D33">
        <f t="shared" ref="D33" si="110">B33*C33-5*(B33-2)^4-3*(C33-5)^4</f>
        <v>-6.174367806914276</v>
      </c>
      <c r="E33">
        <f t="shared" ref="E33" si="111">C33-20*(B33-2)^3</f>
        <v>-62.057316940228986</v>
      </c>
      <c r="F33" s="4" t="s">
        <v>7</v>
      </c>
      <c r="G33">
        <f t="shared" ref="G33" si="112">SQRT(E33^2+E34^2)</f>
        <v>62.057338910296238</v>
      </c>
      <c r="H33">
        <f t="shared" ref="H33" si="113">-60*(B33-2)^2</f>
        <v>-135.29834000504766</v>
      </c>
      <c r="I33">
        <f t="shared" ref="I33" si="114">+$R$6</f>
        <v>1</v>
      </c>
      <c r="J33">
        <f t="array" ref="J33:K34">MINVERSE(H33:I34)</f>
        <v>-7.3944905848560213E-3</v>
      </c>
      <c r="K33">
        <v>-4.6230131397383676E-4</v>
      </c>
      <c r="L33">
        <f t="array" ref="L33:L34">MMULT(J33:K34,E33:E34)</f>
        <v>0.45890638667466965</v>
      </c>
      <c r="M33">
        <f t="shared" si="44"/>
        <v>-0.45890638667466965</v>
      </c>
    </row>
    <row r="34" spans="1:13">
      <c r="E34">
        <f t="shared" ref="E34" si="115">B33-12*(C33-5)^3</f>
        <v>-5.2218840809340694E-2</v>
      </c>
      <c r="F34" s="4" t="s">
        <v>8</v>
      </c>
      <c r="H34">
        <f t="shared" ref="H34" si="116">+$R$6</f>
        <v>1</v>
      </c>
      <c r="I34">
        <f t="shared" ref="I34" si="117">-36*(C33-5)^2</f>
        <v>-15.994959048017117</v>
      </c>
      <c r="J34">
        <v>-4.6230131397383671E-4</v>
      </c>
      <c r="K34">
        <v>-6.2548600362812456E-2</v>
      </c>
      <c r="L34">
        <v>3.1955394568351468E-2</v>
      </c>
      <c r="M34">
        <f t="shared" si="44"/>
        <v>-3.1955394568351468E-2</v>
      </c>
    </row>
    <row r="35" spans="1:13">
      <c r="A35">
        <v>15</v>
      </c>
      <c r="B35">
        <f t="shared" ref="B35" si="118">B33+M33</f>
        <v>3.0427501431008519</v>
      </c>
      <c r="C35">
        <f t="shared" ref="C35" si="119">C33+M34</f>
        <v>5.6346062439921614</v>
      </c>
      <c r="D35">
        <f t="shared" ref="D35" si="120">B35*C35-5*(B35-2)^4-3*(C35-5)^4</f>
        <v>10.746727087320032</v>
      </c>
      <c r="E35">
        <f t="shared" ref="E35" si="121">C35-20*(B35-2)^3</f>
        <v>-17.041619407796645</v>
      </c>
      <c r="F35" s="4" t="s">
        <v>7</v>
      </c>
      <c r="G35">
        <f t="shared" ref="G35" si="122">SQRT(E35^2+E36^2)</f>
        <v>17.041636465829914</v>
      </c>
      <c r="H35">
        <f t="shared" ref="H35" si="123">-60*(B35-2)^2</f>
        <v>-65.239671656210831</v>
      </c>
      <c r="I35">
        <f t="shared" ref="I35" si="124">+$R$6</f>
        <v>1</v>
      </c>
      <c r="J35">
        <f t="array" ref="J35:K36">MINVERSE(H35:I36)</f>
        <v>-1.5344319521827899E-2</v>
      </c>
      <c r="K35">
        <v>-1.0583673920380279E-3</v>
      </c>
      <c r="L35">
        <f t="array" ref="L35:L36">MMULT(J35:K36,E35:E36)</f>
        <v>0.26151757282182592</v>
      </c>
      <c r="M35">
        <f t="shared" si="44"/>
        <v>-0.26151757282182592</v>
      </c>
    </row>
    <row r="36" spans="1:13">
      <c r="E36">
        <f t="shared" ref="E36" si="125">B35-12*(C35-5)^3</f>
        <v>-2.4112098882293154E-2</v>
      </c>
      <c r="F36" s="4" t="s">
        <v>8</v>
      </c>
      <c r="H36">
        <f t="shared" ref="H36" si="126">+$R$6</f>
        <v>1</v>
      </c>
      <c r="I36">
        <f t="shared" ref="I36" si="127">-36*(C35-5)^2</f>
        <v>-14.498103056898191</v>
      </c>
      <c r="J36">
        <v>-1.0583673920380279E-3</v>
      </c>
      <c r="K36">
        <v>-6.9047541148201108E-2</v>
      </c>
      <c r="L36">
        <v>1.9701175428479004E-2</v>
      </c>
      <c r="M36">
        <f t="shared" si="44"/>
        <v>-1.9701175428479004E-2</v>
      </c>
    </row>
    <row r="37" spans="1:13">
      <c r="A37">
        <v>16</v>
      </c>
      <c r="B37">
        <f t="shared" ref="B37" si="128">B35+M35</f>
        <v>2.7812325702790259</v>
      </c>
      <c r="C37">
        <f t="shared" ref="C37" si="129">C35+M36</f>
        <v>5.6149050685636821</v>
      </c>
      <c r="D37">
        <f t="shared" ref="D37" si="130">B37*C37-5*(B37-2)^4-3*(C37-5)^4</f>
        <v>13.324980392635899</v>
      </c>
      <c r="E37">
        <f t="shared" ref="E37" si="131">C37-20*(B37-2)^3</f>
        <v>-3.9211998142932822</v>
      </c>
      <c r="F37" s="4" t="s">
        <v>7</v>
      </c>
      <c r="G37">
        <f t="shared" ref="G37" si="132">SQRT(E37^2+E38^2)</f>
        <v>3.9212096339775653</v>
      </c>
      <c r="H37">
        <f t="shared" ref="H37" si="133">-60*(B37-2)^2</f>
        <v>-36.619459731886387</v>
      </c>
      <c r="I37">
        <f t="shared" ref="I37" si="134">+$R$6</f>
        <v>1</v>
      </c>
      <c r="J37">
        <f t="array" ref="J37:K38">MINVERSE(H37:I38)</f>
        <v>-2.7362779734572577E-2</v>
      </c>
      <c r="K37">
        <v>-2.0102106426574235E-3</v>
      </c>
      <c r="L37">
        <f t="array" ref="L37:L38">MMULT(J37:K38,E37:E38)</f>
        <v>0.10731256748420039</v>
      </c>
      <c r="M37">
        <f t="shared" si="44"/>
        <v>-0.10731256748420039</v>
      </c>
    </row>
    <row r="38" spans="1:13">
      <c r="E38">
        <f t="shared" ref="E38" si="135">B37-12*(C37-5)^3</f>
        <v>-8.7755333058439078E-3</v>
      </c>
      <c r="F38" s="4" t="s">
        <v>8</v>
      </c>
      <c r="H38">
        <f t="shared" ref="H38" si="136">+$R$6</f>
        <v>1</v>
      </c>
      <c r="I38">
        <f t="shared" ref="I38" si="137">-36*(C37-5)^2</f>
        <v>-13.611896760431037</v>
      </c>
      <c r="J38">
        <v>-2.0102106426574239E-3</v>
      </c>
      <c r="K38">
        <v>-7.3612827681402981E-2</v>
      </c>
      <c r="L38">
        <v>8.5284294197341699E-3</v>
      </c>
      <c r="M38">
        <f t="shared" si="44"/>
        <v>-8.5284294197341699E-3</v>
      </c>
    </row>
    <row r="39" spans="1:13">
      <c r="A39">
        <v>17</v>
      </c>
      <c r="B39">
        <f t="shared" ref="B39" si="138">B37+M37</f>
        <v>2.6739200027948256</v>
      </c>
      <c r="C39">
        <f t="shared" ref="C39" si="139">C37+M38</f>
        <v>5.6063766391439476</v>
      </c>
      <c r="D39">
        <f t="shared" ref="D39" si="140">B39*C39-5*(B39-2)^4-3*(C39-5)^4</f>
        <v>13.554065397485891</v>
      </c>
      <c r="E39">
        <f t="shared" ref="E39" si="141">C39-20*(B39-2)^3</f>
        <v>-0.5150836510210608</v>
      </c>
      <c r="F39" s="4" t="s">
        <v>7</v>
      </c>
      <c r="G39">
        <f t="shared" ref="G39" si="142">SQRT(E39^2+E40^2)</f>
        <v>0.51508614425843979</v>
      </c>
      <c r="H39">
        <f t="shared" ref="H39" si="143">-60*(B39-2)^2</f>
        <v>-27.250090210018662</v>
      </c>
      <c r="I39">
        <f t="shared" ref="I39" si="144">+$R$6</f>
        <v>1</v>
      </c>
      <c r="J39">
        <f t="array" ref="J39:K40">MINVERSE(H39:I40)</f>
        <v>-3.6799145528393591E-2</v>
      </c>
      <c r="K39">
        <v>-2.7800353003301676E-3</v>
      </c>
      <c r="L39">
        <f t="array" ref="L39:L40">MMULT(J39:K40,E39:E40)</f>
        <v>1.8959093631483868E-2</v>
      </c>
      <c r="M39">
        <f t="shared" si="44"/>
        <v>-1.8959093631483868E-2</v>
      </c>
    </row>
    <row r="40" spans="1:13">
      <c r="E40">
        <f t="shared" ref="E40" si="145">B39-12*(C39-5)^3</f>
        <v>-1.6026408956122395E-3</v>
      </c>
      <c r="F40" s="4" t="s">
        <v>8</v>
      </c>
      <c r="H40">
        <f t="shared" ref="H40" si="146">+$R$6</f>
        <v>1</v>
      </c>
      <c r="I40">
        <f t="shared" ref="I40" si="147">-36*(C39-5)^2</f>
        <v>-13.236934625982332</v>
      </c>
      <c r="J40">
        <v>-2.7800353003301676E-3</v>
      </c>
      <c r="K40">
        <v>-7.5756212721033389E-2</v>
      </c>
      <c r="L40">
        <v>1.5533607370649223E-3</v>
      </c>
      <c r="M40">
        <f t="shared" si="44"/>
        <v>-1.5533607370649223E-3</v>
      </c>
    </row>
    <row r="41" spans="1:13">
      <c r="A41">
        <v>18</v>
      </c>
      <c r="B41">
        <f t="shared" ref="B41" si="148">B39+M39</f>
        <v>2.6549609091633415</v>
      </c>
      <c r="C41">
        <f t="shared" ref="C41" si="149">C39+M40</f>
        <v>5.604823278406883</v>
      </c>
      <c r="D41">
        <f t="shared" ref="D41" si="150">B41*C41-5*(B41-2)^4-3*(C41-5)^4</f>
        <v>13.559040635569932</v>
      </c>
      <c r="E41">
        <f t="shared" ref="E41" si="151">C41-20*(B41-2)^3</f>
        <v>-1.4398024874151538E-2</v>
      </c>
      <c r="F41" s="4" t="s">
        <v>7</v>
      </c>
      <c r="G41">
        <f t="shared" ref="G41" si="152">SQRT(E41^2+E42^2)</f>
        <v>1.4398121058154186E-2</v>
      </c>
    </row>
    <row r="42" spans="1:13">
      <c r="E42">
        <f t="shared" ref="E42" si="153">B41-12*(C41-5)^3</f>
        <v>-5.2628210843508327E-5</v>
      </c>
      <c r="F42" s="4" t="s">
        <v>8</v>
      </c>
    </row>
    <row r="43" spans="1:13">
      <c r="F43" s="4"/>
    </row>
    <row r="44" spans="1:13">
      <c r="F44" s="4"/>
    </row>
    <row r="45" spans="1:13">
      <c r="F45" s="4"/>
    </row>
    <row r="46" spans="1:13">
      <c r="F46" s="9"/>
    </row>
  </sheetData>
  <mergeCells count="6">
    <mergeCell ref="L3:N3"/>
    <mergeCell ref="H4:I4"/>
    <mergeCell ref="J4:K4"/>
    <mergeCell ref="E4:F4"/>
    <mergeCell ref="B3:C3"/>
    <mergeCell ref="H3:K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velez</dc:creator>
  <cp:lastModifiedBy>Camilo Vélez Gómez</cp:lastModifiedBy>
  <dcterms:created xsi:type="dcterms:W3CDTF">2015-06-05T18:17:20Z</dcterms:created>
  <dcterms:modified xsi:type="dcterms:W3CDTF">2019-11-06T14:47:53Z</dcterms:modified>
</cp:coreProperties>
</file>