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79"/>
  <workbookPr codeName="ThisWorkbook" hidePivotFieldList="1"/>
  <mc:AlternateContent xmlns:mc="http://schemas.openxmlformats.org/markup-compatibility/2006">
    <mc:Choice Requires="x15">
      <x15ac:absPath xmlns:x15ac="http://schemas.microsoft.com/office/spreadsheetml/2010/11/ac" url="\\10.220.113.176\TMO_SharedFolder\Projects\BiomassAllocationMalaysiaCompilationAutobot\User\Allocation Malaysia\"/>
    </mc:Choice>
  </mc:AlternateContent>
  <xr:revisionPtr revIDLastSave="0" documentId="8_{319D50F0-964D-4F2B-985D-1CB1FC47ED35}" xr6:coauthVersionLast="36" xr6:coauthVersionMax="36" xr10:uidLastSave="{00000000-0000-0000-0000-000000000000}"/>
  <bookViews>
    <workbookView xWindow="0" yWindow="0" windowWidth="20490" windowHeight="8640" tabRatio="864"/>
  </bookViews>
  <sheets>
    <sheet name="WC" sheetId="1" r:id="rId1"/>
    <sheet name="HIGH CV WC" sheetId="26" state="hidden" r:id="rId2"/>
    <sheet name="comparison" sheetId="27" state="hidden" r:id="rId3"/>
    <sheet name="Short EFB" sheetId="3" r:id="rId4"/>
    <sheet name="Mesocarp" sheetId="12" state="hidden" r:id="rId5"/>
    <sheet name="EFB" sheetId="4" r:id="rId6"/>
    <sheet name="PKS Granule" sheetId="9" r:id="rId7"/>
    <sheet name="PKS" sheetId="7" r:id="rId8"/>
    <sheet name="Palm Shell Mixture" sheetId="38" state="hidden" r:id="rId9"/>
    <sheet name="Wood Pellet" sheetId="28" r:id="rId10"/>
    <sheet name="RICE HUSK PELLET" sheetId="17" state="hidden" r:id="rId11"/>
    <sheet name="Sum" sheetId="34" r:id="rId12"/>
    <sheet name="Short EFB (2)" sheetId="35" state="hidden" r:id="rId13"/>
    <sheet name="PKS (2)" sheetId="36" state="hidden" r:id="rId14"/>
    <sheet name="Wood Pellet (2)" sheetId="37" state="hidden" r:id="rId15"/>
    <sheet name="Sheet3" sheetId="30" state="hidden" r:id="rId16"/>
    <sheet name="Wood Pellet (1)" sheetId="23" state="hidden" r:id="rId17"/>
    <sheet name="Comment" sheetId="24" state="hidden" r:id="rId18"/>
    <sheet name="Sheet2" sheetId="29" state="hidden" r:id="rId19"/>
    <sheet name="OPT Fiber" sheetId="10" state="hidden" r:id="rId20"/>
    <sheet name="Market Info" sheetId="11" state="hidden" r:id="rId21"/>
  </sheets>
  <externalReferences>
    <externalReference r:id="rId22"/>
    <externalReference r:id="rId23"/>
    <externalReference r:id="rId24"/>
    <externalReference r:id="rId25"/>
    <externalReference r:id="rId26"/>
    <externalReference r:id="rId27"/>
  </externalReferences>
  <definedNames>
    <definedName name="__xlnm.Print_Area">"$#REF!.$A$1:$P$24"</definedName>
    <definedName name="__xlnm.Print_Area_1">NA()</definedName>
    <definedName name="__xlnm.Print_Area_2">"$#REF!.$A$1:$P$74"</definedName>
    <definedName name="__xlnm.Print_Area_2_1">"$#REF!.$A$1:$P$24"</definedName>
    <definedName name="__xlnm.Print_Area_3">NA()</definedName>
    <definedName name="__xlnm.Print_Area_3_1">"$#REF!.$A$1:$P$24"</definedName>
    <definedName name="__xlnm.Print_Area_4">NA()</definedName>
    <definedName name="__xlnm.Print_Area_5">NA()</definedName>
    <definedName name="___xlnm.Print_Area_1">"$#REF!.$A$1:$P$24"</definedName>
    <definedName name="__xlnm.Print_Area_1_1">NA()</definedName>
    <definedName name="__xlnm.Print_Area_1_2">"$#REF!.$A$1:$P$74"</definedName>
    <definedName name="__xlnm.Print_Area_1_3">NA()</definedName>
    <definedName name="__xlnm.Print_Area_1_4">NA()</definedName>
    <definedName name="__xlnm.Print_Area_1_5">NA()</definedName>
    <definedName name="___xlnm.Print_Area_2">"$#REF!.$A$1:$P$24"</definedName>
    <definedName name="___xlnm.Print_Area_3">"$#REF!.$A$1:$P$24"</definedName>
    <definedName name="Excel_BuiltIn__FilterDatabase" localSheetId="7">#REF!</definedName>
    <definedName name="Excel_BuiltIn__FilterDatabase" localSheetId="13">#REF!</definedName>
    <definedName name="Excel_BuiltIn__FilterDatabase">#REF!</definedName>
    <definedName name="_1Excel_BuiltIn__FilterDatabase_1" localSheetId="7">#REF!</definedName>
    <definedName name="_2Excel_BuiltIn__FilterDatabase_1" localSheetId="13">#REF!</definedName>
    <definedName name="_3Excel_BuiltIn__FilterDatabase_1">#REF!</definedName>
    <definedName name="Excel_BuiltIn__FilterDatabase_1">#REF!</definedName>
    <definedName name="Excel_BuiltIn__FilterDatabase_1_1">#REF!</definedName>
    <definedName name="Excel_BuiltIn__FilterDatabase_1_1_1">#REF!</definedName>
    <definedName name="Excel_BuiltIn__FilterDatabase_1_1_1_1">#REF!</definedName>
    <definedName name="Excel_BuiltIn__FilterDatabase_1_1_1_1_1">#REF!</definedName>
    <definedName name="Excel_BuiltIn__FilterDatabase_1_2">#REF!</definedName>
    <definedName name="Excel_BuiltIn__FilterDatabase_10_2">#REF!</definedName>
    <definedName name="Excel_BuiltIn__FilterDatabase_3_1">#REF!</definedName>
    <definedName name="Excel_BuiltIn__FilterDatabase_3_1_1">#REF!</definedName>
    <definedName name="Excel_BuiltIn__FilterDatabase_3_1_1_1">#REF!</definedName>
    <definedName name="Excel_BuiltIn__FilterDatabase_3_1_1_1_1">#REF!</definedName>
    <definedName name="Excel_BuiltIn__FilterDatabase_3_1_2">#REF!</definedName>
    <definedName name="Excel_BuiltIn__FilterDatabase_3_2_1">#REF!</definedName>
    <definedName name="Excel_BuiltIn__FilterDatabase_5_1_1">#REF!</definedName>
    <definedName name="Excel_BuiltIn__FilterDatabase_5_1_2">#REF!</definedName>
    <definedName name="Excel_BuiltIn__FilterDatabase_6">#REF!</definedName>
    <definedName name="Excel_BuiltIn__FilterDatabase_6_1">#REF!</definedName>
    <definedName name="Excel_BuiltIn__FilterDatabase_6_2">#REF!</definedName>
    <definedName name="Excel_BuiltIn__FilterDatabase_7">#REF!</definedName>
    <definedName name="Excel_BuiltIn__FilterDatabase_7_1">#REF!</definedName>
    <definedName name="Excel_BuiltIn__FilterDatabase_7_2">#REF!</definedName>
    <definedName name="Excel_BuiltIn__FilterDatabase_9">#REF!</definedName>
    <definedName name="Excel_BuiltIn__FilterDatabase_9_1">#REF!</definedName>
    <definedName name="Excel_BuiltIn__FilterDatabase_9_2">#REF!</definedName>
    <definedName name="Excel_BuiltIn_Print_Area_1">#REF!</definedName>
    <definedName name="Excel_BuiltIn_Print_Area_1_1">#REF!</definedName>
    <definedName name="Excel_BuiltIn_Print_Area_1_2">#REF!</definedName>
    <definedName name="Excel_BuiltIn_Print_Area_13_1">NA()</definedName>
    <definedName name="Excel_BuiltIn_Print_Area_13_1_1">NA()</definedName>
    <definedName name="Excel_BuiltIn_Print_Area_2">"$#REF!.$A$1:$P$74"</definedName>
    <definedName name="Excel_BuiltIn_Print_Area_3">#REF!</definedName>
    <definedName name="Excel_BuiltIn_Print_Area_3_1">#REF!</definedName>
    <definedName name="Excel_BuiltIn_Print_Area_4_1">NA()</definedName>
    <definedName name="_xlnm.Print_Area" localSheetId="5">EFB!$A$1:$M$42</definedName>
    <definedName name="_xlnm.Print_Area" localSheetId="1">'HIGH CV WC'!$A$1:$O$16</definedName>
    <definedName name="_xlnm.Print_Area" localSheetId="4">Mesocarp!$A$1:$M$35</definedName>
    <definedName name="_xlnm.Print_Area" localSheetId="7">PKS!$A$1:$N$93</definedName>
    <definedName name="_xlnm.Print_Area" localSheetId="13">'PKS (2)'!$A$1:$O$41</definedName>
    <definedName name="_xlnm.Print_Area" localSheetId="10">'RICE HUSK PELLET'!$A$1:$N$97</definedName>
    <definedName name="_xlnm.Print_Area" localSheetId="3">'Short EFB'!$A$1:$O$38</definedName>
    <definedName name="_xlnm.Print_Area" localSheetId="12">'Short EFB (2)'!$A$1:$Q$40</definedName>
    <definedName name="_xlnm.Print_Area" localSheetId="0">WC!$A$1:$O$94</definedName>
    <definedName name="_xlnm.Print_Area" localSheetId="9">'Wood Pellet'!$A$1:$M$33</definedName>
    <definedName name="_xlnm.Print_Area" localSheetId="14">'Wood Pellet (2)'!$A$1:$N$34</definedName>
  </definedNames>
  <calcPr calcId="191029"/>
  <fileRecoveryPr autoRecover="0"/>
</workbook>
</file>

<file path=xl/calcChain.xml><?xml version="1.0" encoding="utf-8"?>
<calcChain xmlns="http://schemas.openxmlformats.org/spreadsheetml/2006/main">
  <c r="G10" i="28" l="1"/>
  <c r="G11" i="28"/>
  <c r="G12" i="28"/>
  <c r="H66" i="7"/>
  <c r="H67" i="7"/>
  <c r="H68" i="7"/>
  <c r="H69" i="7"/>
  <c r="H70" i="7"/>
  <c r="H71" i="7"/>
  <c r="H34" i="7"/>
  <c r="H35" i="7"/>
  <c r="H36" i="7"/>
  <c r="H37" i="7"/>
  <c r="H38" i="7"/>
  <c r="H39" i="7"/>
  <c r="H40" i="7"/>
  <c r="H41" i="7"/>
  <c r="H42" i="7"/>
  <c r="H43" i="7"/>
  <c r="H44" i="7"/>
  <c r="H45" i="7"/>
  <c r="H46" i="7"/>
  <c r="H47" i="7"/>
  <c r="H48" i="7"/>
  <c r="H49" i="7"/>
  <c r="H50" i="7"/>
  <c r="H51" i="7"/>
  <c r="H52" i="7"/>
  <c r="H10" i="7"/>
  <c r="H11" i="7"/>
  <c r="H12" i="7"/>
  <c r="H13" i="7"/>
  <c r="H14" i="7"/>
  <c r="H15" i="7"/>
  <c r="H16" i="7"/>
  <c r="H17" i="7"/>
  <c r="H18" i="7"/>
  <c r="H19" i="7"/>
  <c r="H20" i="7"/>
  <c r="H21" i="7"/>
  <c r="G34" i="4"/>
  <c r="G12" i="4"/>
  <c r="G13" i="4"/>
  <c r="G14" i="4"/>
  <c r="G15" i="4"/>
  <c r="G16" i="4"/>
  <c r="G17" i="4"/>
  <c r="G18" i="4"/>
  <c r="G19" i="4"/>
  <c r="G20" i="4"/>
  <c r="G21" i="4"/>
  <c r="H88" i="1"/>
  <c r="H64" i="1"/>
  <c r="H34" i="1"/>
  <c r="H35" i="1"/>
  <c r="H36" i="1"/>
  <c r="H37" i="1"/>
  <c r="H38" i="1"/>
  <c r="H39" i="1"/>
  <c r="H40" i="1"/>
  <c r="H41" i="1"/>
  <c r="H42" i="1"/>
  <c r="H43" i="1"/>
  <c r="H44" i="1"/>
  <c r="H45" i="1"/>
  <c r="H46" i="1"/>
  <c r="H10" i="1"/>
  <c r="H11" i="1"/>
  <c r="H12" i="1"/>
  <c r="H13" i="1"/>
  <c r="H14" i="1"/>
  <c r="H15" i="1"/>
  <c r="H16" i="1"/>
  <c r="H17" i="1"/>
  <c r="H18" i="1"/>
  <c r="H19" i="1"/>
  <c r="H20" i="1"/>
  <c r="K19" i="1"/>
  <c r="K87" i="1"/>
  <c r="H87" i="1"/>
  <c r="H88" i="17"/>
  <c r="H90" i="17"/>
  <c r="H91" i="17"/>
  <c r="H22" i="7"/>
  <c r="H23" i="7"/>
  <c r="H14" i="3"/>
  <c r="H15" i="3"/>
  <c r="H85" i="1"/>
  <c r="H86" i="1"/>
  <c r="H56" i="1"/>
  <c r="H57" i="1"/>
  <c r="H58" i="1"/>
  <c r="H59" i="1"/>
  <c r="H60" i="1"/>
  <c r="H61" i="1"/>
  <c r="H62" i="1"/>
  <c r="H63" i="1"/>
  <c r="I30" i="34"/>
  <c r="H30" i="34"/>
  <c r="E30" i="34"/>
  <c r="J24" i="12"/>
  <c r="H89" i="17"/>
  <c r="G13" i="28"/>
  <c r="H82" i="7"/>
  <c r="H81" i="7"/>
  <c r="G9" i="9"/>
  <c r="G10" i="9"/>
  <c r="G31" i="4"/>
  <c r="G23" i="12"/>
  <c r="G22" i="12"/>
  <c r="L18" i="3"/>
  <c r="H84" i="1"/>
  <c r="H33" i="1"/>
  <c r="B15" i="38"/>
  <c r="K13" i="38"/>
  <c r="I12" i="38"/>
  <c r="H12" i="38"/>
  <c r="J11" i="38"/>
  <c r="J10" i="38"/>
  <c r="G10" i="38"/>
  <c r="J9" i="38"/>
  <c r="J12" i="38" s="1"/>
  <c r="J13" i="38" s="1"/>
  <c r="F8" i="38"/>
  <c r="E8" i="38"/>
  <c r="D8" i="38"/>
  <c r="G3" i="38"/>
  <c r="H65" i="7"/>
  <c r="L11" i="37"/>
  <c r="L12" i="37"/>
  <c r="L13" i="37"/>
  <c r="L14" i="37"/>
  <c r="L10" i="37"/>
  <c r="K25" i="37"/>
  <c r="L24" i="37"/>
  <c r="L23" i="37"/>
  <c r="L25" i="37" s="1"/>
  <c r="L26" i="37" s="1"/>
  <c r="K15" i="37"/>
  <c r="M13" i="36"/>
  <c r="M14" i="36"/>
  <c r="M15" i="36"/>
  <c r="M16" i="36"/>
  <c r="M17" i="36"/>
  <c r="M18" i="36"/>
  <c r="M19" i="36"/>
  <c r="M12" i="36"/>
  <c r="L32" i="36"/>
  <c r="M31" i="36"/>
  <c r="M30" i="36"/>
  <c r="M29" i="36"/>
  <c r="M32" i="36"/>
  <c r="M33" i="36" s="1"/>
  <c r="L20" i="36"/>
  <c r="M11" i="36"/>
  <c r="M10" i="36"/>
  <c r="M11" i="35"/>
  <c r="M12" i="35"/>
  <c r="M13" i="35"/>
  <c r="M14" i="35"/>
  <c r="M15" i="35"/>
  <c r="M16" i="35"/>
  <c r="M10" i="35"/>
  <c r="M19" i="35" s="1"/>
  <c r="L20" i="35" s="1"/>
  <c r="N21" i="35" s="1"/>
  <c r="L31" i="35"/>
  <c r="M30" i="35"/>
  <c r="M29" i="35"/>
  <c r="M28" i="35"/>
  <c r="M31" i="35" s="1"/>
  <c r="M32" i="35" s="1"/>
  <c r="L19" i="35"/>
  <c r="M18" i="35"/>
  <c r="M17" i="35"/>
  <c r="L15" i="37"/>
  <c r="K16" i="37" s="1"/>
  <c r="M17" i="37" s="1"/>
  <c r="M20" i="36"/>
  <c r="L21" i="36" s="1"/>
  <c r="N22" i="36" s="1"/>
  <c r="G23" i="34"/>
  <c r="H25" i="34" s="1"/>
  <c r="M27" i="37"/>
  <c r="M26" i="37"/>
  <c r="I25" i="37"/>
  <c r="H25" i="37"/>
  <c r="J24" i="37"/>
  <c r="J23" i="37"/>
  <c r="J25" i="37"/>
  <c r="J26" i="37" s="1"/>
  <c r="F22" i="37"/>
  <c r="E22" i="37"/>
  <c r="D22" i="37"/>
  <c r="I15" i="37"/>
  <c r="H15" i="37"/>
  <c r="J14" i="37"/>
  <c r="J13" i="37"/>
  <c r="G13" i="37"/>
  <c r="J12" i="37"/>
  <c r="J11" i="37"/>
  <c r="G11" i="37"/>
  <c r="J10" i="37"/>
  <c r="G10" i="37"/>
  <c r="F9" i="37"/>
  <c r="E9" i="37"/>
  <c r="D9" i="37"/>
  <c r="E3" i="37"/>
  <c r="B37" i="36"/>
  <c r="N34" i="36"/>
  <c r="N33" i="36"/>
  <c r="J32" i="36"/>
  <c r="I32" i="36"/>
  <c r="K31" i="36"/>
  <c r="K30" i="36"/>
  <c r="H30" i="36"/>
  <c r="K29" i="36"/>
  <c r="H29" i="36"/>
  <c r="G28" i="36"/>
  <c r="F28" i="36"/>
  <c r="E28" i="36"/>
  <c r="J20" i="36"/>
  <c r="I20" i="36"/>
  <c r="K19" i="36"/>
  <c r="H19" i="36"/>
  <c r="K18" i="36"/>
  <c r="H18" i="36"/>
  <c r="K17" i="36"/>
  <c r="K16" i="36"/>
  <c r="H16" i="36"/>
  <c r="K15" i="36"/>
  <c r="H15" i="36"/>
  <c r="K14" i="36"/>
  <c r="K13" i="36"/>
  <c r="H13" i="36"/>
  <c r="K12" i="36"/>
  <c r="H12" i="36"/>
  <c r="K11" i="36"/>
  <c r="K20" i="36" s="1"/>
  <c r="J21" i="36" s="1"/>
  <c r="H11" i="36"/>
  <c r="K10" i="36"/>
  <c r="G9" i="36"/>
  <c r="F9" i="36"/>
  <c r="E9" i="36"/>
  <c r="E3" i="36"/>
  <c r="B35" i="35"/>
  <c r="N33" i="35"/>
  <c r="N32" i="35"/>
  <c r="J31" i="35"/>
  <c r="I31" i="35"/>
  <c r="K30" i="35"/>
  <c r="H30" i="35"/>
  <c r="K29" i="35"/>
  <c r="H29" i="35"/>
  <c r="K28" i="35"/>
  <c r="K31" i="35" s="1"/>
  <c r="K32" i="35" s="1"/>
  <c r="O33" i="35" s="1"/>
  <c r="H28" i="35"/>
  <c r="G27" i="35"/>
  <c r="F27" i="35"/>
  <c r="E27" i="35"/>
  <c r="E23" i="35"/>
  <c r="J19" i="35"/>
  <c r="I19" i="35"/>
  <c r="K18" i="35"/>
  <c r="H18" i="35"/>
  <c r="K17" i="35"/>
  <c r="K16" i="35"/>
  <c r="H16" i="35"/>
  <c r="K15" i="35"/>
  <c r="H15" i="35"/>
  <c r="K14" i="35"/>
  <c r="H14" i="35"/>
  <c r="K13" i="35"/>
  <c r="H13" i="35"/>
  <c r="K12" i="35"/>
  <c r="H12" i="35"/>
  <c r="K11" i="35"/>
  <c r="H11" i="35"/>
  <c r="K10" i="35"/>
  <c r="H10" i="35"/>
  <c r="G9" i="35"/>
  <c r="F9" i="35"/>
  <c r="E9" i="35"/>
  <c r="F3" i="35"/>
  <c r="I20" i="34"/>
  <c r="H20" i="34"/>
  <c r="E22" i="34"/>
  <c r="E20" i="34"/>
  <c r="K15" i="3"/>
  <c r="K63" i="1"/>
  <c r="L94" i="17"/>
  <c r="L93" i="17"/>
  <c r="H64" i="7"/>
  <c r="G32" i="4"/>
  <c r="G33" i="4"/>
  <c r="K28" i="12"/>
  <c r="K89" i="17"/>
  <c r="J23" i="12"/>
  <c r="K90" i="17"/>
  <c r="I19" i="34"/>
  <c r="H19" i="34"/>
  <c r="E19" i="34"/>
  <c r="F23" i="34"/>
  <c r="D23" i="34"/>
  <c r="E25" i="34"/>
  <c r="C23" i="34"/>
  <c r="I22" i="34"/>
  <c r="H22" i="34"/>
  <c r="I21" i="34"/>
  <c r="H21" i="34"/>
  <c r="E21" i="34"/>
  <c r="I18" i="34"/>
  <c r="H18" i="34"/>
  <c r="E18" i="34"/>
  <c r="G13" i="34"/>
  <c r="F13" i="34"/>
  <c r="D13" i="34"/>
  <c r="C13" i="34"/>
  <c r="I12" i="34"/>
  <c r="H12" i="34"/>
  <c r="E12" i="34"/>
  <c r="I11" i="34"/>
  <c r="H11" i="34"/>
  <c r="E11" i="34"/>
  <c r="I4" i="34"/>
  <c r="I6" i="34" s="1"/>
  <c r="I5" i="34"/>
  <c r="I3" i="34"/>
  <c r="H4" i="34"/>
  <c r="H5" i="34"/>
  <c r="H3" i="34"/>
  <c r="E4" i="34"/>
  <c r="E5" i="34"/>
  <c r="E3" i="34"/>
  <c r="G6" i="34"/>
  <c r="D6" i="34"/>
  <c r="F6" i="34"/>
  <c r="C6" i="34"/>
  <c r="K45" i="1"/>
  <c r="K62" i="1"/>
  <c r="J11" i="28"/>
  <c r="K61" i="1"/>
  <c r="H11" i="3"/>
  <c r="H12" i="3"/>
  <c r="H13" i="3"/>
  <c r="K82" i="7"/>
  <c r="J12" i="28"/>
  <c r="J20" i="4"/>
  <c r="K44" i="1"/>
  <c r="G11" i="4"/>
  <c r="H10" i="3"/>
  <c r="H16" i="3"/>
  <c r="I14" i="28"/>
  <c r="H14" i="28"/>
  <c r="J13" i="28"/>
  <c r="C23" i="30"/>
  <c r="D23" i="30"/>
  <c r="E23" i="30"/>
  <c r="F23" i="30"/>
  <c r="G5" i="30"/>
  <c r="G6" i="30"/>
  <c r="G7" i="30"/>
  <c r="G8" i="30"/>
  <c r="G9" i="30"/>
  <c r="G4" i="30"/>
  <c r="H10" i="30"/>
  <c r="C10" i="30"/>
  <c r="D10" i="30"/>
  <c r="E10" i="30"/>
  <c r="G10" i="30"/>
  <c r="K88" i="1"/>
  <c r="K22" i="7"/>
  <c r="K9" i="7"/>
  <c r="G9" i="28"/>
  <c r="J25" i="12"/>
  <c r="H9" i="26"/>
  <c r="H10" i="26"/>
  <c r="D8" i="28"/>
  <c r="E8" i="28"/>
  <c r="F8" i="28"/>
  <c r="J9" i="28"/>
  <c r="J10" i="28"/>
  <c r="J14" i="28" s="1"/>
  <c r="J15" i="28" s="1"/>
  <c r="D21" i="28"/>
  <c r="E21" i="28"/>
  <c r="F21" i="28"/>
  <c r="J22" i="28"/>
  <c r="J21" i="4"/>
  <c r="I47" i="1"/>
  <c r="J47" i="1"/>
  <c r="K42" i="1"/>
  <c r="K46" i="1"/>
  <c r="K43" i="1"/>
  <c r="K18" i="1"/>
  <c r="H32" i="1"/>
  <c r="K85" i="1"/>
  <c r="H63" i="7"/>
  <c r="K26" i="28"/>
  <c r="K25" i="28"/>
  <c r="I24" i="28"/>
  <c r="H24" i="28"/>
  <c r="J23" i="28"/>
  <c r="J24" i="28"/>
  <c r="J25" i="28" s="1"/>
  <c r="E3" i="28"/>
  <c r="K86" i="1"/>
  <c r="K10" i="26"/>
  <c r="I65" i="1"/>
  <c r="E8" i="3"/>
  <c r="F8" i="3"/>
  <c r="G8" i="3"/>
  <c r="H9" i="3"/>
  <c r="K9" i="3"/>
  <c r="K10" i="3"/>
  <c r="K11" i="3"/>
  <c r="K12" i="3"/>
  <c r="K13" i="3"/>
  <c r="K14" i="3"/>
  <c r="K16" i="3"/>
  <c r="I17" i="3"/>
  <c r="J17" i="3"/>
  <c r="L19" i="3"/>
  <c r="E21" i="3"/>
  <c r="B15" i="26"/>
  <c r="L14" i="26"/>
  <c r="L13" i="26"/>
  <c r="J53" i="7"/>
  <c r="F8" i="26"/>
  <c r="G8" i="26"/>
  <c r="E8" i="26"/>
  <c r="J12" i="26"/>
  <c r="I12" i="26"/>
  <c r="K11" i="26"/>
  <c r="H11" i="26"/>
  <c r="K9" i="26"/>
  <c r="K12" i="26" s="1"/>
  <c r="K13" i="26" s="1"/>
  <c r="N14" i="26" s="1"/>
  <c r="I53" i="7"/>
  <c r="I24" i="7"/>
  <c r="J24" i="7"/>
  <c r="J9" i="24"/>
  <c r="I9" i="24"/>
  <c r="G19" i="23"/>
  <c r="G17" i="23"/>
  <c r="G21" i="23"/>
  <c r="K63" i="7"/>
  <c r="K64" i="7"/>
  <c r="K65" i="7"/>
  <c r="K66" i="7"/>
  <c r="K72" i="7" s="1"/>
  <c r="K73" i="7" s="1"/>
  <c r="M74" i="7" s="1"/>
  <c r="K67" i="7"/>
  <c r="K68" i="7"/>
  <c r="K69" i="7"/>
  <c r="K70" i="7"/>
  <c r="K71" i="7"/>
  <c r="K62" i="7"/>
  <c r="L74" i="7"/>
  <c r="L73" i="7"/>
  <c r="J72" i="7"/>
  <c r="I72" i="7"/>
  <c r="F61" i="7"/>
  <c r="G61" i="7"/>
  <c r="E61" i="7"/>
  <c r="H9" i="7"/>
  <c r="H33" i="7"/>
  <c r="G7" i="23"/>
  <c r="G5" i="23"/>
  <c r="G9" i="23"/>
  <c r="G3" i="10"/>
  <c r="D8" i="10"/>
  <c r="E8" i="10"/>
  <c r="F8" i="10"/>
  <c r="G9" i="10"/>
  <c r="J9" i="10"/>
  <c r="J10" i="10" s="1"/>
  <c r="J11" i="10" s="1"/>
  <c r="L12" i="10" s="1"/>
  <c r="H10" i="10"/>
  <c r="I10" i="10"/>
  <c r="K11" i="10"/>
  <c r="K12" i="10"/>
  <c r="B15" i="10"/>
  <c r="G3" i="9"/>
  <c r="D8" i="9"/>
  <c r="E8" i="9"/>
  <c r="F8" i="9"/>
  <c r="J9" i="9"/>
  <c r="J10" i="9"/>
  <c r="J11" i="9"/>
  <c r="H12" i="9"/>
  <c r="I12" i="9"/>
  <c r="K13" i="9"/>
  <c r="K14" i="9"/>
  <c r="B16" i="9"/>
  <c r="F3" i="17"/>
  <c r="K9" i="17"/>
  <c r="H10" i="17"/>
  <c r="K10" i="17"/>
  <c r="K13" i="17" s="1"/>
  <c r="K14" i="17" s="1"/>
  <c r="K11" i="17"/>
  <c r="K12" i="17"/>
  <c r="I13" i="17"/>
  <c r="J13" i="17"/>
  <c r="H21" i="17"/>
  <c r="K21" i="17"/>
  <c r="K25" i="17" s="1"/>
  <c r="K26" i="17" s="1"/>
  <c r="K22" i="17"/>
  <c r="H23" i="17"/>
  <c r="K23" i="17"/>
  <c r="I25" i="17"/>
  <c r="J25" i="17"/>
  <c r="H34" i="17"/>
  <c r="K34" i="17"/>
  <c r="K41" i="17"/>
  <c r="K42" i="17" s="1"/>
  <c r="H35" i="17"/>
  <c r="K35" i="17"/>
  <c r="H36" i="17"/>
  <c r="K36" i="17"/>
  <c r="H37" i="17"/>
  <c r="K37" i="17"/>
  <c r="H38" i="17"/>
  <c r="K38" i="17"/>
  <c r="H39" i="17"/>
  <c r="K39" i="17"/>
  <c r="H40" i="17"/>
  <c r="K40" i="17"/>
  <c r="I41" i="17"/>
  <c r="J41" i="17"/>
  <c r="E49" i="17"/>
  <c r="F49" i="17"/>
  <c r="G49" i="17"/>
  <c r="H50" i="17"/>
  <c r="K50" i="17"/>
  <c r="H51" i="17"/>
  <c r="K51" i="17"/>
  <c r="H52" i="17"/>
  <c r="K52" i="17"/>
  <c r="H53" i="17"/>
  <c r="K53" i="17"/>
  <c r="I54" i="17"/>
  <c r="J54" i="17"/>
  <c r="L55" i="17"/>
  <c r="L56" i="17"/>
  <c r="H64" i="17"/>
  <c r="K64" i="17"/>
  <c r="K66" i="17" s="1"/>
  <c r="K67" i="17" s="1"/>
  <c r="M68" i="17" s="1"/>
  <c r="H65" i="17"/>
  <c r="K65" i="17"/>
  <c r="I66" i="17"/>
  <c r="J66" i="17"/>
  <c r="L67" i="17"/>
  <c r="L68" i="17"/>
  <c r="E75" i="17"/>
  <c r="F75" i="17"/>
  <c r="G75" i="17"/>
  <c r="K76" i="17"/>
  <c r="H77" i="17"/>
  <c r="K77" i="17"/>
  <c r="K78" i="17"/>
  <c r="K79" i="17"/>
  <c r="M80" i="17"/>
  <c r="I78" i="17"/>
  <c r="J78" i="17"/>
  <c r="L79" i="17"/>
  <c r="L80" i="17"/>
  <c r="E87" i="17"/>
  <c r="F87" i="17"/>
  <c r="G87" i="17"/>
  <c r="K88" i="17"/>
  <c r="K91" i="17"/>
  <c r="I92" i="17"/>
  <c r="J92" i="17"/>
  <c r="E3" i="7"/>
  <c r="E8" i="7"/>
  <c r="F8" i="7"/>
  <c r="G8" i="7"/>
  <c r="K10" i="7"/>
  <c r="K11" i="7"/>
  <c r="K12" i="7"/>
  <c r="K13" i="7"/>
  <c r="K14" i="7"/>
  <c r="K15" i="7"/>
  <c r="K16" i="7"/>
  <c r="K17" i="7"/>
  <c r="K18" i="7"/>
  <c r="K19" i="7"/>
  <c r="K20" i="7"/>
  <c r="K21" i="7"/>
  <c r="K23" i="7"/>
  <c r="L25" i="7"/>
  <c r="L26" i="7"/>
  <c r="E32" i="7"/>
  <c r="F32" i="7"/>
  <c r="G32" i="7"/>
  <c r="K33" i="7"/>
  <c r="K34" i="7"/>
  <c r="K35" i="7"/>
  <c r="K53" i="7" s="1"/>
  <c r="K54" i="7" s="1"/>
  <c r="M55" i="7" s="1"/>
  <c r="K36" i="7"/>
  <c r="K37" i="7"/>
  <c r="K38" i="7"/>
  <c r="K39" i="7"/>
  <c r="K40" i="7"/>
  <c r="K41" i="7"/>
  <c r="K42" i="7"/>
  <c r="K43" i="7"/>
  <c r="K44" i="7"/>
  <c r="K45" i="7"/>
  <c r="K46" i="7"/>
  <c r="K47" i="7"/>
  <c r="K48" i="7"/>
  <c r="K49" i="7"/>
  <c r="K50" i="7"/>
  <c r="K51" i="7"/>
  <c r="K52" i="7"/>
  <c r="L54" i="7"/>
  <c r="L55" i="7"/>
  <c r="E80" i="7"/>
  <c r="F80" i="7"/>
  <c r="G80" i="7"/>
  <c r="K81" i="7"/>
  <c r="K84" i="7"/>
  <c r="K85" i="7" s="1"/>
  <c r="M86" i="7" s="1"/>
  <c r="K83" i="7"/>
  <c r="I84" i="7"/>
  <c r="J84" i="7"/>
  <c r="L85" i="7"/>
  <c r="L86" i="7"/>
  <c r="B89" i="7"/>
  <c r="E3" i="4"/>
  <c r="D8" i="4"/>
  <c r="D30" i="4"/>
  <c r="E8" i="4"/>
  <c r="E30" i="4" s="1"/>
  <c r="F8" i="4"/>
  <c r="F30" i="4"/>
  <c r="G9" i="4"/>
  <c r="J9" i="4"/>
  <c r="G10" i="4"/>
  <c r="J10" i="4"/>
  <c r="J19" i="4"/>
  <c r="J11" i="4"/>
  <c r="J12" i="4"/>
  <c r="J13" i="4"/>
  <c r="J14" i="4"/>
  <c r="J22" i="4" s="1"/>
  <c r="J23" i="4" s="1"/>
  <c r="L24" i="4" s="1"/>
  <c r="J15" i="4"/>
  <c r="J16" i="4"/>
  <c r="J17" i="4"/>
  <c r="J18" i="4"/>
  <c r="H22" i="4"/>
  <c r="I22" i="4"/>
  <c r="K23" i="4"/>
  <c r="K36" i="4"/>
  <c r="K24" i="4"/>
  <c r="K37" i="4"/>
  <c r="J31" i="4"/>
  <c r="J32" i="4"/>
  <c r="J35" i="4" s="1"/>
  <c r="J36" i="4" s="1"/>
  <c r="J33" i="4"/>
  <c r="J34" i="4"/>
  <c r="H35" i="4"/>
  <c r="I35" i="4"/>
  <c r="B39" i="4"/>
  <c r="E3" i="12"/>
  <c r="D8" i="12"/>
  <c r="E8" i="12"/>
  <c r="F8" i="12"/>
  <c r="G9" i="12"/>
  <c r="J9" i="12"/>
  <c r="G10" i="12"/>
  <c r="J10" i="12"/>
  <c r="J12" i="12" s="1"/>
  <c r="J13" i="12" s="1"/>
  <c r="L14" i="12" s="1"/>
  <c r="G11" i="12"/>
  <c r="J11" i="12"/>
  <c r="H12" i="12"/>
  <c r="I12" i="12"/>
  <c r="D21" i="12"/>
  <c r="E21" i="12"/>
  <c r="F21" i="12"/>
  <c r="J22" i="12"/>
  <c r="H26" i="12"/>
  <c r="I26" i="12"/>
  <c r="K27" i="12"/>
  <c r="F3" i="3"/>
  <c r="E25" i="3"/>
  <c r="F25" i="3"/>
  <c r="G25" i="3"/>
  <c r="H26" i="3"/>
  <c r="K26" i="3"/>
  <c r="H27" i="3"/>
  <c r="K27" i="3"/>
  <c r="K29" i="3" s="1"/>
  <c r="K30" i="3" s="1"/>
  <c r="M31" i="3" s="1"/>
  <c r="H28" i="3"/>
  <c r="K28" i="3"/>
  <c r="I29" i="3"/>
  <c r="J29" i="3"/>
  <c r="L30" i="3"/>
  <c r="L31" i="3"/>
  <c r="B33" i="3"/>
  <c r="H9" i="1"/>
  <c r="K9" i="1"/>
  <c r="K10" i="1"/>
  <c r="K11" i="1"/>
  <c r="K12" i="1"/>
  <c r="K13" i="1"/>
  <c r="K14" i="1"/>
  <c r="K15" i="1"/>
  <c r="K16" i="1"/>
  <c r="K17" i="1"/>
  <c r="K20" i="1"/>
  <c r="I21" i="1"/>
  <c r="J21" i="1"/>
  <c r="E29" i="1"/>
  <c r="F29" i="1"/>
  <c r="G29" i="1"/>
  <c r="H30" i="1"/>
  <c r="K30" i="1"/>
  <c r="K31" i="1"/>
  <c r="K32" i="1"/>
  <c r="K33" i="1"/>
  <c r="K34" i="1"/>
  <c r="K35" i="1"/>
  <c r="K36" i="1"/>
  <c r="K37" i="1"/>
  <c r="K38" i="1"/>
  <c r="K39" i="1"/>
  <c r="K40" i="1"/>
  <c r="K41" i="1"/>
  <c r="L48" i="1"/>
  <c r="K13" i="12"/>
  <c r="L49" i="1"/>
  <c r="K14" i="12"/>
  <c r="E54" i="1"/>
  <c r="F54" i="1"/>
  <c r="G54" i="1"/>
  <c r="H55" i="1"/>
  <c r="K55" i="1"/>
  <c r="K56" i="1"/>
  <c r="K57" i="1"/>
  <c r="K65" i="1" s="1"/>
  <c r="K66" i="1" s="1"/>
  <c r="N67" i="1" s="1"/>
  <c r="K58" i="1"/>
  <c r="K59" i="1"/>
  <c r="K60" i="1"/>
  <c r="K64" i="1"/>
  <c r="J65" i="1"/>
  <c r="L66" i="1"/>
  <c r="L67" i="1"/>
  <c r="L68" i="1"/>
  <c r="L69" i="1"/>
  <c r="L70" i="1"/>
  <c r="L71" i="1"/>
  <c r="L72" i="1"/>
  <c r="L73" i="1"/>
  <c r="L74" i="1"/>
  <c r="H75" i="1"/>
  <c r="K75" i="1"/>
  <c r="K76" i="1"/>
  <c r="N77" i="1"/>
  <c r="L75" i="1"/>
  <c r="L76" i="1"/>
  <c r="L77" i="1"/>
  <c r="E83" i="1"/>
  <c r="F83" i="1"/>
  <c r="G83" i="1"/>
  <c r="K84" i="1"/>
  <c r="K89" i="1"/>
  <c r="K90" i="1"/>
  <c r="N91" i="1" s="1"/>
  <c r="I89" i="1"/>
  <c r="J89" i="1"/>
  <c r="L90" i="1"/>
  <c r="L91" i="1"/>
  <c r="K54" i="17"/>
  <c r="K55" i="17"/>
  <c r="M56" i="17" s="1"/>
  <c r="K32" i="36"/>
  <c r="K33" i="36" s="1"/>
  <c r="O34" i="36" s="1"/>
  <c r="K19" i="35"/>
  <c r="J20" i="35" s="1"/>
  <c r="J15" i="37"/>
  <c r="I16" i="37" s="1"/>
  <c r="J26" i="12"/>
  <c r="J27" i="12" s="1"/>
  <c r="L28" i="12" s="1"/>
  <c r="I13" i="34"/>
  <c r="I23" i="34"/>
  <c r="K92" i="17"/>
  <c r="K93" i="17"/>
  <c r="M94" i="17" s="1"/>
  <c r="K24" i="7"/>
  <c r="K25" i="7" s="1"/>
  <c r="M26" i="7" s="1"/>
  <c r="J12" i="9"/>
  <c r="J13" i="9"/>
  <c r="K17" i="3"/>
  <c r="K18" i="3"/>
  <c r="M19" i="3" s="1"/>
  <c r="K16" i="28"/>
  <c r="O77" i="1"/>
  <c r="K21" i="1"/>
  <c r="K22" i="1" s="1"/>
  <c r="N23" i="1" s="1"/>
  <c r="K15" i="28"/>
  <c r="K47" i="1"/>
  <c r="K48" i="1" s="1"/>
  <c r="N49" i="1" s="1"/>
  <c r="N15" i="17" l="1"/>
  <c r="M15" i="17"/>
  <c r="N27" i="17"/>
  <c r="M27" i="17"/>
</calcChain>
</file>

<file path=xl/sharedStrings.xml><?xml version="1.0" encoding="utf-8"?>
<sst xmlns="http://schemas.openxmlformats.org/spreadsheetml/2006/main" count="1697" uniqueCount="404">
  <si>
    <t>TOP GLOVE SDN. BHD</t>
  </si>
  <si>
    <t>No</t>
  </si>
  <si>
    <t>Company Name</t>
  </si>
  <si>
    <t>Price / MT (RM)</t>
  </si>
  <si>
    <t xml:space="preserve">Variance </t>
  </si>
  <si>
    <t xml:space="preserve">Supply Capacity </t>
  </si>
  <si>
    <t xml:space="preserve">Allocation </t>
  </si>
  <si>
    <t xml:space="preserve">Total Cost </t>
  </si>
  <si>
    <t xml:space="preserve">Payment </t>
  </si>
  <si>
    <t>RM / MT</t>
  </si>
  <si>
    <t>per month (MT)</t>
  </si>
  <si>
    <t>Per month (MT)</t>
  </si>
  <si>
    <t xml:space="preserve">RM </t>
  </si>
  <si>
    <t>Term</t>
  </si>
  <si>
    <t>Kilang Papan</t>
  </si>
  <si>
    <t>Kayutah</t>
  </si>
  <si>
    <t>30days</t>
  </si>
  <si>
    <t xml:space="preserve">TOTAL </t>
  </si>
  <si>
    <t xml:space="preserve">Average cost per mt </t>
  </si>
  <si>
    <t>Tien Chung</t>
  </si>
  <si>
    <t>30 days</t>
  </si>
  <si>
    <t>Top Biomass</t>
  </si>
  <si>
    <t xml:space="preserve">Approved by : Tan Sri Lim Wee Chai </t>
  </si>
  <si>
    <t>MT per month</t>
  </si>
  <si>
    <t xml:space="preserve">Average Cost per mt </t>
  </si>
  <si>
    <t>Murni Maju</t>
  </si>
  <si>
    <t>Sam Shan</t>
  </si>
  <si>
    <t>Chin Wood</t>
  </si>
  <si>
    <t xml:space="preserve">Kilang Minyak Sawit Meru </t>
  </si>
  <si>
    <t>FACTORY 18, Banting (REQUIREMENT : 4,000 MT)</t>
  </si>
  <si>
    <t>Sam Shan Trading Company</t>
  </si>
  <si>
    <t>RG Makhmur</t>
  </si>
  <si>
    <t>KMSM</t>
  </si>
  <si>
    <t>Sing Lean Hon</t>
  </si>
  <si>
    <t>My Ebenezer</t>
  </si>
  <si>
    <t>(Oct)</t>
  </si>
  <si>
    <t>Estimate cost decrease for F18 EFB = RM 7,760.00</t>
  </si>
  <si>
    <t>(Sept)</t>
  </si>
  <si>
    <t>Variance</t>
  </si>
  <si>
    <t>WMIX</t>
  </si>
  <si>
    <t>HK Kitaran</t>
  </si>
  <si>
    <t>30 Days</t>
  </si>
  <si>
    <t>Jan'14</t>
  </si>
  <si>
    <t>Saravien</t>
  </si>
  <si>
    <t>Average MC %</t>
  </si>
  <si>
    <t>Nil</t>
  </si>
  <si>
    <t>FACTORY 5/23</t>
  </si>
  <si>
    <t>REQUIREMENT:</t>
  </si>
  <si>
    <t>MT</t>
  </si>
  <si>
    <t>FACTORY 27</t>
  </si>
  <si>
    <t>FACTORY 18</t>
  </si>
  <si>
    <t>FACTORY 22</t>
  </si>
  <si>
    <t>Win M</t>
  </si>
  <si>
    <t>TME Bioresources</t>
  </si>
  <si>
    <t>KSW Palm</t>
  </si>
  <si>
    <t>Grandtronic</t>
  </si>
  <si>
    <t>Lian Shun</t>
  </si>
  <si>
    <t>VENEER WOODCHIP ALLOCATION:</t>
  </si>
  <si>
    <t>EFB price for F22  remains unchanged</t>
  </si>
  <si>
    <t>Oct'15</t>
  </si>
  <si>
    <t xml:space="preserve">GRANDTRONIC UNABLE TO FURTHER REDUCE PRICE DUE TO HIGH RAW MATERIAL COST (RM78/MT) &amp; SUPPLIER CLAIM THAT THE CALORIFIC VALUE. </t>
  </si>
  <si>
    <t xml:space="preserve">Veneer wood price for F27 decrease = RM 500 </t>
  </si>
  <si>
    <t>Nov'15</t>
  </si>
  <si>
    <t>(Nov'15)</t>
  </si>
  <si>
    <t>DECEMBER 2015</t>
  </si>
  <si>
    <t>Dec'15</t>
  </si>
  <si>
    <t>(Dec'15)</t>
  </si>
  <si>
    <t>(-1)</t>
  </si>
  <si>
    <t>May'16</t>
  </si>
  <si>
    <t>FACTORY 19</t>
  </si>
  <si>
    <t>Leaf Asset</t>
  </si>
  <si>
    <t>June'16</t>
  </si>
  <si>
    <t>(June'16)</t>
  </si>
  <si>
    <t>EFB price for F19 is remains unchanged</t>
  </si>
  <si>
    <t>(July'16)</t>
  </si>
  <si>
    <t>July'16</t>
  </si>
  <si>
    <t>Evergreen</t>
  </si>
  <si>
    <t>PDTC</t>
  </si>
  <si>
    <t xml:space="preserve"> </t>
  </si>
  <si>
    <t xml:space="preserve">REQUIREMENT: </t>
  </si>
  <si>
    <t xml:space="preserve">MT per month </t>
  </si>
  <si>
    <t>Average cost per mt</t>
  </si>
  <si>
    <t>PKL Wood Fuel</t>
  </si>
  <si>
    <t>Checked : Ms. Adeline</t>
  </si>
  <si>
    <t>Verified by : Ms.Michelle Ang</t>
  </si>
  <si>
    <t>General Manager, Procurement</t>
  </si>
  <si>
    <t>FACTORY 33</t>
  </si>
  <si>
    <t>GMP MEDICARE SDN. BHD.</t>
  </si>
  <si>
    <t>FACTORY F33</t>
  </si>
  <si>
    <t>CLASSIC PALM OIL MILL SDN BHD</t>
  </si>
  <si>
    <t>MULTI BIO RESOURCES &amp; SUPPLIES</t>
  </si>
  <si>
    <t>TC ENERGY RESOURCES</t>
  </si>
  <si>
    <t>WIN M TRADING</t>
  </si>
  <si>
    <t>MILER FIBRE ENTERPRISE</t>
  </si>
  <si>
    <t>MIN ONN LORRY</t>
  </si>
  <si>
    <t>TLC HAULAGE</t>
  </si>
  <si>
    <t>Verified by : Michelle</t>
  </si>
  <si>
    <t xml:space="preserve">Approved by: </t>
  </si>
  <si>
    <t>Tan Sri Dr. Lim / Ng YL</t>
  </si>
  <si>
    <t>LUI SAWIT ENTERPRISE</t>
  </si>
  <si>
    <t>TME BIORESOURCES</t>
  </si>
  <si>
    <t>YMY GLOBAL TRADING</t>
  </si>
  <si>
    <t>PKS GRANULE</t>
  </si>
  <si>
    <t>FACTORY F27</t>
  </si>
  <si>
    <t>SHORT EFB ALLOCATION</t>
  </si>
  <si>
    <t>WOOD CHIP ALLOCATION</t>
  </si>
  <si>
    <t>PKS ALLOCATION</t>
  </si>
  <si>
    <t xml:space="preserve">MT </t>
  </si>
  <si>
    <t>Venus Resources</t>
  </si>
  <si>
    <t>May'18</t>
  </si>
  <si>
    <t>YMY Global Trading</t>
  </si>
  <si>
    <t>Classic Palm Oil</t>
  </si>
  <si>
    <t>June'18</t>
  </si>
  <si>
    <t>KC Durai</t>
  </si>
  <si>
    <t>: JULY 2018</t>
  </si>
  <si>
    <t>July'18</t>
  </si>
  <si>
    <t>FACTORY 36</t>
  </si>
  <si>
    <t>Vila Sutera Sdn Bhd</t>
  </si>
  <si>
    <t>Kilang Sawit KPSB Paloh 3</t>
  </si>
  <si>
    <t>G-Tree Sdn Bhd</t>
  </si>
  <si>
    <t>Redland Wood Industries Sdn Bhd</t>
  </si>
  <si>
    <t>Syarikat Kilang Papan Kuala Krai Sdn Bhd</t>
  </si>
  <si>
    <t>ZG Timber</t>
  </si>
  <si>
    <t>Yanox Malaysia Sdn Bhd</t>
  </si>
  <si>
    <t>HK Gua Musang Sdn Bhd</t>
  </si>
  <si>
    <t>OLD EFB ALLOCATION FOR:</t>
  </si>
  <si>
    <t>Sungai Terah Palm Oil Mill Sdn Bhd</t>
  </si>
  <si>
    <t>Felda Palm Industries Sdn Bhd Jeranggau</t>
  </si>
  <si>
    <t>SIMPANGAN KURNIA SDN BHD</t>
  </si>
  <si>
    <t>Yong Tat Timber &amp; Trading</t>
  </si>
  <si>
    <t>Laksana Cergas</t>
  </si>
  <si>
    <t>Syarikat Warisan</t>
  </si>
  <si>
    <t>Durian Mas</t>
  </si>
  <si>
    <t xml:space="preserve">Ebenezer World Ventures </t>
  </si>
  <si>
    <t>MESOCARP ALLOCATION</t>
  </si>
  <si>
    <t>JADDA MUNI ENTERPRISE</t>
  </si>
  <si>
    <t>PIMPINAN MEGAMAS</t>
  </si>
  <si>
    <t>KSW Palm Green Sdn Bhd</t>
  </si>
  <si>
    <t>KSW PALM GREEN SDN BHD</t>
  </si>
  <si>
    <t>Misi Paradigma Sdn Bhd</t>
  </si>
  <si>
    <t>Estimated EFB price for F18 is remain</t>
  </si>
  <si>
    <t xml:space="preserve">Oil Palm Trunk (OPT) Fiber </t>
  </si>
  <si>
    <t>EFB ALLOCATION</t>
  </si>
  <si>
    <t>PKS</t>
  </si>
  <si>
    <t>Supplier</t>
  </si>
  <si>
    <t>Ranking (Quality)</t>
  </si>
  <si>
    <t>Min Onn</t>
  </si>
  <si>
    <t>Multi Bio</t>
  </si>
  <si>
    <t>TME Bio Resources</t>
  </si>
  <si>
    <t>Lui Sawit</t>
  </si>
  <si>
    <t>YMY Global</t>
  </si>
  <si>
    <t>Miller Fibre</t>
  </si>
  <si>
    <t>TC Energy</t>
  </si>
  <si>
    <t>Classic P.O.M</t>
  </si>
  <si>
    <t>Jadda Muni</t>
  </si>
  <si>
    <t>Zont Sant</t>
  </si>
  <si>
    <t>Ranking (Commitment)</t>
  </si>
  <si>
    <t>Got many dealers so the price become inconsistency</t>
  </si>
  <si>
    <t>Need to compete with exporters who export to Japan</t>
  </si>
  <si>
    <t xml:space="preserve">The fresh fruit palm will decrease to 10%-20% for the upcoming months </t>
  </si>
  <si>
    <t>Due to Oct and Nov have over stocks for fresh fruit palm,hence, some suppliers can get the lowest price for Dec quotation</t>
  </si>
  <si>
    <t>Seng Haw Timber</t>
  </si>
  <si>
    <t>Estimated mesocarp price for F36 is decreased by RM3,000</t>
  </si>
  <si>
    <t>BP REALTY &amp; PLANTATION SDN BHD</t>
  </si>
  <si>
    <t>SPYNIE MAJU JAYA</t>
  </si>
  <si>
    <t>Dear Mohd Farhan,</t>
  </si>
  <si>
    <t>Glad to have spoken to you.</t>
  </si>
  <si>
    <t>We are now implementing SAP ARIBA across our category spend, moving forward we will be requesting monthly quotation via this SAP ARIBA platform.</t>
  </si>
  <si>
    <t>This is to drive for more transparency and efficiency in our operation.</t>
  </si>
  <si>
    <t>Kindly go to topglove.supplier.ariba.com/register for self-registration.</t>
  </si>
  <si>
    <t>Please let us know if you encountered any issue.</t>
  </si>
  <si>
    <t>Thank you.</t>
  </si>
  <si>
    <t>Estimated OPT Fiber price for F27 is remain.</t>
  </si>
  <si>
    <t>DSJ GLOBAL BIOMASS RESOURCES</t>
  </si>
  <si>
    <t>Misi Paradigma</t>
  </si>
  <si>
    <t>Mega Wijaya</t>
  </si>
  <si>
    <t>Ladang Serasa Sdn Bhd</t>
  </si>
  <si>
    <t>GREAT ORGANIC SDN BHD</t>
  </si>
  <si>
    <t>Will block this supplier to supply as got payment issue</t>
  </si>
  <si>
    <t>PK Trading (Felda Jerangau)</t>
  </si>
  <si>
    <t>Rubber wood market dropped, so the raw materials also become very less</t>
  </si>
  <si>
    <t>Estimated mesocarp price for F36 is remain.</t>
  </si>
  <si>
    <t>Due to low crop season for fresh fruit brunches (FFB) thus foresee PKS supply would be limited for Aug'19.</t>
  </si>
  <si>
    <t>Translink</t>
  </si>
  <si>
    <t>Cannot commit to supply due to have internal financial problem</t>
  </si>
  <si>
    <t>Gennius Wood</t>
  </si>
  <si>
    <t>60 days</t>
  </si>
  <si>
    <t>PKL</t>
  </si>
  <si>
    <t>MEGA SENSASI JAYA</t>
  </si>
  <si>
    <t xml:space="preserve">Multi Bio Resources </t>
  </si>
  <si>
    <t>Stop supplying EFB for temporary due to quality problem</t>
  </si>
  <si>
    <t xml:space="preserve">For remaining 800MT, will get approval from management once Government confirm not extend the duration the restriction of movement order as a result of COVID 19 as currently all the factories that supply the raw materials of woodchips stop operation until 31st of Mar thus, woodchips suppliers just able to commit to deliver 9,600MT and need to see the situation first before confirm to increase the woodchips supply capacity. </t>
  </si>
  <si>
    <t>Estimated average EFB fiber price for F27 is decreased by RM13,650.</t>
  </si>
  <si>
    <t>Soon Teik</t>
  </si>
  <si>
    <t>FACTORY F5/F23</t>
  </si>
  <si>
    <t>Muaziq Engineering</t>
  </si>
  <si>
    <t>EFB PELLET ALLOCATION</t>
  </si>
  <si>
    <t>SOON TEIK ENTERPRISE</t>
  </si>
  <si>
    <t>MUAZIQ ENGINEERING</t>
  </si>
  <si>
    <t>RICE HUSK PELLET ALLOCATION</t>
  </si>
  <si>
    <t>Rebung Suci
[Kilang Sawit Bukit Bandi]</t>
  </si>
  <si>
    <t>FACTORY F36</t>
  </si>
  <si>
    <t>VILA SUTERA SDN BHD</t>
  </si>
  <si>
    <t>TAN KOK TONG TRANSPORT</t>
  </si>
  <si>
    <t>Source : Kilang Sawit Liziz</t>
  </si>
  <si>
    <t>Spynie Maju</t>
  </si>
  <si>
    <t>SPYNIE MAJU</t>
  </si>
  <si>
    <t>Type of Suppliers</t>
  </si>
  <si>
    <t>Trading</t>
  </si>
  <si>
    <t>Trading + Own Transport</t>
  </si>
  <si>
    <t>Trading &amp; partnership for transportation</t>
  </si>
  <si>
    <t>Manufacturer</t>
  </si>
  <si>
    <t>Source: Pahang</t>
  </si>
  <si>
    <t>Estimated average of mesocarp price for F5/F23 is RM125/MT.</t>
  </si>
  <si>
    <t>Woodchip</t>
  </si>
  <si>
    <t>Separate transporters, in progress to nego with supplier to provide the transportation service as well</t>
  </si>
  <si>
    <t>F5/F23</t>
  </si>
  <si>
    <t>F27</t>
  </si>
  <si>
    <t>F36</t>
  </si>
  <si>
    <t>F33</t>
  </si>
  <si>
    <t>Mesocarp</t>
  </si>
  <si>
    <t>Sample Biomass</t>
  </si>
  <si>
    <t>Type</t>
  </si>
  <si>
    <t>Status</t>
  </si>
  <si>
    <t>Wood Pellets</t>
  </si>
  <si>
    <t>Rainbow Pellet Sdn. Bhd.</t>
  </si>
  <si>
    <t>Payment Term (Day)</t>
  </si>
  <si>
    <t>Top Biomass Sdn Bhd</t>
  </si>
  <si>
    <t>Lukut Plant (F27)</t>
  </si>
  <si>
    <t>Ipoh Plant (F5/F23)</t>
  </si>
  <si>
    <t>Mega Wijaya Enterprise</t>
  </si>
  <si>
    <t>Kelantan Plant (F36)</t>
  </si>
  <si>
    <t>*SIGNED CONTRACT</t>
  </si>
  <si>
    <t>Woodtech Biomass Sdn Bhd</t>
  </si>
  <si>
    <t>Quotation (MYR)</t>
  </si>
  <si>
    <t>Testing Result: N/A</t>
  </si>
  <si>
    <r>
      <t xml:space="preserve">Testing Result: </t>
    </r>
    <r>
      <rPr>
        <b/>
        <sz val="10"/>
        <color indexed="30"/>
        <rFont val="Arial"/>
        <family val="2"/>
      </rPr>
      <t>MC:8.12%</t>
    </r>
    <r>
      <rPr>
        <sz val="10"/>
        <color indexed="30"/>
        <rFont val="Arial"/>
        <family val="2"/>
      </rPr>
      <t xml:space="preserve"> &amp; </t>
    </r>
    <r>
      <rPr>
        <b/>
        <sz val="10"/>
        <color indexed="30"/>
        <rFont val="Arial"/>
        <family val="2"/>
      </rPr>
      <t>CV: 4805.49 cal/g</t>
    </r>
  </si>
  <si>
    <r>
      <t xml:space="preserve">Testing Result: </t>
    </r>
    <r>
      <rPr>
        <b/>
        <sz val="10"/>
        <color indexed="30"/>
        <rFont val="Arial"/>
        <family val="2"/>
      </rPr>
      <t>MC:10.47%</t>
    </r>
    <r>
      <rPr>
        <sz val="10"/>
        <color indexed="30"/>
        <rFont val="Arial"/>
        <family val="2"/>
      </rPr>
      <t xml:space="preserve"> &amp; </t>
    </r>
    <r>
      <rPr>
        <b/>
        <sz val="10"/>
        <color indexed="30"/>
        <rFont val="Arial"/>
        <family val="2"/>
      </rPr>
      <t>CV:4216.66 cal/g</t>
    </r>
  </si>
  <si>
    <t>Sample Receive Date: by this week</t>
  </si>
  <si>
    <t>Factory</t>
  </si>
  <si>
    <t>Comment</t>
  </si>
  <si>
    <t>PIC</t>
  </si>
  <si>
    <t>Tan CY</t>
  </si>
  <si>
    <t>Queenie</t>
  </si>
  <si>
    <t>a) Will check with boiler team on quantity required to conduct try run.
b) Local supplier Soon Tat Timber quoted RM350/MT delivered price. 
c) Will update the result after supplier send the sample to F36.</t>
  </si>
  <si>
    <t>Reject to use wood pellet, will increase the Biomass CPC.</t>
  </si>
  <si>
    <t>Hafiz</t>
  </si>
  <si>
    <t>Reject to use wood pellet, reasons are as below:
a) Can cause clinker inside furnace very hard
b) Biomass storage very small</t>
  </si>
  <si>
    <t>Aug'20</t>
  </si>
  <si>
    <r>
      <t xml:space="preserve">Testing Result: </t>
    </r>
    <r>
      <rPr>
        <b/>
        <sz val="10"/>
        <color indexed="30"/>
        <rFont val="Arial"/>
        <family val="2"/>
      </rPr>
      <t>MC: 8.65%</t>
    </r>
  </si>
  <si>
    <r>
      <t xml:space="preserve">Testing Result: </t>
    </r>
    <r>
      <rPr>
        <b/>
        <sz val="10"/>
        <color indexed="30"/>
        <rFont val="Arial"/>
        <family val="2"/>
      </rPr>
      <t>MC: 9.78%</t>
    </r>
  </si>
  <si>
    <r>
      <t>Testing Result:</t>
    </r>
    <r>
      <rPr>
        <b/>
        <sz val="10"/>
        <color indexed="30"/>
        <rFont val="Arial"/>
        <family val="2"/>
      </rPr>
      <t xml:space="preserve"> MC: 5.71%</t>
    </r>
  </si>
  <si>
    <t>*Initial quote was RM400/MT</t>
  </si>
  <si>
    <t>Supply Capacity (MT)</t>
  </si>
  <si>
    <t>Total Cost (RM)</t>
  </si>
  <si>
    <r>
      <t xml:space="preserve">Testing Result: </t>
    </r>
    <r>
      <rPr>
        <b/>
        <sz val="10"/>
        <color indexed="30"/>
        <rFont val="Arial"/>
        <family val="2"/>
      </rPr>
      <t>MC:8.04% &amp; CV: 4646.95 cal/g</t>
    </r>
  </si>
  <si>
    <t>Quotation 
(MYR)</t>
  </si>
  <si>
    <r>
      <t>Testing Result:</t>
    </r>
    <r>
      <rPr>
        <b/>
        <sz val="10"/>
        <color indexed="30"/>
        <rFont val="Arial"/>
        <family val="2"/>
      </rPr>
      <t xml:space="preserve"> MC: 7.69%</t>
    </r>
  </si>
  <si>
    <t>Soon Tat Timber Sdn. Bhd.</t>
  </si>
  <si>
    <t>Supplier admit got spray water onto woodchips</t>
  </si>
  <si>
    <t>*Initial quote was RM410/MT</t>
  </si>
  <si>
    <t>Leong Huat Brick Works Sdn Bhd</t>
  </si>
  <si>
    <r>
      <t xml:space="preserve">Testing Result: </t>
    </r>
    <r>
      <rPr>
        <b/>
        <sz val="10"/>
        <color indexed="30"/>
        <rFont val="Arial"/>
        <family val="2"/>
      </rPr>
      <t>MC: 7.15%</t>
    </r>
  </si>
  <si>
    <t>F5</t>
  </si>
  <si>
    <t>F6</t>
  </si>
  <si>
    <t>F7</t>
  </si>
  <si>
    <t>*Initial quote was RM220/MT</t>
  </si>
  <si>
    <t>Estimated High CV woodchip price for F27 is increased by RM749.</t>
  </si>
  <si>
    <t>Comparison between Woodchip &amp; High CV Woodchip</t>
  </si>
  <si>
    <t>Average Purchase Price, RM/MT</t>
  </si>
  <si>
    <t>High CV Woodchip</t>
  </si>
  <si>
    <t>Variance, RM/MT</t>
  </si>
  <si>
    <t>Variance, %</t>
  </si>
  <si>
    <t>Moisture Content</t>
  </si>
  <si>
    <t>&lt;42</t>
  </si>
  <si>
    <t>&lt;30</t>
  </si>
  <si>
    <t>Calorific Value, Cal/g</t>
  </si>
  <si>
    <t>HIGH CV WOOD CHIP ALLOCATION</t>
  </si>
  <si>
    <t>Multi Bio Resources &amp; Supplies</t>
  </si>
  <si>
    <t>WOOD PELLET ALLOCATION</t>
  </si>
  <si>
    <t>SHREDDED EFB ALLOCATION</t>
  </si>
  <si>
    <t>Multi Bio Resources</t>
  </si>
  <si>
    <t xml:space="preserve">Hulk Woods </t>
  </si>
  <si>
    <t>: NOV 2020</t>
  </si>
  <si>
    <t>Hian Yoon</t>
  </si>
  <si>
    <t>Biomass</t>
  </si>
  <si>
    <t>Wood Pellet</t>
  </si>
  <si>
    <t>TOTAL</t>
  </si>
  <si>
    <t>Total Price, MYR</t>
  </si>
  <si>
    <t>Original Projection, MT</t>
  </si>
  <si>
    <t>Revised Projection, MT</t>
  </si>
  <si>
    <t xml:space="preserve">Total Price, MYR </t>
  </si>
  <si>
    <t>Price Difference, MYR</t>
  </si>
  <si>
    <t>+ MYR 60,000</t>
  </si>
  <si>
    <t>Expected Delivery till 31/1</t>
  </si>
  <si>
    <t>C/f order to Feb’21</t>
  </si>
  <si>
    <t xml:space="preserve">Cancel order for Jan’21 </t>
  </si>
  <si>
    <t xml:space="preserve">Remark </t>
  </si>
  <si>
    <t>N/A</t>
  </si>
  <si>
    <t xml:space="preserve">Venus </t>
  </si>
  <si>
    <t xml:space="preserve">Leong Huat </t>
  </si>
  <si>
    <t>Remark</t>
  </si>
  <si>
    <t xml:space="preserve">Classic </t>
  </si>
  <si>
    <t xml:space="preserve">Lui Sawit </t>
  </si>
  <si>
    <t>Simpangan Kurnia  </t>
  </si>
  <si>
    <t xml:space="preserve">Great Organic </t>
  </si>
  <si>
    <t>Balance Delivery 
as of 13 Jan, MT</t>
  </si>
  <si>
    <t>Carry Forward to Feb'21, MT</t>
  </si>
  <si>
    <t xml:space="preserve">Cancel order in 
Jan’21, MT </t>
  </si>
  <si>
    <t>Production manpower issue due to covid situation at their working place</t>
  </si>
  <si>
    <t>Price, MYR/MT</t>
  </si>
  <si>
    <t>Total Amount that CF to Feb'21, MYR</t>
  </si>
  <si>
    <r>
      <t xml:space="preserve">Balance Delivery 
as of </t>
    </r>
    <r>
      <rPr>
        <b/>
        <u/>
        <sz val="10"/>
        <rFont val="Tahoma"/>
        <family val="2"/>
      </rPr>
      <t>13 Jan</t>
    </r>
    <r>
      <rPr>
        <b/>
        <sz val="10"/>
        <rFont val="Tahoma"/>
        <family val="2"/>
      </rPr>
      <t>, MT</t>
    </r>
  </si>
  <si>
    <r>
      <t xml:space="preserve">Expected Delivery
 till </t>
    </r>
    <r>
      <rPr>
        <b/>
        <u/>
        <sz val="10"/>
        <rFont val="Tahoma"/>
        <family val="2"/>
      </rPr>
      <t>31 Jan</t>
    </r>
    <r>
      <rPr>
        <b/>
        <sz val="10"/>
        <rFont val="Tahoma"/>
        <family val="2"/>
      </rPr>
      <t>, MT</t>
    </r>
  </si>
  <si>
    <t>1. Suggest supplier to cancel order, due PKS price not consistent &amp; F27 covid situation. 
2. Some suppliers may not able to send all the stock, due F27 may only able to operate by next week. Less period to deliver the stock.  </t>
  </si>
  <si>
    <t>Tan Kok Tong</t>
  </si>
  <si>
    <t>Ipoh plant feedback that the HK Kitaran short EFB shredded sizes were the most suitable to be used in Boiler operation.</t>
  </si>
  <si>
    <t>KS Jaya Timber</t>
  </si>
  <si>
    <t>Bioinno Green</t>
  </si>
  <si>
    <t>Good quality</t>
  </si>
  <si>
    <t>Quality not consistent</t>
  </si>
  <si>
    <t xml:space="preserve">*Has high silicate and alumina content which caused the formation of the crinkles in the fuel residual </t>
  </si>
  <si>
    <t>BP Realty &amp; Plantation Sdn Bhd</t>
  </si>
  <si>
    <t>From Kedah, long distance, high transportation cost</t>
  </si>
  <si>
    <r>
      <rPr>
        <b/>
        <sz val="12"/>
        <rFont val="Tahoma"/>
        <family val="2"/>
      </rPr>
      <t>RM48 is for press EFB</t>
    </r>
    <r>
      <rPr>
        <sz val="12"/>
        <rFont val="Tahoma"/>
        <family val="2"/>
      </rPr>
      <t xml:space="preserve">. </t>
    </r>
    <r>
      <rPr>
        <b/>
        <sz val="12"/>
        <rFont val="Tahoma"/>
        <family val="2"/>
      </rPr>
      <t>RM65 is for shredded long fiber.</t>
    </r>
  </si>
  <si>
    <t>S&amp;S Bioenergy Enterprise</t>
  </si>
  <si>
    <t>32MT per Lorry</t>
  </si>
  <si>
    <t>Total</t>
  </si>
  <si>
    <t>Total Price, RM</t>
  </si>
  <si>
    <t>Price Difference, RM</t>
  </si>
  <si>
    <t>PKS Granule</t>
  </si>
  <si>
    <t>Average Price, RM/MT</t>
  </si>
  <si>
    <t xml:space="preserve">Nil </t>
  </si>
  <si>
    <t>Short EFB</t>
  </si>
  <si>
    <t>(Jul'21)</t>
  </si>
  <si>
    <t>45 days</t>
  </si>
  <si>
    <t>45days</t>
  </si>
  <si>
    <t>**Poor quality</t>
  </si>
  <si>
    <t>Mawar Saksama</t>
  </si>
  <si>
    <t>Source : Kilang Sawit Kemahang &amp; Kilang Sawit Chalok; *Initial quote was RM 315/MT</t>
  </si>
  <si>
    <t>Source : Kilang Sawit Bukit Kapah</t>
  </si>
  <si>
    <t>PKS average purchase price for F36 is decreased by RM 5,832.</t>
  </si>
  <si>
    <t xml:space="preserve">Initial Supply Capacity </t>
  </si>
  <si>
    <t>*Initial quote was RM 240/MT</t>
  </si>
  <si>
    <t>Prepared by: Yi Hong (28/06/2021)</t>
  </si>
  <si>
    <t>(31 usage days + 3 days stock)</t>
  </si>
  <si>
    <t>From Kedah, long distance;
*Initial quote was RM 315/MT</t>
  </si>
  <si>
    <t>Wood pellet average purchase price for F5/F23 is increased by RM 89,908.</t>
  </si>
  <si>
    <t>(Aug'21)</t>
  </si>
  <si>
    <t>Source: Johor to Perak</t>
  </si>
  <si>
    <t>Qualiyt not consistent</t>
  </si>
  <si>
    <t>Prepared by: Yi Hong (26/07/2021)</t>
  </si>
  <si>
    <t>Estimated average short EFB price for F5/23 is decreased by RM 826.</t>
  </si>
  <si>
    <t>PKS average purchase price for F5/F23 is decreased by RM 32,774.</t>
  </si>
  <si>
    <t>Wood pellet average purchase price for F5/F23 is increased by RM 7,000.</t>
  </si>
  <si>
    <t>Targeted Output, ctn</t>
  </si>
  <si>
    <t>Estimated Biomass CPC, MYR</t>
  </si>
  <si>
    <t>Original Allocation</t>
  </si>
  <si>
    <t>Revised Allocation</t>
  </si>
  <si>
    <t>PALM SHELL MIXTURE</t>
  </si>
  <si>
    <t>PKS granule average purchase price for F27 is RM 178/MT.</t>
  </si>
  <si>
    <t>Trial run</t>
  </si>
  <si>
    <t>Quality not consistent. 
Source: Kilang Sawit Sri Senggora</t>
  </si>
  <si>
    <t>Estimated average of mesocarp price for F5/23 is increased by RM 700.</t>
  </si>
  <si>
    <t>Prepared by: Yi Hong (20/08/2021)</t>
  </si>
  <si>
    <t>Oct'21</t>
  </si>
  <si>
    <t>PKS granule average purchase price for F27 is remain.</t>
  </si>
  <si>
    <t>Estimated average EFB fiber price for F27 is remain.</t>
  </si>
  <si>
    <t>60days</t>
  </si>
  <si>
    <t>Wood pellet average purchase price for F5/F23 is RM 365/MT.</t>
  </si>
  <si>
    <t>Initial quote was RM 130/MT</t>
  </si>
  <si>
    <t>Prepared by: Yi Hong (23/09/2021)</t>
  </si>
  <si>
    <t>BVI Enterprise</t>
  </si>
  <si>
    <t>(30 usage days + 3 days stock)</t>
  </si>
  <si>
    <t>Nov'21</t>
  </si>
  <si>
    <t>(Nov'21)</t>
  </si>
  <si>
    <t>Estimated average short EFB price for F5/23 is decreased by RM 4,749.50.</t>
  </si>
  <si>
    <t>Initial quote was RM 267/MT</t>
  </si>
  <si>
    <t>Able to commit delivery</t>
  </si>
  <si>
    <t>Initial quote was RM 154/MT</t>
  </si>
  <si>
    <t>PKS average purchase price for F27 is increased by RM 2,200.</t>
  </si>
  <si>
    <t>Estimated average woodchip price for F33  is decreased by RM 102.</t>
  </si>
  <si>
    <t>Initial quote was RM 138/MT</t>
  </si>
  <si>
    <t>Initial quote was RM 250/MT</t>
  </si>
  <si>
    <t>PKS average purchase price for F5/F23 is decreased by RM 1,400.</t>
  </si>
  <si>
    <t>New Woodchip Existing Supplier; Trial Load
Initial quote was RM 140/MT</t>
  </si>
  <si>
    <t>PKS average purchase price for F33 is increased by RM 3,200.</t>
  </si>
  <si>
    <t>Initial quote was RM 137/MT</t>
  </si>
  <si>
    <t>Initial quote was RM 140/MT</t>
  </si>
  <si>
    <t>Initial quote was RM 143/MT</t>
  </si>
  <si>
    <t>RM 648</t>
  </si>
  <si>
    <t>Estimated average shredded EFB price for F36 is decreased by RM 648.</t>
  </si>
  <si>
    <t>Near Pahang, shortage of raw materials during raining season</t>
  </si>
  <si>
    <t>Estimated average woodchip price for F27 is decreased by RM 945.</t>
  </si>
  <si>
    <t>Prepared by: Yi Hong (22/10/2021)</t>
  </si>
  <si>
    <t>RM 7,980</t>
  </si>
  <si>
    <t>Estimated average woodchip price for F36 is increased by RM 7,980.</t>
  </si>
  <si>
    <t>Source: Pahang
Initial quote was RM 265/MT</t>
  </si>
  <si>
    <t>RM 7,995</t>
  </si>
  <si>
    <t>Estimated average woodchip price for F5/23 is decreased by RM 7,995.</t>
  </si>
  <si>
    <t>Dec'21</t>
  </si>
  <si>
    <t>(Dec'21)</t>
  </si>
  <si>
    <t>MT (31 usage days + 3 days stock)</t>
  </si>
  <si>
    <t>: DEC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</si>
</sst>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43" formatCode="_-* #,##0.00_-;\-* #,##0.00_-;_-* &quot;-&quot;??_-;_-@_-"/>
    <numFmt numFmtId="171" formatCode="_(* #,##0.00_);_(* \(#,##0.00\);_(* &quot;-&quot;??_);_(@_)"/>
    <numFmt numFmtId="173" formatCode="_(&quot;$&quot;* #,##0.00_);_(&quot;$&quot;* \(#,##0.00\);_(&quot;$&quot;* &quot;-&quot;??_);_(@_)"/>
    <numFmt numFmtId="174" formatCode="_-* #,##0.00_-;\-* #,##0.00_-;_-* \-??_-;_-@_-"/>
    <numFmt numFmtId="175" formatCode="_(* #,##0.00_);_(* \(#,##0.00\);_(* \-??_);_(@_)"/>
    <numFmt numFmtId="176" formatCode="0_);\(0\)"/>
    <numFmt numFmtId="177" formatCode="_-* #,##0_-;\-* #,##0_-;_-* \-??_-;_-@_-"/>
    <numFmt numFmtId="178" formatCode="0.0"/>
    <numFmt numFmtId="179" formatCode="0.0%"/>
    <numFmt numFmtId="180" formatCode="#,##0.00&quot; &quot;;&quot; (&quot;#,##0.00&quot;)&quot;;&quot; -&quot;#&quot; &quot;;@&quot; &quot;"/>
    <numFmt numFmtId="181" formatCode="[$-4409]General"/>
    <numFmt numFmtId="182" formatCode="#,##0.00\ ;\-#,##0.00\ ;&quot; -&quot;#\ ;@\ "/>
    <numFmt numFmtId="183" formatCode="[$$-409]#,##0.00;[Red]&quot;-&quot;[$$-409]#,##0.00"/>
    <numFmt numFmtId="184" formatCode="[$$-409]#,##0.00;[Red]\-[$$-409]#,##0.00"/>
    <numFmt numFmtId="186" formatCode="&quot;RM&quot;#,##0.00"/>
    <numFmt numFmtId="187" formatCode="&quot;RM&quot;#,##0"/>
    <numFmt numFmtId="199" formatCode="#,##0.00_ ;\-#,##0.00\ "/>
  </numFmts>
  <fonts count="97">
    <font>
      <sz val="10"/>
      <name val="Arial"/>
      <family val="2"/>
    </font>
    <font>
      <sz val="10"/>
      <name val="Arial"/>
    </font>
    <font>
      <sz val="10"/>
      <name val="Mangal"/>
      <family val="2"/>
    </font>
    <font>
      <b/>
      <sz val="14"/>
      <name val="Arial"/>
      <family val="2"/>
    </font>
    <font>
      <b/>
      <u/>
      <sz val="16"/>
      <name val="Arial"/>
      <family val="2"/>
    </font>
    <font>
      <b/>
      <u/>
      <sz val="14"/>
      <name val="Arial"/>
      <family val="2"/>
    </font>
    <font>
      <sz val="12"/>
      <name val="Arial"/>
      <family val="2"/>
    </font>
    <font>
      <b/>
      <sz val="12"/>
      <name val="Arial"/>
      <family val="2"/>
    </font>
    <font>
      <sz val="14"/>
      <name val="Arial"/>
      <family val="2"/>
    </font>
    <font>
      <b/>
      <sz val="12"/>
      <color indexed="10"/>
      <name val="Arial"/>
      <family val="2"/>
    </font>
    <font>
      <b/>
      <sz val="10"/>
      <name val="Arial"/>
      <family val="2"/>
    </font>
    <font>
      <sz val="14"/>
      <name val="Arial Narrow"/>
      <family val="2"/>
    </font>
    <font>
      <b/>
      <sz val="14"/>
      <color indexed="8"/>
      <name val="Arial"/>
      <family val="2"/>
    </font>
    <font>
      <sz val="10"/>
      <name val="Arial"/>
      <family val="2"/>
    </font>
    <font>
      <b/>
      <sz val="16"/>
      <name val="Arial"/>
      <family val="2"/>
    </font>
    <font>
      <b/>
      <sz val="16"/>
      <name val="Mangal"/>
      <family val="1"/>
    </font>
    <font>
      <sz val="16"/>
      <name val="Arial"/>
      <family val="2"/>
    </font>
    <font>
      <sz val="11"/>
      <color indexed="8"/>
      <name val="Calibri"/>
      <family val="2"/>
    </font>
    <font>
      <sz val="10"/>
      <color indexed="8"/>
      <name val="SimSun"/>
    </font>
    <font>
      <b/>
      <i/>
      <sz val="16"/>
      <color indexed="8"/>
      <name val="Arial"/>
      <family val="2"/>
    </font>
    <font>
      <sz val="11"/>
      <color indexed="8"/>
      <name val="Arial"/>
      <family val="2"/>
    </font>
    <font>
      <sz val="11"/>
      <color indexed="8"/>
      <name val="Arial1"/>
    </font>
    <font>
      <sz val="11"/>
      <color indexed="8"/>
      <name val="Calibri"/>
      <family val="2"/>
      <charset val="1"/>
    </font>
    <font>
      <b/>
      <i/>
      <u/>
      <sz val="11"/>
      <color indexed="8"/>
      <name val="Arial"/>
      <family val="2"/>
    </font>
    <font>
      <sz val="12"/>
      <name val="Mangal"/>
      <family val="2"/>
    </font>
    <font>
      <sz val="12"/>
      <name val="Times New Roman"/>
      <family val="1"/>
    </font>
    <font>
      <sz val="10"/>
      <color indexed="10"/>
      <name val="Arial"/>
      <family val="2"/>
    </font>
    <font>
      <sz val="11"/>
      <name val="Arial"/>
      <family val="2"/>
    </font>
    <font>
      <sz val="12"/>
      <name val="Arial Narrow"/>
      <family val="2"/>
    </font>
    <font>
      <sz val="13"/>
      <name val="Arial"/>
      <family val="2"/>
    </font>
    <font>
      <b/>
      <sz val="16"/>
      <color indexed="10"/>
      <name val="Arial"/>
      <family val="2"/>
    </font>
    <font>
      <b/>
      <sz val="14"/>
      <color indexed="10"/>
      <name val="Arial"/>
      <family val="2"/>
    </font>
    <font>
      <sz val="12"/>
      <color indexed="10"/>
      <name val="Arial"/>
      <family val="2"/>
    </font>
    <font>
      <sz val="16"/>
      <name val="Arial Narrow"/>
      <family val="2"/>
    </font>
    <font>
      <sz val="14"/>
      <name val="Times New Roman"/>
      <family val="1"/>
    </font>
    <font>
      <b/>
      <sz val="16"/>
      <color indexed="8"/>
      <name val="Arial"/>
      <family val="2"/>
    </font>
    <font>
      <b/>
      <sz val="16"/>
      <name val="Arial Narrow"/>
      <family val="2"/>
    </font>
    <font>
      <sz val="15"/>
      <name val="Arial"/>
      <family val="2"/>
    </font>
    <font>
      <b/>
      <sz val="12"/>
      <name val="Mangal"/>
      <family val="1"/>
    </font>
    <font>
      <b/>
      <u/>
      <sz val="12"/>
      <name val="Arial"/>
      <family val="2"/>
    </font>
    <font>
      <b/>
      <u/>
      <sz val="10"/>
      <name val="Arial"/>
      <family val="2"/>
    </font>
    <font>
      <b/>
      <sz val="15"/>
      <name val="Arial"/>
      <family val="2"/>
    </font>
    <font>
      <sz val="18"/>
      <name val="Arial"/>
      <family val="2"/>
    </font>
    <font>
      <b/>
      <sz val="10"/>
      <color indexed="30"/>
      <name val="Arial"/>
      <family val="2"/>
    </font>
    <font>
      <sz val="10"/>
      <color indexed="30"/>
      <name val="Arial"/>
      <family val="2"/>
    </font>
    <font>
      <b/>
      <sz val="10"/>
      <color indexed="30"/>
      <name val="Arial"/>
      <family val="2"/>
    </font>
    <font>
      <b/>
      <sz val="10"/>
      <name val="Mangal"/>
      <family val="2"/>
    </font>
    <font>
      <sz val="18"/>
      <name val="Tahoma"/>
      <family val="2"/>
    </font>
    <font>
      <sz val="14"/>
      <name val="Tahoma"/>
      <family val="2"/>
    </font>
    <font>
      <sz val="20"/>
      <name val="Tahomna"/>
    </font>
    <font>
      <sz val="12"/>
      <name val="Tahoma"/>
      <family val="2"/>
    </font>
    <font>
      <b/>
      <sz val="12"/>
      <name val="Tahoma"/>
      <family val="2"/>
    </font>
    <font>
      <sz val="14"/>
      <name val="Tahomna"/>
    </font>
    <font>
      <sz val="10"/>
      <name val="Tahoma"/>
      <family val="2"/>
    </font>
    <font>
      <b/>
      <sz val="10"/>
      <name val="Tahoma"/>
      <family val="2"/>
    </font>
    <font>
      <sz val="11"/>
      <name val="Calibri"/>
      <family val="2"/>
    </font>
    <font>
      <b/>
      <sz val="11"/>
      <name val="Tahoma"/>
      <family val="2"/>
    </font>
    <font>
      <sz val="11"/>
      <name val="Tahoma"/>
      <family val="2"/>
    </font>
    <font>
      <b/>
      <u/>
      <sz val="10"/>
      <name val="Tahoma"/>
      <family val="2"/>
    </font>
    <font>
      <sz val="11"/>
      <color theme="1"/>
      <name val="Calibri"/>
      <family val="2"/>
      <scheme val="minor"/>
    </font>
    <font>
      <sz val="10"/>
      <color theme="1"/>
      <name val="Arial1"/>
    </font>
    <font>
      <sz val="11"/>
      <color rgb="FF000000"/>
      <name val="Calibri"/>
      <family val="2"/>
    </font>
    <font>
      <b/>
      <i/>
      <sz val="16"/>
      <color theme="1"/>
      <name val="Arial"/>
      <family val="2"/>
    </font>
    <font>
      <b/>
      <i/>
      <u/>
      <sz val="11"/>
      <color theme="1"/>
      <name val="Arial"/>
      <family val="2"/>
    </font>
    <font>
      <b/>
      <sz val="12"/>
      <color rgb="FFFF0000"/>
      <name val="Arial"/>
      <family val="2"/>
    </font>
    <font>
      <b/>
      <sz val="16"/>
      <color rgb="FFFF0000"/>
      <name val="Arial"/>
      <family val="2"/>
    </font>
    <font>
      <b/>
      <sz val="14"/>
      <color rgb="FFFF0000"/>
      <name val="Arial"/>
      <family val="2"/>
    </font>
    <font>
      <b/>
      <sz val="13"/>
      <color rgb="FFFF0000"/>
      <name val="Arial"/>
      <family val="2"/>
    </font>
    <font>
      <b/>
      <sz val="15"/>
      <color rgb="FFFF0000"/>
      <name val="Arial"/>
      <family val="2"/>
    </font>
    <font>
      <sz val="12"/>
      <color rgb="FFFF0000"/>
      <name val="Arial"/>
      <family val="2"/>
    </font>
    <font>
      <b/>
      <i/>
      <sz val="16"/>
      <color rgb="FFFF0000"/>
      <name val="Arial"/>
      <family val="2"/>
    </font>
    <font>
      <b/>
      <sz val="16"/>
      <color rgb="FF0000FF"/>
      <name val="Arial"/>
      <family val="2"/>
    </font>
    <font>
      <b/>
      <sz val="10"/>
      <color rgb="FFFF0000"/>
      <name val="Arial"/>
      <family val="2"/>
    </font>
    <font>
      <b/>
      <sz val="14"/>
      <color theme="4"/>
      <name val="Arial"/>
      <family val="2"/>
    </font>
    <font>
      <b/>
      <sz val="12"/>
      <color theme="3" tint="0.39997558519241921"/>
      <name val="Mangal"/>
      <family val="1"/>
    </font>
    <font>
      <b/>
      <sz val="14"/>
      <color rgb="FF0000CC"/>
      <name val="Arial"/>
      <family val="2"/>
    </font>
    <font>
      <b/>
      <sz val="12"/>
      <color rgb="FF0000CC"/>
      <name val="Mangal"/>
      <family val="1"/>
    </font>
    <font>
      <sz val="15"/>
      <color rgb="FFFF0000"/>
      <name val="Arial"/>
      <family val="2"/>
    </font>
    <font>
      <sz val="10"/>
      <color rgb="FFFF0000"/>
      <name val="Arial"/>
      <family val="2"/>
    </font>
    <font>
      <b/>
      <sz val="12"/>
      <color rgb="FF1221AE"/>
      <name val="Mangal"/>
      <family val="1"/>
    </font>
    <font>
      <b/>
      <sz val="14"/>
      <color rgb="FF3333CC"/>
      <name val="Arial"/>
      <family val="2"/>
    </font>
    <font>
      <b/>
      <sz val="12"/>
      <color rgb="FFFF0000"/>
      <name val="Mangal"/>
      <family val="1"/>
    </font>
    <font>
      <b/>
      <sz val="25"/>
      <color rgb="FFFF0000"/>
      <name val="Arial"/>
      <family val="2"/>
    </font>
    <font>
      <b/>
      <sz val="12"/>
      <color rgb="FFFF0000"/>
      <name val="Mangal"/>
      <family val="2"/>
    </font>
    <font>
      <b/>
      <sz val="10"/>
      <color rgb="FFFF0000"/>
      <name val="Tahoma"/>
      <family val="2"/>
    </font>
    <font>
      <b/>
      <sz val="12"/>
      <color rgb="FF000099"/>
      <name val="Mangal"/>
      <family val="1"/>
    </font>
    <font>
      <b/>
      <sz val="14"/>
      <color theme="1"/>
      <name val="Arial"/>
      <family val="2"/>
    </font>
    <font>
      <b/>
      <sz val="11"/>
      <color rgb="FF000099"/>
      <name val="Tahoma"/>
      <family val="2"/>
    </font>
    <font>
      <b/>
      <sz val="11"/>
      <color rgb="FFFF0000"/>
      <name val="Tahoma"/>
      <family val="2"/>
    </font>
    <font>
      <b/>
      <sz val="12"/>
      <color rgb="FF000099"/>
      <name val="Arial"/>
      <family val="2"/>
    </font>
    <font>
      <b/>
      <sz val="14"/>
      <color rgb="FF000099"/>
      <name val="Arial"/>
      <family val="2"/>
    </font>
    <font>
      <b/>
      <sz val="11"/>
      <color theme="1"/>
      <name val="Tahoma"/>
      <family val="2"/>
    </font>
    <font>
      <b/>
      <sz val="11"/>
      <color rgb="FF002060"/>
      <name val="Tahoma"/>
      <family val="2"/>
    </font>
    <font>
      <b/>
      <sz val="12"/>
      <color rgb="FF0070C0"/>
      <name val="Arial"/>
      <family val="2"/>
    </font>
    <font>
      <b/>
      <sz val="14"/>
      <color rgb="FF1221AE"/>
      <name val="Arial"/>
      <family val="2"/>
    </font>
    <font>
      <b/>
      <sz val="20"/>
      <color rgb="FFFF0000"/>
      <name val="Arial"/>
      <family val="2"/>
    </font>
    <font>
      <b/>
      <sz val="14"/>
      <color rgb="FF2004F2"/>
      <name val="Arial"/>
      <family val="2"/>
    </font>
  </fonts>
  <fills count="14">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rgb="FFFFFFCC"/>
        <bgColor indexed="64"/>
      </patternFill>
    </fill>
    <fill>
      <patternFill patternType="solid">
        <fgColor theme="9" tint="0.79998168889431442"/>
        <bgColor indexed="64"/>
      </patternFill>
    </fill>
    <fill>
      <patternFill patternType="solid">
        <fgColor rgb="FFD0CECE"/>
        <bgColor indexed="64"/>
      </patternFill>
    </fill>
    <fill>
      <patternFill patternType="solid">
        <fgColor theme="2" tint="-0.89999084444715716"/>
        <bgColor indexed="64"/>
      </patternFill>
    </fill>
    <fill>
      <patternFill patternType="solid">
        <fgColor theme="4" tint="0.79998168889431442"/>
        <bgColor indexed="64"/>
      </patternFill>
    </fill>
  </fills>
  <borders count="95">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8"/>
      </left>
      <right/>
      <top style="thin">
        <color indexed="8"/>
      </top>
      <bottom style="thin">
        <color indexed="8"/>
      </bottom>
      <diagonal/>
    </border>
    <border>
      <left/>
      <right style="thin">
        <color indexed="8"/>
      </right>
      <top/>
      <bottom/>
      <diagonal/>
    </border>
    <border>
      <left style="thin">
        <color indexed="8"/>
      </left>
      <right style="thin">
        <color indexed="8"/>
      </right>
      <top style="thin">
        <color indexed="64"/>
      </top>
      <bottom style="thin">
        <color indexed="8"/>
      </bottom>
      <diagonal/>
    </border>
    <border>
      <left style="thin">
        <color indexed="64"/>
      </left>
      <right style="thin">
        <color indexed="64"/>
      </right>
      <top/>
      <bottom style="thin">
        <color indexed="64"/>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8"/>
      </left>
      <right/>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right/>
      <top/>
      <bottom style="thin">
        <color indexed="8"/>
      </bottom>
      <diagonal/>
    </border>
    <border>
      <left style="thin">
        <color indexed="64"/>
      </left>
      <right/>
      <top style="thin">
        <color indexed="64"/>
      </top>
      <bottom/>
      <diagonal/>
    </border>
    <border>
      <left/>
      <right/>
      <top style="thin">
        <color indexed="8"/>
      </top>
      <bottom style="thin">
        <color indexed="8"/>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8"/>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diagonal/>
    </border>
    <border>
      <left/>
      <right/>
      <top style="thin">
        <color indexed="64"/>
      </top>
      <bottom style="thin">
        <color indexed="64"/>
      </bottom>
      <diagonal/>
    </border>
    <border>
      <left style="thin">
        <color indexed="8"/>
      </left>
      <right/>
      <top style="thin">
        <color indexed="64"/>
      </top>
      <bottom style="thin">
        <color indexed="64"/>
      </bottom>
      <diagonal/>
    </border>
    <border>
      <left style="medium">
        <color indexed="64"/>
      </left>
      <right style="thin">
        <color indexed="8"/>
      </right>
      <top/>
      <bottom style="thin">
        <color indexed="8"/>
      </bottom>
      <diagonal/>
    </border>
    <border>
      <left/>
      <right style="medium">
        <color indexed="64"/>
      </right>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thin">
        <color indexed="8"/>
      </top>
      <bottom/>
      <diagonal/>
    </border>
    <border>
      <left style="medium">
        <color indexed="64"/>
      </left>
      <right style="thin">
        <color indexed="64"/>
      </right>
      <top style="thin">
        <color indexed="64"/>
      </top>
      <bottom style="medium">
        <color indexed="64"/>
      </bottom>
      <diagonal/>
    </border>
    <border>
      <left style="thin">
        <color indexed="8"/>
      </left>
      <right style="medium">
        <color indexed="64"/>
      </right>
      <top style="thin">
        <color indexed="8"/>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8"/>
      </bottom>
      <diagonal/>
    </border>
    <border>
      <left style="medium">
        <color indexed="64"/>
      </left>
      <right style="thin">
        <color indexed="8"/>
      </right>
      <top style="thin">
        <color indexed="8"/>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8"/>
      </right>
      <top/>
      <bottom style="medium">
        <color indexed="64"/>
      </bottom>
      <diagonal/>
    </border>
    <border>
      <left style="thin">
        <color indexed="64"/>
      </left>
      <right style="medium">
        <color indexed="64"/>
      </right>
      <top/>
      <bottom style="medium">
        <color indexed="64"/>
      </bottom>
      <diagonal/>
    </border>
    <border>
      <left style="thin">
        <color indexed="8"/>
      </left>
      <right style="thin">
        <color indexed="8"/>
      </right>
      <top/>
      <bottom style="thin">
        <color indexed="64"/>
      </bottom>
      <diagonal/>
    </border>
    <border>
      <left style="thin">
        <color indexed="8"/>
      </left>
      <right style="thin">
        <color indexed="64"/>
      </right>
      <top style="thin">
        <color indexed="8"/>
      </top>
      <bottom/>
      <diagonal/>
    </border>
    <border>
      <left style="thin">
        <color indexed="8"/>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8"/>
      </right>
      <top/>
      <bottom style="thin">
        <color indexed="64"/>
      </bottom>
      <diagonal/>
    </border>
    <border>
      <left style="thin">
        <color indexed="8"/>
      </left>
      <right/>
      <top style="thin">
        <color indexed="8"/>
      </top>
      <bottom style="thin">
        <color indexed="64"/>
      </bottom>
      <diagonal/>
    </border>
    <border>
      <left/>
      <right style="medium">
        <color indexed="64"/>
      </right>
      <top style="thin">
        <color indexed="8"/>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8"/>
      </top>
      <bottom style="thin">
        <color indexed="8"/>
      </bottom>
      <diagonal/>
    </border>
    <border>
      <left style="medium">
        <color indexed="64"/>
      </left>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s>
  <cellStyleXfs count="39">
    <xf numFmtId="0" fontId="0" fillId="0" borderId="0"/>
    <xf numFmtId="174" fontId="2" fillId="0" borderId="0" applyFill="0" applyBorder="0" applyAlignment="0" applyProtection="0"/>
    <xf numFmtId="174" fontId="2" fillId="0" borderId="0" applyFill="0" applyBorder="0" applyAlignment="0" applyProtection="0"/>
    <xf numFmtId="180" fontId="60" fillId="0" borderId="0"/>
    <xf numFmtId="171" fontId="13" fillId="0" borderId="0" applyFill="0" applyBorder="0" applyAlignment="0" applyProtection="0"/>
    <xf numFmtId="43" fontId="13" fillId="0" borderId="0" applyFill="0" applyBorder="0" applyAlignment="0" applyProtection="0"/>
    <xf numFmtId="43" fontId="13" fillId="0" borderId="0" applyFill="0" applyBorder="0" applyAlignment="0" applyProtection="0"/>
    <xf numFmtId="171"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175" fontId="2" fillId="0" borderId="0" applyFill="0" applyBorder="0" applyAlignment="0" applyProtection="0"/>
    <xf numFmtId="173" fontId="1" fillId="0" borderId="0" applyFill="0" applyBorder="0" applyAlignment="0" applyProtection="0"/>
    <xf numFmtId="173" fontId="13" fillId="0" borderId="0" applyFill="0" applyBorder="0" applyAlignment="0" applyProtection="0"/>
    <xf numFmtId="0" fontId="13" fillId="0" borderId="0"/>
    <xf numFmtId="0" fontId="17" fillId="0" borderId="0"/>
    <xf numFmtId="181" fontId="61" fillId="0" borderId="0"/>
    <xf numFmtId="0" fontId="17" fillId="0" borderId="0"/>
    <xf numFmtId="182" fontId="18" fillId="0" borderId="0" applyBorder="0" applyProtection="0"/>
    <xf numFmtId="0" fontId="62" fillId="0" borderId="0">
      <alignment horizontal="center"/>
    </xf>
    <xf numFmtId="0" fontId="62" fillId="0" borderId="0">
      <alignment horizontal="center" textRotation="90"/>
    </xf>
    <xf numFmtId="0" fontId="19" fillId="0" borderId="0">
      <alignment horizontal="center" textRotation="90"/>
    </xf>
    <xf numFmtId="0" fontId="13" fillId="0" borderId="0"/>
    <xf numFmtId="0" fontId="17" fillId="0" borderId="0"/>
    <xf numFmtId="0" fontId="20" fillId="0" borderId="0"/>
    <xf numFmtId="0" fontId="13" fillId="0" borderId="0"/>
    <xf numFmtId="0" fontId="21" fillId="0" borderId="0"/>
    <xf numFmtId="0" fontId="22" fillId="0" borderId="0"/>
    <xf numFmtId="0" fontId="61" fillId="0" borderId="0"/>
    <xf numFmtId="0" fontId="59" fillId="0" borderId="0"/>
    <xf numFmtId="0" fontId="13" fillId="0" borderId="0"/>
    <xf numFmtId="9" fontId="2" fillId="0" borderId="0" applyFill="0" applyBorder="0" applyAlignment="0" applyProtection="0"/>
    <xf numFmtId="9" fontId="2" fillId="0" borderId="0" applyFill="0" applyBorder="0" applyAlignment="0" applyProtection="0"/>
    <xf numFmtId="9" fontId="13" fillId="0" borderId="0" applyFill="0" applyBorder="0" applyAlignment="0" applyProtection="0"/>
    <xf numFmtId="0" fontId="63" fillId="0" borderId="0"/>
    <xf numFmtId="0" fontId="23" fillId="0" borderId="0"/>
    <xf numFmtId="183" fontId="63" fillId="0" borderId="0"/>
    <xf numFmtId="184" fontId="23" fillId="0" borderId="0"/>
  </cellStyleXfs>
  <cellXfs count="904">
    <xf numFmtId="0" fontId="0" fillId="0" borderId="0" xfId="0"/>
    <xf numFmtId="0" fontId="13" fillId="0" borderId="0" xfId="31"/>
    <xf numFmtId="0" fontId="3" fillId="0" borderId="0" xfId="31" applyFont="1"/>
    <xf numFmtId="0" fontId="4" fillId="0" borderId="0" xfId="31" applyFont="1"/>
    <xf numFmtId="0" fontId="13" fillId="0" borderId="0" xfId="31" applyAlignment="1">
      <alignment horizontal="center" vertical="center"/>
    </xf>
    <xf numFmtId="0" fontId="5" fillId="0" borderId="0" xfId="31" applyFont="1" applyFill="1"/>
    <xf numFmtId="0" fontId="6" fillId="0" borderId="0" xfId="31" applyFont="1" applyAlignment="1">
      <alignment horizontal="center" vertical="center"/>
    </xf>
    <xf numFmtId="0" fontId="5" fillId="0" borderId="0" xfId="31" applyFont="1"/>
    <xf numFmtId="0" fontId="7" fillId="0" borderId="1" xfId="31" applyFont="1" applyBorder="1" applyAlignment="1">
      <alignment horizontal="center" vertical="center"/>
    </xf>
    <xf numFmtId="0" fontId="7" fillId="0" borderId="2" xfId="31" applyFont="1" applyBorder="1" applyAlignment="1">
      <alignment horizontal="center" vertical="center"/>
    </xf>
    <xf numFmtId="0" fontId="7" fillId="0" borderId="3" xfId="31" applyFont="1" applyBorder="1" applyAlignment="1">
      <alignment horizontal="center" vertical="center"/>
    </xf>
    <xf numFmtId="0" fontId="7" fillId="0" borderId="4" xfId="31" applyFont="1" applyBorder="1" applyAlignment="1">
      <alignment horizontal="center" vertical="center"/>
    </xf>
    <xf numFmtId="0" fontId="7" fillId="0" borderId="5" xfId="31" applyFont="1" applyBorder="1" applyAlignment="1">
      <alignment horizontal="center" vertical="center"/>
    </xf>
    <xf numFmtId="17" fontId="7" fillId="0" borderId="6" xfId="31" applyNumberFormat="1" applyFont="1" applyBorder="1" applyAlignment="1">
      <alignment horizontal="center" vertical="center"/>
    </xf>
    <xf numFmtId="0" fontId="7" fillId="0" borderId="6" xfId="31" applyFont="1" applyBorder="1" applyAlignment="1">
      <alignment horizontal="center" vertical="center"/>
    </xf>
    <xf numFmtId="0" fontId="7" fillId="0" borderId="7" xfId="31" applyFont="1" applyBorder="1" applyAlignment="1">
      <alignment horizontal="center" vertical="center"/>
    </xf>
    <xf numFmtId="0" fontId="7" fillId="0" borderId="8" xfId="31" applyFont="1" applyBorder="1" applyAlignment="1">
      <alignment horizontal="center" vertical="center"/>
    </xf>
    <xf numFmtId="1" fontId="7" fillId="0" borderId="2" xfId="33" applyNumberFormat="1" applyFont="1" applyFill="1" applyBorder="1" applyAlignment="1" applyProtection="1">
      <alignment horizontal="center" vertical="center"/>
    </xf>
    <xf numFmtId="3" fontId="3" fillId="0" borderId="2" xfId="2" applyNumberFormat="1" applyFont="1" applyFill="1" applyBorder="1" applyAlignment="1" applyProtection="1">
      <alignment horizontal="center" vertical="center"/>
    </xf>
    <xf numFmtId="0" fontId="7" fillId="0" borderId="2" xfId="31" applyFont="1" applyBorder="1" applyAlignment="1">
      <alignment horizontal="left" vertical="center" wrapText="1"/>
    </xf>
    <xf numFmtId="1" fontId="3" fillId="0" borderId="2" xfId="33" applyNumberFormat="1" applyFont="1" applyFill="1" applyBorder="1" applyAlignment="1" applyProtection="1">
      <alignment horizontal="center" vertical="center"/>
    </xf>
    <xf numFmtId="0" fontId="7" fillId="0" borderId="2" xfId="31" applyFont="1" applyBorder="1" applyAlignment="1">
      <alignment horizontal="left" vertical="center"/>
    </xf>
    <xf numFmtId="174" fontId="3" fillId="0" borderId="2" xfId="2" applyFont="1" applyFill="1" applyBorder="1" applyAlignment="1" applyProtection="1">
      <alignment horizontal="center" vertical="center"/>
    </xf>
    <xf numFmtId="0" fontId="13" fillId="0" borderId="0" xfId="31" applyFill="1" applyAlignment="1">
      <alignment horizontal="center" vertical="center"/>
    </xf>
    <xf numFmtId="0" fontId="7" fillId="0" borderId="0" xfId="31" applyFont="1" applyFill="1" applyBorder="1" applyAlignment="1">
      <alignment horizontal="center" vertical="center"/>
    </xf>
    <xf numFmtId="0" fontId="9" fillId="0" borderId="0" xfId="31" applyFont="1" applyFill="1" applyBorder="1" applyAlignment="1">
      <alignment horizontal="left" vertical="center" wrapText="1"/>
    </xf>
    <xf numFmtId="0" fontId="7" fillId="0" borderId="0" xfId="31" applyFont="1" applyFill="1" applyBorder="1" applyAlignment="1">
      <alignment horizontal="left" vertical="center"/>
    </xf>
    <xf numFmtId="0" fontId="6" fillId="0" borderId="0" xfId="31" applyFont="1" applyFill="1" applyAlignment="1">
      <alignment horizontal="center" vertical="center"/>
    </xf>
    <xf numFmtId="0" fontId="7" fillId="0" borderId="0" xfId="31" applyFont="1" applyBorder="1" applyAlignment="1">
      <alignment horizontal="left" vertical="center"/>
    </xf>
    <xf numFmtId="0" fontId="13" fillId="0" borderId="0" xfId="31" applyFill="1"/>
    <xf numFmtId="1" fontId="8" fillId="0" borderId="2" xfId="33" applyNumberFormat="1" applyFont="1" applyFill="1" applyBorder="1" applyAlignment="1" applyProtection="1">
      <alignment horizontal="center" vertical="center"/>
    </xf>
    <xf numFmtId="37" fontId="8" fillId="0" borderId="2" xfId="12" applyNumberFormat="1" applyFont="1" applyFill="1" applyBorder="1" applyAlignment="1" applyProtection="1">
      <alignment horizontal="center" vertical="center"/>
    </xf>
    <xf numFmtId="174" fontId="3" fillId="0" borderId="2" xfId="2" applyFont="1" applyFill="1" applyBorder="1" applyAlignment="1" applyProtection="1">
      <alignment horizontal="right" vertical="center"/>
    </xf>
    <xf numFmtId="0" fontId="9" fillId="0" borderId="0" xfId="31" applyFont="1"/>
    <xf numFmtId="0" fontId="0" fillId="0" borderId="0" xfId="31" applyFont="1"/>
    <xf numFmtId="0" fontId="10" fillId="0" borderId="0" xfId="31" applyFont="1"/>
    <xf numFmtId="1" fontId="11" fillId="0" borderId="2" xfId="33" applyNumberFormat="1" applyFont="1" applyFill="1" applyBorder="1" applyAlignment="1" applyProtection="1">
      <alignment horizontal="center" vertical="center"/>
    </xf>
    <xf numFmtId="0" fontId="7" fillId="0" borderId="0" xfId="31" applyFont="1" applyBorder="1" applyAlignment="1">
      <alignment horizontal="center" vertical="center"/>
    </xf>
    <xf numFmtId="1" fontId="8" fillId="0" borderId="0" xfId="33" applyNumberFormat="1" applyFont="1" applyFill="1" applyBorder="1" applyAlignment="1" applyProtection="1">
      <alignment horizontal="center" vertical="center"/>
    </xf>
    <xf numFmtId="37" fontId="8" fillId="0" borderId="0" xfId="12" applyNumberFormat="1" applyFont="1" applyFill="1" applyBorder="1" applyAlignment="1" applyProtection="1">
      <alignment horizontal="center" vertical="center"/>
    </xf>
    <xf numFmtId="39" fontId="3" fillId="0" borderId="0" xfId="12" applyNumberFormat="1" applyFont="1" applyFill="1" applyBorder="1" applyAlignment="1" applyProtection="1">
      <alignment horizontal="right" vertical="center"/>
    </xf>
    <xf numFmtId="0" fontId="9" fillId="0" borderId="0" xfId="31" applyFont="1" applyBorder="1" applyAlignment="1">
      <alignment horizontal="left" vertical="center" wrapText="1"/>
    </xf>
    <xf numFmtId="3" fontId="3" fillId="0" borderId="2" xfId="32" applyNumberFormat="1" applyFont="1" applyFill="1" applyBorder="1" applyAlignment="1" applyProtection="1">
      <alignment horizontal="center" vertical="center"/>
    </xf>
    <xf numFmtId="3" fontId="12" fillId="0" borderId="2" xfId="32" applyNumberFormat="1" applyFont="1" applyFill="1" applyBorder="1" applyAlignment="1" applyProtection="1">
      <alignment horizontal="center" vertical="center"/>
    </xf>
    <xf numFmtId="3" fontId="3" fillId="0" borderId="2" xfId="1" applyNumberFormat="1" applyFont="1" applyFill="1" applyBorder="1" applyAlignment="1" applyProtection="1">
      <alignment horizontal="center" vertical="center"/>
    </xf>
    <xf numFmtId="3" fontId="12" fillId="0" borderId="2" xfId="1" applyNumberFormat="1" applyFont="1" applyFill="1" applyBorder="1" applyAlignment="1" applyProtection="1">
      <alignment horizontal="center" vertical="center"/>
    </xf>
    <xf numFmtId="1" fontId="11" fillId="0" borderId="2" xfId="32" applyNumberFormat="1" applyFont="1" applyFill="1" applyBorder="1" applyAlignment="1" applyProtection="1">
      <alignment horizontal="center" vertical="center"/>
    </xf>
    <xf numFmtId="1" fontId="8" fillId="0" borderId="2" xfId="32" applyNumberFormat="1" applyFont="1" applyFill="1" applyBorder="1" applyAlignment="1" applyProtection="1">
      <alignment horizontal="center" vertical="center"/>
    </xf>
    <xf numFmtId="0" fontId="9" fillId="0" borderId="0" xfId="31" applyFont="1" applyBorder="1" applyAlignment="1">
      <alignment horizontal="left" vertical="center"/>
    </xf>
    <xf numFmtId="1" fontId="8" fillId="0" borderId="0" xfId="32" applyNumberFormat="1" applyFont="1" applyFill="1" applyBorder="1" applyAlignment="1" applyProtection="1">
      <alignment horizontal="center" vertical="center"/>
    </xf>
    <xf numFmtId="1" fontId="3" fillId="0" borderId="2" xfId="32" applyNumberFormat="1" applyFont="1" applyFill="1" applyBorder="1" applyAlignment="1" applyProtection="1">
      <alignment horizontal="center" vertical="center"/>
    </xf>
    <xf numFmtId="0" fontId="7" fillId="0" borderId="9" xfId="31" applyFont="1" applyBorder="1" applyAlignment="1">
      <alignment horizontal="center" vertical="center"/>
    </xf>
    <xf numFmtId="0" fontId="0" fillId="0" borderId="0" xfId="31" applyFont="1" applyAlignment="1">
      <alignment horizontal="left"/>
    </xf>
    <xf numFmtId="174" fontId="3" fillId="0" borderId="0" xfId="2" applyFont="1" applyFill="1" applyBorder="1" applyAlignment="1" applyProtection="1">
      <alignment horizontal="right" vertical="center"/>
    </xf>
    <xf numFmtId="0" fontId="6" fillId="0" borderId="0" xfId="31" applyFont="1" applyAlignment="1">
      <alignment horizontal="left" vertical="center"/>
    </xf>
    <xf numFmtId="0" fontId="64" fillId="0" borderId="0" xfId="31" applyFont="1" applyFill="1" applyAlignment="1">
      <alignment horizontal="left" vertical="center"/>
    </xf>
    <xf numFmtId="39" fontId="3" fillId="0" borderId="2" xfId="12" applyNumberFormat="1" applyFont="1" applyFill="1" applyBorder="1" applyAlignment="1" applyProtection="1">
      <alignment horizontal="center" vertical="center"/>
    </xf>
    <xf numFmtId="2" fontId="3" fillId="0" borderId="2" xfId="32" applyNumberFormat="1" applyFont="1" applyFill="1" applyBorder="1" applyAlignment="1" applyProtection="1">
      <alignment horizontal="center" vertical="center"/>
    </xf>
    <xf numFmtId="0" fontId="7" fillId="0" borderId="10" xfId="31" applyFont="1" applyBorder="1" applyAlignment="1">
      <alignment horizontal="center" vertical="center"/>
    </xf>
    <xf numFmtId="1" fontId="7" fillId="0" borderId="10" xfId="33" applyNumberFormat="1" applyFont="1" applyFill="1" applyBorder="1" applyAlignment="1" applyProtection="1">
      <alignment horizontal="center" vertical="center"/>
    </xf>
    <xf numFmtId="176" fontId="7" fillId="0" borderId="10" xfId="33" applyNumberFormat="1" applyFont="1" applyFill="1" applyBorder="1" applyAlignment="1" applyProtection="1">
      <alignment horizontal="center" vertical="center"/>
    </xf>
    <xf numFmtId="3" fontId="3" fillId="0" borderId="10" xfId="2" applyNumberFormat="1" applyFont="1" applyFill="1" applyBorder="1" applyAlignment="1" applyProtection="1">
      <alignment horizontal="center" vertical="center"/>
    </xf>
    <xf numFmtId="1" fontId="3" fillId="0" borderId="10" xfId="33" applyNumberFormat="1" applyFont="1" applyFill="1" applyBorder="1" applyAlignment="1" applyProtection="1">
      <alignment horizontal="center" vertical="center"/>
    </xf>
    <xf numFmtId="1" fontId="8" fillId="0" borderId="10" xfId="33" applyNumberFormat="1" applyFont="1" applyFill="1" applyBorder="1" applyAlignment="1" applyProtection="1">
      <alignment horizontal="center" vertical="center"/>
    </xf>
    <xf numFmtId="0" fontId="65" fillId="0" borderId="0" xfId="31" applyFont="1"/>
    <xf numFmtId="0" fontId="3" fillId="0" borderId="0" xfId="31" applyFont="1" applyAlignment="1">
      <alignment horizontal="center" vertical="center"/>
    </xf>
    <xf numFmtId="0" fontId="1" fillId="0" borderId="0" xfId="13" applyNumberFormat="1" applyFill="1" applyBorder="1" applyAlignment="1">
      <alignment horizontal="left" vertical="center" wrapText="1"/>
    </xf>
    <xf numFmtId="0" fontId="3" fillId="0" borderId="0" xfId="31" applyFont="1" applyAlignment="1">
      <alignment vertical="center"/>
    </xf>
    <xf numFmtId="0" fontId="3" fillId="0" borderId="0" xfId="31" applyFont="1" applyAlignment="1">
      <alignment horizontal="left" vertical="center"/>
    </xf>
    <xf numFmtId="0" fontId="14" fillId="0" borderId="0" xfId="31" applyFont="1"/>
    <xf numFmtId="0" fontId="8" fillId="0" borderId="0" xfId="31" applyFont="1"/>
    <xf numFmtId="0" fontId="16" fillId="0" borderId="0" xfId="31" applyFont="1"/>
    <xf numFmtId="0" fontId="6" fillId="0" borderId="0" xfId="31" applyFont="1" applyAlignment="1">
      <alignment horizontal="left" vertical="center" wrapText="1"/>
    </xf>
    <xf numFmtId="0" fontId="6" fillId="0" borderId="0" xfId="31" applyFont="1"/>
    <xf numFmtId="0" fontId="6" fillId="0" borderId="11" xfId="31" applyFont="1" applyFill="1" applyBorder="1" applyAlignment="1">
      <alignment vertical="top"/>
    </xf>
    <xf numFmtId="0" fontId="66" fillId="0" borderId="0" xfId="31" applyFont="1" applyAlignment="1">
      <alignment vertical="center"/>
    </xf>
    <xf numFmtId="0" fontId="66" fillId="0" borderId="0" xfId="31" applyFont="1"/>
    <xf numFmtId="0" fontId="67" fillId="0" borderId="0" xfId="31" applyFont="1"/>
    <xf numFmtId="0" fontId="64" fillId="0" borderId="0" xfId="31" applyFont="1" applyAlignment="1">
      <alignment horizontal="left" vertical="center"/>
    </xf>
    <xf numFmtId="0" fontId="7" fillId="0" borderId="7" xfId="31" applyFont="1" applyBorder="1" applyAlignment="1">
      <alignment horizontal="left" vertical="center" wrapText="1"/>
    </xf>
    <xf numFmtId="0" fontId="65" fillId="0" borderId="0" xfId="31" applyFont="1" applyBorder="1" applyAlignment="1">
      <alignment vertical="center"/>
    </xf>
    <xf numFmtId="1" fontId="3" fillId="0" borderId="7" xfId="33" applyNumberFormat="1" applyFont="1" applyFill="1" applyBorder="1" applyAlignment="1" applyProtection="1">
      <alignment horizontal="center" vertical="center"/>
    </xf>
    <xf numFmtId="176" fontId="7" fillId="0" borderId="7" xfId="33" applyNumberFormat="1" applyFont="1" applyFill="1" applyBorder="1" applyAlignment="1" applyProtection="1">
      <alignment horizontal="center" vertical="center"/>
    </xf>
    <xf numFmtId="1" fontId="7" fillId="0" borderId="12" xfId="33" applyNumberFormat="1" applyFont="1" applyFill="1" applyBorder="1" applyAlignment="1" applyProtection="1">
      <alignment horizontal="center" vertical="center"/>
    </xf>
    <xf numFmtId="2" fontId="3" fillId="0" borderId="1" xfId="32" applyNumberFormat="1" applyFont="1" applyFill="1" applyBorder="1" applyAlignment="1" applyProtection="1">
      <alignment horizontal="center" vertical="center"/>
    </xf>
    <xf numFmtId="37" fontId="8" fillId="0" borderId="10" xfId="12" applyNumberFormat="1" applyFont="1" applyFill="1" applyBorder="1" applyAlignment="1" applyProtection="1">
      <alignment horizontal="center" vertical="center"/>
    </xf>
    <xf numFmtId="39" fontId="3" fillId="0" borderId="10" xfId="12" applyNumberFormat="1" applyFont="1" applyFill="1" applyBorder="1" applyAlignment="1" applyProtection="1">
      <alignment horizontal="center" vertical="center"/>
    </xf>
    <xf numFmtId="0" fontId="68" fillId="0" borderId="0" xfId="31" applyFont="1" applyAlignment="1">
      <alignment vertical="center"/>
    </xf>
    <xf numFmtId="3" fontId="3" fillId="0" borderId="12" xfId="2" applyNumberFormat="1" applyFont="1" applyFill="1" applyBorder="1" applyAlignment="1" applyProtection="1">
      <alignment horizontal="center" vertical="center"/>
    </xf>
    <xf numFmtId="0" fontId="69" fillId="0" borderId="0" xfId="31" applyFont="1" applyAlignment="1">
      <alignment horizontal="left" vertical="center"/>
    </xf>
    <xf numFmtId="0" fontId="68" fillId="0" borderId="0" xfId="31" applyFont="1"/>
    <xf numFmtId="49" fontId="14" fillId="0" borderId="0" xfId="31" applyNumberFormat="1" applyFont="1" applyAlignment="1">
      <alignment horizontal="left"/>
    </xf>
    <xf numFmtId="0" fontId="14" fillId="0" borderId="0" xfId="31" applyFont="1" applyAlignment="1">
      <alignment horizontal="left"/>
    </xf>
    <xf numFmtId="17" fontId="7" fillId="0" borderId="10" xfId="31" applyNumberFormat="1" applyFont="1" applyFill="1" applyBorder="1" applyAlignment="1">
      <alignment horizontal="center" vertical="center"/>
    </xf>
    <xf numFmtId="0" fontId="7" fillId="0" borderId="10" xfId="31" applyFont="1" applyBorder="1" applyAlignment="1">
      <alignment horizontal="left" vertical="center" wrapText="1"/>
    </xf>
    <xf numFmtId="17" fontId="7" fillId="2" borderId="6" xfId="31" applyNumberFormat="1" applyFont="1" applyFill="1" applyBorder="1" applyAlignment="1">
      <alignment horizontal="center" vertical="center"/>
    </xf>
    <xf numFmtId="1" fontId="7" fillId="2" borderId="2" xfId="33" applyNumberFormat="1" applyFont="1" applyFill="1" applyBorder="1" applyAlignment="1" applyProtection="1">
      <alignment horizontal="center" vertical="center"/>
    </xf>
    <xf numFmtId="1" fontId="7" fillId="2" borderId="10" xfId="33" applyNumberFormat="1" applyFont="1" applyFill="1" applyBorder="1" applyAlignment="1" applyProtection="1">
      <alignment horizontal="center" vertical="center"/>
    </xf>
    <xf numFmtId="17" fontId="7" fillId="2" borderId="10" xfId="31" applyNumberFormat="1" applyFont="1" applyFill="1" applyBorder="1" applyAlignment="1">
      <alignment horizontal="center" vertical="center"/>
    </xf>
    <xf numFmtId="177" fontId="15" fillId="3" borderId="0" xfId="1" applyNumberFormat="1" applyFont="1" applyFill="1" applyAlignment="1">
      <alignment horizontal="center" vertical="center"/>
    </xf>
    <xf numFmtId="177" fontId="15" fillId="3" borderId="0" xfId="1" applyNumberFormat="1" applyFont="1" applyFill="1" applyAlignment="1">
      <alignment vertical="center"/>
    </xf>
    <xf numFmtId="177" fontId="14" fillId="3" borderId="0" xfId="1" applyNumberFormat="1" applyFont="1" applyFill="1" applyAlignment="1">
      <alignment horizontal="center" vertical="center"/>
    </xf>
    <xf numFmtId="10" fontId="24" fillId="0" borderId="10" xfId="32" applyNumberFormat="1" applyFont="1" applyBorder="1" applyAlignment="1">
      <alignment horizontal="center" vertical="center"/>
    </xf>
    <xf numFmtId="186" fontId="24" fillId="0" borderId="10" xfId="1" applyNumberFormat="1" applyFont="1" applyBorder="1" applyAlignment="1">
      <alignment horizontal="center" vertical="center"/>
    </xf>
    <xf numFmtId="0" fontId="25" fillId="0" borderId="0" xfId="0" applyFont="1" applyAlignment="1">
      <alignment vertical="center"/>
    </xf>
    <xf numFmtId="0" fontId="6" fillId="0" borderId="0" xfId="31" applyFont="1" applyBorder="1" applyAlignment="1">
      <alignment horizontal="left" vertical="center" wrapText="1"/>
    </xf>
    <xf numFmtId="0" fontId="6" fillId="0" borderId="0" xfId="31" applyFont="1" applyFill="1" applyAlignment="1">
      <alignment vertical="center" wrapText="1"/>
    </xf>
    <xf numFmtId="3" fontId="3" fillId="0" borderId="7" xfId="2" applyNumberFormat="1" applyFont="1" applyFill="1" applyBorder="1" applyAlignment="1" applyProtection="1">
      <alignment horizontal="center" vertical="center"/>
    </xf>
    <xf numFmtId="17" fontId="7" fillId="0" borderId="6" xfId="31" applyNumberFormat="1" applyFont="1" applyFill="1" applyBorder="1" applyAlignment="1">
      <alignment horizontal="center" vertical="center"/>
    </xf>
    <xf numFmtId="174" fontId="3" fillId="0" borderId="2" xfId="2" applyNumberFormat="1" applyFont="1" applyFill="1" applyBorder="1" applyAlignment="1" applyProtection="1">
      <alignment horizontal="center" vertical="center"/>
    </xf>
    <xf numFmtId="10" fontId="24" fillId="0" borderId="0" xfId="32" applyNumberFormat="1" applyFont="1" applyBorder="1" applyAlignment="1">
      <alignment horizontal="center" vertical="center"/>
    </xf>
    <xf numFmtId="186" fontId="24" fillId="0" borderId="0" xfId="1" applyNumberFormat="1" applyFont="1" applyBorder="1" applyAlignment="1">
      <alignment horizontal="center" vertical="center"/>
    </xf>
    <xf numFmtId="177" fontId="65" fillId="0" borderId="0" xfId="1" applyNumberFormat="1" applyFont="1" applyFill="1" applyAlignment="1">
      <alignment horizontal="left" vertical="center"/>
    </xf>
    <xf numFmtId="17" fontId="7" fillId="4" borderId="10" xfId="31" applyNumberFormat="1" applyFont="1" applyFill="1" applyBorder="1" applyAlignment="1">
      <alignment horizontal="center" vertical="center"/>
    </xf>
    <xf numFmtId="174" fontId="3" fillId="0" borderId="10" xfId="2" applyFont="1" applyFill="1" applyBorder="1" applyAlignment="1" applyProtection="1">
      <alignment horizontal="center" vertical="center"/>
    </xf>
    <xf numFmtId="3" fontId="3" fillId="3" borderId="10" xfId="2" applyNumberFormat="1" applyFont="1" applyFill="1" applyBorder="1" applyAlignment="1" applyProtection="1">
      <alignment horizontal="center" vertical="center"/>
    </xf>
    <xf numFmtId="0" fontId="3" fillId="3" borderId="0" xfId="31" applyFont="1" applyFill="1"/>
    <xf numFmtId="1" fontId="11" fillId="0" borderId="13" xfId="33" applyNumberFormat="1" applyFont="1" applyFill="1" applyBorder="1" applyAlignment="1" applyProtection="1">
      <alignment horizontal="center" vertical="center"/>
    </xf>
    <xf numFmtId="174" fontId="11" fillId="0" borderId="2" xfId="2" applyFont="1" applyFill="1" applyBorder="1" applyAlignment="1" applyProtection="1">
      <alignment horizontal="center" vertical="center"/>
    </xf>
    <xf numFmtId="1" fontId="11" fillId="0" borderId="0" xfId="33" applyNumberFormat="1" applyFont="1" applyFill="1" applyBorder="1" applyAlignment="1" applyProtection="1">
      <alignment horizontal="center" vertical="center"/>
    </xf>
    <xf numFmtId="2" fontId="3" fillId="0" borderId="0" xfId="33" applyNumberFormat="1" applyFont="1" applyFill="1" applyBorder="1" applyAlignment="1" applyProtection="1">
      <alignment horizontal="right" vertical="center"/>
    </xf>
    <xf numFmtId="0" fontId="26" fillId="0" borderId="0" xfId="31" applyFont="1"/>
    <xf numFmtId="0" fontId="7" fillId="0" borderId="14" xfId="31" applyFont="1" applyBorder="1" applyAlignment="1">
      <alignment horizontal="center" vertical="center"/>
    </xf>
    <xf numFmtId="0" fontId="7" fillId="0" borderId="15" xfId="31" applyFont="1" applyBorder="1" applyAlignment="1">
      <alignment horizontal="center" vertical="center"/>
    </xf>
    <xf numFmtId="0" fontId="7" fillId="0" borderId="8" xfId="31" applyFont="1" applyBorder="1" applyAlignment="1">
      <alignment horizontal="center" vertical="center" wrapText="1"/>
    </xf>
    <xf numFmtId="0" fontId="7" fillId="0" borderId="12" xfId="31" applyFont="1" applyBorder="1" applyAlignment="1">
      <alignment horizontal="center" vertical="center"/>
    </xf>
    <xf numFmtId="0" fontId="7" fillId="0" borderId="16" xfId="31" applyFont="1" applyBorder="1" applyAlignment="1">
      <alignment horizontal="center" vertical="center"/>
    </xf>
    <xf numFmtId="0" fontId="9" fillId="0" borderId="0" xfId="31" applyFont="1" applyBorder="1" applyAlignment="1">
      <alignment horizontal="center" vertical="center" wrapText="1"/>
    </xf>
    <xf numFmtId="0" fontId="7" fillId="0" borderId="2" xfId="33" applyNumberFormat="1" applyFont="1" applyFill="1" applyBorder="1" applyAlignment="1" applyProtection="1">
      <alignment horizontal="center" vertical="center"/>
    </xf>
    <xf numFmtId="1" fontId="28" fillId="0" borderId="0" xfId="33" applyNumberFormat="1" applyFont="1" applyFill="1" applyBorder="1" applyAlignment="1" applyProtection="1">
      <alignment horizontal="center" vertical="center"/>
    </xf>
    <xf numFmtId="2" fontId="7" fillId="0" borderId="0" xfId="33" applyNumberFormat="1" applyFont="1" applyFill="1" applyBorder="1" applyAlignment="1" applyProtection="1">
      <alignment horizontal="right" vertical="center"/>
    </xf>
    <xf numFmtId="0" fontId="7" fillId="0" borderId="0" xfId="31" applyFont="1"/>
    <xf numFmtId="14" fontId="27" fillId="0" borderId="0" xfId="31" applyNumberFormat="1" applyFont="1" applyAlignment="1">
      <alignment horizontal="left"/>
    </xf>
    <xf numFmtId="0" fontId="7" fillId="0" borderId="0" xfId="31" applyFont="1" applyAlignment="1">
      <alignment horizontal="right"/>
    </xf>
    <xf numFmtId="177" fontId="3" fillId="0" borderId="7" xfId="2" applyNumberFormat="1" applyFont="1" applyFill="1" applyBorder="1" applyAlignment="1" applyProtection="1">
      <alignment horizontal="center" vertical="center"/>
    </xf>
    <xf numFmtId="0" fontId="6" fillId="0" borderId="7" xfId="31" applyFont="1" applyBorder="1" applyAlignment="1">
      <alignment horizontal="center" vertical="center"/>
    </xf>
    <xf numFmtId="49" fontId="14" fillId="0" borderId="0" xfId="31" applyNumberFormat="1" applyFont="1" applyAlignment="1"/>
    <xf numFmtId="186" fontId="14" fillId="0" borderId="0" xfId="31" applyNumberFormat="1" applyFont="1" applyAlignment="1"/>
    <xf numFmtId="49" fontId="3" fillId="0" borderId="0" xfId="31" applyNumberFormat="1" applyFont="1"/>
    <xf numFmtId="49" fontId="14" fillId="0" borderId="0" xfId="31" applyNumberFormat="1" applyFont="1"/>
    <xf numFmtId="0" fontId="3" fillId="5" borderId="0" xfId="31" applyFont="1" applyFill="1" applyAlignment="1">
      <alignment horizontal="center" vertical="center"/>
    </xf>
    <xf numFmtId="0" fontId="3" fillId="0" borderId="2" xfId="31" applyFont="1" applyBorder="1" applyAlignment="1">
      <alignment horizontal="center" vertical="center"/>
    </xf>
    <xf numFmtId="0" fontId="3" fillId="0" borderId="1" xfId="31" applyFont="1" applyBorder="1" applyAlignment="1">
      <alignment horizontal="center" vertical="center"/>
    </xf>
    <xf numFmtId="0" fontId="8" fillId="0" borderId="0" xfId="31" applyFont="1" applyAlignment="1">
      <alignment horizontal="center" vertical="center"/>
    </xf>
    <xf numFmtId="0" fontId="3" fillId="0" borderId="6" xfId="31" applyFont="1" applyBorder="1" applyAlignment="1">
      <alignment horizontal="center" vertical="center"/>
    </xf>
    <xf numFmtId="0" fontId="3" fillId="0" borderId="7" xfId="31" applyFont="1" applyBorder="1" applyAlignment="1">
      <alignment horizontal="center" vertical="center"/>
    </xf>
    <xf numFmtId="1" fontId="3" fillId="4" borderId="10" xfId="33" applyNumberFormat="1" applyFont="1" applyFill="1" applyBorder="1" applyAlignment="1" applyProtection="1">
      <alignment horizontal="center" vertical="center"/>
    </xf>
    <xf numFmtId="0" fontId="3" fillId="0" borderId="10" xfId="31" applyFont="1" applyBorder="1" applyAlignment="1">
      <alignment horizontal="center" vertical="center"/>
    </xf>
    <xf numFmtId="0" fontId="3" fillId="0" borderId="10" xfId="33" applyNumberFormat="1" applyFont="1" applyFill="1" applyBorder="1" applyAlignment="1" applyProtection="1">
      <alignment horizontal="center" vertical="center"/>
    </xf>
    <xf numFmtId="176" fontId="3" fillId="0" borderId="10" xfId="33" applyNumberFormat="1" applyFont="1" applyFill="1" applyBorder="1" applyAlignment="1" applyProtection="1">
      <alignment horizontal="center" vertical="center"/>
    </xf>
    <xf numFmtId="0" fontId="3" fillId="0" borderId="7" xfId="31" applyFont="1" applyBorder="1" applyAlignment="1">
      <alignment horizontal="left" vertical="center" wrapText="1"/>
    </xf>
    <xf numFmtId="0" fontId="8" fillId="0" borderId="7" xfId="31" applyFont="1" applyBorder="1" applyAlignment="1">
      <alignment horizontal="center" vertical="center"/>
    </xf>
    <xf numFmtId="0" fontId="3" fillId="0" borderId="2" xfId="31" applyFont="1" applyBorder="1" applyAlignment="1">
      <alignment horizontal="left" vertical="center" wrapText="1"/>
    </xf>
    <xf numFmtId="0" fontId="3" fillId="0" borderId="2" xfId="31" applyFont="1" applyBorder="1" applyAlignment="1">
      <alignment horizontal="left" vertical="center"/>
    </xf>
    <xf numFmtId="0" fontId="32" fillId="0" borderId="0" xfId="31" applyFont="1"/>
    <xf numFmtId="0" fontId="4" fillId="0" borderId="0" xfId="31" applyFont="1" applyFill="1"/>
    <xf numFmtId="0" fontId="8" fillId="0" borderId="0" xfId="31" applyFont="1" applyFill="1" applyAlignment="1">
      <alignment vertical="center"/>
    </xf>
    <xf numFmtId="0" fontId="3" fillId="0" borderId="10" xfId="31" applyFont="1" applyFill="1" applyBorder="1" applyAlignment="1">
      <alignment horizontal="left" vertical="center"/>
    </xf>
    <xf numFmtId="0" fontId="3" fillId="0" borderId="10" xfId="31" applyNumberFormat="1" applyFont="1" applyFill="1" applyBorder="1" applyAlignment="1">
      <alignment horizontal="center" vertical="center"/>
    </xf>
    <xf numFmtId="0" fontId="3" fillId="2" borderId="10" xfId="31" applyNumberFormat="1" applyFont="1" applyFill="1" applyBorder="1" applyAlignment="1">
      <alignment horizontal="center" vertical="center"/>
    </xf>
    <xf numFmtId="0" fontId="3" fillId="0" borderId="10" xfId="31" applyFont="1" applyFill="1" applyBorder="1" applyAlignment="1">
      <alignment horizontal="center" vertical="center"/>
    </xf>
    <xf numFmtId="0" fontId="3" fillId="0" borderId="10" xfId="31" applyFont="1" applyFill="1" applyBorder="1" applyAlignment="1">
      <alignment horizontal="left" vertical="center" wrapText="1"/>
    </xf>
    <xf numFmtId="176" fontId="3" fillId="0" borderId="10" xfId="31" quotePrefix="1" applyNumberFormat="1" applyFont="1" applyFill="1" applyBorder="1" applyAlignment="1">
      <alignment horizontal="center" vertical="center"/>
    </xf>
    <xf numFmtId="1" fontId="3" fillId="2" borderId="10" xfId="33" applyNumberFormat="1" applyFont="1" applyFill="1" applyBorder="1" applyAlignment="1" applyProtection="1">
      <alignment horizontal="center" vertical="center"/>
    </xf>
    <xf numFmtId="0" fontId="3" fillId="0" borderId="2" xfId="31" applyFont="1" applyFill="1" applyBorder="1" applyAlignment="1">
      <alignment horizontal="left" vertical="center"/>
    </xf>
    <xf numFmtId="0" fontId="3" fillId="0" borderId="13" xfId="31" applyFont="1" applyBorder="1" applyAlignment="1">
      <alignment horizontal="center" vertical="center"/>
    </xf>
    <xf numFmtId="0" fontId="4" fillId="0" borderId="0" xfId="31" applyFont="1" applyFill="1" applyAlignment="1"/>
    <xf numFmtId="0" fontId="14" fillId="5" borderId="0" xfId="31" applyFont="1" applyFill="1" applyAlignment="1">
      <alignment horizontal="center" vertical="center"/>
    </xf>
    <xf numFmtId="0" fontId="16" fillId="0" borderId="0" xfId="13" applyNumberFormat="1" applyFont="1" applyFill="1" applyBorder="1" applyAlignment="1">
      <alignment horizontal="left" vertical="center" wrapText="1"/>
    </xf>
    <xf numFmtId="0" fontId="16" fillId="0" borderId="0" xfId="31" applyFont="1" applyAlignment="1">
      <alignment horizontal="center" vertical="center"/>
    </xf>
    <xf numFmtId="0" fontId="14" fillId="0" borderId="0" xfId="31" applyFont="1" applyAlignment="1">
      <alignment vertical="center"/>
    </xf>
    <xf numFmtId="0" fontId="14" fillId="0" borderId="0" xfId="31" applyFont="1" applyAlignment="1">
      <alignment horizontal="left" vertical="center"/>
    </xf>
    <xf numFmtId="0" fontId="66" fillId="0" borderId="0" xfId="31" applyFont="1" applyBorder="1" applyAlignment="1">
      <alignment vertical="center"/>
    </xf>
    <xf numFmtId="0" fontId="3" fillId="0" borderId="2" xfId="31" applyFont="1" applyFill="1" applyBorder="1" applyAlignment="1">
      <alignment horizontal="center" vertical="center"/>
    </xf>
    <xf numFmtId="0" fontId="3" fillId="0" borderId="2" xfId="31" applyFont="1" applyFill="1" applyBorder="1" applyAlignment="1">
      <alignment horizontal="left" vertical="center" wrapText="1"/>
    </xf>
    <xf numFmtId="176" fontId="3" fillId="0" borderId="10" xfId="31" applyNumberFormat="1" applyFont="1" applyFill="1" applyBorder="1" applyAlignment="1">
      <alignment horizontal="center" vertical="center"/>
    </xf>
    <xf numFmtId="0" fontId="6" fillId="0" borderId="0" xfId="31" applyFont="1" applyAlignment="1">
      <alignment horizontal="left"/>
    </xf>
    <xf numFmtId="0" fontId="69" fillId="0" borderId="0" xfId="31" applyFont="1" applyAlignment="1">
      <alignment horizontal="left" vertical="center" wrapText="1"/>
    </xf>
    <xf numFmtId="0" fontId="70" fillId="0" borderId="0" xfId="31" applyFont="1" applyAlignment="1">
      <alignment horizontal="center"/>
    </xf>
    <xf numFmtId="0" fontId="4" fillId="0" borderId="0" xfId="31" applyFont="1" applyAlignment="1">
      <alignment vertical="center"/>
    </xf>
    <xf numFmtId="0" fontId="16" fillId="0" borderId="0" xfId="31" applyFont="1" applyAlignment="1">
      <alignment vertical="center"/>
    </xf>
    <xf numFmtId="0" fontId="65" fillId="0" borderId="0" xfId="31" applyFont="1" applyAlignment="1">
      <alignment horizontal="center" vertical="center"/>
    </xf>
    <xf numFmtId="0" fontId="16" fillId="0" borderId="0" xfId="31" applyFont="1" applyFill="1" applyAlignment="1">
      <alignment vertical="center"/>
    </xf>
    <xf numFmtId="1" fontId="3" fillId="0" borderId="10" xfId="31" applyNumberFormat="1" applyFont="1" applyFill="1" applyBorder="1" applyAlignment="1">
      <alignment horizontal="center" vertical="center"/>
    </xf>
    <xf numFmtId="38" fontId="3" fillId="0" borderId="10" xfId="31" applyNumberFormat="1" applyFont="1" applyFill="1" applyBorder="1" applyAlignment="1">
      <alignment horizontal="center" vertical="center"/>
    </xf>
    <xf numFmtId="0" fontId="3" fillId="0" borderId="10" xfId="31" applyFont="1" applyBorder="1" applyAlignment="1">
      <alignment horizontal="left" vertical="center"/>
    </xf>
    <xf numFmtId="38" fontId="3" fillId="0" borderId="10" xfId="31" applyNumberFormat="1" applyFont="1" applyBorder="1" applyAlignment="1">
      <alignment horizontal="center" vertical="center"/>
    </xf>
    <xf numFmtId="38" fontId="3" fillId="0" borderId="10" xfId="2" applyNumberFormat="1" applyFont="1" applyFill="1" applyBorder="1" applyAlignment="1" applyProtection="1">
      <alignment horizontal="center" vertical="center"/>
    </xf>
    <xf numFmtId="0" fontId="3" fillId="0" borderId="7" xfId="31" applyFont="1" applyFill="1" applyBorder="1" applyAlignment="1">
      <alignment horizontal="left" vertical="center" wrapText="1"/>
    </xf>
    <xf numFmtId="0" fontId="6" fillId="0" borderId="0" xfId="31" applyFont="1" applyAlignment="1">
      <alignment horizontal="center"/>
    </xf>
    <xf numFmtId="0" fontId="14" fillId="0" borderId="0" xfId="31" applyFont="1" applyFill="1"/>
    <xf numFmtId="0" fontId="3" fillId="0" borderId="2" xfId="31" applyFont="1" applyFill="1" applyBorder="1" applyAlignment="1">
      <alignment horizontal="center" vertical="center" wrapText="1"/>
    </xf>
    <xf numFmtId="0" fontId="3" fillId="4" borderId="2" xfId="31" applyFont="1" applyFill="1" applyBorder="1" applyAlignment="1">
      <alignment horizontal="center" vertical="center" wrapText="1"/>
    </xf>
    <xf numFmtId="176" fontId="3" fillId="0" borderId="2" xfId="33" applyNumberFormat="1" applyFont="1" applyFill="1" applyBorder="1" applyAlignment="1" applyProtection="1">
      <alignment horizontal="center" vertical="center"/>
    </xf>
    <xf numFmtId="37" fontId="6" fillId="0" borderId="0" xfId="12" applyNumberFormat="1" applyFont="1" applyFill="1" applyBorder="1" applyAlignment="1" applyProtection="1">
      <alignment horizontal="center" vertical="center"/>
    </xf>
    <xf numFmtId="39" fontId="7" fillId="0" borderId="0" xfId="12" applyNumberFormat="1" applyFont="1" applyFill="1" applyBorder="1" applyAlignment="1" applyProtection="1">
      <alignment horizontal="center" vertical="center"/>
    </xf>
    <xf numFmtId="0" fontId="6" fillId="0" borderId="0" xfId="31" applyFont="1" applyFill="1"/>
    <xf numFmtId="0" fontId="64" fillId="0" borderId="0" xfId="31" applyFont="1"/>
    <xf numFmtId="0" fontId="14" fillId="3" borderId="0" xfId="31" applyFont="1" applyFill="1" applyAlignment="1">
      <alignment horizontal="center" vertical="center"/>
    </xf>
    <xf numFmtId="0" fontId="65" fillId="0" borderId="0" xfId="31" applyFont="1" applyAlignment="1">
      <alignment vertical="center"/>
    </xf>
    <xf numFmtId="0" fontId="14" fillId="0" borderId="1" xfId="31" applyFont="1" applyBorder="1" applyAlignment="1">
      <alignment horizontal="center" vertical="center"/>
    </xf>
    <xf numFmtId="0" fontId="14" fillId="0" borderId="2" xfId="31" applyFont="1" applyBorder="1" applyAlignment="1">
      <alignment horizontal="center" vertical="center"/>
    </xf>
    <xf numFmtId="0" fontId="14" fillId="0" borderId="4" xfId="31" applyFont="1" applyBorder="1" applyAlignment="1">
      <alignment horizontal="center" vertical="center"/>
    </xf>
    <xf numFmtId="0" fontId="14" fillId="0" borderId="5" xfId="31" applyFont="1" applyBorder="1" applyAlignment="1">
      <alignment horizontal="center" vertical="center"/>
    </xf>
    <xf numFmtId="17" fontId="14" fillId="0" borderId="6" xfId="31" applyNumberFormat="1" applyFont="1" applyBorder="1" applyAlignment="1">
      <alignment horizontal="center" vertical="center"/>
    </xf>
    <xf numFmtId="17" fontId="14" fillId="2" borderId="6" xfId="31" applyNumberFormat="1" applyFont="1" applyFill="1" applyBorder="1" applyAlignment="1">
      <alignment horizontal="center" vertical="center"/>
    </xf>
    <xf numFmtId="0" fontId="14" fillId="0" borderId="7" xfId="31" applyFont="1" applyBorder="1" applyAlignment="1">
      <alignment horizontal="center" vertical="center"/>
    </xf>
    <xf numFmtId="0" fontId="14" fillId="0" borderId="8" xfId="31" applyFont="1" applyBorder="1" applyAlignment="1">
      <alignment horizontal="center" vertical="center"/>
    </xf>
    <xf numFmtId="0" fontId="14" fillId="0" borderId="2" xfId="31" applyFont="1" applyFill="1" applyBorder="1" applyAlignment="1">
      <alignment horizontal="left" vertical="center" wrapText="1"/>
    </xf>
    <xf numFmtId="176" fontId="14" fillId="0" borderId="2" xfId="33" applyNumberFormat="1" applyFont="1" applyFill="1" applyBorder="1" applyAlignment="1" applyProtection="1">
      <alignment horizontal="center" vertical="center"/>
    </xf>
    <xf numFmtId="3" fontId="14" fillId="0" borderId="2" xfId="32" applyNumberFormat="1" applyFont="1" applyFill="1" applyBorder="1" applyAlignment="1" applyProtection="1">
      <alignment horizontal="center" vertical="center"/>
    </xf>
    <xf numFmtId="0" fontId="14" fillId="0" borderId="2" xfId="31" applyFont="1" applyBorder="1" applyAlignment="1">
      <alignment horizontal="left" vertical="center" wrapText="1"/>
    </xf>
    <xf numFmtId="37" fontId="16" fillId="0" borderId="2" xfId="12" applyNumberFormat="1" applyFont="1" applyFill="1" applyBorder="1" applyAlignment="1" applyProtection="1">
      <alignment horizontal="center" vertical="center"/>
    </xf>
    <xf numFmtId="0" fontId="14" fillId="0" borderId="0" xfId="31" applyFont="1" applyBorder="1" applyAlignment="1">
      <alignment horizontal="center" vertical="center"/>
    </xf>
    <xf numFmtId="0" fontId="30" fillId="0" borderId="0" xfId="31" applyFont="1" applyFill="1" applyBorder="1" applyAlignment="1">
      <alignment horizontal="left" vertical="center" wrapText="1"/>
    </xf>
    <xf numFmtId="37" fontId="16" fillId="0" borderId="0" xfId="12" applyNumberFormat="1" applyFont="1" applyFill="1" applyBorder="1" applyAlignment="1" applyProtection="1">
      <alignment horizontal="center" vertical="center"/>
    </xf>
    <xf numFmtId="39" fontId="14" fillId="0" borderId="0" xfId="12" applyNumberFormat="1" applyFont="1" applyFill="1" applyBorder="1" applyAlignment="1" applyProtection="1">
      <alignment horizontal="right" vertical="center"/>
    </xf>
    <xf numFmtId="0" fontId="14" fillId="0" borderId="0" xfId="31" applyFont="1" applyAlignment="1">
      <alignment horizontal="right" vertical="center"/>
    </xf>
    <xf numFmtId="0" fontId="3" fillId="0" borderId="0" xfId="31" applyFont="1" applyBorder="1" applyAlignment="1">
      <alignment horizontal="center" vertical="center"/>
    </xf>
    <xf numFmtId="0" fontId="3" fillId="0" borderId="0" xfId="31" applyFont="1" applyBorder="1" applyAlignment="1">
      <alignment horizontal="left" vertical="center"/>
    </xf>
    <xf numFmtId="0" fontId="3" fillId="6" borderId="2" xfId="31" applyFont="1" applyFill="1" applyBorder="1" applyAlignment="1">
      <alignment horizontal="left" vertical="center" wrapText="1"/>
    </xf>
    <xf numFmtId="0" fontId="31" fillId="0" borderId="0" xfId="31" applyFont="1" applyBorder="1" applyAlignment="1">
      <alignment horizontal="left" vertical="center"/>
    </xf>
    <xf numFmtId="0" fontId="34" fillId="0" borderId="0" xfId="0" applyFont="1" applyAlignment="1">
      <alignment vertical="center"/>
    </xf>
    <xf numFmtId="0" fontId="8" fillId="0" borderId="0" xfId="0" applyFont="1"/>
    <xf numFmtId="0" fontId="3" fillId="0" borderId="0" xfId="31" applyFont="1" applyFill="1" applyBorder="1" applyAlignment="1">
      <alignment horizontal="left" vertical="center"/>
    </xf>
    <xf numFmtId="0" fontId="8" fillId="0" borderId="0" xfId="31" applyFont="1" applyAlignment="1">
      <alignment horizontal="left"/>
    </xf>
    <xf numFmtId="0" fontId="14" fillId="0" borderId="0" xfId="31" applyFont="1" applyAlignment="1">
      <alignment horizontal="center" vertical="center"/>
    </xf>
    <xf numFmtId="17" fontId="14" fillId="0" borderId="6" xfId="31" applyNumberFormat="1" applyFont="1" applyFill="1" applyBorder="1" applyAlignment="1">
      <alignment horizontal="center" vertical="center"/>
    </xf>
    <xf numFmtId="17" fontId="14" fillId="2" borderId="10" xfId="31" applyNumberFormat="1" applyFont="1" applyFill="1" applyBorder="1" applyAlignment="1">
      <alignment horizontal="center" vertical="center"/>
    </xf>
    <xf numFmtId="0" fontId="14" fillId="0" borderId="17" xfId="31" applyFont="1" applyBorder="1" applyAlignment="1">
      <alignment horizontal="center" vertical="center"/>
    </xf>
    <xf numFmtId="0" fontId="14" fillId="0" borderId="18" xfId="31" applyFont="1" applyBorder="1" applyAlignment="1">
      <alignment horizontal="left" vertical="center"/>
    </xf>
    <xf numFmtId="1" fontId="35" fillId="0" borderId="2" xfId="32" applyNumberFormat="1" applyFont="1" applyFill="1" applyBorder="1" applyAlignment="1" applyProtection="1">
      <alignment horizontal="center" vertical="center"/>
    </xf>
    <xf numFmtId="1" fontId="35" fillId="2" borderId="2" xfId="32" applyNumberFormat="1" applyFont="1" applyFill="1" applyBorder="1" applyAlignment="1" applyProtection="1">
      <alignment horizontal="center" vertical="center"/>
    </xf>
    <xf numFmtId="3" fontId="35" fillId="0" borderId="2" xfId="32" applyNumberFormat="1" applyFont="1" applyFill="1" applyBorder="1" applyAlignment="1" applyProtection="1">
      <alignment horizontal="center" vertical="center"/>
    </xf>
    <xf numFmtId="3" fontId="14" fillId="0" borderId="2" xfId="1" applyNumberFormat="1" applyFont="1" applyFill="1" applyBorder="1" applyAlignment="1" applyProtection="1">
      <alignment horizontal="center" vertical="center"/>
    </xf>
    <xf numFmtId="0" fontId="14" fillId="6" borderId="2" xfId="31" applyFont="1" applyFill="1" applyBorder="1" applyAlignment="1">
      <alignment horizontal="left" vertical="center" wrapText="1"/>
    </xf>
    <xf numFmtId="3" fontId="35" fillId="2" borderId="2" xfId="32" applyNumberFormat="1" applyFont="1" applyFill="1" applyBorder="1" applyAlignment="1" applyProtection="1">
      <alignment horizontal="center" vertical="center"/>
    </xf>
    <xf numFmtId="1" fontId="14" fillId="0" borderId="2" xfId="32" applyNumberFormat="1" applyFont="1" applyFill="1" applyBorder="1" applyAlignment="1" applyProtection="1">
      <alignment horizontal="center" vertical="center"/>
    </xf>
    <xf numFmtId="0" fontId="14" fillId="0" borderId="10" xfId="31" applyFont="1" applyBorder="1" applyAlignment="1">
      <alignment horizontal="center" vertical="center"/>
    </xf>
    <xf numFmtId="0" fontId="14" fillId="6" borderId="19" xfId="31" applyFont="1" applyFill="1" applyBorder="1" applyAlignment="1">
      <alignment horizontal="left" vertical="center" wrapText="1"/>
    </xf>
    <xf numFmtId="1" fontId="33" fillId="0" borderId="2" xfId="32" applyNumberFormat="1" applyFont="1" applyFill="1" applyBorder="1" applyAlignment="1" applyProtection="1">
      <alignment horizontal="center" vertical="center"/>
    </xf>
    <xf numFmtId="2" fontId="14" fillId="0" borderId="2" xfId="32" applyNumberFormat="1" applyFont="1" applyFill="1" applyBorder="1" applyAlignment="1" applyProtection="1">
      <alignment horizontal="right" vertical="center"/>
    </xf>
    <xf numFmtId="0" fontId="14" fillId="0" borderId="2" xfId="31" applyFont="1" applyBorder="1" applyAlignment="1">
      <alignment horizontal="left" vertical="center"/>
    </xf>
    <xf numFmtId="1" fontId="16" fillId="0" borderId="2" xfId="32" applyNumberFormat="1" applyFont="1" applyFill="1" applyBorder="1" applyAlignment="1" applyProtection="1">
      <alignment horizontal="center" vertical="center"/>
    </xf>
    <xf numFmtId="39" fontId="14" fillId="0" borderId="2" xfId="12" applyNumberFormat="1" applyFont="1" applyFill="1" applyBorder="1" applyAlignment="1" applyProtection="1">
      <alignment horizontal="right" vertical="center"/>
    </xf>
    <xf numFmtId="0" fontId="30" fillId="0" borderId="0" xfId="31" applyFont="1" applyFill="1" applyBorder="1" applyAlignment="1">
      <alignment horizontal="left" vertical="center"/>
    </xf>
    <xf numFmtId="1" fontId="16" fillId="0" borderId="0" xfId="32" applyNumberFormat="1" applyFont="1" applyFill="1" applyBorder="1" applyAlignment="1" applyProtection="1">
      <alignment horizontal="center" vertical="center"/>
    </xf>
    <xf numFmtId="0" fontId="14" fillId="0" borderId="0" xfId="31" applyFont="1" applyBorder="1" applyAlignment="1">
      <alignment horizontal="left" vertical="center"/>
    </xf>
    <xf numFmtId="1" fontId="35" fillId="6" borderId="2" xfId="32" applyNumberFormat="1" applyFont="1" applyFill="1" applyBorder="1" applyAlignment="1" applyProtection="1">
      <alignment horizontal="center" vertical="center"/>
    </xf>
    <xf numFmtId="176" fontId="71" fillId="0" borderId="2" xfId="33" applyNumberFormat="1" applyFont="1" applyFill="1" applyBorder="1" applyAlignment="1" applyProtection="1">
      <alignment horizontal="center" vertical="center"/>
    </xf>
    <xf numFmtId="3" fontId="35" fillId="0" borderId="2" xfId="1" applyNumberFormat="1" applyFont="1" applyFill="1" applyBorder="1" applyAlignment="1" applyProtection="1">
      <alignment horizontal="center" vertical="center"/>
    </xf>
    <xf numFmtId="0" fontId="30" fillId="0" borderId="0" xfId="31" applyFont="1" applyBorder="1" applyAlignment="1">
      <alignment horizontal="left" vertical="top"/>
    </xf>
    <xf numFmtId="0" fontId="30" fillId="0" borderId="0" xfId="31" applyFont="1" applyBorder="1" applyAlignment="1">
      <alignment horizontal="left" vertical="center" wrapText="1"/>
    </xf>
    <xf numFmtId="0" fontId="14" fillId="0" borderId="3" xfId="31" applyFont="1" applyBorder="1" applyAlignment="1">
      <alignment horizontal="center" vertical="center"/>
    </xf>
    <xf numFmtId="0" fontId="14" fillId="0" borderId="9" xfId="31" applyFont="1" applyBorder="1" applyAlignment="1">
      <alignment horizontal="center" vertical="center"/>
    </xf>
    <xf numFmtId="4" fontId="14" fillId="0" borderId="2" xfId="32" applyNumberFormat="1" applyFont="1" applyFill="1" applyBorder="1" applyAlignment="1" applyProtection="1">
      <alignment horizontal="center" vertical="center"/>
    </xf>
    <xf numFmtId="0" fontId="30" fillId="0" borderId="0" xfId="31" applyFont="1" applyBorder="1" applyAlignment="1">
      <alignment horizontal="left" vertical="center"/>
    </xf>
    <xf numFmtId="0" fontId="6" fillId="0" borderId="0" xfId="31" applyFont="1" applyAlignment="1">
      <alignment vertical="center"/>
    </xf>
    <xf numFmtId="1" fontId="33" fillId="0" borderId="0" xfId="33" applyNumberFormat="1" applyFont="1" applyFill="1" applyBorder="1" applyAlignment="1" applyProtection="1">
      <alignment horizontal="center" vertical="center"/>
    </xf>
    <xf numFmtId="1" fontId="36" fillId="0" borderId="0" xfId="33" applyNumberFormat="1" applyFont="1" applyFill="1" applyBorder="1" applyAlignment="1" applyProtection="1">
      <alignment horizontal="center" vertical="center"/>
    </xf>
    <xf numFmtId="2" fontId="14" fillId="0" borderId="0" xfId="33" applyNumberFormat="1" applyFont="1" applyFill="1" applyBorder="1" applyAlignment="1" applyProtection="1">
      <alignment horizontal="right" vertical="center"/>
    </xf>
    <xf numFmtId="3" fontId="14" fillId="3" borderId="0" xfId="31" applyNumberFormat="1" applyFont="1" applyFill="1"/>
    <xf numFmtId="0" fontId="4" fillId="0" borderId="0" xfId="31" applyFont="1" applyFill="1" applyAlignment="1">
      <alignment horizontal="left"/>
    </xf>
    <xf numFmtId="0" fontId="6" fillId="0" borderId="0" xfId="31" quotePrefix="1" applyFont="1" applyAlignment="1">
      <alignment vertical="center" wrapText="1"/>
    </xf>
    <xf numFmtId="0" fontId="7" fillId="0" borderId="20" xfId="31" applyFont="1" applyBorder="1" applyAlignment="1">
      <alignment horizontal="center" vertical="center"/>
    </xf>
    <xf numFmtId="0" fontId="3" fillId="0" borderId="20" xfId="31" applyFont="1" applyBorder="1" applyAlignment="1">
      <alignment horizontal="center" vertical="center"/>
    </xf>
    <xf numFmtId="0" fontId="3" fillId="0" borderId="20" xfId="31" applyFont="1" applyFill="1" applyBorder="1" applyAlignment="1">
      <alignment horizontal="center" vertical="center"/>
    </xf>
    <xf numFmtId="0" fontId="6" fillId="0" borderId="0" xfId="31" applyFont="1" applyBorder="1" applyAlignment="1">
      <alignment horizontal="center" vertical="center"/>
    </xf>
    <xf numFmtId="0" fontId="6" fillId="0" borderId="11" xfId="31" applyFont="1" applyBorder="1" applyAlignment="1">
      <alignment horizontal="left" vertical="center"/>
    </xf>
    <xf numFmtId="0" fontId="72" fillId="0" borderId="0" xfId="31" applyFont="1" applyFill="1" applyAlignment="1">
      <alignment vertical="center"/>
    </xf>
    <xf numFmtId="0" fontId="6" fillId="0" borderId="0" xfId="31" applyFont="1" applyBorder="1" applyAlignment="1">
      <alignment vertical="center" wrapText="1"/>
    </xf>
    <xf numFmtId="3" fontId="3" fillId="3" borderId="7" xfId="2" applyNumberFormat="1" applyFont="1" applyFill="1" applyBorder="1" applyAlignment="1" applyProtection="1">
      <alignment horizontal="center" vertical="center"/>
    </xf>
    <xf numFmtId="0" fontId="73" fillId="0" borderId="0" xfId="31" applyFont="1" applyBorder="1" applyAlignment="1">
      <alignment horizontal="left" vertical="center" wrapText="1"/>
    </xf>
    <xf numFmtId="174" fontId="11" fillId="0" borderId="0" xfId="2" applyFont="1" applyFill="1" applyBorder="1" applyAlignment="1" applyProtection="1">
      <alignment horizontal="center" vertical="center"/>
    </xf>
    <xf numFmtId="10" fontId="74" fillId="0" borderId="0" xfId="32" applyNumberFormat="1" applyFont="1" applyBorder="1" applyAlignment="1">
      <alignment horizontal="center" vertical="center"/>
    </xf>
    <xf numFmtId="0" fontId="8" fillId="0" borderId="0" xfId="31" applyFont="1" applyAlignment="1">
      <alignment horizontal="center" vertical="center" wrapText="1"/>
    </xf>
    <xf numFmtId="1" fontId="3" fillId="0" borderId="2" xfId="33" applyNumberFormat="1" applyFont="1" applyFill="1" applyBorder="1" applyAlignment="1" applyProtection="1">
      <alignment horizontal="center" vertical="center" wrapText="1"/>
    </xf>
    <xf numFmtId="1" fontId="3" fillId="4" borderId="2" xfId="33" applyNumberFormat="1" applyFont="1" applyFill="1" applyBorder="1" applyAlignment="1" applyProtection="1">
      <alignment horizontal="center" vertical="center" wrapText="1"/>
    </xf>
    <xf numFmtId="176" fontId="3" fillId="0" borderId="2" xfId="33" applyNumberFormat="1" applyFont="1" applyFill="1" applyBorder="1" applyAlignment="1" applyProtection="1">
      <alignment horizontal="center" vertical="center" wrapText="1"/>
    </xf>
    <xf numFmtId="3" fontId="3" fillId="0" borderId="2" xfId="2" applyNumberFormat="1" applyFont="1" applyFill="1" applyBorder="1" applyAlignment="1" applyProtection="1">
      <alignment horizontal="center" vertical="center" wrapText="1"/>
    </xf>
    <xf numFmtId="0" fontId="3" fillId="0" borderId="2" xfId="31" applyFont="1" applyBorder="1" applyAlignment="1">
      <alignment horizontal="center" vertical="center" wrapText="1"/>
    </xf>
    <xf numFmtId="177" fontId="3" fillId="0" borderId="2" xfId="2" applyNumberFormat="1" applyFont="1" applyFill="1" applyBorder="1" applyAlignment="1" applyProtection="1">
      <alignment horizontal="center" vertical="center" wrapText="1"/>
    </xf>
    <xf numFmtId="0" fontId="8" fillId="0" borderId="2" xfId="31" applyFont="1" applyBorder="1" applyAlignment="1">
      <alignment horizontal="center" vertical="center" wrapText="1"/>
    </xf>
    <xf numFmtId="1" fontId="11" fillId="0" borderId="2" xfId="33" applyNumberFormat="1" applyFont="1" applyFill="1" applyBorder="1" applyAlignment="1" applyProtection="1">
      <alignment horizontal="center" vertical="center" wrapText="1"/>
    </xf>
    <xf numFmtId="1" fontId="11" fillId="0" borderId="13" xfId="33" applyNumberFormat="1" applyFont="1" applyFill="1" applyBorder="1" applyAlignment="1" applyProtection="1">
      <alignment horizontal="center" vertical="center" wrapText="1"/>
    </xf>
    <xf numFmtId="174" fontId="11" fillId="0" borderId="2" xfId="2" applyFont="1" applyFill="1" applyBorder="1" applyAlignment="1" applyProtection="1">
      <alignment horizontal="center" vertical="center" wrapText="1"/>
    </xf>
    <xf numFmtId="0" fontId="7" fillId="0" borderId="1" xfId="31" applyFont="1" applyBorder="1" applyAlignment="1">
      <alignment horizontal="center" vertical="center" wrapText="1"/>
    </xf>
    <xf numFmtId="0" fontId="7" fillId="0" borderId="3" xfId="31" applyFont="1" applyBorder="1" applyAlignment="1">
      <alignment horizontal="center" vertical="center" wrapText="1"/>
    </xf>
    <xf numFmtId="0" fontId="7" fillId="0" borderId="4" xfId="31" applyFont="1" applyBorder="1" applyAlignment="1">
      <alignment horizontal="center" vertical="center" wrapText="1"/>
    </xf>
    <xf numFmtId="0" fontId="7" fillId="0" borderId="7" xfId="31" applyFont="1" applyBorder="1" applyAlignment="1">
      <alignment horizontal="center" vertical="center" wrapText="1"/>
    </xf>
    <xf numFmtId="0" fontId="7" fillId="0" borderId="5" xfId="31" applyFont="1" applyBorder="1" applyAlignment="1">
      <alignment horizontal="center" vertical="center" wrapText="1"/>
    </xf>
    <xf numFmtId="17" fontId="7" fillId="0" borderId="6" xfId="31" applyNumberFormat="1" applyFont="1" applyBorder="1" applyAlignment="1">
      <alignment horizontal="center" vertical="center" wrapText="1"/>
    </xf>
    <xf numFmtId="0" fontId="7" fillId="0" borderId="6" xfId="31" applyFont="1" applyBorder="1" applyAlignment="1">
      <alignment horizontal="center" vertical="center" wrapText="1"/>
    </xf>
    <xf numFmtId="3" fontId="3" fillId="3" borderId="2" xfId="2" applyNumberFormat="1" applyFont="1" applyFill="1" applyBorder="1" applyAlignment="1" applyProtection="1">
      <alignment horizontal="center" vertical="center" wrapText="1"/>
    </xf>
    <xf numFmtId="3" fontId="3" fillId="3" borderId="2" xfId="1" applyNumberFormat="1" applyFont="1" applyFill="1" applyBorder="1" applyAlignment="1" applyProtection="1">
      <alignment horizontal="center" vertical="center"/>
    </xf>
    <xf numFmtId="0" fontId="13" fillId="0" borderId="10" xfId="31" applyBorder="1"/>
    <xf numFmtId="0" fontId="3" fillId="0" borderId="21" xfId="31" applyFont="1" applyBorder="1" applyAlignment="1">
      <alignment horizontal="center" vertical="center" wrapText="1"/>
    </xf>
    <xf numFmtId="0" fontId="6" fillId="0" borderId="0" xfId="31" applyFont="1" applyFill="1" applyBorder="1" applyAlignment="1">
      <alignment horizontal="left" vertical="center" wrapText="1"/>
    </xf>
    <xf numFmtId="3" fontId="12" fillId="3" borderId="2" xfId="1" applyNumberFormat="1" applyFont="1" applyFill="1" applyBorder="1" applyAlignment="1" applyProtection="1">
      <alignment horizontal="center" vertical="center"/>
    </xf>
    <xf numFmtId="0" fontId="13" fillId="0" borderId="0" xfId="31" applyBorder="1"/>
    <xf numFmtId="0" fontId="6" fillId="0" borderId="22" xfId="31" applyFont="1" applyBorder="1"/>
    <xf numFmtId="0" fontId="6" fillId="0" borderId="23" xfId="31" applyFont="1" applyFill="1" applyBorder="1"/>
    <xf numFmtId="0" fontId="6" fillId="0" borderId="0" xfId="31" applyFont="1" applyFill="1" applyAlignment="1">
      <alignment horizontal="left" vertical="center"/>
    </xf>
    <xf numFmtId="0" fontId="64" fillId="0" borderId="0" xfId="31" applyFont="1" applyBorder="1" applyAlignment="1">
      <alignment vertical="center"/>
    </xf>
    <xf numFmtId="10" fontId="64" fillId="0" borderId="10" xfId="32" applyNumberFormat="1" applyFont="1" applyFill="1" applyBorder="1" applyAlignment="1">
      <alignment horizontal="center" vertical="center"/>
    </xf>
    <xf numFmtId="186" fontId="64" fillId="0" borderId="10" xfId="1" quotePrefix="1" applyNumberFormat="1" applyFont="1" applyFill="1" applyBorder="1" applyAlignment="1">
      <alignment horizontal="center" vertical="center"/>
    </xf>
    <xf numFmtId="187" fontId="3" fillId="0" borderId="10" xfId="1" quotePrefix="1" applyNumberFormat="1" applyFont="1" applyFill="1" applyBorder="1" applyAlignment="1">
      <alignment horizontal="center" vertical="center"/>
    </xf>
    <xf numFmtId="0" fontId="6" fillId="0" borderId="9" xfId="31" applyFont="1" applyBorder="1" applyAlignment="1">
      <alignment horizontal="left" vertical="center" wrapText="1"/>
    </xf>
    <xf numFmtId="0" fontId="3" fillId="0" borderId="10" xfId="31" applyNumberFormat="1" applyFont="1" applyFill="1" applyBorder="1" applyAlignment="1">
      <alignment horizontal="left" vertical="center" wrapText="1"/>
    </xf>
    <xf numFmtId="0" fontId="75" fillId="0" borderId="0" xfId="31" applyFont="1" applyFill="1" applyBorder="1" applyAlignment="1">
      <alignment horizontal="left" vertical="center" wrapText="1"/>
    </xf>
    <xf numFmtId="1" fontId="3" fillId="0" borderId="0" xfId="33" applyNumberFormat="1" applyFont="1" applyFill="1" applyBorder="1" applyAlignment="1" applyProtection="1">
      <alignment horizontal="center" vertical="center"/>
    </xf>
    <xf numFmtId="174" fontId="3" fillId="0" borderId="0" xfId="2" applyFont="1" applyFill="1" applyBorder="1" applyAlignment="1" applyProtection="1">
      <alignment horizontal="center" vertical="center"/>
    </xf>
    <xf numFmtId="10" fontId="76" fillId="0" borderId="0" xfId="32" applyNumberFormat="1" applyFont="1" applyFill="1" applyBorder="1" applyAlignment="1">
      <alignment horizontal="center" vertical="center"/>
    </xf>
    <xf numFmtId="187" fontId="76" fillId="0" borderId="0" xfId="1" quotePrefix="1" applyNumberFormat="1" applyFont="1" applyFill="1" applyBorder="1" applyAlignment="1">
      <alignment horizontal="center" vertical="center"/>
    </xf>
    <xf numFmtId="0" fontId="3" fillId="7" borderId="2" xfId="31" applyFont="1" applyFill="1" applyBorder="1" applyAlignment="1">
      <alignment horizontal="center" vertical="center"/>
    </xf>
    <xf numFmtId="0" fontId="66" fillId="0" borderId="0" xfId="31" applyFont="1" applyFill="1" applyBorder="1" applyAlignment="1">
      <alignment horizontal="left" vertical="center" wrapText="1"/>
    </xf>
    <xf numFmtId="39" fontId="3" fillId="0" borderId="0" xfId="12" applyNumberFormat="1" applyFont="1" applyFill="1" applyBorder="1" applyAlignment="1" applyProtection="1">
      <alignment horizontal="center" vertical="center"/>
    </xf>
    <xf numFmtId="10" fontId="64" fillId="0" borderId="0" xfId="32" applyNumberFormat="1" applyFont="1" applyFill="1" applyBorder="1" applyAlignment="1">
      <alignment horizontal="center" vertical="center"/>
    </xf>
    <xf numFmtId="186" fontId="64" fillId="0" borderId="0" xfId="1" quotePrefix="1" applyNumberFormat="1" applyFont="1" applyFill="1" applyBorder="1" applyAlignment="1">
      <alignment horizontal="center" vertical="center"/>
    </xf>
    <xf numFmtId="0" fontId="30" fillId="0" borderId="0" xfId="31" applyFont="1" applyBorder="1" applyAlignment="1">
      <alignment vertical="center"/>
    </xf>
    <xf numFmtId="2" fontId="3" fillId="4" borderId="2" xfId="32" applyNumberFormat="1" applyFont="1" applyFill="1" applyBorder="1" applyAlignment="1" applyProtection="1">
      <alignment horizontal="center" vertical="center"/>
    </xf>
    <xf numFmtId="1" fontId="75" fillId="0" borderId="2" xfId="32" applyNumberFormat="1" applyFont="1" applyFill="1" applyBorder="1" applyAlignment="1" applyProtection="1">
      <alignment horizontal="center" vertical="center"/>
    </xf>
    <xf numFmtId="0" fontId="14" fillId="0" borderId="0" xfId="31" applyFont="1" applyBorder="1" applyAlignment="1">
      <alignment vertical="center"/>
    </xf>
    <xf numFmtId="0" fontId="14" fillId="0" borderId="0" xfId="31" applyFont="1" applyFill="1" applyAlignment="1">
      <alignment horizontal="left" vertical="center"/>
    </xf>
    <xf numFmtId="0" fontId="16" fillId="0" borderId="0" xfId="31" applyFont="1" applyFill="1"/>
    <xf numFmtId="0" fontId="6" fillId="0" borderId="11" xfId="31" applyFont="1" applyFill="1" applyBorder="1" applyAlignment="1">
      <alignment horizontal="left" vertical="center" wrapText="1"/>
    </xf>
    <xf numFmtId="0" fontId="3" fillId="0" borderId="10" xfId="31" applyNumberFormat="1" applyFont="1" applyFill="1" applyBorder="1" applyAlignment="1">
      <alignment horizontal="left" vertical="center"/>
    </xf>
    <xf numFmtId="3" fontId="3" fillId="8" borderId="2" xfId="32" applyNumberFormat="1" applyFont="1" applyFill="1" applyBorder="1" applyAlignment="1" applyProtection="1">
      <alignment horizontal="center" vertical="center"/>
    </xf>
    <xf numFmtId="3" fontId="12" fillId="8" borderId="2" xfId="32" applyNumberFormat="1" applyFont="1" applyFill="1" applyBorder="1" applyAlignment="1" applyProtection="1">
      <alignment horizontal="center" vertical="center"/>
    </xf>
    <xf numFmtId="0" fontId="3" fillId="0" borderId="17" xfId="31" applyFont="1" applyBorder="1" applyAlignment="1">
      <alignment horizontal="center" vertical="center"/>
    </xf>
    <xf numFmtId="1" fontId="3" fillId="2" borderId="10" xfId="31" applyNumberFormat="1" applyFont="1" applyFill="1" applyBorder="1" applyAlignment="1">
      <alignment horizontal="center" vertical="center"/>
    </xf>
    <xf numFmtId="0" fontId="77" fillId="0" borderId="0" xfId="31" applyFont="1"/>
    <xf numFmtId="0" fontId="78" fillId="0" borderId="0" xfId="31" applyFont="1"/>
    <xf numFmtId="0" fontId="65" fillId="0" borderId="0" xfId="31" applyFont="1" applyFill="1" applyAlignment="1">
      <alignment horizontal="right" wrapText="1"/>
    </xf>
    <xf numFmtId="3" fontId="3" fillId="0" borderId="13" xfId="1" applyNumberFormat="1" applyFont="1" applyFill="1" applyBorder="1" applyAlignment="1" applyProtection="1">
      <alignment horizontal="center" vertical="center"/>
    </xf>
    <xf numFmtId="176" fontId="3" fillId="0" borderId="2" xfId="33" quotePrefix="1" applyNumberFormat="1" applyFont="1" applyFill="1" applyBorder="1" applyAlignment="1" applyProtection="1">
      <alignment horizontal="center" vertical="center"/>
    </xf>
    <xf numFmtId="17" fontId="7" fillId="4" borderId="6" xfId="31" applyNumberFormat="1" applyFont="1" applyFill="1" applyBorder="1" applyAlignment="1">
      <alignment horizontal="center" vertical="center"/>
    </xf>
    <xf numFmtId="176" fontId="3" fillId="0" borderId="2" xfId="33" quotePrefix="1" applyNumberFormat="1" applyFont="1" applyFill="1" applyBorder="1" applyAlignment="1" applyProtection="1">
      <alignment horizontal="center" vertical="center" wrapText="1"/>
    </xf>
    <xf numFmtId="17" fontId="7" fillId="4" borderId="6" xfId="31" applyNumberFormat="1" applyFont="1" applyFill="1" applyBorder="1" applyAlignment="1">
      <alignment horizontal="center" vertical="center" wrapText="1"/>
    </xf>
    <xf numFmtId="1" fontId="6" fillId="0" borderId="0" xfId="4" applyNumberFormat="1" applyFont="1" applyFill="1" applyBorder="1" applyAlignment="1">
      <alignment vertical="center" wrapText="1"/>
    </xf>
    <xf numFmtId="1" fontId="29" fillId="0" borderId="0" xfId="4" applyNumberFormat="1" applyFont="1" applyFill="1" applyBorder="1" applyAlignment="1">
      <alignment vertical="center" wrapText="1"/>
    </xf>
    <xf numFmtId="1" fontId="13" fillId="0" borderId="0" xfId="31" applyNumberFormat="1"/>
    <xf numFmtId="1" fontId="6" fillId="0" borderId="0" xfId="31" applyNumberFormat="1" applyFont="1" applyBorder="1" applyAlignment="1">
      <alignment vertical="center" wrapText="1"/>
    </xf>
    <xf numFmtId="0" fontId="37" fillId="0" borderId="10" xfId="0" applyFont="1" applyFill="1" applyBorder="1" applyAlignment="1">
      <alignment vertical="center" wrapText="1"/>
    </xf>
    <xf numFmtId="0" fontId="37" fillId="0" borderId="16" xfId="0" applyFont="1" applyFill="1" applyBorder="1" applyAlignment="1">
      <alignment vertical="center" wrapText="1"/>
    </xf>
    <xf numFmtId="49" fontId="14" fillId="0" borderId="0" xfId="31" applyNumberFormat="1" applyFont="1" applyBorder="1" applyAlignment="1">
      <alignment vertical="center"/>
    </xf>
    <xf numFmtId="1" fontId="6" fillId="0" borderId="0" xfId="31" applyNumberFormat="1" applyFont="1" applyAlignment="1">
      <alignment horizontal="center" vertical="center"/>
    </xf>
    <xf numFmtId="0" fontId="37" fillId="0" borderId="12" xfId="0" applyFont="1" applyFill="1" applyBorder="1" applyAlignment="1">
      <alignment vertical="center" wrapText="1"/>
    </xf>
    <xf numFmtId="10" fontId="7" fillId="0" borderId="10" xfId="32" applyNumberFormat="1" applyFont="1" applyFill="1" applyBorder="1" applyAlignment="1">
      <alignment horizontal="center" vertical="center"/>
    </xf>
    <xf numFmtId="187" fontId="38" fillId="0" borderId="10" xfId="1" quotePrefix="1" applyNumberFormat="1" applyFont="1" applyFill="1" applyBorder="1" applyAlignment="1">
      <alignment horizontal="center" vertical="center"/>
    </xf>
    <xf numFmtId="174" fontId="3" fillId="0" borderId="2" xfId="2" applyFont="1" applyFill="1" applyBorder="1" applyAlignment="1" applyProtection="1">
      <alignment horizontal="center" vertical="center" wrapText="1"/>
    </xf>
    <xf numFmtId="49" fontId="7" fillId="0" borderId="0" xfId="31" applyNumberFormat="1" applyFont="1" applyBorder="1" applyAlignment="1">
      <alignment vertical="center"/>
    </xf>
    <xf numFmtId="0" fontId="7" fillId="0" borderId="0" xfId="31" applyFont="1" applyBorder="1" applyAlignment="1">
      <alignment vertical="center"/>
    </xf>
    <xf numFmtId="0" fontId="40" fillId="0" borderId="0" xfId="0" applyFont="1"/>
    <xf numFmtId="0" fontId="0" fillId="0" borderId="10" xfId="0" applyBorder="1"/>
    <xf numFmtId="0" fontId="0" fillId="0" borderId="10" xfId="0" applyBorder="1" applyAlignment="1">
      <alignment horizontal="center"/>
    </xf>
    <xf numFmtId="0" fontId="10" fillId="0" borderId="10" xfId="0" applyFont="1" applyBorder="1"/>
    <xf numFmtId="0" fontId="6" fillId="0" borderId="24" xfId="31" applyFont="1" applyBorder="1" applyAlignment="1">
      <alignment vertical="center"/>
    </xf>
    <xf numFmtId="0" fontId="6" fillId="0" borderId="23" xfId="31" applyFont="1" applyBorder="1" applyAlignment="1">
      <alignment vertical="center"/>
    </xf>
    <xf numFmtId="10" fontId="79" fillId="0" borderId="10" xfId="32" applyNumberFormat="1" applyFont="1" applyFill="1" applyBorder="1" applyAlignment="1">
      <alignment horizontal="center" vertical="center"/>
    </xf>
    <xf numFmtId="187" fontId="79" fillId="0" borderId="10" xfId="1" quotePrefix="1" applyNumberFormat="1" applyFont="1" applyFill="1" applyBorder="1" applyAlignment="1">
      <alignment horizontal="center" vertical="center"/>
    </xf>
    <xf numFmtId="0" fontId="3" fillId="0" borderId="19" xfId="31" applyFont="1" applyBorder="1" applyAlignment="1">
      <alignment horizontal="left" vertical="center" wrapText="1"/>
    </xf>
    <xf numFmtId="0" fontId="3" fillId="0" borderId="25" xfId="31" applyFont="1" applyFill="1" applyBorder="1" applyAlignment="1">
      <alignment horizontal="left" vertical="center" wrapText="1"/>
    </xf>
    <xf numFmtId="0" fontId="3" fillId="0" borderId="7" xfId="31" applyFont="1" applyBorder="1" applyAlignment="1">
      <alignment horizontal="center" vertical="center" wrapText="1"/>
    </xf>
    <xf numFmtId="0" fontId="3" fillId="0" borderId="10" xfId="31" applyFont="1" applyBorder="1" applyAlignment="1">
      <alignment horizontal="center" vertical="center" wrapText="1"/>
    </xf>
    <xf numFmtId="10" fontId="3" fillId="0" borderId="10" xfId="32" applyNumberFormat="1" applyFont="1" applyFill="1" applyBorder="1" applyAlignment="1">
      <alignment horizontal="center" vertical="center"/>
    </xf>
    <xf numFmtId="0" fontId="3" fillId="6" borderId="2" xfId="31" applyFont="1" applyFill="1" applyBorder="1" applyAlignment="1">
      <alignment horizontal="left" vertical="center" wrapText="1"/>
    </xf>
    <xf numFmtId="1" fontId="3" fillId="4" borderId="2" xfId="32" applyNumberFormat="1" applyFont="1" applyFill="1" applyBorder="1" applyAlignment="1" applyProtection="1">
      <alignment horizontal="center" vertical="center"/>
    </xf>
    <xf numFmtId="179" fontId="3" fillId="0" borderId="10" xfId="32" applyNumberFormat="1" applyFont="1" applyFill="1" applyBorder="1" applyAlignment="1">
      <alignment horizontal="center" vertical="center"/>
    </xf>
    <xf numFmtId="0" fontId="16" fillId="0" borderId="0" xfId="14" applyNumberFormat="1" applyFont="1" applyFill="1" applyBorder="1" applyAlignment="1">
      <alignment horizontal="left" vertical="center" wrapText="1"/>
    </xf>
    <xf numFmtId="0" fontId="0" fillId="0" borderId="0" xfId="31" applyFont="1" applyFill="1"/>
    <xf numFmtId="178" fontId="6" fillId="0" borderId="0" xfId="31" applyNumberFormat="1" applyFont="1" applyBorder="1" applyAlignment="1">
      <alignment vertical="center" wrapText="1"/>
    </xf>
    <xf numFmtId="0" fontId="3" fillId="0" borderId="2" xfId="32" applyNumberFormat="1" applyFont="1" applyFill="1" applyBorder="1" applyAlignment="1" applyProtection="1">
      <alignment horizontal="center" vertical="center"/>
    </xf>
    <xf numFmtId="0" fontId="6" fillId="0" borderId="0" xfId="31" applyFont="1" applyAlignment="1"/>
    <xf numFmtId="10" fontId="38" fillId="0" borderId="10" xfId="32" applyNumberFormat="1" applyFont="1" applyFill="1" applyBorder="1" applyAlignment="1">
      <alignment horizontal="center" vertical="center"/>
    </xf>
    <xf numFmtId="186" fontId="38" fillId="0" borderId="10" xfId="1" quotePrefix="1" applyNumberFormat="1" applyFont="1" applyFill="1" applyBorder="1" applyAlignment="1">
      <alignment horizontal="center" vertical="center"/>
    </xf>
    <xf numFmtId="0" fontId="37" fillId="0" borderId="19" xfId="31" applyFont="1" applyFill="1" applyBorder="1" applyAlignment="1">
      <alignment horizontal="left" vertical="center" wrapText="1"/>
    </xf>
    <xf numFmtId="0" fontId="7" fillId="0" borderId="0" xfId="31" applyFont="1" applyFill="1" applyAlignment="1">
      <alignment vertical="center"/>
    </xf>
    <xf numFmtId="0" fontId="14" fillId="0" borderId="0" xfId="31" applyFont="1" applyFill="1" applyAlignment="1">
      <alignment vertical="center"/>
    </xf>
    <xf numFmtId="0" fontId="3" fillId="0" borderId="7" xfId="31" applyFont="1" applyFill="1" applyBorder="1" applyAlignment="1">
      <alignment horizontal="left" vertical="center"/>
    </xf>
    <xf numFmtId="0" fontId="7" fillId="0" borderId="26" xfId="31" applyFont="1" applyBorder="1" applyAlignment="1">
      <alignment horizontal="center" vertical="center"/>
    </xf>
    <xf numFmtId="0" fontId="7" fillId="0" borderId="27" xfId="31" applyFont="1" applyBorder="1" applyAlignment="1">
      <alignment horizontal="center" vertical="center" wrapText="1"/>
    </xf>
    <xf numFmtId="3" fontId="3" fillId="0" borderId="6" xfId="1" applyNumberFormat="1" applyFont="1" applyFill="1" applyBorder="1" applyAlignment="1" applyProtection="1">
      <alignment horizontal="center" vertical="center"/>
    </xf>
    <xf numFmtId="0" fontId="3" fillId="0" borderId="0" xfId="31" applyFont="1" applyBorder="1" applyAlignment="1">
      <alignment vertical="center"/>
    </xf>
    <xf numFmtId="0" fontId="3" fillId="0" borderId="10" xfId="31" applyFont="1" applyFill="1" applyBorder="1" applyAlignment="1">
      <alignment horizontal="center" vertical="center" wrapText="1"/>
    </xf>
    <xf numFmtId="0" fontId="41" fillId="0" borderId="10" xfId="0" applyFont="1" applyFill="1" applyBorder="1" applyAlignment="1">
      <alignment horizontal="center" vertical="center" wrapText="1"/>
    </xf>
    <xf numFmtId="10" fontId="80" fillId="0" borderId="10" xfId="32" applyNumberFormat="1" applyFont="1" applyFill="1" applyBorder="1" applyAlignment="1">
      <alignment horizontal="center" vertical="center"/>
    </xf>
    <xf numFmtId="187" fontId="80" fillId="0" borderId="10" xfId="1" quotePrefix="1" applyNumberFormat="1" applyFont="1" applyFill="1" applyBorder="1" applyAlignment="1">
      <alignment horizontal="center" vertical="center"/>
    </xf>
    <xf numFmtId="10" fontId="81" fillId="0" borderId="0" xfId="32" applyNumberFormat="1" applyFont="1" applyFill="1" applyBorder="1" applyAlignment="1">
      <alignment horizontal="center" vertical="center"/>
    </xf>
    <xf numFmtId="186" fontId="81" fillId="0" borderId="0" xfId="32" applyNumberFormat="1" applyFont="1" applyFill="1" applyBorder="1" applyAlignment="1">
      <alignment horizontal="center" vertical="center"/>
    </xf>
    <xf numFmtId="1" fontId="3" fillId="2" borderId="2" xfId="32" applyNumberFormat="1" applyFont="1" applyFill="1" applyBorder="1" applyAlignment="1" applyProtection="1">
      <alignment horizontal="center" vertical="center"/>
    </xf>
    <xf numFmtId="0" fontId="3" fillId="2" borderId="2" xfId="31" applyFont="1" applyFill="1" applyBorder="1" applyAlignment="1">
      <alignment horizontal="center" vertical="center" wrapText="1"/>
    </xf>
    <xf numFmtId="0" fontId="3" fillId="2" borderId="2" xfId="32" applyNumberFormat="1" applyFont="1" applyFill="1" applyBorder="1" applyAlignment="1" applyProtection="1">
      <alignment horizontal="center" vertical="center"/>
    </xf>
    <xf numFmtId="2" fontId="3" fillId="2" borderId="2" xfId="32" applyNumberFormat="1" applyFont="1" applyFill="1" applyBorder="1" applyAlignment="1" applyProtection="1">
      <alignment horizontal="center" vertical="center"/>
    </xf>
    <xf numFmtId="1" fontId="3" fillId="2" borderId="2" xfId="33" applyNumberFormat="1" applyFont="1" applyFill="1" applyBorder="1" applyAlignment="1" applyProtection="1">
      <alignment horizontal="center" vertical="center"/>
    </xf>
    <xf numFmtId="0" fontId="39" fillId="0" borderId="0" xfId="31" applyFont="1" applyBorder="1" applyAlignment="1">
      <alignment horizontal="left" vertical="center" wrapText="1"/>
    </xf>
    <xf numFmtId="0" fontId="7" fillId="0" borderId="0" xfId="31" applyFont="1" applyAlignment="1">
      <alignment horizontal="left"/>
    </xf>
    <xf numFmtId="0" fontId="3" fillId="0" borderId="0" xfId="31" applyFont="1" applyFill="1" applyBorder="1" applyAlignment="1">
      <alignment horizontal="left" vertical="center" wrapText="1"/>
    </xf>
    <xf numFmtId="0" fontId="14" fillId="0" borderId="0" xfId="31" applyFont="1" applyFill="1" applyAlignment="1">
      <alignment horizontal="center" vertical="center"/>
    </xf>
    <xf numFmtId="0" fontId="37" fillId="0" borderId="22" xfId="0" applyFont="1" applyFill="1" applyBorder="1" applyAlignment="1">
      <alignment vertical="center" wrapText="1"/>
    </xf>
    <xf numFmtId="17" fontId="7" fillId="0" borderId="27" xfId="31" applyNumberFormat="1" applyFont="1" applyFill="1" applyBorder="1" applyAlignment="1">
      <alignment horizontal="center" vertical="center"/>
    </xf>
    <xf numFmtId="1" fontId="7" fillId="0" borderId="19" xfId="33" applyNumberFormat="1" applyFont="1" applyFill="1" applyBorder="1" applyAlignment="1" applyProtection="1">
      <alignment horizontal="center" vertical="center"/>
    </xf>
    <xf numFmtId="17" fontId="7" fillId="0" borderId="27" xfId="31" applyNumberFormat="1" applyFont="1" applyBorder="1" applyAlignment="1">
      <alignment horizontal="center" vertical="center"/>
    </xf>
    <xf numFmtId="0" fontId="3" fillId="0" borderId="25" xfId="33" applyNumberFormat="1" applyFont="1" applyFill="1" applyBorder="1" applyAlignment="1" applyProtection="1">
      <alignment horizontal="center" vertical="center"/>
    </xf>
    <xf numFmtId="0" fontId="7" fillId="0" borderId="28" xfId="31" applyFont="1" applyBorder="1" applyAlignment="1">
      <alignment horizontal="center" vertical="center"/>
    </xf>
    <xf numFmtId="0" fontId="7" fillId="0" borderId="22" xfId="31" applyFont="1" applyBorder="1" applyAlignment="1">
      <alignment horizontal="center" vertical="center"/>
    </xf>
    <xf numFmtId="0" fontId="3" fillId="0" borderId="6" xfId="31" applyFont="1" applyBorder="1" applyAlignment="1">
      <alignment horizontal="left" vertical="center" wrapText="1"/>
    </xf>
    <xf numFmtId="177" fontId="3" fillId="0" borderId="8" xfId="2" applyNumberFormat="1" applyFont="1" applyFill="1" applyBorder="1" applyAlignment="1" applyProtection="1">
      <alignment horizontal="center" vertical="center"/>
    </xf>
    <xf numFmtId="0" fontId="3" fillId="0" borderId="10" xfId="31" applyFont="1" applyBorder="1" applyAlignment="1">
      <alignment horizontal="left" vertical="center" wrapText="1"/>
    </xf>
    <xf numFmtId="0" fontId="4" fillId="5" borderId="0" xfId="31" applyFont="1" applyFill="1" applyAlignment="1">
      <alignment vertical="center"/>
    </xf>
    <xf numFmtId="0" fontId="4" fillId="0" borderId="0" xfId="31" applyFont="1" applyFill="1" applyAlignment="1">
      <alignment vertical="center"/>
    </xf>
    <xf numFmtId="0" fontId="3" fillId="0" borderId="0" xfId="31" applyNumberFormat="1" applyFont="1" applyFill="1" applyBorder="1" applyAlignment="1">
      <alignment horizontal="left" vertical="center" wrapText="1"/>
    </xf>
    <xf numFmtId="10" fontId="38" fillId="0" borderId="0" xfId="32" applyNumberFormat="1" applyFont="1" applyFill="1" applyBorder="1" applyAlignment="1">
      <alignment horizontal="center" vertical="center"/>
    </xf>
    <xf numFmtId="186" fontId="38" fillId="0" borderId="0" xfId="1" quotePrefix="1" applyNumberFormat="1" applyFont="1" applyFill="1" applyBorder="1" applyAlignment="1">
      <alignment horizontal="center" vertical="center"/>
    </xf>
    <xf numFmtId="0" fontId="82" fillId="0" borderId="0" xfId="31" applyFont="1" applyBorder="1" applyAlignment="1">
      <alignment vertical="center"/>
    </xf>
    <xf numFmtId="0" fontId="37" fillId="0" borderId="29" xfId="31" applyFont="1" applyFill="1" applyBorder="1" applyAlignment="1">
      <alignment horizontal="left" vertical="center" wrapText="1"/>
    </xf>
    <xf numFmtId="0" fontId="0" fillId="0" borderId="30" xfId="0" applyBorder="1" applyAlignment="1">
      <alignment horizontal="center" vertical="center"/>
    </xf>
    <xf numFmtId="0" fontId="0" fillId="0" borderId="31" xfId="0" applyBorder="1" applyAlignment="1">
      <alignment horizontal="center" vertical="center"/>
    </xf>
    <xf numFmtId="177" fontId="7" fillId="0" borderId="0" xfId="31" applyNumberFormat="1" applyFont="1" applyFill="1" applyAlignment="1">
      <alignment vertical="center"/>
    </xf>
    <xf numFmtId="10" fontId="83" fillId="0" borderId="10" xfId="32" applyNumberFormat="1" applyFont="1" applyFill="1" applyBorder="1" applyAlignment="1">
      <alignment horizontal="center" vertical="center"/>
    </xf>
    <xf numFmtId="0" fontId="10" fillId="0" borderId="32" xfId="0" applyFont="1" applyBorder="1" applyAlignment="1">
      <alignment horizontal="center" vertical="center"/>
    </xf>
    <xf numFmtId="0" fontId="0" fillId="0" borderId="33" xfId="0" applyBorder="1" applyAlignment="1">
      <alignment horizontal="center" vertical="center"/>
    </xf>
    <xf numFmtId="0" fontId="10" fillId="0" borderId="34" xfId="0" applyFont="1" applyBorder="1" applyAlignment="1">
      <alignment horizontal="center" vertical="center"/>
    </xf>
    <xf numFmtId="0" fontId="0" fillId="0" borderId="35" xfId="0" applyBorder="1"/>
    <xf numFmtId="0" fontId="0" fillId="0" borderId="36" xfId="0" applyBorder="1" applyAlignment="1">
      <alignment wrapText="1"/>
    </xf>
    <xf numFmtId="0" fontId="0" fillId="0" borderId="37" xfId="0" applyBorder="1" applyAlignment="1">
      <alignment wrapText="1"/>
    </xf>
    <xf numFmtId="0" fontId="0" fillId="0" borderId="10" xfId="0" applyBorder="1" applyAlignment="1">
      <alignment horizontal="center" vertical="center"/>
    </xf>
    <xf numFmtId="0" fontId="10" fillId="0" borderId="38" xfId="0" applyFont="1" applyBorder="1" applyAlignment="1">
      <alignment horizontal="center" vertical="center"/>
    </xf>
    <xf numFmtId="0" fontId="10" fillId="0" borderId="39" xfId="0" applyFont="1" applyBorder="1" applyAlignment="1">
      <alignment horizontal="center"/>
    </xf>
    <xf numFmtId="0" fontId="7" fillId="0" borderId="27" xfId="31" applyFont="1" applyBorder="1" applyAlignment="1">
      <alignment horizontal="center" vertical="center"/>
    </xf>
    <xf numFmtId="17" fontId="7" fillId="0" borderId="10" xfId="31" applyNumberFormat="1" applyFont="1" applyBorder="1" applyAlignment="1">
      <alignment horizontal="center" vertical="center"/>
    </xf>
    <xf numFmtId="0" fontId="0" fillId="0" borderId="39" xfId="0" applyBorder="1" applyAlignment="1">
      <alignment horizontal="center" vertical="center"/>
    </xf>
    <xf numFmtId="0" fontId="10" fillId="0" borderId="38" xfId="0" applyFont="1" applyBorder="1"/>
    <xf numFmtId="0" fontId="0" fillId="0" borderId="38" xfId="0" applyBorder="1"/>
    <xf numFmtId="0" fontId="0" fillId="0" borderId="38" xfId="0" applyBorder="1" applyAlignment="1">
      <alignment horizontal="center" vertical="center"/>
    </xf>
    <xf numFmtId="1" fontId="27" fillId="0" borderId="0" xfId="31" applyNumberFormat="1" applyFont="1" applyAlignment="1">
      <alignment vertical="center"/>
    </xf>
    <xf numFmtId="1" fontId="0" fillId="0" borderId="10" xfId="0" applyNumberFormat="1" applyBorder="1" applyAlignment="1">
      <alignment horizontal="center" vertical="center"/>
    </xf>
    <xf numFmtId="0" fontId="49" fillId="0" borderId="0" xfId="31" applyFont="1" applyFill="1" applyBorder="1" applyAlignment="1">
      <alignment vertical="center"/>
    </xf>
    <xf numFmtId="186" fontId="64" fillId="0" borderId="10" xfId="31" applyNumberFormat="1" applyFont="1" applyFill="1" applyBorder="1" applyAlignment="1">
      <alignment horizontal="center" vertical="center"/>
    </xf>
    <xf numFmtId="0" fontId="50" fillId="0" borderId="40" xfId="0" applyFont="1" applyBorder="1" applyAlignment="1">
      <alignment horizontal="center" vertical="center"/>
    </xf>
    <xf numFmtId="0" fontId="50" fillId="0" borderId="41" xfId="0" applyFont="1" applyBorder="1" applyAlignment="1">
      <alignment horizontal="center" vertical="center"/>
    </xf>
    <xf numFmtId="0" fontId="50" fillId="0" borderId="35" xfId="0" applyFont="1" applyBorder="1" applyAlignment="1">
      <alignment horizontal="center" vertical="center"/>
    </xf>
    <xf numFmtId="0" fontId="50" fillId="0" borderId="33" xfId="0" applyFont="1" applyBorder="1"/>
    <xf numFmtId="0" fontId="50" fillId="0" borderId="30" xfId="0" applyFont="1" applyBorder="1"/>
    <xf numFmtId="0" fontId="50" fillId="0" borderId="31" xfId="0" applyFont="1" applyBorder="1"/>
    <xf numFmtId="0" fontId="50" fillId="0" borderId="37" xfId="0" applyFont="1" applyBorder="1" applyAlignment="1">
      <alignment horizontal="center" vertical="center"/>
    </xf>
    <xf numFmtId="4" fontId="50" fillId="0" borderId="36" xfId="0" applyNumberFormat="1" applyFont="1" applyBorder="1" applyAlignment="1">
      <alignment horizontal="center" vertical="center"/>
    </xf>
    <xf numFmtId="0" fontId="50" fillId="0" borderId="33" xfId="0" applyFont="1" applyBorder="1" applyAlignment="1">
      <alignment horizontal="center" vertical="center"/>
    </xf>
    <xf numFmtId="0" fontId="50" fillId="0" borderId="30" xfId="0" applyFont="1" applyBorder="1" applyAlignment="1">
      <alignment horizontal="center" vertical="center"/>
    </xf>
    <xf numFmtId="4" fontId="50" fillId="0" borderId="31" xfId="0" applyNumberFormat="1" applyFont="1" applyBorder="1" applyAlignment="1">
      <alignment horizontal="center" vertical="center"/>
    </xf>
    <xf numFmtId="0" fontId="51" fillId="0" borderId="32" xfId="0" applyFont="1" applyBorder="1"/>
    <xf numFmtId="0" fontId="51" fillId="0" borderId="32" xfId="0" applyFont="1" applyBorder="1" applyAlignment="1">
      <alignment horizontal="center" vertical="center"/>
    </xf>
    <xf numFmtId="0" fontId="51" fillId="0" borderId="34" xfId="0" applyFont="1" applyBorder="1" applyAlignment="1">
      <alignment horizontal="center" vertical="center" wrapText="1"/>
    </xf>
    <xf numFmtId="0" fontId="51" fillId="0" borderId="42" xfId="0" applyFont="1" applyBorder="1" applyAlignment="1">
      <alignment horizontal="center" vertical="center" wrapText="1"/>
    </xf>
    <xf numFmtId="0" fontId="51" fillId="0" borderId="43" xfId="0" applyFont="1" applyBorder="1" applyAlignment="1">
      <alignment horizontal="center" vertical="center" wrapText="1"/>
    </xf>
    <xf numFmtId="176" fontId="3" fillId="0" borderId="10" xfId="2" applyNumberFormat="1" applyFont="1" applyFill="1" applyBorder="1" applyAlignment="1" applyProtection="1">
      <alignment horizontal="center" vertical="center"/>
    </xf>
    <xf numFmtId="0" fontId="3" fillId="0" borderId="29" xfId="31" applyFont="1" applyBorder="1" applyAlignment="1">
      <alignment horizontal="center" vertical="center"/>
    </xf>
    <xf numFmtId="0" fontId="53" fillId="0" borderId="44" xfId="0" applyFont="1" applyBorder="1" applyAlignment="1">
      <alignment horizontal="center" vertical="center"/>
    </xf>
    <xf numFmtId="0" fontId="54" fillId="0" borderId="45" xfId="0" applyFont="1" applyBorder="1" applyAlignment="1">
      <alignment horizontal="center" vertical="center"/>
    </xf>
    <xf numFmtId="0" fontId="53" fillId="0" borderId="46" xfId="0" applyFont="1" applyBorder="1" applyAlignment="1">
      <alignment horizontal="center" vertical="center"/>
    </xf>
    <xf numFmtId="0" fontId="54" fillId="0" borderId="47" xfId="0" applyFont="1" applyBorder="1" applyAlignment="1">
      <alignment horizontal="center" vertical="center"/>
    </xf>
    <xf numFmtId="38" fontId="53" fillId="0" borderId="48" xfId="1" applyNumberFormat="1" applyFont="1" applyBorder="1" applyAlignment="1">
      <alignment horizontal="center" vertical="center"/>
    </xf>
    <xf numFmtId="38" fontId="54" fillId="0" borderId="43" xfId="1" applyNumberFormat="1" applyFont="1" applyBorder="1" applyAlignment="1">
      <alignment horizontal="center" vertical="center"/>
    </xf>
    <xf numFmtId="0" fontId="53" fillId="0" borderId="49" xfId="0" applyFont="1" applyBorder="1" applyAlignment="1">
      <alignment horizontal="center" vertical="center"/>
    </xf>
    <xf numFmtId="0" fontId="53" fillId="0" borderId="50" xfId="0" applyFont="1" applyBorder="1" applyAlignment="1">
      <alignment horizontal="center" vertical="center"/>
    </xf>
    <xf numFmtId="38" fontId="53" fillId="0" borderId="40" xfId="1" applyNumberFormat="1" applyFont="1" applyBorder="1" applyAlignment="1">
      <alignment horizontal="center" vertical="center"/>
    </xf>
    <xf numFmtId="0" fontId="54" fillId="0" borderId="45" xfId="0" applyFont="1" applyBorder="1" applyAlignment="1">
      <alignment horizontal="center" vertical="center" wrapText="1"/>
    </xf>
    <xf numFmtId="0" fontId="54" fillId="0" borderId="43" xfId="0" applyFont="1" applyBorder="1" applyAlignment="1">
      <alignment horizontal="center" vertical="center" wrapText="1"/>
    </xf>
    <xf numFmtId="0" fontId="54" fillId="9" borderId="42" xfId="0" applyFont="1" applyFill="1" applyBorder="1" applyAlignment="1">
      <alignment horizontal="center" vertical="center" wrapText="1"/>
    </xf>
    <xf numFmtId="0" fontId="54" fillId="9" borderId="51" xfId="0" applyFont="1" applyFill="1" applyBorder="1" applyAlignment="1">
      <alignment horizontal="center" vertical="center" wrapText="1"/>
    </xf>
    <xf numFmtId="0" fontId="53" fillId="9" borderId="41" xfId="0" applyFont="1" applyFill="1" applyBorder="1" applyAlignment="1">
      <alignment horizontal="center" vertical="center"/>
    </xf>
    <xf numFmtId="0" fontId="53" fillId="9" borderId="16" xfId="0" applyFont="1" applyFill="1" applyBorder="1" applyAlignment="1">
      <alignment horizontal="center" vertical="center"/>
    </xf>
    <xf numFmtId="0" fontId="53" fillId="9" borderId="52" xfId="0" applyFont="1" applyFill="1" applyBorder="1" applyAlignment="1">
      <alignment horizontal="center" vertical="center"/>
    </xf>
    <xf numFmtId="38" fontId="53" fillId="9" borderId="12" xfId="0" applyNumberFormat="1" applyFont="1" applyFill="1" applyBorder="1" applyAlignment="1">
      <alignment horizontal="center" vertical="center"/>
    </xf>
    <xf numFmtId="0" fontId="54" fillId="9" borderId="42" xfId="0" applyFont="1" applyFill="1" applyBorder="1" applyAlignment="1">
      <alignment horizontal="center" vertical="center"/>
    </xf>
    <xf numFmtId="38" fontId="54" fillId="9" borderId="51" xfId="0" applyNumberFormat="1" applyFont="1" applyFill="1" applyBorder="1" applyAlignment="1">
      <alignment horizontal="center" vertical="center"/>
    </xf>
    <xf numFmtId="38" fontId="84" fillId="10" borderId="43" xfId="0" quotePrefix="1" applyNumberFormat="1" applyFont="1" applyFill="1" applyBorder="1" applyAlignment="1">
      <alignment horizontal="center" vertical="center"/>
    </xf>
    <xf numFmtId="0" fontId="54" fillId="10" borderId="43" xfId="0" applyFont="1" applyFill="1" applyBorder="1" applyAlignment="1">
      <alignment horizontal="center" vertical="center" wrapText="1"/>
    </xf>
    <xf numFmtId="1" fontId="11" fillId="0" borderId="13" xfId="32" applyNumberFormat="1" applyFont="1" applyFill="1" applyBorder="1" applyAlignment="1" applyProtection="1">
      <alignment horizontal="center" vertical="center"/>
    </xf>
    <xf numFmtId="176" fontId="3" fillId="0" borderId="13" xfId="33" applyNumberFormat="1" applyFont="1" applyFill="1" applyBorder="1" applyAlignment="1" applyProtection="1">
      <alignment horizontal="center" vertical="center"/>
    </xf>
    <xf numFmtId="1" fontId="3" fillId="0" borderId="13" xfId="32" applyNumberFormat="1" applyFont="1" applyFill="1" applyBorder="1" applyAlignment="1" applyProtection="1">
      <alignment horizontal="center" vertical="center"/>
    </xf>
    <xf numFmtId="3" fontId="3" fillId="0" borderId="10" xfId="32" applyNumberFormat="1" applyFont="1" applyFill="1" applyBorder="1" applyAlignment="1" applyProtection="1">
      <alignment horizontal="center" vertical="center"/>
    </xf>
    <xf numFmtId="3" fontId="12" fillId="3" borderId="10" xfId="1" applyNumberFormat="1" applyFont="1" applyFill="1" applyBorder="1" applyAlignment="1" applyProtection="1">
      <alignment horizontal="center" vertical="center"/>
    </xf>
    <xf numFmtId="0" fontId="68" fillId="0" borderId="0" xfId="31" applyFont="1" applyFill="1" applyAlignment="1">
      <alignment vertical="center"/>
    </xf>
    <xf numFmtId="0" fontId="10" fillId="0" borderId="0" xfId="31" applyFont="1" applyFill="1"/>
    <xf numFmtId="177" fontId="65" fillId="0" borderId="0" xfId="1" applyNumberFormat="1" applyFont="1" applyFill="1" applyBorder="1" applyAlignment="1">
      <alignment horizontal="left" vertical="center"/>
    </xf>
    <xf numFmtId="0" fontId="13" fillId="0" borderId="0" xfId="31" applyFill="1" applyBorder="1"/>
    <xf numFmtId="0" fontId="7" fillId="0" borderId="10" xfId="31" applyFont="1" applyFill="1" applyBorder="1" applyAlignment="1">
      <alignment horizontal="center" vertical="center"/>
    </xf>
    <xf numFmtId="3" fontId="12" fillId="0" borderId="10" xfId="32" applyNumberFormat="1" applyFont="1" applyFill="1" applyBorder="1" applyAlignment="1" applyProtection="1">
      <alignment horizontal="center" vertical="center"/>
    </xf>
    <xf numFmtId="3" fontId="3" fillId="0" borderId="10" xfId="1" applyNumberFormat="1" applyFont="1" applyFill="1" applyBorder="1" applyAlignment="1" applyProtection="1">
      <alignment horizontal="center" vertical="center"/>
    </xf>
    <xf numFmtId="3" fontId="12" fillId="0" borderId="10" xfId="1" applyNumberFormat="1" applyFont="1" applyFill="1" applyBorder="1" applyAlignment="1" applyProtection="1">
      <alignment horizontal="center" vertical="center"/>
    </xf>
    <xf numFmtId="0" fontId="14" fillId="3" borderId="0" xfId="31" applyFont="1" applyFill="1" applyAlignment="1">
      <alignment vertical="center"/>
    </xf>
    <xf numFmtId="2" fontId="3" fillId="0" borderId="10" xfId="32" applyNumberFormat="1" applyFont="1" applyFill="1" applyBorder="1" applyAlignment="1" applyProtection="1">
      <alignment horizontal="center" vertical="center"/>
    </xf>
    <xf numFmtId="2" fontId="3" fillId="0" borderId="2" xfId="2" applyNumberFormat="1" applyFont="1" applyFill="1" applyBorder="1" applyAlignment="1" applyProtection="1">
      <alignment horizontal="center" vertical="center"/>
    </xf>
    <xf numFmtId="3" fontId="3" fillId="0" borderId="20" xfId="2" applyNumberFormat="1" applyFont="1" applyFill="1" applyBorder="1" applyAlignment="1" applyProtection="1">
      <alignment horizontal="center" vertical="center"/>
    </xf>
    <xf numFmtId="3" fontId="3" fillId="3" borderId="6" xfId="2" applyNumberFormat="1" applyFont="1" applyFill="1" applyBorder="1" applyAlignment="1" applyProtection="1">
      <alignment horizontal="center" vertical="center"/>
    </xf>
    <xf numFmtId="0" fontId="3" fillId="0" borderId="25" xfId="31" applyFont="1" applyBorder="1" applyAlignment="1">
      <alignment horizontal="center" vertical="center"/>
    </xf>
    <xf numFmtId="0" fontId="3" fillId="0" borderId="53" xfId="31" applyFont="1" applyBorder="1" applyAlignment="1">
      <alignment horizontal="center" vertical="center"/>
    </xf>
    <xf numFmtId="0" fontId="8" fillId="0" borderId="8" xfId="31" applyFont="1" applyBorder="1" applyAlignment="1">
      <alignment horizontal="center" vertical="center"/>
    </xf>
    <xf numFmtId="174" fontId="3" fillId="0" borderId="7" xfId="2" applyNumberFormat="1" applyFont="1" applyFill="1" applyBorder="1" applyAlignment="1" applyProtection="1">
      <alignment horizontal="center" vertical="center"/>
    </xf>
    <xf numFmtId="10" fontId="85" fillId="0" borderId="10" xfId="32" applyNumberFormat="1" applyFont="1" applyFill="1" applyBorder="1" applyAlignment="1">
      <alignment horizontal="center" vertical="center"/>
    </xf>
    <xf numFmtId="186" fontId="85" fillId="0" borderId="10" xfId="32" applyNumberFormat="1" applyFont="1" applyFill="1" applyBorder="1" applyAlignment="1">
      <alignment horizontal="center" vertical="center"/>
    </xf>
    <xf numFmtId="0" fontId="0" fillId="0" borderId="0" xfId="0" applyFont="1"/>
    <xf numFmtId="0" fontId="57" fillId="0" borderId="54" xfId="0" applyFont="1" applyBorder="1" applyAlignment="1">
      <alignment horizontal="center" vertical="center" wrapText="1"/>
    </xf>
    <xf numFmtId="3" fontId="57" fillId="0" borderId="55" xfId="0" applyNumberFormat="1" applyFont="1" applyBorder="1" applyAlignment="1">
      <alignment horizontal="center" vertical="center" wrapText="1"/>
    </xf>
    <xf numFmtId="0" fontId="57" fillId="0" borderId="55" xfId="0" applyFont="1" applyBorder="1" applyAlignment="1">
      <alignment horizontal="center" vertical="center" wrapText="1"/>
    </xf>
    <xf numFmtId="38" fontId="57" fillId="0" borderId="55" xfId="0" applyNumberFormat="1" applyFont="1" applyBorder="1" applyAlignment="1">
      <alignment horizontal="center" vertical="center" wrapText="1"/>
    </xf>
    <xf numFmtId="0" fontId="53" fillId="0" borderId="32" xfId="0" applyFont="1" applyBorder="1" applyAlignment="1">
      <alignment horizontal="center" vertical="center"/>
    </xf>
    <xf numFmtId="0" fontId="53" fillId="0" borderId="54" xfId="0" applyFont="1" applyBorder="1" applyAlignment="1">
      <alignment horizontal="center" vertical="center"/>
    </xf>
    <xf numFmtId="0" fontId="56" fillId="9" borderId="32" xfId="0" applyFont="1" applyFill="1" applyBorder="1" applyAlignment="1">
      <alignment horizontal="center" vertical="center" wrapText="1"/>
    </xf>
    <xf numFmtId="3" fontId="56" fillId="9" borderId="32" xfId="0" applyNumberFormat="1" applyFont="1" applyFill="1" applyBorder="1" applyAlignment="1">
      <alignment horizontal="center" vertical="center"/>
    </xf>
    <xf numFmtId="0" fontId="53" fillId="0" borderId="0" xfId="0" applyFont="1"/>
    <xf numFmtId="0" fontId="55" fillId="0" borderId="0" xfId="0" applyFont="1" applyAlignment="1">
      <alignment vertical="center" wrapText="1"/>
    </xf>
    <xf numFmtId="38" fontId="56" fillId="0" borderId="0" xfId="0" applyNumberFormat="1" applyFont="1" applyAlignment="1">
      <alignment horizontal="center" vertical="center"/>
    </xf>
    <xf numFmtId="0" fontId="54" fillId="11" borderId="56" xfId="0" applyFont="1" applyFill="1" applyBorder="1" applyAlignment="1">
      <alignment horizontal="center" wrapText="1"/>
    </xf>
    <xf numFmtId="0" fontId="54" fillId="11" borderId="57" xfId="0" applyFont="1" applyFill="1" applyBorder="1" applyAlignment="1">
      <alignment horizontal="center" wrapText="1"/>
    </xf>
    <xf numFmtId="0" fontId="54" fillId="11" borderId="58" xfId="0" applyFont="1" applyFill="1" applyBorder="1" applyAlignment="1">
      <alignment horizontal="center" wrapText="1"/>
    </xf>
    <xf numFmtId="0" fontId="54" fillId="11" borderId="59" xfId="0" applyFont="1" applyFill="1" applyBorder="1" applyAlignment="1">
      <alignment horizontal="center" wrapText="1"/>
    </xf>
    <xf numFmtId="199" fontId="3" fillId="0" borderId="2" xfId="2" applyNumberFormat="1" applyFont="1" applyFill="1" applyBorder="1" applyAlignment="1" applyProtection="1">
      <alignment horizontal="right" vertical="center"/>
    </xf>
    <xf numFmtId="3" fontId="86" fillId="0" borderId="2" xfId="32" applyNumberFormat="1" applyFont="1" applyFill="1" applyBorder="1" applyAlignment="1" applyProtection="1">
      <alignment horizontal="center" vertical="center"/>
    </xf>
    <xf numFmtId="2" fontId="3" fillId="0" borderId="2" xfId="2" applyNumberFormat="1" applyFont="1" applyFill="1" applyBorder="1" applyAlignment="1" applyProtection="1">
      <alignment horizontal="right" vertical="center" wrapText="1"/>
    </xf>
    <xf numFmtId="186" fontId="81" fillId="0" borderId="10" xfId="1" quotePrefix="1" applyNumberFormat="1" applyFont="1" applyFill="1" applyBorder="1" applyAlignment="1">
      <alignment horizontal="center" vertical="center"/>
    </xf>
    <xf numFmtId="3" fontId="57" fillId="0" borderId="10" xfId="0" applyNumberFormat="1" applyFont="1" applyBorder="1" applyAlignment="1">
      <alignment horizontal="center" vertical="center"/>
    </xf>
    <xf numFmtId="3" fontId="57" fillId="0" borderId="60" xfId="0" applyNumberFormat="1" applyFont="1" applyBorder="1" applyAlignment="1">
      <alignment horizontal="center" vertical="center"/>
    </xf>
    <xf numFmtId="0" fontId="57" fillId="0" borderId="30" xfId="0" applyFont="1" applyBorder="1" applyAlignment="1">
      <alignment horizontal="center" vertical="center"/>
    </xf>
    <xf numFmtId="0" fontId="57" fillId="0" borderId="33" xfId="0" applyFont="1" applyBorder="1" applyAlignment="1">
      <alignment horizontal="center" vertical="center"/>
    </xf>
    <xf numFmtId="3" fontId="57" fillId="0" borderId="50" xfId="0" applyNumberFormat="1" applyFont="1" applyBorder="1" applyAlignment="1">
      <alignment horizontal="center" vertical="center"/>
    </xf>
    <xf numFmtId="0" fontId="54" fillId="0" borderId="32" xfId="0" applyFont="1" applyBorder="1" applyAlignment="1">
      <alignment horizontal="center" vertical="center"/>
    </xf>
    <xf numFmtId="0" fontId="57" fillId="0" borderId="61" xfId="0" applyFont="1" applyBorder="1" applyAlignment="1">
      <alignment horizontal="center" vertical="center"/>
    </xf>
    <xf numFmtId="3" fontId="57" fillId="0" borderId="44" xfId="0" applyNumberFormat="1" applyFont="1" applyBorder="1" applyAlignment="1">
      <alignment horizontal="center" vertical="center"/>
    </xf>
    <xf numFmtId="0" fontId="56" fillId="0" borderId="32" xfId="0" applyFont="1" applyBorder="1" applyAlignment="1">
      <alignment horizontal="center" vertical="center"/>
    </xf>
    <xf numFmtId="3" fontId="56" fillId="0" borderId="45" xfId="0" applyNumberFormat="1" applyFont="1" applyBorder="1" applyAlignment="1">
      <alignment horizontal="center" vertical="center"/>
    </xf>
    <xf numFmtId="0" fontId="54" fillId="9" borderId="32" xfId="0" applyFont="1" applyFill="1" applyBorder="1" applyAlignment="1">
      <alignment horizontal="center" vertical="center" wrapText="1"/>
    </xf>
    <xf numFmtId="3" fontId="87" fillId="9" borderId="33" xfId="0" applyNumberFormat="1" applyFont="1" applyFill="1" applyBorder="1" applyAlignment="1">
      <alignment horizontal="center" vertical="center"/>
    </xf>
    <xf numFmtId="3" fontId="88" fillId="9" borderId="33" xfId="0" applyNumberFormat="1" applyFont="1" applyFill="1" applyBorder="1" applyAlignment="1">
      <alignment horizontal="center" vertical="center"/>
    </xf>
    <xf numFmtId="3" fontId="88" fillId="9" borderId="32" xfId="0" applyNumberFormat="1" applyFont="1" applyFill="1" applyBorder="1" applyAlignment="1">
      <alignment horizontal="center" vertical="center"/>
    </xf>
    <xf numFmtId="0" fontId="54" fillId="0" borderId="34" xfId="0" applyFont="1" applyBorder="1" applyAlignment="1">
      <alignment horizontal="center" vertical="center" wrapText="1"/>
    </xf>
    <xf numFmtId="3" fontId="57" fillId="0" borderId="37" xfId="0" applyNumberFormat="1" applyFont="1" applyBorder="1" applyAlignment="1">
      <alignment horizontal="center" vertical="center"/>
    </xf>
    <xf numFmtId="3" fontId="56" fillId="0" borderId="34" xfId="0" applyNumberFormat="1" applyFont="1" applyBorder="1" applyAlignment="1">
      <alignment horizontal="center" vertical="center"/>
    </xf>
    <xf numFmtId="0" fontId="54" fillId="0" borderId="51" xfId="0" applyFont="1" applyBorder="1" applyAlignment="1">
      <alignment horizontal="center" vertical="center" wrapText="1"/>
    </xf>
    <xf numFmtId="3" fontId="57" fillId="0" borderId="16" xfId="0" applyNumberFormat="1" applyFont="1" applyBorder="1" applyAlignment="1">
      <alignment horizontal="center" vertical="center"/>
    </xf>
    <xf numFmtId="3" fontId="57" fillId="0" borderId="12" xfId="0" applyNumberFormat="1" applyFont="1" applyBorder="1" applyAlignment="1">
      <alignment horizontal="center" vertical="center"/>
    </xf>
    <xf numFmtId="3" fontId="56" fillId="0" borderId="51" xfId="0" applyNumberFormat="1" applyFont="1" applyBorder="1" applyAlignment="1">
      <alignment horizontal="center" vertical="center"/>
    </xf>
    <xf numFmtId="3" fontId="56" fillId="9" borderId="33" xfId="0" applyNumberFormat="1" applyFont="1" applyFill="1" applyBorder="1" applyAlignment="1">
      <alignment horizontal="center" vertical="center"/>
    </xf>
    <xf numFmtId="3" fontId="3" fillId="0" borderId="13" xfId="32" applyNumberFormat="1" applyFont="1" applyFill="1" applyBorder="1" applyAlignment="1" applyProtection="1">
      <alignment horizontal="center" vertical="center"/>
    </xf>
    <xf numFmtId="0" fontId="16" fillId="0" borderId="0" xfId="31" applyFont="1" applyAlignment="1">
      <alignment horizontal="left" vertical="center"/>
    </xf>
    <xf numFmtId="2" fontId="3" fillId="0" borderId="13" xfId="32" applyNumberFormat="1" applyFont="1" applyFill="1" applyBorder="1" applyAlignment="1" applyProtection="1">
      <alignment horizontal="center" vertical="center"/>
    </xf>
    <xf numFmtId="0" fontId="14" fillId="0" borderId="9" xfId="31" applyFont="1" applyBorder="1" applyAlignment="1">
      <alignment horizontal="left" vertical="center"/>
    </xf>
    <xf numFmtId="1" fontId="3" fillId="0" borderId="10" xfId="32" applyNumberFormat="1" applyFont="1" applyFill="1" applyBorder="1" applyAlignment="1" applyProtection="1">
      <alignment horizontal="center" vertical="center"/>
    </xf>
    <xf numFmtId="0" fontId="7" fillId="0" borderId="62" xfId="31" applyFont="1" applyBorder="1" applyAlignment="1">
      <alignment horizontal="center" vertical="center"/>
    </xf>
    <xf numFmtId="0" fontId="3" fillId="6" borderId="10" xfId="31" applyFont="1" applyFill="1" applyBorder="1" applyAlignment="1">
      <alignment horizontal="left" vertical="center" wrapText="1"/>
    </xf>
    <xf numFmtId="0" fontId="3" fillId="2" borderId="10" xfId="31" applyFont="1" applyFill="1" applyBorder="1" applyAlignment="1">
      <alignment horizontal="center" vertical="center" wrapText="1"/>
    </xf>
    <xf numFmtId="1" fontId="11" fillId="0" borderId="10" xfId="32" applyNumberFormat="1" applyFont="1" applyFill="1" applyBorder="1" applyAlignment="1" applyProtection="1">
      <alignment horizontal="center" vertical="center"/>
    </xf>
    <xf numFmtId="0" fontId="3" fillId="0" borderId="10" xfId="31" applyFont="1" applyFill="1" applyBorder="1" applyAlignment="1">
      <alignment vertical="center" wrapText="1"/>
    </xf>
    <xf numFmtId="3" fontId="3" fillId="3" borderId="13" xfId="1" applyNumberFormat="1" applyFont="1" applyFill="1" applyBorder="1" applyAlignment="1" applyProtection="1">
      <alignment horizontal="center" vertical="center"/>
    </xf>
    <xf numFmtId="37" fontId="8" fillId="0" borderId="13" xfId="12" applyNumberFormat="1" applyFont="1" applyFill="1" applyBorder="1" applyAlignment="1" applyProtection="1">
      <alignment horizontal="center" vertical="center"/>
    </xf>
    <xf numFmtId="0" fontId="7" fillId="0" borderId="10" xfId="31" applyFont="1" applyBorder="1" applyAlignment="1">
      <alignment horizontal="center" vertical="center" wrapText="1"/>
    </xf>
    <xf numFmtId="0" fontId="7" fillId="0" borderId="62" xfId="31" applyFont="1" applyBorder="1" applyAlignment="1">
      <alignment horizontal="center" vertical="center" wrapText="1"/>
    </xf>
    <xf numFmtId="10" fontId="89" fillId="0" borderId="10" xfId="32" applyNumberFormat="1" applyFont="1" applyFill="1" applyBorder="1" applyAlignment="1">
      <alignment horizontal="center" vertical="center"/>
    </xf>
    <xf numFmtId="10" fontId="64" fillId="0" borderId="10" xfId="31" applyNumberFormat="1" applyFont="1" applyBorder="1" applyAlignment="1">
      <alignment horizontal="center" vertical="center"/>
    </xf>
    <xf numFmtId="0" fontId="66" fillId="0" borderId="29" xfId="31" applyFont="1" applyFill="1" applyBorder="1" applyAlignment="1">
      <alignment vertical="center" wrapText="1"/>
    </xf>
    <xf numFmtId="0" fontId="3" fillId="0" borderId="1" xfId="31" applyFont="1" applyBorder="1" applyAlignment="1">
      <alignment horizontal="left" vertical="center" wrapText="1"/>
    </xf>
    <xf numFmtId="1" fontId="11" fillId="0" borderId="1" xfId="32" applyNumberFormat="1" applyFont="1" applyFill="1" applyBorder="1" applyAlignment="1" applyProtection="1">
      <alignment horizontal="center" vertical="center"/>
    </xf>
    <xf numFmtId="176" fontId="90" fillId="0" borderId="10" xfId="2" applyNumberFormat="1" applyFont="1" applyFill="1" applyBorder="1" applyAlignment="1" applyProtection="1">
      <alignment horizontal="center" vertical="center"/>
    </xf>
    <xf numFmtId="0" fontId="6" fillId="0" borderId="24" xfId="31" applyFont="1" applyFill="1" applyBorder="1" applyAlignment="1">
      <alignment horizontal="center" vertical="center"/>
    </xf>
    <xf numFmtId="0" fontId="6" fillId="0" borderId="9" xfId="31" applyFont="1" applyFill="1" applyBorder="1" applyAlignment="1">
      <alignment horizontal="left" vertical="center" wrapText="1"/>
    </xf>
    <xf numFmtId="0" fontId="6" fillId="0" borderId="63" xfId="31" applyFont="1" applyBorder="1" applyAlignment="1">
      <alignment horizontal="center" vertical="center"/>
    </xf>
    <xf numFmtId="1" fontId="27" fillId="0" borderId="11" xfId="31" applyNumberFormat="1" applyFont="1" applyBorder="1" applyAlignment="1">
      <alignment horizontal="left" vertical="center"/>
    </xf>
    <xf numFmtId="1" fontId="27" fillId="0" borderId="11" xfId="31" applyNumberFormat="1" applyFont="1" applyBorder="1" applyAlignment="1">
      <alignment horizontal="left" vertical="center" wrapText="1"/>
    </xf>
    <xf numFmtId="0" fontId="8" fillId="0" borderId="9" xfId="31" applyFont="1" applyBorder="1" applyAlignment="1">
      <alignment horizontal="left" vertical="center" wrapText="1"/>
    </xf>
    <xf numFmtId="186" fontId="89" fillId="0" borderId="10" xfId="1" quotePrefix="1" applyNumberFormat="1" applyFont="1" applyFill="1" applyBorder="1" applyAlignment="1">
      <alignment horizontal="center" vertical="center"/>
    </xf>
    <xf numFmtId="3" fontId="91" fillId="9" borderId="33" xfId="0" applyNumberFormat="1" applyFont="1" applyFill="1" applyBorder="1" applyAlignment="1">
      <alignment horizontal="center" vertical="center"/>
    </xf>
    <xf numFmtId="3" fontId="87" fillId="9" borderId="32" xfId="0" applyNumberFormat="1" applyFont="1" applyFill="1" applyBorder="1" applyAlignment="1">
      <alignment horizontal="center" vertical="center"/>
    </xf>
    <xf numFmtId="0" fontId="57" fillId="0" borderId="0" xfId="0" applyFont="1" applyFill="1" applyBorder="1" applyAlignment="1">
      <alignment vertical="center"/>
    </xf>
    <xf numFmtId="0" fontId="0" fillId="0" borderId="0" xfId="0" applyBorder="1" applyAlignment="1"/>
    <xf numFmtId="3" fontId="56" fillId="0" borderId="32" xfId="0" applyNumberFormat="1" applyFont="1" applyFill="1" applyBorder="1" applyAlignment="1">
      <alignment horizontal="center" vertical="center"/>
    </xf>
    <xf numFmtId="2" fontId="56" fillId="0" borderId="32" xfId="0" applyNumberFormat="1" applyFont="1" applyBorder="1" applyAlignment="1">
      <alignment horizontal="center" vertical="center"/>
    </xf>
    <xf numFmtId="3" fontId="56" fillId="0" borderId="55" xfId="0" applyNumberFormat="1" applyFont="1" applyFill="1" applyBorder="1" applyAlignment="1">
      <alignment horizontal="center" vertical="center"/>
    </xf>
    <xf numFmtId="2" fontId="56" fillId="0" borderId="34" xfId="0" applyNumberFormat="1" applyFont="1" applyBorder="1" applyAlignment="1">
      <alignment horizontal="center" vertical="center"/>
    </xf>
    <xf numFmtId="0" fontId="56" fillId="0" borderId="30" xfId="0" applyFont="1" applyBorder="1" applyAlignment="1">
      <alignment horizontal="center" vertical="center"/>
    </xf>
    <xf numFmtId="0" fontId="56" fillId="0" borderId="61" xfId="0" applyFont="1" applyBorder="1" applyAlignment="1">
      <alignment horizontal="center" vertical="center"/>
    </xf>
    <xf numFmtId="3" fontId="56" fillId="0" borderId="60" xfId="0" applyNumberFormat="1" applyFont="1" applyBorder="1" applyAlignment="1">
      <alignment horizontal="center" vertical="center"/>
    </xf>
    <xf numFmtId="3" fontId="56" fillId="0" borderId="44" xfId="0" applyNumberFormat="1" applyFont="1" applyBorder="1" applyAlignment="1">
      <alignment horizontal="center" vertical="center"/>
    </xf>
    <xf numFmtId="3" fontId="12" fillId="3" borderId="13" xfId="1" applyNumberFormat="1" applyFont="1" applyFill="1" applyBorder="1" applyAlignment="1" applyProtection="1">
      <alignment horizontal="center" vertical="center"/>
    </xf>
    <xf numFmtId="3" fontId="86" fillId="0" borderId="13" xfId="32" applyNumberFormat="1" applyFont="1" applyFill="1" applyBorder="1" applyAlignment="1" applyProtection="1">
      <alignment horizontal="center" vertical="center"/>
    </xf>
    <xf numFmtId="0" fontId="7" fillId="0" borderId="64" xfId="31" applyFont="1" applyBorder="1" applyAlignment="1">
      <alignment horizontal="center" vertical="center"/>
    </xf>
    <xf numFmtId="0" fontId="7" fillId="0" borderId="65" xfId="31" applyFont="1" applyBorder="1" applyAlignment="1">
      <alignment horizontal="center" vertical="center"/>
    </xf>
    <xf numFmtId="3" fontId="3" fillId="0" borderId="66" xfId="32" applyNumberFormat="1" applyFont="1" applyFill="1" applyBorder="1" applyAlignment="1" applyProtection="1">
      <alignment horizontal="center" vertical="center"/>
    </xf>
    <xf numFmtId="3" fontId="3" fillId="0" borderId="67" xfId="1" applyNumberFormat="1" applyFont="1" applyFill="1" applyBorder="1" applyAlignment="1" applyProtection="1">
      <alignment horizontal="center" vertical="center"/>
    </xf>
    <xf numFmtId="3" fontId="12" fillId="3" borderId="66" xfId="1" applyNumberFormat="1" applyFont="1" applyFill="1" applyBorder="1" applyAlignment="1" applyProtection="1">
      <alignment horizontal="center" vertical="center"/>
    </xf>
    <xf numFmtId="3" fontId="12" fillId="3" borderId="67" xfId="1" applyNumberFormat="1" applyFont="1" applyFill="1" applyBorder="1" applyAlignment="1" applyProtection="1">
      <alignment horizontal="center" vertical="center"/>
    </xf>
    <xf numFmtId="2" fontId="3" fillId="0" borderId="68" xfId="32" applyNumberFormat="1" applyFont="1" applyFill="1" applyBorder="1" applyAlignment="1" applyProtection="1">
      <alignment horizontal="center" vertical="center"/>
    </xf>
    <xf numFmtId="0" fontId="3" fillId="0" borderId="67" xfId="31" applyFont="1" applyBorder="1" applyAlignment="1">
      <alignment horizontal="left" vertical="center"/>
    </xf>
    <xf numFmtId="39" fontId="3" fillId="0" borderId="69" xfId="12" applyNumberFormat="1" applyFont="1" applyFill="1" applyBorder="1" applyAlignment="1" applyProtection="1">
      <alignment horizontal="center" vertical="center"/>
    </xf>
    <xf numFmtId="0" fontId="3" fillId="0" borderId="70" xfId="31" applyFont="1" applyBorder="1" applyAlignment="1">
      <alignment horizontal="left" vertical="center"/>
    </xf>
    <xf numFmtId="0" fontId="3" fillId="0" borderId="27" xfId="31" applyFont="1" applyBorder="1" applyAlignment="1">
      <alignment horizontal="center" vertical="center"/>
    </xf>
    <xf numFmtId="0" fontId="6" fillId="0" borderId="0" xfId="31" applyFont="1" applyFill="1" applyBorder="1" applyAlignment="1">
      <alignment vertical="center"/>
    </xf>
    <xf numFmtId="186" fontId="89" fillId="0" borderId="0" xfId="1" quotePrefix="1" applyNumberFormat="1" applyFont="1" applyFill="1" applyBorder="1" applyAlignment="1">
      <alignment horizontal="center" vertical="center"/>
    </xf>
    <xf numFmtId="0" fontId="3" fillId="0" borderId="21" xfId="31" applyFont="1" applyBorder="1" applyAlignment="1">
      <alignment horizontal="center" vertical="center"/>
    </xf>
    <xf numFmtId="0" fontId="3" fillId="0" borderId="21" xfId="31" applyFont="1" applyBorder="1" applyAlignment="1">
      <alignment horizontal="left" vertical="center" wrapText="1"/>
    </xf>
    <xf numFmtId="1" fontId="11" fillId="0" borderId="21" xfId="32" applyNumberFormat="1" applyFont="1" applyFill="1" applyBorder="1" applyAlignment="1" applyProtection="1">
      <alignment horizontal="center" vertical="center"/>
    </xf>
    <xf numFmtId="0" fontId="3" fillId="0" borderId="63" xfId="31" applyFont="1" applyBorder="1" applyAlignment="1">
      <alignment horizontal="center" vertical="center"/>
    </xf>
    <xf numFmtId="3" fontId="3" fillId="0" borderId="60" xfId="2" applyNumberFormat="1" applyFont="1" applyFill="1" applyBorder="1" applyAlignment="1" applyProtection="1">
      <alignment horizontal="center" vertical="center"/>
    </xf>
    <xf numFmtId="3" fontId="3" fillId="0" borderId="48" xfId="2" applyNumberFormat="1" applyFont="1" applyFill="1" applyBorder="1" applyAlignment="1" applyProtection="1">
      <alignment horizontal="center" vertical="center"/>
    </xf>
    <xf numFmtId="3" fontId="3" fillId="0" borderId="71" xfId="2" applyNumberFormat="1" applyFont="1" applyFill="1" applyBorder="1" applyAlignment="1" applyProtection="1">
      <alignment horizontal="center" vertical="center"/>
    </xf>
    <xf numFmtId="3" fontId="3" fillId="0" borderId="72" xfId="2" applyNumberFormat="1" applyFont="1" applyFill="1" applyBorder="1" applyAlignment="1" applyProtection="1">
      <alignment horizontal="center" vertical="center"/>
    </xf>
    <xf numFmtId="3" fontId="3" fillId="3" borderId="73" xfId="2" applyNumberFormat="1" applyFont="1" applyFill="1" applyBorder="1" applyAlignment="1" applyProtection="1">
      <alignment horizontal="center" vertical="center"/>
    </xf>
    <xf numFmtId="3" fontId="3" fillId="3" borderId="72" xfId="2" applyNumberFormat="1" applyFont="1" applyFill="1" applyBorder="1" applyAlignment="1" applyProtection="1">
      <alignment horizontal="center" vertical="center"/>
    </xf>
    <xf numFmtId="0" fontId="6" fillId="0" borderId="9" xfId="31" applyFont="1" applyBorder="1" applyAlignment="1">
      <alignment vertical="center"/>
    </xf>
    <xf numFmtId="0" fontId="7" fillId="0" borderId="50" xfId="31" applyFont="1" applyBorder="1" applyAlignment="1">
      <alignment horizontal="center" vertical="center"/>
    </xf>
    <xf numFmtId="0" fontId="7" fillId="0" borderId="40" xfId="31" applyFont="1" applyBorder="1" applyAlignment="1">
      <alignment horizontal="center" vertical="center"/>
    </xf>
    <xf numFmtId="3" fontId="3" fillId="0" borderId="20" xfId="32" applyNumberFormat="1" applyFont="1" applyFill="1" applyBorder="1" applyAlignment="1" applyProtection="1">
      <alignment horizontal="center" vertical="center"/>
    </xf>
    <xf numFmtId="3" fontId="12" fillId="3" borderId="20" xfId="1" applyNumberFormat="1" applyFont="1" applyFill="1" applyBorder="1" applyAlignment="1" applyProtection="1">
      <alignment horizontal="center" vertical="center"/>
    </xf>
    <xf numFmtId="0" fontId="7" fillId="0" borderId="60" xfId="31" applyFont="1" applyFill="1" applyBorder="1" applyAlignment="1">
      <alignment horizontal="center" vertical="center"/>
    </xf>
    <xf numFmtId="0" fontId="7" fillId="0" borderId="72" xfId="31" applyFont="1" applyFill="1" applyBorder="1" applyAlignment="1">
      <alignment horizontal="center" vertical="center"/>
    </xf>
    <xf numFmtId="3" fontId="12" fillId="0" borderId="60" xfId="32" applyNumberFormat="1" applyFont="1" applyFill="1" applyBorder="1" applyAlignment="1" applyProtection="1">
      <alignment horizontal="center" vertical="center"/>
    </xf>
    <xf numFmtId="3" fontId="3" fillId="0" borderId="72" xfId="1" applyNumberFormat="1" applyFont="1" applyFill="1" applyBorder="1" applyAlignment="1" applyProtection="1">
      <alignment horizontal="center" vertical="center"/>
    </xf>
    <xf numFmtId="3" fontId="12" fillId="3" borderId="60" xfId="1" applyNumberFormat="1" applyFont="1" applyFill="1" applyBorder="1" applyAlignment="1" applyProtection="1">
      <alignment horizontal="center" vertical="center"/>
    </xf>
    <xf numFmtId="3" fontId="12" fillId="0" borderId="72" xfId="1" applyNumberFormat="1" applyFont="1" applyFill="1" applyBorder="1" applyAlignment="1" applyProtection="1">
      <alignment horizontal="center" vertical="center"/>
    </xf>
    <xf numFmtId="2" fontId="3" fillId="0" borderId="60" xfId="32" applyNumberFormat="1" applyFont="1" applyFill="1" applyBorder="1" applyAlignment="1" applyProtection="1">
      <alignment horizontal="center" vertical="center"/>
    </xf>
    <xf numFmtId="2" fontId="3" fillId="0" borderId="74" xfId="2" applyNumberFormat="1" applyFont="1" applyFill="1" applyBorder="1" applyAlignment="1" applyProtection="1">
      <alignment horizontal="center" vertical="center"/>
    </xf>
    <xf numFmtId="10" fontId="90" fillId="0" borderId="69" xfId="31" applyNumberFormat="1" applyFont="1" applyBorder="1" applyAlignment="1">
      <alignment horizontal="center" vertical="center"/>
    </xf>
    <xf numFmtId="186" fontId="89" fillId="0" borderId="75" xfId="1" quotePrefix="1" applyNumberFormat="1" applyFont="1" applyFill="1" applyBorder="1" applyAlignment="1">
      <alignment horizontal="center" vertical="center"/>
    </xf>
    <xf numFmtId="10" fontId="90" fillId="0" borderId="76" xfId="31" applyNumberFormat="1" applyFont="1" applyBorder="1" applyAlignment="1">
      <alignment horizontal="center" vertical="center"/>
    </xf>
    <xf numFmtId="186" fontId="85" fillId="0" borderId="77" xfId="32" applyNumberFormat="1" applyFont="1" applyFill="1" applyBorder="1" applyAlignment="1">
      <alignment horizontal="center" vertical="center"/>
    </xf>
    <xf numFmtId="0" fontId="6" fillId="0" borderId="11" xfId="31" applyFont="1" applyBorder="1"/>
    <xf numFmtId="10" fontId="66" fillId="0" borderId="74" xfId="31" applyNumberFormat="1" applyFont="1" applyBorder="1" applyAlignment="1">
      <alignment horizontal="center" vertical="center"/>
    </xf>
    <xf numFmtId="187" fontId="81" fillId="0" borderId="75" xfId="1" quotePrefix="1" applyNumberFormat="1" applyFont="1" applyFill="1" applyBorder="1" applyAlignment="1">
      <alignment horizontal="center" vertical="center"/>
    </xf>
    <xf numFmtId="0" fontId="3" fillId="12" borderId="26" xfId="31" applyFont="1" applyFill="1" applyBorder="1" applyAlignment="1">
      <alignment horizontal="center" vertical="center"/>
    </xf>
    <xf numFmtId="0" fontId="8" fillId="12" borderId="14" xfId="31" applyFont="1" applyFill="1" applyBorder="1" applyAlignment="1">
      <alignment horizontal="center" vertical="center"/>
    </xf>
    <xf numFmtId="0" fontId="8" fillId="0" borderId="0" xfId="31" applyFont="1" applyAlignment="1">
      <alignment vertical="center"/>
    </xf>
    <xf numFmtId="0" fontId="3" fillId="0" borderId="13" xfId="31" applyFont="1" applyBorder="1" applyAlignment="1">
      <alignment horizontal="left" vertical="center"/>
    </xf>
    <xf numFmtId="186" fontId="89" fillId="0" borderId="10" xfId="31" applyNumberFormat="1" applyFont="1" applyFill="1" applyBorder="1" applyAlignment="1">
      <alignment horizontal="center" vertical="center"/>
    </xf>
    <xf numFmtId="0" fontId="6" fillId="0" borderId="0" xfId="31" applyFont="1" applyBorder="1"/>
    <xf numFmtId="0" fontId="6" fillId="0" borderId="0" xfId="31" applyFont="1" applyFill="1" applyBorder="1"/>
    <xf numFmtId="0" fontId="3" fillId="0" borderId="26" xfId="31" applyFont="1" applyBorder="1" applyAlignment="1">
      <alignment horizontal="center" vertical="center"/>
    </xf>
    <xf numFmtId="0" fontId="3" fillId="0" borderId="8" xfId="31" applyFont="1" applyBorder="1" applyAlignment="1">
      <alignment horizontal="left" vertical="center"/>
    </xf>
    <xf numFmtId="10" fontId="81" fillId="0" borderId="10" xfId="32" applyNumberFormat="1" applyFont="1" applyFill="1" applyBorder="1" applyAlignment="1">
      <alignment horizontal="center" vertical="center"/>
    </xf>
    <xf numFmtId="0" fontId="3" fillId="0" borderId="16" xfId="31" applyFont="1" applyFill="1" applyBorder="1" applyAlignment="1">
      <alignment horizontal="center" vertical="center"/>
    </xf>
    <xf numFmtId="3" fontId="3" fillId="0" borderId="10" xfId="33" applyNumberFormat="1" applyFont="1" applyFill="1" applyBorder="1" applyAlignment="1" applyProtection="1">
      <alignment horizontal="center" vertical="center"/>
    </xf>
    <xf numFmtId="0" fontId="86" fillId="0" borderId="10" xfId="31" applyFont="1" applyFill="1" applyBorder="1" applyAlignment="1">
      <alignment horizontal="left" vertical="center" wrapText="1"/>
    </xf>
    <xf numFmtId="3" fontId="86" fillId="0" borderId="10" xfId="33" applyNumberFormat="1" applyFont="1" applyFill="1" applyBorder="1" applyAlignment="1" applyProtection="1">
      <alignment horizontal="center" vertical="center"/>
    </xf>
    <xf numFmtId="2" fontId="3" fillId="0" borderId="10" xfId="2" applyNumberFormat="1" applyFont="1" applyFill="1" applyBorder="1" applyAlignment="1" applyProtection="1">
      <alignment horizontal="right" vertical="center"/>
    </xf>
    <xf numFmtId="0" fontId="3" fillId="0" borderId="16" xfId="31" applyFont="1" applyBorder="1" applyAlignment="1">
      <alignment horizontal="center" vertical="center"/>
    </xf>
    <xf numFmtId="0" fontId="3" fillId="0" borderId="7" xfId="31" applyFont="1" applyBorder="1" applyAlignment="1">
      <alignment horizontal="left" vertical="center"/>
    </xf>
    <xf numFmtId="0" fontId="13" fillId="0" borderId="0" xfId="31" applyFont="1"/>
    <xf numFmtId="0" fontId="6" fillId="0" borderId="0" xfId="31" applyFont="1" applyBorder="1" applyAlignment="1">
      <alignment horizontal="left" vertical="center"/>
    </xf>
    <xf numFmtId="0" fontId="32" fillId="0" borderId="0" xfId="31" applyFont="1" applyBorder="1" applyAlignment="1">
      <alignment horizontal="center" vertical="center" wrapText="1"/>
    </xf>
    <xf numFmtId="2" fontId="6" fillId="0" borderId="0" xfId="33" applyNumberFormat="1" applyFont="1" applyFill="1" applyBorder="1" applyAlignment="1" applyProtection="1">
      <alignment horizontal="right" vertical="center"/>
    </xf>
    <xf numFmtId="0" fontId="6" fillId="0" borderId="0" xfId="31" applyFont="1" applyAlignment="1">
      <alignment horizontal="right"/>
    </xf>
    <xf numFmtId="2" fontId="13" fillId="0" borderId="0" xfId="31" applyNumberFormat="1"/>
    <xf numFmtId="0" fontId="57" fillId="0" borderId="31" xfId="0" applyFont="1" applyBorder="1" applyAlignment="1">
      <alignment horizontal="center" vertical="center"/>
    </xf>
    <xf numFmtId="3" fontId="57" fillId="0" borderId="69" xfId="0" applyNumberFormat="1" applyFont="1" applyBorder="1" applyAlignment="1">
      <alignment horizontal="center" vertical="center"/>
    </xf>
    <xf numFmtId="3" fontId="57" fillId="0" borderId="39" xfId="0" applyNumberFormat="1" applyFont="1" applyBorder="1" applyAlignment="1">
      <alignment horizontal="center" vertical="center"/>
    </xf>
    <xf numFmtId="3" fontId="57" fillId="0" borderId="55" xfId="0" applyNumberFormat="1" applyFont="1" applyBorder="1" applyAlignment="1">
      <alignment horizontal="center" vertical="center"/>
    </xf>
    <xf numFmtId="3" fontId="92" fillId="9" borderId="54" xfId="0" applyNumberFormat="1" applyFont="1" applyFill="1" applyBorder="1" applyAlignment="1">
      <alignment horizontal="center" vertical="center"/>
    </xf>
    <xf numFmtId="176" fontId="90" fillId="0" borderId="10" xfId="31" applyNumberFormat="1" applyFont="1" applyFill="1" applyBorder="1" applyAlignment="1">
      <alignment horizontal="center" vertical="center"/>
    </xf>
    <xf numFmtId="186" fontId="3" fillId="0" borderId="10" xfId="1" quotePrefix="1" applyNumberFormat="1" applyFont="1" applyFill="1" applyBorder="1" applyAlignment="1">
      <alignment horizontal="center" vertical="center"/>
    </xf>
    <xf numFmtId="186" fontId="81" fillId="0" borderId="10" xfId="32" applyNumberFormat="1" applyFont="1" applyFill="1" applyBorder="1" applyAlignment="1">
      <alignment horizontal="center" vertical="center"/>
    </xf>
    <xf numFmtId="1" fontId="6" fillId="0" borderId="0" xfId="31" applyNumberFormat="1" applyFont="1" applyAlignment="1">
      <alignment vertical="center"/>
    </xf>
    <xf numFmtId="10" fontId="81" fillId="0" borderId="10" xfId="33" applyNumberFormat="1" applyFont="1" applyFill="1" applyBorder="1" applyAlignment="1">
      <alignment horizontal="center" vertical="center"/>
    </xf>
    <xf numFmtId="10" fontId="90" fillId="0" borderId="10" xfId="32" applyNumberFormat="1" applyFont="1" applyFill="1" applyBorder="1" applyAlignment="1">
      <alignment horizontal="center" vertical="center"/>
    </xf>
    <xf numFmtId="186" fontId="90" fillId="0" borderId="10" xfId="1" quotePrefix="1" applyNumberFormat="1" applyFont="1" applyFill="1" applyBorder="1" applyAlignment="1">
      <alignment horizontal="center" vertical="center"/>
    </xf>
    <xf numFmtId="0" fontId="6" fillId="0" borderId="10" xfId="31" applyFont="1" applyBorder="1" applyAlignment="1">
      <alignment horizontal="center" vertical="center"/>
    </xf>
    <xf numFmtId="0" fontId="6" fillId="0" borderId="11" xfId="31" applyFont="1" applyFill="1" applyBorder="1" applyAlignment="1">
      <alignment horizontal="left" vertical="center" wrapText="1"/>
    </xf>
    <xf numFmtId="0" fontId="6" fillId="0" borderId="0" xfId="31" applyFont="1" applyFill="1" applyBorder="1" applyAlignment="1">
      <alignment horizontal="left" vertical="center" wrapText="1"/>
    </xf>
    <xf numFmtId="3" fontId="3" fillId="0" borderId="10" xfId="2" applyNumberFormat="1" applyFont="1" applyFill="1" applyBorder="1" applyAlignment="1" applyProtection="1">
      <alignment horizontal="right" vertical="center"/>
    </xf>
    <xf numFmtId="0" fontId="66" fillId="6" borderId="10" xfId="31" applyFont="1" applyFill="1" applyBorder="1" applyAlignment="1">
      <alignment horizontal="left" vertical="center" wrapText="1"/>
    </xf>
    <xf numFmtId="0" fontId="7" fillId="0" borderId="10" xfId="31" applyFont="1" applyBorder="1" applyAlignment="1">
      <alignment horizontal="center" vertical="center"/>
    </xf>
    <xf numFmtId="0" fontId="6" fillId="0" borderId="0" xfId="31" applyFont="1" applyFill="1" applyAlignment="1">
      <alignment horizontal="left" vertical="center" wrapText="1"/>
    </xf>
    <xf numFmtId="0" fontId="6" fillId="0" borderId="23" xfId="31" applyFont="1" applyBorder="1" applyAlignment="1">
      <alignment horizontal="left" vertical="center" wrapText="1"/>
    </xf>
    <xf numFmtId="0" fontId="90" fillId="0" borderId="10" xfId="31" applyFont="1" applyFill="1" applyBorder="1" applyAlignment="1">
      <alignment horizontal="left" vertical="center" wrapText="1"/>
    </xf>
    <xf numFmtId="0" fontId="3" fillId="0" borderId="0" xfId="31" applyFont="1" applyBorder="1" applyAlignment="1">
      <alignment horizontal="left" vertical="center" wrapText="1"/>
    </xf>
    <xf numFmtId="3" fontId="3" fillId="0" borderId="2" xfId="2" applyNumberFormat="1" applyFont="1" applyFill="1" applyBorder="1" applyAlignment="1" applyProtection="1">
      <alignment horizontal="right" vertical="center"/>
    </xf>
    <xf numFmtId="0" fontId="6" fillId="0" borderId="20" xfId="31" applyFont="1" applyBorder="1" applyAlignment="1">
      <alignment horizontal="center" vertical="center"/>
    </xf>
    <xf numFmtId="0" fontId="6" fillId="0" borderId="25" xfId="31" applyFont="1" applyBorder="1" applyAlignment="1">
      <alignment horizontal="center" vertical="center"/>
    </xf>
    <xf numFmtId="1" fontId="3" fillId="0" borderId="10" xfId="33" applyNumberFormat="1" applyFont="1" applyFill="1" applyBorder="1" applyAlignment="1" applyProtection="1">
      <alignment horizontal="center" vertical="center"/>
    </xf>
    <xf numFmtId="0" fontId="66" fillId="0" borderId="10" xfId="31" applyFont="1" applyFill="1" applyBorder="1" applyAlignment="1">
      <alignment horizontal="left" vertical="center" wrapText="1"/>
    </xf>
    <xf numFmtId="1" fontId="3" fillId="0" borderId="10" xfId="33" applyNumberFormat="1" applyFont="1" applyFill="1" applyBorder="1" applyAlignment="1" applyProtection="1">
      <alignment horizontal="right" vertical="center"/>
    </xf>
    <xf numFmtId="0" fontId="42" fillId="0" borderId="0" xfId="31" applyFont="1" applyFill="1" applyBorder="1" applyAlignment="1">
      <alignment horizontal="left" vertical="center"/>
    </xf>
    <xf numFmtId="0" fontId="9" fillId="0" borderId="13" xfId="31" applyFont="1" applyFill="1" applyBorder="1" applyAlignment="1">
      <alignment horizontal="left" vertical="center" wrapText="1"/>
    </xf>
    <xf numFmtId="0" fontId="9" fillId="0" borderId="29" xfId="31" applyFont="1" applyFill="1" applyBorder="1" applyAlignment="1">
      <alignment horizontal="left" vertical="center" wrapText="1"/>
    </xf>
    <xf numFmtId="0" fontId="9" fillId="0" borderId="19" xfId="31" applyFont="1" applyFill="1" applyBorder="1" applyAlignment="1">
      <alignment horizontal="left" vertical="center" wrapText="1"/>
    </xf>
    <xf numFmtId="0" fontId="4" fillId="0" borderId="0" xfId="31" applyFont="1" applyAlignment="1">
      <alignment horizontal="left"/>
    </xf>
    <xf numFmtId="49" fontId="14" fillId="0" borderId="0" xfId="31" applyNumberFormat="1" applyFont="1" applyAlignment="1">
      <alignment horizontal="left"/>
    </xf>
    <xf numFmtId="0" fontId="6" fillId="0" borderId="9" xfId="31" applyFont="1" applyBorder="1" applyAlignment="1">
      <alignment horizontal="left" vertical="center" wrapText="1"/>
    </xf>
    <xf numFmtId="0" fontId="6" fillId="0" borderId="0" xfId="31" applyFont="1" applyBorder="1" applyAlignment="1">
      <alignment horizontal="left" vertical="center" wrapText="1"/>
    </xf>
    <xf numFmtId="0" fontId="6" fillId="0" borderId="10" xfId="31" applyFont="1" applyFill="1" applyBorder="1" applyAlignment="1">
      <alignment horizontal="center" vertical="center"/>
    </xf>
    <xf numFmtId="0" fontId="8" fillId="0" borderId="11" xfId="31" applyFont="1" applyFill="1" applyBorder="1" applyAlignment="1">
      <alignment horizontal="left" vertical="center" wrapText="1"/>
    </xf>
    <xf numFmtId="0" fontId="8" fillId="0" borderId="0" xfId="31" applyFont="1" applyFill="1" applyBorder="1" applyAlignment="1">
      <alignment horizontal="left" vertical="center" wrapText="1"/>
    </xf>
    <xf numFmtId="0" fontId="93" fillId="0" borderId="0" xfId="31" applyFont="1" applyFill="1" applyAlignment="1">
      <alignment horizontal="left" vertical="center" wrapText="1"/>
    </xf>
    <xf numFmtId="0" fontId="64" fillId="0" borderId="23" xfId="31" applyFont="1" applyBorder="1" applyAlignment="1">
      <alignment horizontal="center" vertical="center"/>
    </xf>
    <xf numFmtId="0" fontId="8" fillId="0" borderId="0" xfId="31" applyFont="1" applyFill="1" applyBorder="1" applyAlignment="1">
      <alignment horizontal="left" vertical="center"/>
    </xf>
    <xf numFmtId="0" fontId="14" fillId="0" borderId="0" xfId="31" applyFont="1" applyAlignment="1">
      <alignment horizontal="left"/>
    </xf>
    <xf numFmtId="0" fontId="7" fillId="0" borderId="2" xfId="31" applyFont="1" applyBorder="1" applyAlignment="1">
      <alignment horizontal="center" vertical="center"/>
    </xf>
    <xf numFmtId="0" fontId="49" fillId="0" borderId="0" xfId="31" applyFont="1" applyFill="1" applyBorder="1" applyAlignment="1">
      <alignment horizontal="center" vertical="center"/>
    </xf>
    <xf numFmtId="0" fontId="52" fillId="0" borderId="0" xfId="31" applyFont="1" applyFill="1" applyBorder="1" applyAlignment="1">
      <alignment horizontal="center" vertical="center" wrapText="1"/>
    </xf>
    <xf numFmtId="0" fontId="66" fillId="0" borderId="13" xfId="31" applyFont="1" applyFill="1" applyBorder="1" applyAlignment="1">
      <alignment horizontal="left" vertical="center" wrapText="1"/>
    </xf>
    <xf numFmtId="0" fontId="66" fillId="0" borderId="29" xfId="31" applyFont="1" applyFill="1" applyBorder="1" applyAlignment="1">
      <alignment horizontal="left" vertical="center" wrapText="1"/>
    </xf>
    <xf numFmtId="0" fontId="66" fillId="0" borderId="19" xfId="31" applyFont="1" applyFill="1" applyBorder="1" applyAlignment="1">
      <alignment horizontal="left" vertical="center" wrapText="1"/>
    </xf>
    <xf numFmtId="1" fontId="3" fillId="0" borderId="7" xfId="33" applyNumberFormat="1" applyFont="1" applyFill="1" applyBorder="1" applyAlignment="1" applyProtection="1">
      <alignment horizontal="center" vertical="center"/>
    </xf>
    <xf numFmtId="1" fontId="3" fillId="0" borderId="1" xfId="33" applyNumberFormat="1" applyFont="1" applyFill="1" applyBorder="1" applyAlignment="1" applyProtection="1">
      <alignment horizontal="right" vertical="center"/>
    </xf>
    <xf numFmtId="0" fontId="7" fillId="0" borderId="1" xfId="31" applyFont="1" applyBorder="1" applyAlignment="1">
      <alignment horizontal="center" vertical="center"/>
    </xf>
    <xf numFmtId="0" fontId="7" fillId="0" borderId="78" xfId="31" applyFont="1" applyBorder="1" applyAlignment="1">
      <alignment horizontal="center" vertical="center"/>
    </xf>
    <xf numFmtId="0" fontId="7" fillId="0" borderId="79" xfId="31" applyFont="1" applyBorder="1" applyAlignment="1">
      <alignment horizontal="center" vertical="center"/>
    </xf>
    <xf numFmtId="0" fontId="7" fillId="0" borderId="80" xfId="31" applyFont="1" applyBorder="1" applyAlignment="1">
      <alignment horizontal="center" vertical="center"/>
    </xf>
    <xf numFmtId="0" fontId="7" fillId="0" borderId="12" xfId="31" applyFont="1" applyBorder="1" applyAlignment="1">
      <alignment horizontal="center" vertical="center"/>
    </xf>
    <xf numFmtId="0" fontId="7" fillId="0" borderId="16" xfId="31" applyFont="1" applyBorder="1" applyAlignment="1">
      <alignment horizontal="center" vertical="center"/>
    </xf>
    <xf numFmtId="0" fontId="50" fillId="0" borderId="0" xfId="0" applyFont="1" applyAlignment="1">
      <alignment horizontal="center"/>
    </xf>
    <xf numFmtId="0" fontId="50" fillId="0" borderId="71" xfId="0" applyFont="1" applyBorder="1" applyAlignment="1">
      <alignment horizontal="center" vertical="center"/>
    </xf>
    <xf numFmtId="0" fontId="50" fillId="0" borderId="35" xfId="0" applyFont="1" applyBorder="1" applyAlignment="1">
      <alignment horizontal="center" vertical="center"/>
    </xf>
    <xf numFmtId="0" fontId="50" fillId="0" borderId="81" xfId="0" applyFont="1" applyBorder="1" applyAlignment="1">
      <alignment horizontal="center" vertical="center"/>
    </xf>
    <xf numFmtId="0" fontId="50" fillId="0" borderId="36" xfId="0" applyFont="1" applyBorder="1" applyAlignment="1">
      <alignment horizontal="center" vertical="center"/>
    </xf>
    <xf numFmtId="0" fontId="7" fillId="0" borderId="7" xfId="31" applyFont="1" applyBorder="1" applyAlignment="1">
      <alignment horizontal="center" vertical="center"/>
    </xf>
    <xf numFmtId="1" fontId="3" fillId="0" borderId="2" xfId="32" applyNumberFormat="1" applyFont="1" applyFill="1" applyBorder="1" applyAlignment="1" applyProtection="1">
      <alignment horizontal="right" vertical="center"/>
    </xf>
    <xf numFmtId="1" fontId="3" fillId="0" borderId="1" xfId="32" applyNumberFormat="1" applyFont="1" applyFill="1" applyBorder="1" applyAlignment="1" applyProtection="1">
      <alignment horizontal="right" vertical="center"/>
    </xf>
    <xf numFmtId="0" fontId="39" fillId="0" borderId="0" xfId="31" applyFont="1" applyBorder="1" applyAlignment="1">
      <alignment horizontal="left" vertical="center" wrapText="1"/>
    </xf>
    <xf numFmtId="0" fontId="6" fillId="0" borderId="24" xfId="31" applyFont="1" applyFill="1" applyBorder="1" applyAlignment="1">
      <alignment horizontal="center" vertical="center"/>
    </xf>
    <xf numFmtId="0" fontId="6" fillId="0" borderId="41" xfId="31" applyFont="1" applyFill="1" applyBorder="1" applyAlignment="1">
      <alignment horizontal="center" vertical="center"/>
    </xf>
    <xf numFmtId="0" fontId="48" fillId="0" borderId="11" xfId="31" applyFont="1" applyFill="1" applyBorder="1" applyAlignment="1">
      <alignment horizontal="left" vertical="center" wrapText="1"/>
    </xf>
    <xf numFmtId="0" fontId="48" fillId="0" borderId="0" xfId="31" applyFont="1" applyFill="1" applyBorder="1" applyAlignment="1">
      <alignment horizontal="left" vertical="center" wrapText="1"/>
    </xf>
    <xf numFmtId="0" fontId="6" fillId="0" borderId="0" xfId="31" applyFont="1" applyAlignment="1">
      <alignment horizontal="left"/>
    </xf>
    <xf numFmtId="0" fontId="6" fillId="0" borderId="9" xfId="31" applyFont="1" applyFill="1" applyBorder="1" applyAlignment="1">
      <alignment horizontal="left" vertical="center" wrapText="1"/>
    </xf>
    <xf numFmtId="1" fontId="6" fillId="0" borderId="11" xfId="4" applyNumberFormat="1" applyFont="1" applyFill="1" applyBorder="1" applyAlignment="1">
      <alignment horizontal="left" vertical="center" wrapText="1"/>
    </xf>
    <xf numFmtId="1" fontId="6" fillId="0" borderId="0" xfId="4" applyNumberFormat="1" applyFont="1" applyFill="1" applyBorder="1" applyAlignment="1">
      <alignment horizontal="left" vertical="center" wrapText="1"/>
    </xf>
    <xf numFmtId="0" fontId="47" fillId="0" borderId="0" xfId="31" applyFont="1" applyBorder="1" applyAlignment="1">
      <alignment horizontal="left" vertical="center" wrapText="1"/>
    </xf>
    <xf numFmtId="0" fontId="6" fillId="0" borderId="9" xfId="31" applyFont="1" applyBorder="1" applyAlignment="1">
      <alignment horizontal="center"/>
    </xf>
    <xf numFmtId="0" fontId="6" fillId="0" borderId="0" xfId="31" applyFont="1" applyAlignment="1">
      <alignment horizontal="center"/>
    </xf>
    <xf numFmtId="0" fontId="94" fillId="0" borderId="13" xfId="31" applyFont="1" applyFill="1" applyBorder="1" applyAlignment="1">
      <alignment horizontal="left" vertical="center" wrapText="1"/>
    </xf>
    <xf numFmtId="0" fontId="94" fillId="0" borderId="29" xfId="31" applyFont="1" applyFill="1" applyBorder="1" applyAlignment="1">
      <alignment horizontal="left" vertical="center" wrapText="1"/>
    </xf>
    <xf numFmtId="0" fontId="7" fillId="0" borderId="13" xfId="31" applyFont="1" applyBorder="1" applyAlignment="1">
      <alignment horizontal="center" vertical="center"/>
    </xf>
    <xf numFmtId="0" fontId="9" fillId="0" borderId="0" xfId="31" applyFont="1" applyFill="1" applyBorder="1" applyAlignment="1">
      <alignment horizontal="left" vertical="center" wrapText="1"/>
    </xf>
    <xf numFmtId="0" fontId="9" fillId="0" borderId="26" xfId="31" applyFont="1" applyFill="1" applyBorder="1" applyAlignment="1">
      <alignment horizontal="left" vertical="center" wrapText="1"/>
    </xf>
    <xf numFmtId="0" fontId="6" fillId="0" borderId="22" xfId="31" applyFont="1" applyBorder="1" applyAlignment="1">
      <alignment horizontal="center"/>
    </xf>
    <xf numFmtId="0" fontId="6" fillId="0" borderId="23" xfId="31" applyFont="1" applyBorder="1" applyAlignment="1">
      <alignment horizontal="center"/>
    </xf>
    <xf numFmtId="0" fontId="7" fillId="0" borderId="11" xfId="31" applyFont="1" applyFill="1" applyBorder="1" applyAlignment="1">
      <alignment horizontal="center" vertical="center" wrapText="1"/>
    </xf>
    <xf numFmtId="0" fontId="7" fillId="0" borderId="0" xfId="31" applyFont="1" applyFill="1" applyBorder="1" applyAlignment="1">
      <alignment horizontal="center" vertical="center" wrapText="1"/>
    </xf>
    <xf numFmtId="0" fontId="6" fillId="0" borderId="0" xfId="31" applyFont="1" applyBorder="1" applyAlignment="1">
      <alignment horizontal="center"/>
    </xf>
    <xf numFmtId="0" fontId="4" fillId="0" borderId="0" xfId="31" applyFont="1" applyFill="1" applyAlignment="1">
      <alignment horizontal="left"/>
    </xf>
    <xf numFmtId="0" fontId="3" fillId="0" borderId="13" xfId="31" applyFont="1" applyFill="1" applyBorder="1" applyAlignment="1">
      <alignment horizontal="left" vertical="center" wrapText="1"/>
    </xf>
    <xf numFmtId="0" fontId="3" fillId="0" borderId="29" xfId="31" applyFont="1" applyFill="1" applyBorder="1" applyAlignment="1">
      <alignment horizontal="left" vertical="center" wrapText="1"/>
    </xf>
    <xf numFmtId="0" fontId="66" fillId="0" borderId="20" xfId="31" applyFont="1" applyFill="1" applyBorder="1" applyAlignment="1">
      <alignment horizontal="left" vertical="center" wrapText="1"/>
    </xf>
    <xf numFmtId="0" fontId="66" fillId="0" borderId="62" xfId="31" applyFont="1" applyFill="1" applyBorder="1" applyAlignment="1">
      <alignment horizontal="left" vertical="center" wrapText="1"/>
    </xf>
    <xf numFmtId="0" fontId="66" fillId="0" borderId="25" xfId="31" applyFont="1" applyFill="1" applyBorder="1" applyAlignment="1">
      <alignment horizontal="left" vertical="center" wrapText="1"/>
    </xf>
    <xf numFmtId="0" fontId="6" fillId="0" borderId="11" xfId="31" applyFont="1" applyBorder="1" applyAlignment="1">
      <alignment horizontal="center"/>
    </xf>
    <xf numFmtId="1" fontId="3" fillId="0" borderId="10" xfId="32" applyNumberFormat="1" applyFont="1" applyFill="1" applyBorder="1" applyAlignment="1" applyProtection="1">
      <alignment horizontal="right" vertical="center"/>
    </xf>
    <xf numFmtId="0" fontId="6" fillId="0" borderId="63" xfId="31" applyFont="1" applyBorder="1" applyAlignment="1">
      <alignment horizontal="center" vertical="center"/>
    </xf>
    <xf numFmtId="1" fontId="3" fillId="0" borderId="13" xfId="32" applyNumberFormat="1" applyFont="1" applyFill="1" applyBorder="1" applyAlignment="1" applyProtection="1">
      <alignment horizontal="right" vertical="center"/>
    </xf>
    <xf numFmtId="0" fontId="6" fillId="0" borderId="0" xfId="31" applyFont="1" applyAlignment="1">
      <alignment horizontal="left" vertical="center" wrapText="1"/>
    </xf>
    <xf numFmtId="0" fontId="3" fillId="0" borderId="19" xfId="31" applyFont="1" applyFill="1" applyBorder="1" applyAlignment="1">
      <alignment horizontal="left" vertical="center" wrapText="1"/>
    </xf>
    <xf numFmtId="0" fontId="65" fillId="0" borderId="0" xfId="31" applyFont="1" applyBorder="1" applyAlignment="1">
      <alignment horizontal="left" vertical="center" wrapText="1"/>
    </xf>
    <xf numFmtId="0" fontId="50" fillId="0" borderId="9" xfId="31" applyFont="1" applyBorder="1" applyAlignment="1">
      <alignment horizontal="left" vertical="center" wrapText="1"/>
    </xf>
    <xf numFmtId="0" fontId="95" fillId="0" borderId="0" xfId="31" applyFont="1" applyAlignment="1">
      <alignment horizontal="center" vertical="center"/>
    </xf>
    <xf numFmtId="0" fontId="8" fillId="0" borderId="0" xfId="31" applyFont="1" applyAlignment="1">
      <alignment horizontal="center" vertical="center"/>
    </xf>
    <xf numFmtId="0" fontId="90" fillId="0" borderId="13" xfId="31" applyFont="1" applyFill="1" applyBorder="1" applyAlignment="1">
      <alignment horizontal="left" vertical="center" wrapText="1"/>
    </xf>
    <xf numFmtId="0" fontId="90" fillId="0" borderId="29" xfId="31" applyFont="1" applyFill="1" applyBorder="1" applyAlignment="1">
      <alignment horizontal="left" vertical="center" wrapText="1"/>
    </xf>
    <xf numFmtId="0" fontId="90" fillId="0" borderId="19" xfId="31" applyFont="1" applyFill="1" applyBorder="1" applyAlignment="1">
      <alignment horizontal="left" vertical="center" wrapText="1"/>
    </xf>
    <xf numFmtId="0" fontId="4" fillId="0" borderId="0" xfId="31" applyFont="1" applyFill="1" applyAlignment="1">
      <alignment horizontal="left" vertical="center" wrapText="1"/>
    </xf>
    <xf numFmtId="0" fontId="65" fillId="0" borderId="27" xfId="31" applyFont="1" applyBorder="1" applyAlignment="1">
      <alignment horizontal="left" vertical="center" wrapText="1"/>
    </xf>
    <xf numFmtId="0" fontId="7" fillId="0" borderId="2" xfId="31" applyFont="1" applyBorder="1" applyAlignment="1">
      <alignment horizontal="center" vertical="center" wrapText="1"/>
    </xf>
    <xf numFmtId="0" fontId="7" fillId="0" borderId="13" xfId="31" applyFont="1" applyBorder="1" applyAlignment="1">
      <alignment horizontal="center" vertical="center" wrapText="1"/>
    </xf>
    <xf numFmtId="174" fontId="3" fillId="0" borderId="2" xfId="2" applyFont="1" applyFill="1" applyBorder="1" applyAlignment="1" applyProtection="1">
      <alignment horizontal="right" vertical="center" wrapText="1"/>
    </xf>
    <xf numFmtId="0" fontId="8" fillId="0" borderId="63" xfId="31" applyFont="1" applyBorder="1" applyAlignment="1">
      <alignment horizontal="center" vertical="center" wrapText="1"/>
    </xf>
    <xf numFmtId="0" fontId="8" fillId="0" borderId="25" xfId="31" applyFont="1" applyBorder="1" applyAlignment="1">
      <alignment horizontal="center" vertical="center" wrapText="1"/>
    </xf>
    <xf numFmtId="0" fontId="7" fillId="0" borderId="2" xfId="31" applyFont="1" applyFill="1" applyBorder="1" applyAlignment="1">
      <alignment horizontal="left" vertical="center" wrapText="1"/>
    </xf>
    <xf numFmtId="0" fontId="9" fillId="0" borderId="26" xfId="31" applyFont="1" applyBorder="1" applyAlignment="1">
      <alignment horizontal="center" vertical="center" wrapText="1"/>
    </xf>
    <xf numFmtId="0" fontId="13" fillId="0" borderId="9" xfId="31" applyBorder="1" applyAlignment="1">
      <alignment horizontal="center" vertical="center"/>
    </xf>
    <xf numFmtId="0" fontId="13" fillId="0" borderId="0" xfId="31" applyAlignment="1">
      <alignment horizontal="center" vertical="center"/>
    </xf>
    <xf numFmtId="0" fontId="90" fillId="0" borderId="2" xfId="31" applyFont="1" applyFill="1" applyBorder="1" applyAlignment="1">
      <alignment horizontal="left" vertical="center" wrapText="1"/>
    </xf>
    <xf numFmtId="0" fontId="7" fillId="0" borderId="20" xfId="31" applyFont="1" applyBorder="1" applyAlignment="1">
      <alignment horizontal="center" vertical="center"/>
    </xf>
    <xf numFmtId="0" fontId="7" fillId="0" borderId="62" xfId="31" applyFont="1" applyBorder="1" applyAlignment="1">
      <alignment horizontal="center" vertical="center"/>
    </xf>
    <xf numFmtId="0" fontId="7" fillId="0" borderId="25" xfId="31" applyFont="1" applyBorder="1" applyAlignment="1">
      <alignment horizontal="center" vertical="center"/>
    </xf>
    <xf numFmtId="0" fontId="6" fillId="0" borderId="11" xfId="31" applyFont="1" applyBorder="1" applyAlignment="1">
      <alignment horizontal="left" vertical="center" wrapText="1"/>
    </xf>
    <xf numFmtId="0" fontId="66" fillId="0" borderId="2" xfId="31" applyFont="1" applyFill="1" applyBorder="1" applyAlignment="1">
      <alignment horizontal="left" vertical="center" wrapText="1"/>
    </xf>
    <xf numFmtId="0" fontId="6" fillId="0" borderId="24" xfId="31" applyFont="1" applyBorder="1" applyAlignment="1">
      <alignment horizontal="center" vertical="center"/>
    </xf>
    <xf numFmtId="0" fontId="6" fillId="0" borderId="23" xfId="31" applyFont="1" applyBorder="1" applyAlignment="1">
      <alignment horizontal="center" vertical="center"/>
    </xf>
    <xf numFmtId="0" fontId="30" fillId="0" borderId="0" xfId="31" applyFont="1" applyBorder="1" applyAlignment="1">
      <alignment horizontal="center" vertical="center" wrapText="1"/>
    </xf>
    <xf numFmtId="0" fontId="7" fillId="0" borderId="19" xfId="31" applyFont="1" applyBorder="1" applyAlignment="1">
      <alignment horizontal="center" vertical="center"/>
    </xf>
    <xf numFmtId="174" fontId="3" fillId="0" borderId="2" xfId="2" applyFont="1" applyFill="1" applyBorder="1" applyAlignment="1" applyProtection="1">
      <alignment horizontal="right" vertical="center"/>
    </xf>
    <xf numFmtId="0" fontId="16" fillId="0" borderId="0" xfId="31" applyFont="1" applyAlignment="1">
      <alignment horizontal="left" wrapText="1"/>
    </xf>
    <xf numFmtId="1" fontId="27" fillId="0" borderId="11" xfId="31" applyNumberFormat="1" applyFont="1" applyBorder="1" applyAlignment="1">
      <alignment horizontal="left" vertical="center"/>
    </xf>
    <xf numFmtId="1" fontId="27" fillId="0" borderId="0" xfId="31" applyNumberFormat="1" applyFont="1" applyAlignment="1">
      <alignment horizontal="left" vertical="center"/>
    </xf>
    <xf numFmtId="0" fontId="7" fillId="0" borderId="13" xfId="31" applyFont="1" applyBorder="1" applyAlignment="1">
      <alignment horizontal="left" vertical="center" wrapText="1"/>
    </xf>
    <xf numFmtId="0" fontId="7" fillId="0" borderId="29" xfId="31" applyFont="1" applyBorder="1" applyAlignment="1">
      <alignment horizontal="left" vertical="center" wrapText="1"/>
    </xf>
    <xf numFmtId="0" fontId="7" fillId="0" borderId="19" xfId="31" applyFont="1" applyBorder="1" applyAlignment="1">
      <alignment horizontal="left" vertical="center" wrapText="1"/>
    </xf>
    <xf numFmtId="0" fontId="6" fillId="0" borderId="9" xfId="31" applyFont="1" applyBorder="1" applyAlignment="1">
      <alignment horizontal="left" vertical="center"/>
    </xf>
    <xf numFmtId="0" fontId="6" fillId="0" borderId="0" xfId="31" applyFont="1" applyAlignment="1">
      <alignment horizontal="left" vertical="center"/>
    </xf>
    <xf numFmtId="0" fontId="3" fillId="0" borderId="24" xfId="31" applyFont="1" applyFill="1" applyBorder="1" applyAlignment="1">
      <alignment horizontal="left" vertical="center" wrapText="1"/>
    </xf>
    <xf numFmtId="0" fontId="3" fillId="0" borderId="23" xfId="31" applyFont="1" applyFill="1" applyBorder="1" applyAlignment="1">
      <alignment horizontal="left" vertical="center" wrapText="1"/>
    </xf>
    <xf numFmtId="0" fontId="3" fillId="0" borderId="82" xfId="31" applyFont="1" applyFill="1" applyBorder="1" applyAlignment="1">
      <alignment horizontal="left" vertical="center" wrapText="1"/>
    </xf>
    <xf numFmtId="1" fontId="3" fillId="0" borderId="10" xfId="32" applyNumberFormat="1" applyFont="1" applyFill="1" applyBorder="1" applyAlignment="1" applyProtection="1">
      <alignment horizontal="center" vertical="center"/>
    </xf>
    <xf numFmtId="0" fontId="8" fillId="0" borderId="9" xfId="31" applyFont="1" applyBorder="1" applyAlignment="1">
      <alignment horizontal="left" vertical="center" wrapText="1"/>
    </xf>
    <xf numFmtId="0" fontId="8" fillId="0" borderId="0" xfId="31" applyFont="1" applyBorder="1" applyAlignment="1">
      <alignment horizontal="left" vertical="center" wrapText="1"/>
    </xf>
    <xf numFmtId="0" fontId="96" fillId="0" borderId="29" xfId="31" applyFont="1" applyFill="1" applyBorder="1" applyAlignment="1">
      <alignment horizontal="left" vertical="center" wrapText="1"/>
    </xf>
    <xf numFmtId="0" fontId="4" fillId="0" borderId="0" xfId="31" applyFont="1" applyAlignment="1">
      <alignment horizontal="left" vertical="center"/>
    </xf>
    <xf numFmtId="0" fontId="16" fillId="0" borderId="0" xfId="31" applyFont="1" applyAlignment="1">
      <alignment horizontal="left" vertical="center"/>
    </xf>
    <xf numFmtId="0" fontId="80" fillId="0" borderId="13" xfId="31" applyFont="1" applyFill="1" applyBorder="1" applyAlignment="1">
      <alignment horizontal="left" vertical="center" wrapText="1"/>
    </xf>
    <xf numFmtId="0" fontId="80" fillId="0" borderId="29" xfId="31" applyFont="1" applyFill="1" applyBorder="1" applyAlignment="1">
      <alignment horizontal="left" vertical="center" wrapText="1"/>
    </xf>
    <xf numFmtId="0" fontId="80" fillId="0" borderId="19" xfId="31" applyFont="1" applyFill="1" applyBorder="1" applyAlignment="1">
      <alignment horizontal="left" vertical="center" wrapText="1"/>
    </xf>
    <xf numFmtId="1" fontId="14" fillId="0" borderId="2" xfId="32" applyNumberFormat="1" applyFont="1" applyFill="1" applyBorder="1" applyAlignment="1" applyProtection="1">
      <alignment horizontal="right" vertical="center"/>
    </xf>
    <xf numFmtId="0" fontId="30" fillId="0" borderId="2" xfId="31" applyFont="1" applyFill="1" applyBorder="1" applyAlignment="1">
      <alignment horizontal="left" vertical="center" wrapText="1"/>
    </xf>
    <xf numFmtId="0" fontId="30" fillId="0" borderId="0" xfId="31" applyFont="1" applyBorder="1" applyAlignment="1">
      <alignment horizontal="left" vertical="center"/>
    </xf>
    <xf numFmtId="0" fontId="14" fillId="0" borderId="2" xfId="31" applyFont="1" applyBorder="1" applyAlignment="1">
      <alignment horizontal="center" vertical="center"/>
    </xf>
    <xf numFmtId="0" fontId="65" fillId="0" borderId="2" xfId="31" applyFont="1" applyFill="1" applyBorder="1" applyAlignment="1">
      <alignment horizontal="left" vertical="center" wrapText="1"/>
    </xf>
    <xf numFmtId="1" fontId="3" fillId="0" borderId="6" xfId="32" applyNumberFormat="1" applyFont="1" applyFill="1" applyBorder="1" applyAlignment="1" applyProtection="1">
      <alignment horizontal="center" vertical="center"/>
    </xf>
    <xf numFmtId="1" fontId="3" fillId="0" borderId="27" xfId="32" applyNumberFormat="1" applyFont="1" applyFill="1" applyBorder="1" applyAlignment="1" applyProtection="1">
      <alignment horizontal="center" vertical="center"/>
    </xf>
    <xf numFmtId="1" fontId="3" fillId="0" borderId="8" xfId="32" applyNumberFormat="1" applyFont="1" applyFill="1" applyBorder="1" applyAlignment="1" applyProtection="1">
      <alignment horizontal="center" vertical="center"/>
    </xf>
    <xf numFmtId="0" fontId="56" fillId="0" borderId="47" xfId="0" applyFont="1" applyFill="1" applyBorder="1" applyAlignment="1">
      <alignment horizontal="center" vertical="center"/>
    </xf>
    <xf numFmtId="0" fontId="56" fillId="0" borderId="34" xfId="0" applyFont="1" applyFill="1" applyBorder="1" applyAlignment="1">
      <alignment horizontal="center" vertical="center"/>
    </xf>
    <xf numFmtId="0" fontId="56" fillId="0" borderId="47" xfId="0" applyFont="1" applyBorder="1" applyAlignment="1">
      <alignment horizontal="center"/>
    </xf>
    <xf numFmtId="0" fontId="56" fillId="0" borderId="34" xfId="0" applyFont="1" applyBorder="1" applyAlignment="1">
      <alignment horizontal="center"/>
    </xf>
    <xf numFmtId="177" fontId="65" fillId="0" borderId="47" xfId="1" applyNumberFormat="1" applyFont="1" applyFill="1" applyBorder="1" applyAlignment="1">
      <alignment horizontal="center" vertical="center"/>
    </xf>
    <xf numFmtId="177" fontId="65" fillId="0" borderId="34" xfId="1" applyNumberFormat="1" applyFont="1" applyFill="1" applyBorder="1" applyAlignment="1">
      <alignment horizontal="center" vertical="center"/>
    </xf>
    <xf numFmtId="1" fontId="3" fillId="0" borderId="83" xfId="32" applyNumberFormat="1" applyFont="1" applyFill="1" applyBorder="1" applyAlignment="1" applyProtection="1">
      <alignment horizontal="center" vertical="center"/>
    </xf>
    <xf numFmtId="1" fontId="3" fillId="0" borderId="84" xfId="32" applyNumberFormat="1" applyFont="1" applyFill="1" applyBorder="1" applyAlignment="1" applyProtection="1">
      <alignment horizontal="center" vertical="center"/>
    </xf>
    <xf numFmtId="0" fontId="7" fillId="0" borderId="85" xfId="31" applyFont="1" applyFill="1" applyBorder="1" applyAlignment="1">
      <alignment horizontal="center" vertical="center"/>
    </xf>
    <xf numFmtId="0" fontId="7" fillId="0" borderId="86" xfId="31" applyFont="1" applyFill="1" applyBorder="1" applyAlignment="1">
      <alignment horizontal="center" vertical="center"/>
    </xf>
    <xf numFmtId="0" fontId="90" fillId="0" borderId="20" xfId="31" applyFont="1" applyFill="1" applyBorder="1" applyAlignment="1">
      <alignment horizontal="left" vertical="center" wrapText="1"/>
    </xf>
    <xf numFmtId="0" fontId="90" fillId="0" borderId="62" xfId="31" applyFont="1" applyFill="1" applyBorder="1" applyAlignment="1">
      <alignment horizontal="left" vertical="center" wrapText="1"/>
    </xf>
    <xf numFmtId="0" fontId="90" fillId="0" borderId="35" xfId="31" applyFont="1" applyFill="1" applyBorder="1" applyAlignment="1">
      <alignment horizontal="left" vertical="center" wrapText="1"/>
    </xf>
    <xf numFmtId="0" fontId="7" fillId="0" borderId="0" xfId="31" applyFont="1" applyBorder="1" applyAlignment="1">
      <alignment horizontal="left" vertical="center" wrapText="1"/>
    </xf>
    <xf numFmtId="0" fontId="7" fillId="0" borderId="0" xfId="31" applyFont="1" applyAlignment="1">
      <alignment horizontal="left"/>
    </xf>
    <xf numFmtId="174" fontId="3" fillId="0" borderId="6" xfId="2" applyFont="1" applyFill="1" applyBorder="1" applyAlignment="1" applyProtection="1">
      <alignment horizontal="center" vertical="center"/>
    </xf>
    <xf numFmtId="174" fontId="3" fillId="0" borderId="27" xfId="2" applyFont="1" applyFill="1" applyBorder="1" applyAlignment="1" applyProtection="1">
      <alignment horizontal="center" vertical="center"/>
    </xf>
    <xf numFmtId="0" fontId="90" fillId="0" borderId="87" xfId="31" applyFont="1" applyFill="1" applyBorder="1" applyAlignment="1">
      <alignment horizontal="left" vertical="center" wrapText="1"/>
    </xf>
    <xf numFmtId="0" fontId="3" fillId="0" borderId="85" xfId="31" applyFont="1" applyBorder="1" applyAlignment="1">
      <alignment horizontal="center" vertical="center"/>
    </xf>
    <xf numFmtId="0" fontId="3" fillId="0" borderId="86" xfId="31" applyFont="1" applyBorder="1" applyAlignment="1">
      <alignment horizontal="center" vertical="center"/>
    </xf>
    <xf numFmtId="0" fontId="66" fillId="0" borderId="24" xfId="31" applyFont="1" applyFill="1" applyBorder="1" applyAlignment="1">
      <alignment horizontal="left" vertical="center" wrapText="1"/>
    </xf>
    <xf numFmtId="0" fontId="66" fillId="0" borderId="23" xfId="31" applyFont="1" applyFill="1" applyBorder="1" applyAlignment="1">
      <alignment horizontal="left" vertical="center" wrapText="1"/>
    </xf>
    <xf numFmtId="1" fontId="3" fillId="0" borderId="24" xfId="32" applyNumberFormat="1" applyFont="1" applyFill="1" applyBorder="1" applyAlignment="1" applyProtection="1">
      <alignment horizontal="center" vertical="center"/>
    </xf>
    <xf numFmtId="1" fontId="3" fillId="0" borderId="23" xfId="32" applyNumberFormat="1" applyFont="1" applyFill="1" applyBorder="1" applyAlignment="1" applyProtection="1">
      <alignment horizontal="center" vertical="center"/>
    </xf>
    <xf numFmtId="0" fontId="54" fillId="13" borderId="56" xfId="0" applyFont="1" applyFill="1" applyBorder="1" applyAlignment="1">
      <alignment horizontal="center" vertical="center" wrapText="1"/>
    </xf>
    <xf numFmtId="0" fontId="54" fillId="13" borderId="54" xfId="0" applyFont="1" applyFill="1" applyBorder="1" applyAlignment="1">
      <alignment horizontal="center" vertical="center" wrapText="1"/>
    </xf>
    <xf numFmtId="0" fontId="55" fillId="0" borderId="88" xfId="0" applyFont="1" applyBorder="1" applyAlignment="1">
      <alignment vertical="center" wrapText="1"/>
    </xf>
    <xf numFmtId="0" fontId="57" fillId="0" borderId="56" xfId="0" applyFont="1" applyBorder="1" applyAlignment="1">
      <alignment horizontal="left" vertical="center" wrapText="1"/>
    </xf>
    <xf numFmtId="0" fontId="57" fillId="0" borderId="58" xfId="0" applyFont="1" applyBorder="1" applyAlignment="1">
      <alignment horizontal="left" vertical="center" wrapText="1"/>
    </xf>
    <xf numFmtId="0" fontId="57" fillId="0" borderId="54" xfId="0" applyFont="1" applyBorder="1" applyAlignment="1">
      <alignment horizontal="left" vertical="center" wrapText="1"/>
    </xf>
    <xf numFmtId="0" fontId="54" fillId="13" borderId="56" xfId="0" applyFont="1" applyFill="1" applyBorder="1" applyAlignment="1">
      <alignment horizontal="center" vertical="center"/>
    </xf>
    <xf numFmtId="0" fontId="54" fillId="13" borderId="58" xfId="0" applyFont="1" applyFill="1" applyBorder="1" applyAlignment="1">
      <alignment horizontal="center" vertical="center"/>
    </xf>
    <xf numFmtId="0" fontId="53" fillId="0" borderId="56" xfId="0" applyFont="1" applyBorder="1" applyAlignment="1">
      <alignment horizontal="center" vertical="center" wrapText="1"/>
    </xf>
    <xf numFmtId="0" fontId="53" fillId="0" borderId="54" xfId="0" applyFont="1" applyBorder="1" applyAlignment="1">
      <alignment horizontal="center" vertical="center" wrapText="1"/>
    </xf>
    <xf numFmtId="0" fontId="54" fillId="11" borderId="56" xfId="0" applyFont="1" applyFill="1" applyBorder="1" applyAlignment="1">
      <alignment horizontal="center" wrapText="1"/>
    </xf>
    <xf numFmtId="0" fontId="54" fillId="11" borderId="54" xfId="0" applyFont="1" applyFill="1" applyBorder="1" applyAlignment="1">
      <alignment horizontal="center" wrapText="1"/>
    </xf>
    <xf numFmtId="0" fontId="10" fillId="0" borderId="89" xfId="0" applyFont="1" applyBorder="1" applyAlignment="1">
      <alignment horizontal="center" vertical="center" wrapText="1"/>
    </xf>
    <xf numFmtId="0" fontId="10" fillId="0" borderId="90" xfId="0" applyFont="1" applyBorder="1" applyAlignment="1">
      <alignment horizontal="center" vertical="center" wrapText="1"/>
    </xf>
    <xf numFmtId="0" fontId="0" fillId="0" borderId="0" xfId="0" applyBorder="1" applyAlignment="1">
      <alignment horizontal="left" vertical="center"/>
    </xf>
    <xf numFmtId="0" fontId="0" fillId="0" borderId="0" xfId="0" applyAlignment="1">
      <alignment horizontal="left" vertical="center"/>
    </xf>
    <xf numFmtId="0" fontId="0" fillId="0" borderId="12" xfId="0" applyBorder="1" applyAlignment="1">
      <alignment horizontal="center" vertical="center"/>
    </xf>
    <xf numFmtId="0" fontId="0" fillId="0" borderId="16" xfId="0" applyBorder="1" applyAlignment="1">
      <alignment horizontal="center" vertical="center"/>
    </xf>
    <xf numFmtId="0" fontId="0" fillId="0" borderId="92" xfId="0" applyBorder="1" applyAlignment="1">
      <alignment horizontal="center" vertical="center"/>
    </xf>
    <xf numFmtId="0" fontId="0" fillId="0" borderId="90" xfId="0" applyBorder="1" applyAlignment="1">
      <alignment horizontal="center" vertical="center"/>
    </xf>
    <xf numFmtId="38" fontId="2" fillId="0" borderId="92" xfId="1" applyNumberFormat="1" applyBorder="1" applyAlignment="1">
      <alignment horizontal="center" vertical="center"/>
    </xf>
    <xf numFmtId="38" fontId="2" fillId="0" borderId="90" xfId="1" applyNumberFormat="1" applyBorder="1" applyAlignment="1">
      <alignment horizontal="center" vertical="center"/>
    </xf>
    <xf numFmtId="0" fontId="0" fillId="0" borderId="10" xfId="0" applyBorder="1" applyAlignment="1">
      <alignment horizontal="center" vertical="center"/>
    </xf>
    <xf numFmtId="0" fontId="0" fillId="0" borderId="72" xfId="0" applyBorder="1" applyAlignment="1">
      <alignment horizontal="center" vertical="center" wrapText="1"/>
    </xf>
    <xf numFmtId="0" fontId="0" fillId="0" borderId="94" xfId="0" applyBorder="1" applyAlignment="1">
      <alignment horizontal="center" vertical="center"/>
    </xf>
    <xf numFmtId="0" fontId="0" fillId="0" borderId="50" xfId="0" applyBorder="1" applyAlignment="1">
      <alignment horizontal="center" vertical="center"/>
    </xf>
    <xf numFmtId="0" fontId="0" fillId="0" borderId="12" xfId="0" applyBorder="1" applyAlignment="1">
      <alignment horizontal="center" vertical="center" wrapText="1"/>
    </xf>
    <xf numFmtId="0" fontId="0" fillId="0" borderId="90" xfId="0" applyBorder="1" applyAlignment="1">
      <alignment horizontal="center" vertical="center" wrapText="1"/>
    </xf>
    <xf numFmtId="38" fontId="0" fillId="0" borderId="12" xfId="0" applyNumberFormat="1" applyBorder="1" applyAlignment="1">
      <alignment horizontal="center" vertical="center" wrapText="1"/>
    </xf>
    <xf numFmtId="38" fontId="0" fillId="0" borderId="90" xfId="0" applyNumberFormat="1" applyBorder="1" applyAlignment="1">
      <alignment horizontal="center" vertical="center" wrapText="1"/>
    </xf>
    <xf numFmtId="0" fontId="0" fillId="0" borderId="10" xfId="0" applyBorder="1" applyAlignment="1">
      <alignment horizontal="center" vertical="center" wrapText="1"/>
    </xf>
    <xf numFmtId="0" fontId="0" fillId="0" borderId="39" xfId="0" applyBorder="1" applyAlignment="1">
      <alignment horizontal="center" vertical="center" wrapText="1"/>
    </xf>
    <xf numFmtId="0" fontId="10" fillId="3" borderId="12" xfId="0" applyFont="1" applyFill="1" applyBorder="1" applyAlignment="1">
      <alignment horizontal="center" vertical="center"/>
    </xf>
    <xf numFmtId="0" fontId="10" fillId="3" borderId="90" xfId="0" applyFont="1" applyFill="1" applyBorder="1" applyAlignment="1">
      <alignment horizontal="center" vertical="center"/>
    </xf>
    <xf numFmtId="0" fontId="10" fillId="3" borderId="10" xfId="0" applyFont="1" applyFill="1" applyBorder="1" applyAlignment="1">
      <alignment horizontal="center" vertical="center" wrapText="1"/>
    </xf>
    <xf numFmtId="0" fontId="10" fillId="3" borderId="39" xfId="0" applyFont="1" applyFill="1" applyBorder="1" applyAlignment="1">
      <alignment horizontal="center" vertical="center" wrapText="1"/>
    </xf>
    <xf numFmtId="0" fontId="10" fillId="0" borderId="85" xfId="0" applyFont="1" applyBorder="1" applyAlignment="1">
      <alignment horizontal="center" vertical="center"/>
    </xf>
    <xf numFmtId="0" fontId="10" fillId="0" borderId="69" xfId="0" applyFont="1" applyBorder="1" applyAlignment="1">
      <alignment horizontal="center" vertical="center"/>
    </xf>
    <xf numFmtId="0" fontId="10" fillId="0" borderId="38" xfId="0" applyFont="1" applyBorder="1" applyAlignment="1">
      <alignment horizontal="center" vertical="center"/>
    </xf>
    <xf numFmtId="0" fontId="10" fillId="0" borderId="39" xfId="0" applyFont="1" applyBorder="1" applyAlignment="1">
      <alignment horizontal="center" vertical="center"/>
    </xf>
    <xf numFmtId="0" fontId="10" fillId="0" borderId="86" xfId="0" applyFont="1" applyBorder="1" applyAlignment="1">
      <alignment horizontal="center" vertical="center" wrapText="1"/>
    </xf>
    <xf numFmtId="0" fontId="10" fillId="0" borderId="75" xfId="0" applyFont="1" applyBorder="1" applyAlignment="1">
      <alignment horizontal="center" vertical="center" wrapText="1"/>
    </xf>
    <xf numFmtId="0" fontId="0" fillId="0" borderId="40" xfId="0" applyBorder="1" applyAlignment="1">
      <alignment horizontal="center" vertical="center" wrapText="1"/>
    </xf>
    <xf numFmtId="0" fontId="0" fillId="0" borderId="75" xfId="0" applyBorder="1" applyAlignment="1">
      <alignment horizontal="center" vertical="center" wrapText="1"/>
    </xf>
    <xf numFmtId="0" fontId="0" fillId="0" borderId="39" xfId="0" applyBorder="1" applyAlignment="1">
      <alignment horizontal="center" vertical="center"/>
    </xf>
    <xf numFmtId="0" fontId="0" fillId="0" borderId="93" xfId="0" applyBorder="1" applyAlignment="1">
      <alignment horizontal="center" vertical="center"/>
    </xf>
    <xf numFmtId="0" fontId="0" fillId="0" borderId="91" xfId="0" applyBorder="1" applyAlignment="1">
      <alignment horizontal="center" vertical="center"/>
    </xf>
    <xf numFmtId="0" fontId="0" fillId="0" borderId="44" xfId="0" applyBorder="1" applyAlignment="1">
      <alignment horizontal="center" vertical="center"/>
    </xf>
    <xf numFmtId="0" fontId="10" fillId="0" borderId="90" xfId="0" applyFont="1" applyBorder="1" applyAlignment="1">
      <alignment horizontal="center" vertical="center"/>
    </xf>
    <xf numFmtId="0" fontId="0" fillId="0" borderId="38" xfId="0" applyBorder="1" applyAlignment="1">
      <alignment horizontal="center" vertical="center"/>
    </xf>
    <xf numFmtId="0" fontId="0" fillId="0" borderId="72" xfId="0" applyFont="1" applyBorder="1" applyAlignment="1">
      <alignment horizontal="center" vertical="center" wrapText="1"/>
    </xf>
    <xf numFmtId="0" fontId="0" fillId="0" borderId="75" xfId="0" applyFont="1" applyBorder="1" applyAlignment="1">
      <alignment horizontal="center" vertical="center" wrapText="1"/>
    </xf>
    <xf numFmtId="0" fontId="10" fillId="3" borderId="44" xfId="0" applyFont="1" applyFill="1" applyBorder="1" applyAlignment="1">
      <alignment horizontal="center" vertical="center"/>
    </xf>
    <xf numFmtId="0" fontId="10" fillId="3" borderId="91" xfId="0" applyFont="1" applyFill="1" applyBorder="1" applyAlignment="1">
      <alignment horizontal="center" vertical="center"/>
    </xf>
    <xf numFmtId="0" fontId="10" fillId="3" borderId="12" xfId="0" applyFont="1" applyFill="1" applyBorder="1" applyAlignment="1">
      <alignment horizontal="center" vertical="center" wrapText="1"/>
    </xf>
    <xf numFmtId="0" fontId="10" fillId="3" borderId="90" xfId="0" applyFont="1" applyFill="1" applyBorder="1" applyAlignment="1">
      <alignment horizontal="center" vertical="center" wrapText="1"/>
    </xf>
    <xf numFmtId="0" fontId="0" fillId="0" borderId="16" xfId="0" applyBorder="1" applyAlignment="1">
      <alignment horizontal="center" vertical="center" wrapText="1"/>
    </xf>
    <xf numFmtId="0" fontId="10" fillId="0" borderId="92" xfId="0" applyFont="1" applyBorder="1" applyAlignment="1">
      <alignment horizontal="center" vertical="center" wrapText="1"/>
    </xf>
    <xf numFmtId="38" fontId="46" fillId="3" borderId="12" xfId="1" applyNumberFormat="1" applyFont="1" applyFill="1" applyBorder="1" applyAlignment="1">
      <alignment horizontal="center" vertical="center"/>
    </xf>
    <xf numFmtId="38" fontId="46" fillId="3" borderId="90" xfId="1" applyNumberFormat="1" applyFont="1" applyFill="1" applyBorder="1" applyAlignment="1">
      <alignment horizontal="center" vertical="center"/>
    </xf>
    <xf numFmtId="0" fontId="10" fillId="3" borderId="72" xfId="0" applyFont="1" applyFill="1" applyBorder="1" applyAlignment="1">
      <alignment horizontal="center" vertical="center" wrapText="1"/>
    </xf>
    <xf numFmtId="0" fontId="10" fillId="3" borderId="75" xfId="0" applyFont="1" applyFill="1" applyBorder="1" applyAlignment="1">
      <alignment horizontal="center" vertical="center" wrapText="1"/>
    </xf>
    <xf numFmtId="0" fontId="0" fillId="0" borderId="86" xfId="0" applyBorder="1" applyAlignment="1">
      <alignment horizontal="center" vertical="center" wrapText="1"/>
    </xf>
    <xf numFmtId="38" fontId="2" fillId="0" borderId="12" xfId="1" applyNumberFormat="1" applyBorder="1" applyAlignment="1">
      <alignment horizontal="center" vertical="center"/>
    </xf>
    <xf numFmtId="38" fontId="2" fillId="0" borderId="16" xfId="1" applyNumberFormat="1" applyBorder="1" applyAlignment="1">
      <alignment horizontal="center" vertical="center"/>
    </xf>
    <xf numFmtId="38" fontId="10" fillId="3" borderId="12" xfId="0" applyNumberFormat="1" applyFont="1" applyFill="1" applyBorder="1" applyAlignment="1">
      <alignment horizontal="center" vertical="center" wrapText="1"/>
    </xf>
    <xf numFmtId="38" fontId="10" fillId="3" borderId="90" xfId="0" applyNumberFormat="1" applyFont="1" applyFill="1" applyBorder="1" applyAlignment="1">
      <alignment horizontal="center" vertical="center" wrapText="1"/>
    </xf>
    <xf numFmtId="38" fontId="0" fillId="0" borderId="16" xfId="0" applyNumberFormat="1" applyBorder="1" applyAlignment="1">
      <alignment horizontal="center" vertical="center" wrapText="1"/>
    </xf>
    <xf numFmtId="0" fontId="10" fillId="0" borderId="89" xfId="0" applyFont="1" applyBorder="1" applyAlignment="1">
      <alignment horizontal="center" vertical="center"/>
    </xf>
    <xf numFmtId="0" fontId="10" fillId="0" borderId="92" xfId="0" applyFont="1" applyBorder="1" applyAlignment="1">
      <alignment horizontal="center" vertical="center"/>
    </xf>
    <xf numFmtId="38" fontId="53" fillId="10" borderId="40" xfId="0" applyNumberFormat="1" applyFont="1" applyFill="1" applyBorder="1" applyAlignment="1">
      <alignment horizontal="center" vertical="center"/>
    </xf>
    <xf numFmtId="38" fontId="53" fillId="10" borderId="48" xfId="0" applyNumberFormat="1" applyFont="1" applyFill="1" applyBorder="1" applyAlignment="1">
      <alignment horizontal="center" vertical="center"/>
    </xf>
    <xf numFmtId="0" fontId="0" fillId="0" borderId="0" xfId="0" applyAlignment="1">
      <alignment horizontal="left"/>
    </xf>
  </cellXfs>
  <cellStyles count="39">
    <cellStyle name="Comma" xfId="1" builtinId="3"/>
    <cellStyle name="Comma 2" xfId="2"/>
    <cellStyle name="Comma 2 2" xfId="3"/>
    <cellStyle name="Comma 3" xfId="4"/>
    <cellStyle name="Comma 3 2" xfId="5"/>
    <cellStyle name="Comma 3 2 2" xfId="6"/>
    <cellStyle name="Comma 4" xfId="7"/>
    <cellStyle name="Comma 4 2" xfId="8"/>
    <cellStyle name="Comma 4 2 2" xfId="9"/>
    <cellStyle name="Comma 5" xfId="10"/>
    <cellStyle name="Comma 5 2" xfId="11"/>
    <cellStyle name="Comma_Fuel Price Increase Proposal 2010" xfId="12"/>
    <cellStyle name="Currency" xfId="13" builtinId="4"/>
    <cellStyle name="Currency 2" xfId="14"/>
    <cellStyle name="Excel Built-in Normal" xfId="15"/>
    <cellStyle name="Excel Built-in Normal 1" xfId="16"/>
    <cellStyle name="Excel Built-in Normal 2" xfId="17"/>
    <cellStyle name="Excel Built-in Normal 2 2" xfId="18"/>
    <cellStyle name="Excel_BuiltIn_Comma 1" xfId="19"/>
    <cellStyle name="Heading" xfId="20"/>
    <cellStyle name="Heading1" xfId="21"/>
    <cellStyle name="Heading1 1" xfId="22"/>
    <cellStyle name="Normal" xfId="0" builtinId="0"/>
    <cellStyle name="Normal 2" xfId="23"/>
    <cellStyle name="Normal 2 2" xfId="24"/>
    <cellStyle name="Normal 3" xfId="25"/>
    <cellStyle name="Normal 4" xfId="26"/>
    <cellStyle name="Normal 5" xfId="27"/>
    <cellStyle name="Normal 5 2" xfId="28"/>
    <cellStyle name="Normal 5 3" xfId="29"/>
    <cellStyle name="Normal 6" xfId="30"/>
    <cellStyle name="Normal_Fuel Price Increase Proposal 2010" xfId="31"/>
    <cellStyle name="Percent" xfId="32" builtinId="5"/>
    <cellStyle name="Percent 2" xfId="33"/>
    <cellStyle name="Percent 3" xfId="34"/>
    <cellStyle name="Result" xfId="35"/>
    <cellStyle name="Result 1" xfId="36"/>
    <cellStyle name="Result2" xfId="37"/>
    <cellStyle name="Result2 1" xfId="3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266700</xdr:colOff>
      <xdr:row>75</xdr:row>
      <xdr:rowOff>9525</xdr:rowOff>
    </xdr:from>
    <xdr:to>
      <xdr:col>10</xdr:col>
      <xdr:colOff>1152525</xdr:colOff>
      <xdr:row>76</xdr:row>
      <xdr:rowOff>19050</xdr:rowOff>
    </xdr:to>
    <xdr:sp macro="" textlink="">
      <xdr:nvSpPr>
        <xdr:cNvPr id="736354" name="Oval 13">
          <a:extLst>
            <a:ext uri="{FF2B5EF4-FFF2-40B4-BE49-F238E27FC236}">
              <a16:creationId xmlns:a16="http://schemas.microsoft.com/office/drawing/2014/main" id="{FDE7B055-C191-486C-8F62-85B8C365D41C}"/>
            </a:ext>
          </a:extLst>
        </xdr:cNvPr>
        <xdr:cNvSpPr>
          <a:spLocks noChangeArrowheads="1"/>
        </xdr:cNvSpPr>
      </xdr:nvSpPr>
      <xdr:spPr bwMode="auto">
        <a:xfrm>
          <a:off x="14335125" y="20964525"/>
          <a:ext cx="88582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285750</xdr:colOff>
      <xdr:row>21</xdr:row>
      <xdr:rowOff>0</xdr:rowOff>
    </xdr:from>
    <xdr:to>
      <xdr:col>10</xdr:col>
      <xdr:colOff>1162050</xdr:colOff>
      <xdr:row>22</xdr:row>
      <xdr:rowOff>0</xdr:rowOff>
    </xdr:to>
    <xdr:sp macro="" textlink="">
      <xdr:nvSpPr>
        <xdr:cNvPr id="736355" name="Oval 4">
          <a:extLst>
            <a:ext uri="{FF2B5EF4-FFF2-40B4-BE49-F238E27FC236}">
              <a16:creationId xmlns:a16="http://schemas.microsoft.com/office/drawing/2014/main" id="{DF403C9E-036A-47C5-8399-F43D5C629C98}"/>
            </a:ext>
          </a:extLst>
        </xdr:cNvPr>
        <xdr:cNvSpPr>
          <a:spLocks noChangeArrowheads="1"/>
        </xdr:cNvSpPr>
      </xdr:nvSpPr>
      <xdr:spPr bwMode="auto">
        <a:xfrm>
          <a:off x="14354175" y="6924675"/>
          <a:ext cx="876300" cy="41910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295275</xdr:colOff>
      <xdr:row>65</xdr:row>
      <xdr:rowOff>0</xdr:rowOff>
    </xdr:from>
    <xdr:to>
      <xdr:col>10</xdr:col>
      <xdr:colOff>1162050</xdr:colOff>
      <xdr:row>66</xdr:row>
      <xdr:rowOff>0</xdr:rowOff>
    </xdr:to>
    <xdr:sp macro="" textlink="">
      <xdr:nvSpPr>
        <xdr:cNvPr id="736356" name="Oval 13">
          <a:extLst>
            <a:ext uri="{FF2B5EF4-FFF2-40B4-BE49-F238E27FC236}">
              <a16:creationId xmlns:a16="http://schemas.microsoft.com/office/drawing/2014/main" id="{232327BD-D2F7-414D-B9D8-0DDCB3593B56}"/>
            </a:ext>
          </a:extLst>
        </xdr:cNvPr>
        <xdr:cNvSpPr>
          <a:spLocks noChangeArrowheads="1"/>
        </xdr:cNvSpPr>
      </xdr:nvSpPr>
      <xdr:spPr bwMode="auto">
        <a:xfrm>
          <a:off x="14363700" y="20145375"/>
          <a:ext cx="866775" cy="40957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285750</xdr:colOff>
      <xdr:row>47</xdr:row>
      <xdr:rowOff>0</xdr:rowOff>
    </xdr:from>
    <xdr:to>
      <xdr:col>10</xdr:col>
      <xdr:colOff>1171575</xdr:colOff>
      <xdr:row>47</xdr:row>
      <xdr:rowOff>447675</xdr:rowOff>
    </xdr:to>
    <xdr:sp macro="" textlink="">
      <xdr:nvSpPr>
        <xdr:cNvPr id="736357" name="Oval 13">
          <a:extLst>
            <a:ext uri="{FF2B5EF4-FFF2-40B4-BE49-F238E27FC236}">
              <a16:creationId xmlns:a16="http://schemas.microsoft.com/office/drawing/2014/main" id="{95446A04-109C-4C4F-9BEE-C64B569FB773}"/>
            </a:ext>
          </a:extLst>
        </xdr:cNvPr>
        <xdr:cNvSpPr>
          <a:spLocks noChangeArrowheads="1"/>
        </xdr:cNvSpPr>
      </xdr:nvSpPr>
      <xdr:spPr bwMode="auto">
        <a:xfrm>
          <a:off x="14354175" y="13325475"/>
          <a:ext cx="885825" cy="44767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104775</xdr:colOff>
      <xdr:row>67</xdr:row>
      <xdr:rowOff>28575</xdr:rowOff>
    </xdr:from>
    <xdr:to>
      <xdr:col>11</xdr:col>
      <xdr:colOff>76200</xdr:colOff>
      <xdr:row>68</xdr:row>
      <xdr:rowOff>28575</xdr:rowOff>
    </xdr:to>
    <xdr:sp macro="" textlink="">
      <xdr:nvSpPr>
        <xdr:cNvPr id="736358" name="Oval 13">
          <a:extLst>
            <a:ext uri="{FF2B5EF4-FFF2-40B4-BE49-F238E27FC236}">
              <a16:creationId xmlns:a16="http://schemas.microsoft.com/office/drawing/2014/main" id="{116B2B87-1F9E-45D0-ACF8-F7C9619B838D}"/>
            </a:ext>
          </a:extLst>
        </xdr:cNvPr>
        <xdr:cNvSpPr>
          <a:spLocks noChangeArrowheads="1"/>
        </xdr:cNvSpPr>
      </xdr:nvSpPr>
      <xdr:spPr bwMode="auto">
        <a:xfrm>
          <a:off x="14173200" y="20964525"/>
          <a:ext cx="11430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104775</xdr:colOff>
      <xdr:row>68</xdr:row>
      <xdr:rowOff>28575</xdr:rowOff>
    </xdr:from>
    <xdr:to>
      <xdr:col>11</xdr:col>
      <xdr:colOff>76200</xdr:colOff>
      <xdr:row>69</xdr:row>
      <xdr:rowOff>28575</xdr:rowOff>
    </xdr:to>
    <xdr:sp macro="" textlink="">
      <xdr:nvSpPr>
        <xdr:cNvPr id="736359" name="Oval 13">
          <a:extLst>
            <a:ext uri="{FF2B5EF4-FFF2-40B4-BE49-F238E27FC236}">
              <a16:creationId xmlns:a16="http://schemas.microsoft.com/office/drawing/2014/main" id="{16DC89FE-4BBB-4543-8C5E-D117D18647CC}"/>
            </a:ext>
          </a:extLst>
        </xdr:cNvPr>
        <xdr:cNvSpPr>
          <a:spLocks noChangeArrowheads="1"/>
        </xdr:cNvSpPr>
      </xdr:nvSpPr>
      <xdr:spPr bwMode="auto">
        <a:xfrm>
          <a:off x="14173200" y="20964525"/>
          <a:ext cx="11430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104775</xdr:colOff>
      <xdr:row>69</xdr:row>
      <xdr:rowOff>28575</xdr:rowOff>
    </xdr:from>
    <xdr:to>
      <xdr:col>11</xdr:col>
      <xdr:colOff>76200</xdr:colOff>
      <xdr:row>70</xdr:row>
      <xdr:rowOff>28575</xdr:rowOff>
    </xdr:to>
    <xdr:sp macro="" textlink="">
      <xdr:nvSpPr>
        <xdr:cNvPr id="736360" name="Oval 13">
          <a:extLst>
            <a:ext uri="{FF2B5EF4-FFF2-40B4-BE49-F238E27FC236}">
              <a16:creationId xmlns:a16="http://schemas.microsoft.com/office/drawing/2014/main" id="{1EA1C6D1-173F-49F4-90AB-09AC04D62194}"/>
            </a:ext>
          </a:extLst>
        </xdr:cNvPr>
        <xdr:cNvSpPr>
          <a:spLocks noChangeArrowheads="1"/>
        </xdr:cNvSpPr>
      </xdr:nvSpPr>
      <xdr:spPr bwMode="auto">
        <a:xfrm>
          <a:off x="14173200" y="20964525"/>
          <a:ext cx="11430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104775</xdr:colOff>
      <xdr:row>70</xdr:row>
      <xdr:rowOff>28575</xdr:rowOff>
    </xdr:from>
    <xdr:to>
      <xdr:col>11</xdr:col>
      <xdr:colOff>76200</xdr:colOff>
      <xdr:row>71</xdr:row>
      <xdr:rowOff>28575</xdr:rowOff>
    </xdr:to>
    <xdr:sp macro="" textlink="">
      <xdr:nvSpPr>
        <xdr:cNvPr id="736361" name="Oval 13">
          <a:extLst>
            <a:ext uri="{FF2B5EF4-FFF2-40B4-BE49-F238E27FC236}">
              <a16:creationId xmlns:a16="http://schemas.microsoft.com/office/drawing/2014/main" id="{C8212812-F024-466B-9E54-66E05253AD87}"/>
            </a:ext>
          </a:extLst>
        </xdr:cNvPr>
        <xdr:cNvSpPr>
          <a:spLocks noChangeArrowheads="1"/>
        </xdr:cNvSpPr>
      </xdr:nvSpPr>
      <xdr:spPr bwMode="auto">
        <a:xfrm>
          <a:off x="14173200" y="20964525"/>
          <a:ext cx="11430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104775</xdr:colOff>
      <xdr:row>71</xdr:row>
      <xdr:rowOff>28575</xdr:rowOff>
    </xdr:from>
    <xdr:to>
      <xdr:col>11</xdr:col>
      <xdr:colOff>76200</xdr:colOff>
      <xdr:row>72</xdr:row>
      <xdr:rowOff>28575</xdr:rowOff>
    </xdr:to>
    <xdr:sp macro="" textlink="">
      <xdr:nvSpPr>
        <xdr:cNvPr id="736362" name="Oval 13">
          <a:extLst>
            <a:ext uri="{FF2B5EF4-FFF2-40B4-BE49-F238E27FC236}">
              <a16:creationId xmlns:a16="http://schemas.microsoft.com/office/drawing/2014/main" id="{8C226BFC-91AC-432F-897A-9C20003ADE9E}"/>
            </a:ext>
          </a:extLst>
        </xdr:cNvPr>
        <xdr:cNvSpPr>
          <a:spLocks noChangeArrowheads="1"/>
        </xdr:cNvSpPr>
      </xdr:nvSpPr>
      <xdr:spPr bwMode="auto">
        <a:xfrm>
          <a:off x="14173200" y="20964525"/>
          <a:ext cx="11430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104775</xdr:colOff>
      <xdr:row>72</xdr:row>
      <xdr:rowOff>28575</xdr:rowOff>
    </xdr:from>
    <xdr:to>
      <xdr:col>11</xdr:col>
      <xdr:colOff>76200</xdr:colOff>
      <xdr:row>73</xdr:row>
      <xdr:rowOff>28575</xdr:rowOff>
    </xdr:to>
    <xdr:sp macro="" textlink="">
      <xdr:nvSpPr>
        <xdr:cNvPr id="736363" name="Oval 13">
          <a:extLst>
            <a:ext uri="{FF2B5EF4-FFF2-40B4-BE49-F238E27FC236}">
              <a16:creationId xmlns:a16="http://schemas.microsoft.com/office/drawing/2014/main" id="{81394B94-9920-414E-B68F-AD34BDDDACE7}"/>
            </a:ext>
          </a:extLst>
        </xdr:cNvPr>
        <xdr:cNvSpPr>
          <a:spLocks noChangeArrowheads="1"/>
        </xdr:cNvSpPr>
      </xdr:nvSpPr>
      <xdr:spPr bwMode="auto">
        <a:xfrm>
          <a:off x="14173200" y="20964525"/>
          <a:ext cx="11430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104775</xdr:colOff>
      <xdr:row>73</xdr:row>
      <xdr:rowOff>28575</xdr:rowOff>
    </xdr:from>
    <xdr:to>
      <xdr:col>11</xdr:col>
      <xdr:colOff>76200</xdr:colOff>
      <xdr:row>74</xdr:row>
      <xdr:rowOff>28575</xdr:rowOff>
    </xdr:to>
    <xdr:sp macro="" textlink="">
      <xdr:nvSpPr>
        <xdr:cNvPr id="736364" name="Oval 13">
          <a:extLst>
            <a:ext uri="{FF2B5EF4-FFF2-40B4-BE49-F238E27FC236}">
              <a16:creationId xmlns:a16="http://schemas.microsoft.com/office/drawing/2014/main" id="{5D35AF5B-C95C-4713-9C94-79A2406CEADE}"/>
            </a:ext>
          </a:extLst>
        </xdr:cNvPr>
        <xdr:cNvSpPr>
          <a:spLocks noChangeArrowheads="1"/>
        </xdr:cNvSpPr>
      </xdr:nvSpPr>
      <xdr:spPr bwMode="auto">
        <a:xfrm>
          <a:off x="14173200" y="20964525"/>
          <a:ext cx="11430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104775</xdr:colOff>
      <xdr:row>74</xdr:row>
      <xdr:rowOff>28575</xdr:rowOff>
    </xdr:from>
    <xdr:to>
      <xdr:col>11</xdr:col>
      <xdr:colOff>76200</xdr:colOff>
      <xdr:row>75</xdr:row>
      <xdr:rowOff>28575</xdr:rowOff>
    </xdr:to>
    <xdr:sp macro="" textlink="">
      <xdr:nvSpPr>
        <xdr:cNvPr id="736365" name="Oval 13">
          <a:extLst>
            <a:ext uri="{FF2B5EF4-FFF2-40B4-BE49-F238E27FC236}">
              <a16:creationId xmlns:a16="http://schemas.microsoft.com/office/drawing/2014/main" id="{6AEEC2D8-C575-47BA-AA71-3C4E4DBE0A8C}"/>
            </a:ext>
          </a:extLst>
        </xdr:cNvPr>
        <xdr:cNvSpPr>
          <a:spLocks noChangeArrowheads="1"/>
        </xdr:cNvSpPr>
      </xdr:nvSpPr>
      <xdr:spPr bwMode="auto">
        <a:xfrm>
          <a:off x="14173200" y="20964525"/>
          <a:ext cx="11430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104775</xdr:colOff>
      <xdr:row>75</xdr:row>
      <xdr:rowOff>28575</xdr:rowOff>
    </xdr:from>
    <xdr:to>
      <xdr:col>11</xdr:col>
      <xdr:colOff>76200</xdr:colOff>
      <xdr:row>76</xdr:row>
      <xdr:rowOff>28575</xdr:rowOff>
    </xdr:to>
    <xdr:sp macro="" textlink="">
      <xdr:nvSpPr>
        <xdr:cNvPr id="736366" name="Oval 13">
          <a:extLst>
            <a:ext uri="{FF2B5EF4-FFF2-40B4-BE49-F238E27FC236}">
              <a16:creationId xmlns:a16="http://schemas.microsoft.com/office/drawing/2014/main" id="{BFEF43AF-BBEA-40D7-926A-C977707A1062}"/>
            </a:ext>
          </a:extLst>
        </xdr:cNvPr>
        <xdr:cNvSpPr>
          <a:spLocks noChangeArrowheads="1"/>
        </xdr:cNvSpPr>
      </xdr:nvSpPr>
      <xdr:spPr bwMode="auto">
        <a:xfrm>
          <a:off x="14173200" y="20964525"/>
          <a:ext cx="11430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314325</xdr:colOff>
      <xdr:row>89</xdr:row>
      <xdr:rowOff>19050</xdr:rowOff>
    </xdr:from>
    <xdr:to>
      <xdr:col>10</xdr:col>
      <xdr:colOff>1162050</xdr:colOff>
      <xdr:row>90</xdr:row>
      <xdr:rowOff>0</xdr:rowOff>
    </xdr:to>
    <xdr:sp macro="" textlink="">
      <xdr:nvSpPr>
        <xdr:cNvPr id="736367" name="Oval 13">
          <a:extLst>
            <a:ext uri="{FF2B5EF4-FFF2-40B4-BE49-F238E27FC236}">
              <a16:creationId xmlns:a16="http://schemas.microsoft.com/office/drawing/2014/main" id="{214B2925-840D-4CEF-A263-BC0A15836FA0}"/>
            </a:ext>
          </a:extLst>
        </xdr:cNvPr>
        <xdr:cNvSpPr>
          <a:spLocks noChangeArrowheads="1"/>
        </xdr:cNvSpPr>
      </xdr:nvSpPr>
      <xdr:spPr bwMode="auto">
        <a:xfrm>
          <a:off x="14382750" y="24822150"/>
          <a:ext cx="847725" cy="43815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38100</xdr:colOff>
      <xdr:row>23</xdr:row>
      <xdr:rowOff>571500</xdr:rowOff>
    </xdr:from>
    <xdr:to>
      <xdr:col>9</xdr:col>
      <xdr:colOff>1095375</xdr:colOff>
      <xdr:row>25</xdr:row>
      <xdr:rowOff>19050</xdr:rowOff>
    </xdr:to>
    <xdr:sp macro="" textlink="">
      <xdr:nvSpPr>
        <xdr:cNvPr id="744462" name="Oval 4">
          <a:extLst>
            <a:ext uri="{FF2B5EF4-FFF2-40B4-BE49-F238E27FC236}">
              <a16:creationId xmlns:a16="http://schemas.microsoft.com/office/drawing/2014/main" id="{34E3FA7F-1C5F-447A-B856-2A9995AE552A}"/>
            </a:ext>
          </a:extLst>
        </xdr:cNvPr>
        <xdr:cNvSpPr>
          <a:spLocks noChangeArrowheads="1"/>
        </xdr:cNvSpPr>
      </xdr:nvSpPr>
      <xdr:spPr bwMode="auto">
        <a:xfrm>
          <a:off x="10572750" y="7048500"/>
          <a:ext cx="105727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342900</xdr:colOff>
      <xdr:row>14</xdr:row>
      <xdr:rowOff>19050</xdr:rowOff>
    </xdr:from>
    <xdr:to>
      <xdr:col>9</xdr:col>
      <xdr:colOff>1266825</xdr:colOff>
      <xdr:row>14</xdr:row>
      <xdr:rowOff>485775</xdr:rowOff>
    </xdr:to>
    <xdr:sp macro="" textlink="">
      <xdr:nvSpPr>
        <xdr:cNvPr id="744463" name="Oval 4">
          <a:extLst>
            <a:ext uri="{FF2B5EF4-FFF2-40B4-BE49-F238E27FC236}">
              <a16:creationId xmlns:a16="http://schemas.microsoft.com/office/drawing/2014/main" id="{31961A47-705E-4A90-8BF4-C0DFEC95DD14}"/>
            </a:ext>
          </a:extLst>
        </xdr:cNvPr>
        <xdr:cNvSpPr>
          <a:spLocks noChangeArrowheads="1"/>
        </xdr:cNvSpPr>
      </xdr:nvSpPr>
      <xdr:spPr bwMode="auto">
        <a:xfrm>
          <a:off x="10877550" y="5810250"/>
          <a:ext cx="923925" cy="46672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9525</xdr:colOff>
      <xdr:row>24</xdr:row>
      <xdr:rowOff>38100</xdr:rowOff>
    </xdr:from>
    <xdr:to>
      <xdr:col>11</xdr:col>
      <xdr:colOff>0</xdr:colOff>
      <xdr:row>24</xdr:row>
      <xdr:rowOff>323850</xdr:rowOff>
    </xdr:to>
    <xdr:sp macro="" textlink="">
      <xdr:nvSpPr>
        <xdr:cNvPr id="745528" name="Oval 3">
          <a:extLst>
            <a:ext uri="{FF2B5EF4-FFF2-40B4-BE49-F238E27FC236}">
              <a16:creationId xmlns:a16="http://schemas.microsoft.com/office/drawing/2014/main" id="{3822F77B-E989-4B71-AF85-DD814AFDA631}"/>
            </a:ext>
          </a:extLst>
        </xdr:cNvPr>
        <xdr:cNvSpPr>
          <a:spLocks noChangeArrowheads="1"/>
        </xdr:cNvSpPr>
      </xdr:nvSpPr>
      <xdr:spPr bwMode="auto">
        <a:xfrm>
          <a:off x="12982575" y="495300"/>
          <a:ext cx="140017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1085850</xdr:colOff>
      <xdr:row>12</xdr:row>
      <xdr:rowOff>28575</xdr:rowOff>
    </xdr:from>
    <xdr:to>
      <xdr:col>11</xdr:col>
      <xdr:colOff>19050</xdr:colOff>
      <xdr:row>12</xdr:row>
      <xdr:rowOff>342900</xdr:rowOff>
    </xdr:to>
    <xdr:sp macro="" textlink="">
      <xdr:nvSpPr>
        <xdr:cNvPr id="745529" name="Oval 3">
          <a:extLst>
            <a:ext uri="{FF2B5EF4-FFF2-40B4-BE49-F238E27FC236}">
              <a16:creationId xmlns:a16="http://schemas.microsoft.com/office/drawing/2014/main" id="{779FCE89-5EB2-4CB0-A013-68A3F8337013}"/>
            </a:ext>
          </a:extLst>
        </xdr:cNvPr>
        <xdr:cNvSpPr>
          <a:spLocks noChangeArrowheads="1"/>
        </xdr:cNvSpPr>
      </xdr:nvSpPr>
      <xdr:spPr bwMode="auto">
        <a:xfrm>
          <a:off x="12725400" y="495300"/>
          <a:ext cx="16764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85725</xdr:colOff>
      <xdr:row>25</xdr:row>
      <xdr:rowOff>57150</xdr:rowOff>
    </xdr:from>
    <xdr:to>
      <xdr:col>11</xdr:col>
      <xdr:colOff>9525</xdr:colOff>
      <xdr:row>25</xdr:row>
      <xdr:rowOff>342900</xdr:rowOff>
    </xdr:to>
    <xdr:sp macro="" textlink="">
      <xdr:nvSpPr>
        <xdr:cNvPr id="745530" name="Oval 4">
          <a:extLst>
            <a:ext uri="{FF2B5EF4-FFF2-40B4-BE49-F238E27FC236}">
              <a16:creationId xmlns:a16="http://schemas.microsoft.com/office/drawing/2014/main" id="{3722B6F0-E1CD-4756-9D5B-0D15BAB1134B}"/>
            </a:ext>
          </a:extLst>
        </xdr:cNvPr>
        <xdr:cNvSpPr>
          <a:spLocks noChangeArrowheads="1"/>
        </xdr:cNvSpPr>
      </xdr:nvSpPr>
      <xdr:spPr bwMode="auto">
        <a:xfrm>
          <a:off x="13058775" y="495300"/>
          <a:ext cx="13335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85725</xdr:colOff>
      <xdr:row>13</xdr:row>
      <xdr:rowOff>57150</xdr:rowOff>
    </xdr:from>
    <xdr:to>
      <xdr:col>11</xdr:col>
      <xdr:colOff>9525</xdr:colOff>
      <xdr:row>13</xdr:row>
      <xdr:rowOff>342900</xdr:rowOff>
    </xdr:to>
    <xdr:sp macro="" textlink="">
      <xdr:nvSpPr>
        <xdr:cNvPr id="745531" name="Oval 4">
          <a:extLst>
            <a:ext uri="{FF2B5EF4-FFF2-40B4-BE49-F238E27FC236}">
              <a16:creationId xmlns:a16="http://schemas.microsoft.com/office/drawing/2014/main" id="{BFE6A1C2-ABF8-4B6A-BB3E-B3AA994F6648}"/>
            </a:ext>
          </a:extLst>
        </xdr:cNvPr>
        <xdr:cNvSpPr>
          <a:spLocks noChangeArrowheads="1"/>
        </xdr:cNvSpPr>
      </xdr:nvSpPr>
      <xdr:spPr bwMode="auto">
        <a:xfrm>
          <a:off x="13058775" y="495300"/>
          <a:ext cx="13335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38100</xdr:colOff>
      <xdr:row>54</xdr:row>
      <xdr:rowOff>0</xdr:rowOff>
    </xdr:from>
    <xdr:to>
      <xdr:col>10</xdr:col>
      <xdr:colOff>1381125</xdr:colOff>
      <xdr:row>55</xdr:row>
      <xdr:rowOff>0</xdr:rowOff>
    </xdr:to>
    <xdr:sp macro="" textlink="">
      <xdr:nvSpPr>
        <xdr:cNvPr id="745532" name="Oval 4">
          <a:extLst>
            <a:ext uri="{FF2B5EF4-FFF2-40B4-BE49-F238E27FC236}">
              <a16:creationId xmlns:a16="http://schemas.microsoft.com/office/drawing/2014/main" id="{59F44E24-BA34-4A83-B7F2-C450CE2B1F30}"/>
            </a:ext>
          </a:extLst>
        </xdr:cNvPr>
        <xdr:cNvSpPr>
          <a:spLocks noChangeArrowheads="1"/>
        </xdr:cNvSpPr>
      </xdr:nvSpPr>
      <xdr:spPr bwMode="auto">
        <a:xfrm>
          <a:off x="13011150" y="495300"/>
          <a:ext cx="134302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38100</xdr:colOff>
      <xdr:row>65</xdr:row>
      <xdr:rowOff>333375</xdr:rowOff>
    </xdr:from>
    <xdr:to>
      <xdr:col>10</xdr:col>
      <xdr:colOff>1333500</xdr:colOff>
      <xdr:row>67</xdr:row>
      <xdr:rowOff>0</xdr:rowOff>
    </xdr:to>
    <xdr:sp macro="" textlink="">
      <xdr:nvSpPr>
        <xdr:cNvPr id="745533" name="Oval 4">
          <a:extLst>
            <a:ext uri="{FF2B5EF4-FFF2-40B4-BE49-F238E27FC236}">
              <a16:creationId xmlns:a16="http://schemas.microsoft.com/office/drawing/2014/main" id="{79449059-B394-4A0F-8934-E7194E4FF13B}"/>
            </a:ext>
          </a:extLst>
        </xdr:cNvPr>
        <xdr:cNvSpPr>
          <a:spLocks noChangeArrowheads="1"/>
        </xdr:cNvSpPr>
      </xdr:nvSpPr>
      <xdr:spPr bwMode="auto">
        <a:xfrm>
          <a:off x="13011150" y="495300"/>
          <a:ext cx="12954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38100</xdr:colOff>
      <xdr:row>78</xdr:row>
      <xdr:rowOff>19050</xdr:rowOff>
    </xdr:from>
    <xdr:to>
      <xdr:col>10</xdr:col>
      <xdr:colOff>1333500</xdr:colOff>
      <xdr:row>79</xdr:row>
      <xdr:rowOff>0</xdr:rowOff>
    </xdr:to>
    <xdr:sp macro="" textlink="">
      <xdr:nvSpPr>
        <xdr:cNvPr id="745534" name="Oval 4">
          <a:extLst>
            <a:ext uri="{FF2B5EF4-FFF2-40B4-BE49-F238E27FC236}">
              <a16:creationId xmlns:a16="http://schemas.microsoft.com/office/drawing/2014/main" id="{3F9FD976-E638-4D5F-BD7D-DDBC9BCC51B1}"/>
            </a:ext>
          </a:extLst>
        </xdr:cNvPr>
        <xdr:cNvSpPr>
          <a:spLocks noChangeArrowheads="1"/>
        </xdr:cNvSpPr>
      </xdr:nvSpPr>
      <xdr:spPr bwMode="auto">
        <a:xfrm>
          <a:off x="13011150" y="495300"/>
          <a:ext cx="12954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171450</xdr:colOff>
      <xdr:row>92</xdr:row>
      <xdr:rowOff>0</xdr:rowOff>
    </xdr:from>
    <xdr:to>
      <xdr:col>10</xdr:col>
      <xdr:colOff>1190625</xdr:colOff>
      <xdr:row>93</xdr:row>
      <xdr:rowOff>0</xdr:rowOff>
    </xdr:to>
    <xdr:sp macro="" textlink="">
      <xdr:nvSpPr>
        <xdr:cNvPr id="745535" name="Oval 4">
          <a:extLst>
            <a:ext uri="{FF2B5EF4-FFF2-40B4-BE49-F238E27FC236}">
              <a16:creationId xmlns:a16="http://schemas.microsoft.com/office/drawing/2014/main" id="{9C8D02A2-4CA9-4E40-9FA3-7AEFC7A875AD}"/>
            </a:ext>
          </a:extLst>
        </xdr:cNvPr>
        <xdr:cNvSpPr>
          <a:spLocks noChangeArrowheads="1"/>
        </xdr:cNvSpPr>
      </xdr:nvSpPr>
      <xdr:spPr bwMode="auto">
        <a:xfrm>
          <a:off x="13144500" y="5143500"/>
          <a:ext cx="1019175" cy="46672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38100</xdr:colOff>
      <xdr:row>30</xdr:row>
      <xdr:rowOff>571500</xdr:rowOff>
    </xdr:from>
    <xdr:to>
      <xdr:col>10</xdr:col>
      <xdr:colOff>1095375</xdr:colOff>
      <xdr:row>32</xdr:row>
      <xdr:rowOff>19050</xdr:rowOff>
    </xdr:to>
    <xdr:sp macro="" textlink="">
      <xdr:nvSpPr>
        <xdr:cNvPr id="699164" name="Oval 4">
          <a:extLst>
            <a:ext uri="{FF2B5EF4-FFF2-40B4-BE49-F238E27FC236}">
              <a16:creationId xmlns:a16="http://schemas.microsoft.com/office/drawing/2014/main" id="{B8E7B84C-2A01-40D8-9125-89DD032D690E}"/>
            </a:ext>
          </a:extLst>
        </xdr:cNvPr>
        <xdr:cNvSpPr>
          <a:spLocks noChangeArrowheads="1"/>
        </xdr:cNvSpPr>
      </xdr:nvSpPr>
      <xdr:spPr bwMode="auto">
        <a:xfrm>
          <a:off x="11287125" y="7048500"/>
          <a:ext cx="105727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66675</xdr:colOff>
      <xdr:row>19</xdr:row>
      <xdr:rowOff>19050</xdr:rowOff>
    </xdr:from>
    <xdr:to>
      <xdr:col>11</xdr:col>
      <xdr:colOff>1295400</xdr:colOff>
      <xdr:row>19</xdr:row>
      <xdr:rowOff>381000</xdr:rowOff>
    </xdr:to>
    <xdr:sp macro="" textlink="">
      <xdr:nvSpPr>
        <xdr:cNvPr id="699165" name="Oval 4">
          <a:extLst>
            <a:ext uri="{FF2B5EF4-FFF2-40B4-BE49-F238E27FC236}">
              <a16:creationId xmlns:a16="http://schemas.microsoft.com/office/drawing/2014/main" id="{7346AC4E-F422-4025-9111-666E25861DD3}"/>
            </a:ext>
          </a:extLst>
        </xdr:cNvPr>
        <xdr:cNvSpPr>
          <a:spLocks noChangeArrowheads="1"/>
        </xdr:cNvSpPr>
      </xdr:nvSpPr>
      <xdr:spPr bwMode="auto">
        <a:xfrm>
          <a:off x="12430125" y="6229350"/>
          <a:ext cx="1228725" cy="36195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38100</xdr:colOff>
      <xdr:row>30</xdr:row>
      <xdr:rowOff>571500</xdr:rowOff>
    </xdr:from>
    <xdr:to>
      <xdr:col>12</xdr:col>
      <xdr:colOff>1095375</xdr:colOff>
      <xdr:row>32</xdr:row>
      <xdr:rowOff>19050</xdr:rowOff>
    </xdr:to>
    <xdr:sp macro="" textlink="">
      <xdr:nvSpPr>
        <xdr:cNvPr id="699166" name="Oval 4">
          <a:extLst>
            <a:ext uri="{FF2B5EF4-FFF2-40B4-BE49-F238E27FC236}">
              <a16:creationId xmlns:a16="http://schemas.microsoft.com/office/drawing/2014/main" id="{5E3BFBA0-05D2-4D48-982D-2C01A7338E07}"/>
            </a:ext>
          </a:extLst>
        </xdr:cNvPr>
        <xdr:cNvSpPr>
          <a:spLocks noChangeArrowheads="1"/>
        </xdr:cNvSpPr>
      </xdr:nvSpPr>
      <xdr:spPr bwMode="auto">
        <a:xfrm>
          <a:off x="13716000" y="7048500"/>
          <a:ext cx="105727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904875</xdr:colOff>
      <xdr:row>32</xdr:row>
      <xdr:rowOff>19050</xdr:rowOff>
    </xdr:from>
    <xdr:to>
      <xdr:col>11</xdr:col>
      <xdr:colOff>0</xdr:colOff>
      <xdr:row>33</xdr:row>
      <xdr:rowOff>0</xdr:rowOff>
    </xdr:to>
    <xdr:sp macro="" textlink="">
      <xdr:nvSpPr>
        <xdr:cNvPr id="700192" name="Oval 4">
          <a:extLst>
            <a:ext uri="{FF2B5EF4-FFF2-40B4-BE49-F238E27FC236}">
              <a16:creationId xmlns:a16="http://schemas.microsoft.com/office/drawing/2014/main" id="{D139DBA6-4D96-4636-9A82-4897997EC91C}"/>
            </a:ext>
          </a:extLst>
        </xdr:cNvPr>
        <xdr:cNvSpPr>
          <a:spLocks noChangeArrowheads="1"/>
        </xdr:cNvSpPr>
      </xdr:nvSpPr>
      <xdr:spPr bwMode="auto">
        <a:xfrm>
          <a:off x="14144625" y="7429500"/>
          <a:ext cx="21907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904875</xdr:colOff>
      <xdr:row>32</xdr:row>
      <xdr:rowOff>19050</xdr:rowOff>
    </xdr:from>
    <xdr:to>
      <xdr:col>13</xdr:col>
      <xdr:colOff>0</xdr:colOff>
      <xdr:row>33</xdr:row>
      <xdr:rowOff>0</xdr:rowOff>
    </xdr:to>
    <xdr:sp macro="" textlink="">
      <xdr:nvSpPr>
        <xdr:cNvPr id="700193" name="Oval 4">
          <a:extLst>
            <a:ext uri="{FF2B5EF4-FFF2-40B4-BE49-F238E27FC236}">
              <a16:creationId xmlns:a16="http://schemas.microsoft.com/office/drawing/2014/main" id="{EA0E8C9B-CD2D-4101-A06A-D8863B78F441}"/>
            </a:ext>
          </a:extLst>
        </xdr:cNvPr>
        <xdr:cNvSpPr>
          <a:spLocks noChangeArrowheads="1"/>
        </xdr:cNvSpPr>
      </xdr:nvSpPr>
      <xdr:spPr bwMode="auto">
        <a:xfrm>
          <a:off x="16630650" y="7429500"/>
          <a:ext cx="27622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142875</xdr:colOff>
      <xdr:row>20</xdr:row>
      <xdr:rowOff>0</xdr:rowOff>
    </xdr:from>
    <xdr:to>
      <xdr:col>11</xdr:col>
      <xdr:colOff>1190625</xdr:colOff>
      <xdr:row>20</xdr:row>
      <xdr:rowOff>409575</xdr:rowOff>
    </xdr:to>
    <xdr:sp macro="" textlink="">
      <xdr:nvSpPr>
        <xdr:cNvPr id="700194" name="Oval 4">
          <a:extLst>
            <a:ext uri="{FF2B5EF4-FFF2-40B4-BE49-F238E27FC236}">
              <a16:creationId xmlns:a16="http://schemas.microsoft.com/office/drawing/2014/main" id="{B50F6887-8E94-4C95-B536-798E320DC18D}"/>
            </a:ext>
          </a:extLst>
        </xdr:cNvPr>
        <xdr:cNvSpPr>
          <a:spLocks noChangeArrowheads="1"/>
        </xdr:cNvSpPr>
      </xdr:nvSpPr>
      <xdr:spPr bwMode="auto">
        <a:xfrm>
          <a:off x="14506575" y="6429375"/>
          <a:ext cx="1047750" cy="40957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9</xdr:col>
      <xdr:colOff>38100</xdr:colOff>
      <xdr:row>24</xdr:row>
      <xdr:rowOff>571500</xdr:rowOff>
    </xdr:from>
    <xdr:to>
      <xdr:col>9</xdr:col>
      <xdr:colOff>1095375</xdr:colOff>
      <xdr:row>26</xdr:row>
      <xdr:rowOff>19050</xdr:rowOff>
    </xdr:to>
    <xdr:sp macro="" textlink="">
      <xdr:nvSpPr>
        <xdr:cNvPr id="701210" name="Oval 4">
          <a:extLst>
            <a:ext uri="{FF2B5EF4-FFF2-40B4-BE49-F238E27FC236}">
              <a16:creationId xmlns:a16="http://schemas.microsoft.com/office/drawing/2014/main" id="{8236DA9B-46A9-40BD-9B57-3A7C2D474E9C}"/>
            </a:ext>
          </a:extLst>
        </xdr:cNvPr>
        <xdr:cNvSpPr>
          <a:spLocks noChangeArrowheads="1"/>
        </xdr:cNvSpPr>
      </xdr:nvSpPr>
      <xdr:spPr bwMode="auto">
        <a:xfrm>
          <a:off x="10572750" y="8181975"/>
          <a:ext cx="105727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38100</xdr:colOff>
      <xdr:row>24</xdr:row>
      <xdr:rowOff>571500</xdr:rowOff>
    </xdr:from>
    <xdr:to>
      <xdr:col>11</xdr:col>
      <xdr:colOff>1095375</xdr:colOff>
      <xdr:row>26</xdr:row>
      <xdr:rowOff>19050</xdr:rowOff>
    </xdr:to>
    <xdr:sp macro="" textlink="">
      <xdr:nvSpPr>
        <xdr:cNvPr id="701211" name="Oval 4">
          <a:extLst>
            <a:ext uri="{FF2B5EF4-FFF2-40B4-BE49-F238E27FC236}">
              <a16:creationId xmlns:a16="http://schemas.microsoft.com/office/drawing/2014/main" id="{E7FEE6DA-9526-45E3-9D8A-9B1AAC8B7041}"/>
            </a:ext>
          </a:extLst>
        </xdr:cNvPr>
        <xdr:cNvSpPr>
          <a:spLocks noChangeArrowheads="1"/>
        </xdr:cNvSpPr>
      </xdr:nvSpPr>
      <xdr:spPr bwMode="auto">
        <a:xfrm>
          <a:off x="13582650" y="8181975"/>
          <a:ext cx="105727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171450</xdr:colOff>
      <xdr:row>15</xdr:row>
      <xdr:rowOff>0</xdr:rowOff>
    </xdr:from>
    <xdr:to>
      <xdr:col>10</xdr:col>
      <xdr:colOff>1266825</xdr:colOff>
      <xdr:row>16</xdr:row>
      <xdr:rowOff>0</xdr:rowOff>
    </xdr:to>
    <xdr:sp macro="" textlink="">
      <xdr:nvSpPr>
        <xdr:cNvPr id="701212" name="Oval 5">
          <a:extLst>
            <a:ext uri="{FF2B5EF4-FFF2-40B4-BE49-F238E27FC236}">
              <a16:creationId xmlns:a16="http://schemas.microsoft.com/office/drawing/2014/main" id="{93D45C00-33FC-401A-95ED-952ECDA45476}"/>
            </a:ext>
          </a:extLst>
        </xdr:cNvPr>
        <xdr:cNvSpPr>
          <a:spLocks noChangeArrowheads="1"/>
        </xdr:cNvSpPr>
      </xdr:nvSpPr>
      <xdr:spPr bwMode="auto">
        <a:xfrm>
          <a:off x="12258675" y="6924675"/>
          <a:ext cx="1095375" cy="52387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1266825</xdr:colOff>
      <xdr:row>1</xdr:row>
      <xdr:rowOff>9525</xdr:rowOff>
    </xdr:from>
    <xdr:to>
      <xdr:col>6</xdr:col>
      <xdr:colOff>1238250</xdr:colOff>
      <xdr:row>9</xdr:row>
      <xdr:rowOff>180975</xdr:rowOff>
    </xdr:to>
    <xdr:sp macro="" textlink="">
      <xdr:nvSpPr>
        <xdr:cNvPr id="746503" name="Rounded Rectangle 1">
          <a:extLst>
            <a:ext uri="{FF2B5EF4-FFF2-40B4-BE49-F238E27FC236}">
              <a16:creationId xmlns:a16="http://schemas.microsoft.com/office/drawing/2014/main" id="{8FFFE3F9-DA6F-4308-B1FB-4581C2EE415A}"/>
            </a:ext>
          </a:extLst>
        </xdr:cNvPr>
        <xdr:cNvSpPr>
          <a:spLocks noChangeArrowheads="1"/>
        </xdr:cNvSpPr>
      </xdr:nvSpPr>
      <xdr:spPr bwMode="auto">
        <a:xfrm>
          <a:off x="3676650" y="180975"/>
          <a:ext cx="3438525" cy="1771650"/>
        </a:xfrm>
        <a:prstGeom prst="roundRect">
          <a:avLst>
            <a:gd name="adj" fmla="val 0"/>
          </a:avLst>
        </a:prstGeom>
        <a:noFill/>
        <a:ln w="28575" algn="ctr">
          <a:solidFill>
            <a:srgbClr val="C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123825</xdr:colOff>
      <xdr:row>4</xdr:row>
      <xdr:rowOff>57150</xdr:rowOff>
    </xdr:from>
    <xdr:to>
      <xdr:col>6</xdr:col>
      <xdr:colOff>695325</xdr:colOff>
      <xdr:row>5</xdr:row>
      <xdr:rowOff>104775</xdr:rowOff>
    </xdr:to>
    <xdr:sp macro="" textlink="">
      <xdr:nvSpPr>
        <xdr:cNvPr id="747534" name="Rounded Rectangle 1">
          <a:extLst>
            <a:ext uri="{FF2B5EF4-FFF2-40B4-BE49-F238E27FC236}">
              <a16:creationId xmlns:a16="http://schemas.microsoft.com/office/drawing/2014/main" id="{22A0C33E-E802-4481-A491-FEB4AABA4149}"/>
            </a:ext>
          </a:extLst>
        </xdr:cNvPr>
        <xdr:cNvSpPr>
          <a:spLocks noChangeArrowheads="1"/>
        </xdr:cNvSpPr>
      </xdr:nvSpPr>
      <xdr:spPr bwMode="auto">
        <a:xfrm>
          <a:off x="7639050" y="161925"/>
          <a:ext cx="571500" cy="0"/>
        </a:xfrm>
        <a:prstGeom prst="roundRect">
          <a:avLst>
            <a:gd name="adj" fmla="val 16667"/>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142875</xdr:colOff>
      <xdr:row>16</xdr:row>
      <xdr:rowOff>57150</xdr:rowOff>
    </xdr:from>
    <xdr:to>
      <xdr:col>6</xdr:col>
      <xdr:colOff>714375</xdr:colOff>
      <xdr:row>17</xdr:row>
      <xdr:rowOff>104775</xdr:rowOff>
    </xdr:to>
    <xdr:sp macro="" textlink="">
      <xdr:nvSpPr>
        <xdr:cNvPr id="747535" name="Rounded Rectangle 1">
          <a:extLst>
            <a:ext uri="{FF2B5EF4-FFF2-40B4-BE49-F238E27FC236}">
              <a16:creationId xmlns:a16="http://schemas.microsoft.com/office/drawing/2014/main" id="{06450581-AA68-41B6-8942-2AF54E91EF1D}"/>
            </a:ext>
          </a:extLst>
        </xdr:cNvPr>
        <xdr:cNvSpPr>
          <a:spLocks noChangeArrowheads="1"/>
        </xdr:cNvSpPr>
      </xdr:nvSpPr>
      <xdr:spPr bwMode="auto">
        <a:xfrm>
          <a:off x="7658100" y="723900"/>
          <a:ext cx="571500" cy="209550"/>
        </a:xfrm>
        <a:prstGeom prst="roundRect">
          <a:avLst>
            <a:gd name="adj" fmla="val 16667"/>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9</xdr:col>
      <xdr:colOff>514350</xdr:colOff>
      <xdr:row>10</xdr:row>
      <xdr:rowOff>38100</xdr:rowOff>
    </xdr:from>
    <xdr:to>
      <xdr:col>9</xdr:col>
      <xdr:colOff>1143000</xdr:colOff>
      <xdr:row>10</xdr:row>
      <xdr:rowOff>371475</xdr:rowOff>
    </xdr:to>
    <xdr:sp macro="" textlink="">
      <xdr:nvSpPr>
        <xdr:cNvPr id="748551" name="Oval 4">
          <a:extLst>
            <a:ext uri="{FF2B5EF4-FFF2-40B4-BE49-F238E27FC236}">
              <a16:creationId xmlns:a16="http://schemas.microsoft.com/office/drawing/2014/main" id="{F22FD6EF-FCBC-4747-9557-3D9F610FDED6}"/>
            </a:ext>
          </a:extLst>
        </xdr:cNvPr>
        <xdr:cNvSpPr>
          <a:spLocks noChangeArrowheads="1"/>
        </xdr:cNvSpPr>
      </xdr:nvSpPr>
      <xdr:spPr bwMode="auto">
        <a:xfrm>
          <a:off x="8829675" y="3162300"/>
          <a:ext cx="628650" cy="33337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295275</xdr:colOff>
      <xdr:row>12</xdr:row>
      <xdr:rowOff>19050</xdr:rowOff>
    </xdr:from>
    <xdr:to>
      <xdr:col>10</xdr:col>
      <xdr:colOff>1162050</xdr:colOff>
      <xdr:row>12</xdr:row>
      <xdr:rowOff>400050</xdr:rowOff>
    </xdr:to>
    <xdr:sp macro="" textlink="">
      <xdr:nvSpPr>
        <xdr:cNvPr id="737287" name="Oval 13">
          <a:extLst>
            <a:ext uri="{FF2B5EF4-FFF2-40B4-BE49-F238E27FC236}">
              <a16:creationId xmlns:a16="http://schemas.microsoft.com/office/drawing/2014/main" id="{C6FC6667-0C93-4B0A-AF76-EFE0C25157E4}"/>
            </a:ext>
          </a:extLst>
        </xdr:cNvPr>
        <xdr:cNvSpPr>
          <a:spLocks noChangeArrowheads="1"/>
        </xdr:cNvSpPr>
      </xdr:nvSpPr>
      <xdr:spPr bwMode="auto">
        <a:xfrm>
          <a:off x="13677900" y="3762375"/>
          <a:ext cx="866775" cy="38100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923925</xdr:colOff>
      <xdr:row>3</xdr:row>
      <xdr:rowOff>161925</xdr:rowOff>
    </xdr:from>
    <xdr:to>
      <xdr:col>3</xdr:col>
      <xdr:colOff>990600</xdr:colOff>
      <xdr:row>7</xdr:row>
      <xdr:rowOff>190500</xdr:rowOff>
    </xdr:to>
    <xdr:sp macro="" textlink="">
      <xdr:nvSpPr>
        <xdr:cNvPr id="738311" name="Rounded Rectangle 1">
          <a:extLst>
            <a:ext uri="{FF2B5EF4-FFF2-40B4-BE49-F238E27FC236}">
              <a16:creationId xmlns:a16="http://schemas.microsoft.com/office/drawing/2014/main" id="{451D1C23-021F-4F72-BF9F-0E692FC0E576}"/>
            </a:ext>
          </a:extLst>
        </xdr:cNvPr>
        <xdr:cNvSpPr>
          <a:spLocks noChangeArrowheads="1"/>
        </xdr:cNvSpPr>
      </xdr:nvSpPr>
      <xdr:spPr bwMode="auto">
        <a:xfrm>
          <a:off x="3771900" y="676275"/>
          <a:ext cx="1000125" cy="971550"/>
        </a:xfrm>
        <a:prstGeom prst="roundRect">
          <a:avLst>
            <a:gd name="adj" fmla="val 16667"/>
          </a:avLst>
        </a:prstGeom>
        <a:noFill/>
        <a:ln w="28575" algn="ctr">
          <a:solidFill>
            <a:srgbClr val="A50021"/>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66675</xdr:colOff>
      <xdr:row>17</xdr:row>
      <xdr:rowOff>19050</xdr:rowOff>
    </xdr:from>
    <xdr:to>
      <xdr:col>10</xdr:col>
      <xdr:colOff>1038225</xdr:colOff>
      <xdr:row>17</xdr:row>
      <xdr:rowOff>400050</xdr:rowOff>
    </xdr:to>
    <xdr:sp macro="" textlink="">
      <xdr:nvSpPr>
        <xdr:cNvPr id="739342" name="Oval 4">
          <a:extLst>
            <a:ext uri="{FF2B5EF4-FFF2-40B4-BE49-F238E27FC236}">
              <a16:creationId xmlns:a16="http://schemas.microsoft.com/office/drawing/2014/main" id="{DB8F7282-ED18-415D-BB74-3D3F4CE04925}"/>
            </a:ext>
          </a:extLst>
        </xdr:cNvPr>
        <xdr:cNvSpPr>
          <a:spLocks noChangeArrowheads="1"/>
        </xdr:cNvSpPr>
      </xdr:nvSpPr>
      <xdr:spPr bwMode="auto">
        <a:xfrm>
          <a:off x="11582400" y="6429375"/>
          <a:ext cx="971550" cy="38100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38100</xdr:colOff>
      <xdr:row>28</xdr:row>
      <xdr:rowOff>571500</xdr:rowOff>
    </xdr:from>
    <xdr:to>
      <xdr:col>10</xdr:col>
      <xdr:colOff>1095375</xdr:colOff>
      <xdr:row>30</xdr:row>
      <xdr:rowOff>19050</xdr:rowOff>
    </xdr:to>
    <xdr:sp macro="" textlink="">
      <xdr:nvSpPr>
        <xdr:cNvPr id="739343" name="Oval 4">
          <a:extLst>
            <a:ext uri="{FF2B5EF4-FFF2-40B4-BE49-F238E27FC236}">
              <a16:creationId xmlns:a16="http://schemas.microsoft.com/office/drawing/2014/main" id="{E9024874-5B7E-4334-8DC7-DA6FF9D2D24B}"/>
            </a:ext>
          </a:extLst>
        </xdr:cNvPr>
        <xdr:cNvSpPr>
          <a:spLocks noChangeArrowheads="1"/>
        </xdr:cNvSpPr>
      </xdr:nvSpPr>
      <xdr:spPr bwMode="auto">
        <a:xfrm>
          <a:off x="11553825" y="7248525"/>
          <a:ext cx="105727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38100</xdr:colOff>
      <xdr:row>11</xdr:row>
      <xdr:rowOff>571500</xdr:rowOff>
    </xdr:from>
    <xdr:to>
      <xdr:col>9</xdr:col>
      <xdr:colOff>1095375</xdr:colOff>
      <xdr:row>13</xdr:row>
      <xdr:rowOff>19050</xdr:rowOff>
    </xdr:to>
    <xdr:sp macro="" textlink="">
      <xdr:nvSpPr>
        <xdr:cNvPr id="740366" name="Oval 4">
          <a:extLst>
            <a:ext uri="{FF2B5EF4-FFF2-40B4-BE49-F238E27FC236}">
              <a16:creationId xmlns:a16="http://schemas.microsoft.com/office/drawing/2014/main" id="{0270AFD8-F50A-4395-8C3F-8C8136EA74C1}"/>
            </a:ext>
          </a:extLst>
        </xdr:cNvPr>
        <xdr:cNvSpPr>
          <a:spLocks noChangeArrowheads="1"/>
        </xdr:cNvSpPr>
      </xdr:nvSpPr>
      <xdr:spPr bwMode="auto">
        <a:xfrm>
          <a:off x="10906125" y="1228725"/>
          <a:ext cx="105727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38100</xdr:colOff>
      <xdr:row>25</xdr:row>
      <xdr:rowOff>571500</xdr:rowOff>
    </xdr:from>
    <xdr:to>
      <xdr:col>9</xdr:col>
      <xdr:colOff>1095375</xdr:colOff>
      <xdr:row>27</xdr:row>
      <xdr:rowOff>19050</xdr:rowOff>
    </xdr:to>
    <xdr:sp macro="" textlink="">
      <xdr:nvSpPr>
        <xdr:cNvPr id="740367" name="Oval 4">
          <a:extLst>
            <a:ext uri="{FF2B5EF4-FFF2-40B4-BE49-F238E27FC236}">
              <a16:creationId xmlns:a16="http://schemas.microsoft.com/office/drawing/2014/main" id="{D7B8A184-CBE3-4347-BD2E-784E8396E5C4}"/>
            </a:ext>
          </a:extLst>
        </xdr:cNvPr>
        <xdr:cNvSpPr>
          <a:spLocks noChangeArrowheads="1"/>
        </xdr:cNvSpPr>
      </xdr:nvSpPr>
      <xdr:spPr bwMode="auto">
        <a:xfrm>
          <a:off x="10906125" y="4791075"/>
          <a:ext cx="1057275" cy="54292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104775</xdr:colOff>
      <xdr:row>21</xdr:row>
      <xdr:rowOff>523875</xdr:rowOff>
    </xdr:from>
    <xdr:to>
      <xdr:col>9</xdr:col>
      <xdr:colOff>1314450</xdr:colOff>
      <xdr:row>23</xdr:row>
      <xdr:rowOff>19050</xdr:rowOff>
    </xdr:to>
    <xdr:sp macro="" textlink="">
      <xdr:nvSpPr>
        <xdr:cNvPr id="741420" name="Oval 4">
          <a:extLst>
            <a:ext uri="{FF2B5EF4-FFF2-40B4-BE49-F238E27FC236}">
              <a16:creationId xmlns:a16="http://schemas.microsoft.com/office/drawing/2014/main" id="{4ADD53DC-6BDA-4A06-9157-7F00A7E69878}"/>
            </a:ext>
          </a:extLst>
        </xdr:cNvPr>
        <xdr:cNvSpPr>
          <a:spLocks noChangeArrowheads="1"/>
        </xdr:cNvSpPr>
      </xdr:nvSpPr>
      <xdr:spPr bwMode="auto">
        <a:xfrm>
          <a:off x="11096625" y="6334125"/>
          <a:ext cx="1209675" cy="44767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38100</xdr:colOff>
      <xdr:row>35</xdr:row>
      <xdr:rowOff>19050</xdr:rowOff>
    </xdr:from>
    <xdr:to>
      <xdr:col>9</xdr:col>
      <xdr:colOff>1333500</xdr:colOff>
      <xdr:row>36</xdr:row>
      <xdr:rowOff>0</xdr:rowOff>
    </xdr:to>
    <xdr:sp macro="" textlink="">
      <xdr:nvSpPr>
        <xdr:cNvPr id="741421" name="Oval 4">
          <a:extLst>
            <a:ext uri="{FF2B5EF4-FFF2-40B4-BE49-F238E27FC236}">
              <a16:creationId xmlns:a16="http://schemas.microsoft.com/office/drawing/2014/main" id="{F6A3269B-4ABB-4E6C-B596-2531160EC486}"/>
            </a:ext>
          </a:extLst>
        </xdr:cNvPr>
        <xdr:cNvSpPr>
          <a:spLocks noChangeArrowheads="1"/>
        </xdr:cNvSpPr>
      </xdr:nvSpPr>
      <xdr:spPr bwMode="auto">
        <a:xfrm>
          <a:off x="11029950" y="11449050"/>
          <a:ext cx="1295400" cy="44767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466725</xdr:colOff>
      <xdr:row>11</xdr:row>
      <xdr:rowOff>400050</xdr:rowOff>
    </xdr:from>
    <xdr:to>
      <xdr:col>10</xdr:col>
      <xdr:colOff>0</xdr:colOff>
      <xdr:row>12</xdr:row>
      <xdr:rowOff>400050</xdr:rowOff>
    </xdr:to>
    <xdr:sp macro="" textlink="">
      <xdr:nvSpPr>
        <xdr:cNvPr id="742407" name="Oval 4">
          <a:extLst>
            <a:ext uri="{FF2B5EF4-FFF2-40B4-BE49-F238E27FC236}">
              <a16:creationId xmlns:a16="http://schemas.microsoft.com/office/drawing/2014/main" id="{3CD54BA0-7D1F-4F3B-A142-D31E1359DE94}"/>
            </a:ext>
          </a:extLst>
        </xdr:cNvPr>
        <xdr:cNvSpPr>
          <a:spLocks noChangeArrowheads="1"/>
        </xdr:cNvSpPr>
      </xdr:nvSpPr>
      <xdr:spPr bwMode="auto">
        <a:xfrm>
          <a:off x="9305925" y="3505200"/>
          <a:ext cx="685800" cy="40957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857250</xdr:colOff>
      <xdr:row>24</xdr:row>
      <xdr:rowOff>19050</xdr:rowOff>
    </xdr:from>
    <xdr:to>
      <xdr:col>10</xdr:col>
      <xdr:colOff>1619250</xdr:colOff>
      <xdr:row>25</xdr:row>
      <xdr:rowOff>19050</xdr:rowOff>
    </xdr:to>
    <xdr:sp macro="" textlink="">
      <xdr:nvSpPr>
        <xdr:cNvPr id="743470" name="Oval 4">
          <a:extLst>
            <a:ext uri="{FF2B5EF4-FFF2-40B4-BE49-F238E27FC236}">
              <a16:creationId xmlns:a16="http://schemas.microsoft.com/office/drawing/2014/main" id="{03FE85DA-F9E8-4276-BB41-ED62859F8C4D}"/>
            </a:ext>
          </a:extLst>
        </xdr:cNvPr>
        <xdr:cNvSpPr>
          <a:spLocks noChangeArrowheads="1"/>
        </xdr:cNvSpPr>
      </xdr:nvSpPr>
      <xdr:spPr bwMode="auto">
        <a:xfrm>
          <a:off x="14268450" y="5867400"/>
          <a:ext cx="762000" cy="40957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838200</xdr:colOff>
      <xdr:row>53</xdr:row>
      <xdr:rowOff>19050</xdr:rowOff>
    </xdr:from>
    <xdr:to>
      <xdr:col>11</xdr:col>
      <xdr:colOff>0</xdr:colOff>
      <xdr:row>54</xdr:row>
      <xdr:rowOff>0</xdr:rowOff>
    </xdr:to>
    <xdr:sp macro="" textlink="">
      <xdr:nvSpPr>
        <xdr:cNvPr id="743471" name="Oval 4">
          <a:extLst>
            <a:ext uri="{FF2B5EF4-FFF2-40B4-BE49-F238E27FC236}">
              <a16:creationId xmlns:a16="http://schemas.microsoft.com/office/drawing/2014/main" id="{63EC4BD1-516C-455A-A82F-5D1A5420A04F}"/>
            </a:ext>
          </a:extLst>
        </xdr:cNvPr>
        <xdr:cNvSpPr>
          <a:spLocks noChangeArrowheads="1"/>
        </xdr:cNvSpPr>
      </xdr:nvSpPr>
      <xdr:spPr bwMode="auto">
        <a:xfrm>
          <a:off x="14249400" y="12934950"/>
          <a:ext cx="790575" cy="40005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904875</xdr:colOff>
      <xdr:row>84</xdr:row>
      <xdr:rowOff>19050</xdr:rowOff>
    </xdr:from>
    <xdr:to>
      <xdr:col>11</xdr:col>
      <xdr:colOff>0</xdr:colOff>
      <xdr:row>85</xdr:row>
      <xdr:rowOff>0</xdr:rowOff>
    </xdr:to>
    <xdr:sp macro="" textlink="">
      <xdr:nvSpPr>
        <xdr:cNvPr id="743472" name="Oval 4">
          <a:extLst>
            <a:ext uri="{FF2B5EF4-FFF2-40B4-BE49-F238E27FC236}">
              <a16:creationId xmlns:a16="http://schemas.microsoft.com/office/drawing/2014/main" id="{D0649345-78BC-4354-87FB-43B2F1DA6D02}"/>
            </a:ext>
          </a:extLst>
        </xdr:cNvPr>
        <xdr:cNvSpPr>
          <a:spLocks noChangeArrowheads="1"/>
        </xdr:cNvSpPr>
      </xdr:nvSpPr>
      <xdr:spPr bwMode="auto">
        <a:xfrm>
          <a:off x="14316075" y="19535775"/>
          <a:ext cx="7239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904875</xdr:colOff>
      <xdr:row>72</xdr:row>
      <xdr:rowOff>19050</xdr:rowOff>
    </xdr:from>
    <xdr:to>
      <xdr:col>11</xdr:col>
      <xdr:colOff>0</xdr:colOff>
      <xdr:row>72</xdr:row>
      <xdr:rowOff>400050</xdr:rowOff>
    </xdr:to>
    <xdr:sp macro="" textlink="">
      <xdr:nvSpPr>
        <xdr:cNvPr id="743473" name="Oval 4">
          <a:extLst>
            <a:ext uri="{FF2B5EF4-FFF2-40B4-BE49-F238E27FC236}">
              <a16:creationId xmlns:a16="http://schemas.microsoft.com/office/drawing/2014/main" id="{1F613140-BA03-4250-BF7E-115B2C707D1C}"/>
            </a:ext>
          </a:extLst>
        </xdr:cNvPr>
        <xdr:cNvSpPr>
          <a:spLocks noChangeArrowheads="1"/>
        </xdr:cNvSpPr>
      </xdr:nvSpPr>
      <xdr:spPr bwMode="auto">
        <a:xfrm>
          <a:off x="14316075" y="18554700"/>
          <a:ext cx="723900" cy="38100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381000</xdr:colOff>
      <xdr:row>11</xdr:row>
      <xdr:rowOff>390525</xdr:rowOff>
    </xdr:from>
    <xdr:to>
      <xdr:col>9</xdr:col>
      <xdr:colOff>1152525</xdr:colOff>
      <xdr:row>12</xdr:row>
      <xdr:rowOff>390525</xdr:rowOff>
    </xdr:to>
    <xdr:sp macro="" textlink="">
      <xdr:nvSpPr>
        <xdr:cNvPr id="701697" name="Oval 4">
          <a:extLst>
            <a:ext uri="{FF2B5EF4-FFF2-40B4-BE49-F238E27FC236}">
              <a16:creationId xmlns:a16="http://schemas.microsoft.com/office/drawing/2014/main" id="{4D0B852F-324D-47A3-B547-2555370180B5}"/>
            </a:ext>
          </a:extLst>
        </xdr:cNvPr>
        <xdr:cNvSpPr>
          <a:spLocks noChangeArrowheads="1"/>
        </xdr:cNvSpPr>
      </xdr:nvSpPr>
      <xdr:spPr bwMode="auto">
        <a:xfrm>
          <a:off x="9220200" y="3495675"/>
          <a:ext cx="771525" cy="40957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UR21_FATIMAH\RicohScan\Users\user\AppData\Local\Microsoft\Windows\Temporary%20Internet%20Files\Content.Outlook\HU1J8MSH\Monthly%20Projection%20(Dec'1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UR21_FATIMAH\RicohScan\Users\User\AppData\Local\Microsoft\Windows\Temporary%20Internet%20Files\Content.Outlook\NW1CFDW3\Summary%20biomass%20fuel%20August%20201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5-entoh\scandata\MOISTURE%20CONTENT%202014%20MS%20TOH-1\2014\Documents%20and%20Settings\Toh%20Ee%20Niang\Local%20Settings\Temporary%20Internet%20Files\Content.Outlook\2CXAGHMQ\March%202014%20Biomass%20summar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05-entoh\scandata\MOISTURE%20CONTENT%202014%20MS%20TOH-1\2014\Documents%20and%20Settings\Toh%20Ee%20Niang\Local%20Settings\Temporary%20Internet%20Files\Content.Outlook\2CXAGHMQ\February%202014%20Biomass%20summary.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05-entoh\scandata\MOISTURE%20CONTENT%202014%20MS%20TOH-1\2014\Documents%20and%20Settings\Toh%20Ee%20Niang\Local%20Settings\Temporary%20Internet%20Files\Content.Outlook\2CXAGHMQ\January%202014%20Biomass%20summary.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72.16.10.60\Purchasing\Users\user\AppData\Local\Microsoft\Windows\Temporary%20Internet%20Files\Content.Outlook\JDXZO0IF\Copy%20of%20Allocation%20Malaysia%20(June'17)%20-%2017052017%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Allied"/>
      <sheetName val="Eco"/>
      <sheetName val="Hoong Chan"/>
      <sheetName val="Yakin Tuah"/>
      <sheetName val="Jassay"/>
      <sheetName val="KC Durai"/>
      <sheetName val="Kayutha"/>
      <sheetName val="Kilang Papan"/>
      <sheetName val="Lai Mun Choy"/>
      <sheetName val="Lian Shun"/>
      <sheetName val="Osteen"/>
      <sheetName val="Tunas Meg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WMIX"/>
      <sheetName val="Kok Lin"/>
      <sheetName val="Multi Gloden"/>
      <sheetName val="Kilang Papan"/>
      <sheetName val="Lian Shun"/>
      <sheetName val="Yakin Tuah"/>
      <sheetName val="Allied"/>
      <sheetName val="Lai Mun Choy"/>
      <sheetName val="Tunas Mega"/>
      <sheetName val="Hoong Chan"/>
      <sheetName val="Jassay"/>
      <sheetName val="Kayutha"/>
      <sheetName val="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_2"/>
      <sheetName val="Master"/>
      <sheetName val="WMIX"/>
      <sheetName val="Lai Mun Choy"/>
      <sheetName val="Allied"/>
      <sheetName val="Yakin Tuah"/>
      <sheetName val="Hoong Chan"/>
      <sheetName val="Jassay"/>
      <sheetName val="Kayutha"/>
      <sheetName val="Tunas Mega"/>
      <sheetName val="Kilang Papan"/>
      <sheetName val="LSH"/>
      <sheetName val="Lian Shun"/>
      <sheetName val="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WMIX"/>
      <sheetName val="Thong Wing"/>
      <sheetName val="LKP"/>
      <sheetName val="Multi Golden"/>
      <sheetName val="Yakin Tuah"/>
      <sheetName val="Allied"/>
      <sheetName val="Tunas Mega"/>
      <sheetName val="Lai Mun Choy"/>
      <sheetName val="Lian Shun"/>
      <sheetName val="Hoong Chan"/>
      <sheetName val="Jassay"/>
      <sheetName val="Kayutha"/>
      <sheetName val="Kilang Papan"/>
      <sheetName val="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C"/>
      <sheetName val="Short EFB"/>
      <sheetName val="Mesocarp"/>
      <sheetName val="EFB"/>
      <sheetName val="Mecerated Chips"/>
      <sheetName val="PK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92D050"/>
    <pageSetUpPr fitToPage="1"/>
  </sheetPr>
  <dimension ref="A1:O94"/>
  <sheetViews>
    <sheetView tabSelected="1" topLeftCell="A13" zoomScale="55" zoomScaleNormal="55" zoomScaleSheetLayoutView="25" zoomScalePageLayoutView="10" workbookViewId="0">
      <selection activeCell="J41" sqref="J41"/>
    </sheetView>
  </sheetViews>
  <sheetFormatPr defaultColWidth="8.7109375" defaultRowHeight="15"/>
  <cols>
    <col min="1" max="1" width="1.140625" style="1" customWidth="1"/>
    <col min="2" max="2" width="6.42578125" style="1" customWidth="1"/>
    <col min="3" max="3" width="61.85546875" style="1" bestFit="1" customWidth="1"/>
    <col min="4" max="4" width="35.42578125" style="1" customWidth="1"/>
    <col min="5" max="5" width="11.140625" style="1" customWidth="1"/>
    <col min="6" max="6" width="11.42578125" style="1" customWidth="1"/>
    <col min="7" max="7" width="12.140625" style="1" customWidth="1"/>
    <col min="8" max="8" width="14.7109375" style="1" bestFit="1" customWidth="1"/>
    <col min="9" max="9" width="30.28515625" style="1" customWidth="1"/>
    <col min="10" max="10" width="26.42578125" style="1" customWidth="1"/>
    <col min="11" max="11" width="17.5703125" style="1" bestFit="1" customWidth="1"/>
    <col min="12" max="12" width="15.85546875" style="1" customWidth="1"/>
    <col min="13" max="13" width="17.7109375" style="1" hidden="1" customWidth="1"/>
    <col min="14" max="14" width="28.85546875" style="176" customWidth="1"/>
    <col min="15" max="15" width="28" style="73" customWidth="1"/>
    <col min="16" max="16384" width="8.7109375" style="1"/>
  </cols>
  <sheetData>
    <row r="1" spans="1:15" ht="20.100000000000001" customHeight="1">
      <c r="A1" s="71"/>
      <c r="B1" s="69" t="s">
        <v>0</v>
      </c>
      <c r="C1" s="71"/>
      <c r="D1" s="71"/>
      <c r="E1" s="71"/>
      <c r="F1" s="71"/>
      <c r="G1" s="71"/>
      <c r="H1" s="71"/>
      <c r="I1" s="71"/>
      <c r="J1" s="71"/>
      <c r="K1" s="71"/>
      <c r="L1" s="71"/>
    </row>
    <row r="2" spans="1:15" ht="14.25" customHeight="1">
      <c r="A2" s="71"/>
      <c r="B2" s="69"/>
      <c r="C2" s="71"/>
      <c r="D2" s="71"/>
      <c r="E2" s="71"/>
      <c r="F2" s="71"/>
      <c r="G2" s="71"/>
      <c r="H2" s="71"/>
      <c r="I2" s="71"/>
      <c r="J2" s="178"/>
      <c r="K2" s="71"/>
      <c r="L2" s="71"/>
    </row>
    <row r="3" spans="1:15" ht="20.100000000000001" customHeight="1">
      <c r="A3" s="71"/>
      <c r="B3" s="683" t="s">
        <v>105</v>
      </c>
      <c r="C3" s="683"/>
      <c r="D3" s="683"/>
      <c r="E3" s="683"/>
      <c r="F3" s="684" t="s">
        <v>403</v>
      </c>
      <c r="G3" s="684"/>
      <c r="H3" s="684"/>
      <c r="I3" s="69"/>
      <c r="J3" s="71"/>
      <c r="K3" s="71"/>
      <c r="L3" s="71"/>
    </row>
    <row r="4" spans="1:15" ht="8.25" customHeight="1">
      <c r="A4" s="71"/>
      <c r="B4" s="3"/>
      <c r="C4" s="71"/>
      <c r="D4" s="71"/>
      <c r="E4" s="71"/>
      <c r="F4" s="71"/>
      <c r="G4" s="71"/>
      <c r="H4" s="71"/>
      <c r="I4" s="71"/>
      <c r="J4" s="71"/>
      <c r="K4" s="71"/>
      <c r="L4" s="71"/>
    </row>
    <row r="5" spans="1:15" s="4" customFormat="1" ht="27" customHeight="1">
      <c r="A5" s="169"/>
      <c r="B5" s="169"/>
      <c r="C5" s="167" t="s">
        <v>46</v>
      </c>
      <c r="D5" s="398"/>
      <c r="E5" s="168"/>
      <c r="F5" s="169"/>
      <c r="G5" s="169"/>
      <c r="H5" s="71"/>
      <c r="I5" s="170" t="s">
        <v>47</v>
      </c>
      <c r="J5" s="99">
        <v>6500</v>
      </c>
      <c r="K5" s="171" t="s">
        <v>402</v>
      </c>
      <c r="L5" s="64"/>
      <c r="M5" s="70"/>
      <c r="N5" s="73"/>
      <c r="O5" s="6"/>
    </row>
    <row r="6" spans="1:15" s="4" customFormat="1" ht="11.25" customHeight="1">
      <c r="A6" s="169"/>
      <c r="B6" s="179"/>
      <c r="C6" s="180"/>
      <c r="D6" s="180"/>
      <c r="E6" s="180"/>
      <c r="F6" s="180"/>
      <c r="G6" s="180"/>
      <c r="H6" s="180"/>
      <c r="I6" s="181"/>
      <c r="J6" s="269"/>
      <c r="K6" s="182"/>
      <c r="L6" s="182"/>
      <c r="M6" s="156"/>
      <c r="N6" s="302"/>
      <c r="O6" s="6"/>
    </row>
    <row r="7" spans="1:15" s="4" customFormat="1" ht="33" customHeight="1">
      <c r="B7" s="668" t="s">
        <v>1</v>
      </c>
      <c r="C7" s="668" t="s">
        <v>2</v>
      </c>
      <c r="D7" s="668" t="s">
        <v>207</v>
      </c>
      <c r="E7" s="668" t="s">
        <v>3</v>
      </c>
      <c r="F7" s="668"/>
      <c r="G7" s="668"/>
      <c r="H7" s="58" t="s">
        <v>4</v>
      </c>
      <c r="I7" s="58" t="s">
        <v>342</v>
      </c>
      <c r="J7" s="556" t="s">
        <v>6</v>
      </c>
      <c r="K7" s="264" t="s">
        <v>7</v>
      </c>
      <c r="L7" s="125" t="s">
        <v>8</v>
      </c>
      <c r="M7" s="557" t="s">
        <v>44</v>
      </c>
      <c r="N7" s="268"/>
      <c r="O7" s="267"/>
    </row>
    <row r="8" spans="1:15" s="4" customFormat="1" ht="33" customHeight="1">
      <c r="B8" s="668"/>
      <c r="C8" s="668"/>
      <c r="D8" s="668"/>
      <c r="E8" s="93" t="s">
        <v>365</v>
      </c>
      <c r="F8" s="93" t="s">
        <v>374</v>
      </c>
      <c r="G8" s="98" t="s">
        <v>400</v>
      </c>
      <c r="H8" s="58" t="s">
        <v>9</v>
      </c>
      <c r="I8" s="58" t="s">
        <v>10</v>
      </c>
      <c r="J8" s="58" t="s">
        <v>10</v>
      </c>
      <c r="K8" s="264" t="s">
        <v>12</v>
      </c>
      <c r="L8" s="126" t="s">
        <v>13</v>
      </c>
      <c r="M8" s="549" t="s">
        <v>42</v>
      </c>
      <c r="N8" s="268"/>
      <c r="O8" s="267"/>
    </row>
    <row r="9" spans="1:15" s="4" customFormat="1" ht="30.75" customHeight="1">
      <c r="B9" s="147">
        <v>1</v>
      </c>
      <c r="C9" s="157" t="s">
        <v>56</v>
      </c>
      <c r="D9" s="160" t="s">
        <v>211</v>
      </c>
      <c r="E9" s="158">
        <v>133</v>
      </c>
      <c r="F9" s="158">
        <v>133</v>
      </c>
      <c r="G9" s="159"/>
      <c r="H9" s="162">
        <f t="shared" ref="H9:H20" si="0">G9-F9</f>
        <v>-133</v>
      </c>
      <c r="I9" s="61"/>
      <c r="J9" s="61"/>
      <c r="K9" s="61">
        <f>J9*G9</f>
        <v>0</v>
      </c>
      <c r="L9" s="638" t="s">
        <v>20</v>
      </c>
      <c r="M9" s="265"/>
      <c r="N9" s="685"/>
      <c r="O9" s="686"/>
    </row>
    <row r="10" spans="1:15" s="23" customFormat="1" ht="30.75" customHeight="1">
      <c r="B10" s="160">
        <v>2</v>
      </c>
      <c r="C10" s="161" t="s">
        <v>39</v>
      </c>
      <c r="D10" s="160" t="s">
        <v>211</v>
      </c>
      <c r="E10" s="158">
        <v>140</v>
      </c>
      <c r="F10" s="158">
        <v>138</v>
      </c>
      <c r="G10" s="159"/>
      <c r="H10" s="162">
        <f t="shared" si="0"/>
        <v>-138</v>
      </c>
      <c r="I10" s="61"/>
      <c r="J10" s="61"/>
      <c r="K10" s="61">
        <f t="shared" ref="K10:K15" si="1">J10*G10</f>
        <v>0</v>
      </c>
      <c r="L10" s="160" t="s">
        <v>335</v>
      </c>
      <c r="M10" s="266">
        <v>40.25</v>
      </c>
      <c r="N10" s="664" t="s">
        <v>388</v>
      </c>
      <c r="O10" s="665"/>
    </row>
    <row r="11" spans="1:15" s="4" customFormat="1" ht="30" customHeight="1">
      <c r="A11" s="23">
        <v>2</v>
      </c>
      <c r="B11" s="147">
        <v>3</v>
      </c>
      <c r="C11" s="161" t="s">
        <v>14</v>
      </c>
      <c r="D11" s="160" t="s">
        <v>211</v>
      </c>
      <c r="E11" s="62">
        <v>140</v>
      </c>
      <c r="F11" s="62">
        <v>140</v>
      </c>
      <c r="G11" s="163">
        <v>142</v>
      </c>
      <c r="H11" s="162">
        <f t="shared" si="0"/>
        <v>2</v>
      </c>
      <c r="I11" s="61">
        <v>1300</v>
      </c>
      <c r="J11" s="61"/>
      <c r="K11" s="61">
        <f t="shared" si="1"/>
        <v>0</v>
      </c>
      <c r="L11" s="160" t="s">
        <v>20</v>
      </c>
      <c r="M11" s="266">
        <v>36.869999999999997</v>
      </c>
      <c r="N11" s="685" t="s">
        <v>319</v>
      </c>
      <c r="O11" s="686"/>
    </row>
    <row r="12" spans="1:15" s="4" customFormat="1" ht="31.5" customHeight="1">
      <c r="A12" s="23"/>
      <c r="B12" s="147">
        <v>4</v>
      </c>
      <c r="C12" s="161" t="s">
        <v>53</v>
      </c>
      <c r="D12" s="160" t="s">
        <v>211</v>
      </c>
      <c r="E12" s="62">
        <v>140</v>
      </c>
      <c r="F12" s="62">
        <v>138</v>
      </c>
      <c r="G12" s="163"/>
      <c r="H12" s="162">
        <f t="shared" si="0"/>
        <v>-138</v>
      </c>
      <c r="I12" s="61"/>
      <c r="J12" s="61"/>
      <c r="K12" s="61">
        <f t="shared" si="1"/>
        <v>0</v>
      </c>
      <c r="L12" s="147" t="s">
        <v>335</v>
      </c>
      <c r="M12" s="266" t="s">
        <v>45</v>
      </c>
      <c r="N12" s="664" t="s">
        <v>388</v>
      </c>
      <c r="O12" s="665"/>
    </row>
    <row r="13" spans="1:15" s="4" customFormat="1" ht="33" customHeight="1">
      <c r="A13" s="23"/>
      <c r="B13" s="147">
        <v>5</v>
      </c>
      <c r="C13" s="161" t="s">
        <v>77</v>
      </c>
      <c r="D13" s="160" t="s">
        <v>211</v>
      </c>
      <c r="E13" s="62">
        <v>140</v>
      </c>
      <c r="F13" s="62">
        <v>136</v>
      </c>
      <c r="G13" s="163">
        <v>140</v>
      </c>
      <c r="H13" s="162">
        <f t="shared" si="0"/>
        <v>4</v>
      </c>
      <c r="I13" s="61">
        <v>1000</v>
      </c>
      <c r="J13" s="61"/>
      <c r="K13" s="61">
        <f t="shared" si="1"/>
        <v>0</v>
      </c>
      <c r="L13" s="160" t="s">
        <v>20</v>
      </c>
      <c r="M13" s="266"/>
      <c r="N13" s="664" t="s">
        <v>382</v>
      </c>
      <c r="O13" s="665"/>
    </row>
    <row r="14" spans="1:15" s="4" customFormat="1" ht="31.5" customHeight="1">
      <c r="A14" s="23"/>
      <c r="B14" s="147">
        <v>6</v>
      </c>
      <c r="C14" s="161" t="s">
        <v>82</v>
      </c>
      <c r="D14" s="160" t="s">
        <v>211</v>
      </c>
      <c r="E14" s="62">
        <v>140</v>
      </c>
      <c r="F14" s="62">
        <v>136</v>
      </c>
      <c r="G14" s="163"/>
      <c r="H14" s="162">
        <f t="shared" si="0"/>
        <v>-136</v>
      </c>
      <c r="I14" s="61"/>
      <c r="J14" s="61"/>
      <c r="K14" s="61">
        <f>J14*G14</f>
        <v>0</v>
      </c>
      <c r="L14" s="160" t="s">
        <v>20</v>
      </c>
      <c r="M14" s="266"/>
      <c r="N14" s="664" t="s">
        <v>387</v>
      </c>
      <c r="O14" s="665"/>
    </row>
    <row r="15" spans="1:15" s="4" customFormat="1" ht="33" customHeight="1">
      <c r="A15" s="23"/>
      <c r="B15" s="147">
        <v>7</v>
      </c>
      <c r="C15" s="161" t="s">
        <v>113</v>
      </c>
      <c r="D15" s="160" t="s">
        <v>211</v>
      </c>
      <c r="E15" s="62">
        <v>140</v>
      </c>
      <c r="F15" s="62">
        <v>139</v>
      </c>
      <c r="G15" s="163"/>
      <c r="H15" s="162">
        <f t="shared" si="0"/>
        <v>-139</v>
      </c>
      <c r="I15" s="61"/>
      <c r="J15" s="61"/>
      <c r="K15" s="61">
        <f t="shared" si="1"/>
        <v>0</v>
      </c>
      <c r="L15" s="160" t="s">
        <v>186</v>
      </c>
      <c r="M15" s="160"/>
      <c r="N15" s="664" t="s">
        <v>388</v>
      </c>
      <c r="O15" s="665"/>
    </row>
    <row r="16" spans="1:15" s="4" customFormat="1" ht="31.5" customHeight="1">
      <c r="A16" s="23"/>
      <c r="B16" s="147">
        <v>8</v>
      </c>
      <c r="C16" s="161" t="s">
        <v>110</v>
      </c>
      <c r="D16" s="384" t="s">
        <v>208</v>
      </c>
      <c r="E16" s="62">
        <v>0</v>
      </c>
      <c r="F16" s="62">
        <v>0</v>
      </c>
      <c r="G16" s="163"/>
      <c r="H16" s="162">
        <f t="shared" si="0"/>
        <v>0</v>
      </c>
      <c r="I16" s="61"/>
      <c r="J16" s="61"/>
      <c r="K16" s="61">
        <f>J16*G16</f>
        <v>0</v>
      </c>
      <c r="L16" s="160" t="s">
        <v>20</v>
      </c>
      <c r="M16" s="160"/>
      <c r="N16" s="664"/>
      <c r="O16" s="665"/>
    </row>
    <row r="17" spans="1:15" s="4" customFormat="1" ht="31.5" customHeight="1">
      <c r="A17" s="23"/>
      <c r="B17" s="147">
        <v>9</v>
      </c>
      <c r="C17" s="161" t="s">
        <v>282</v>
      </c>
      <c r="D17" s="160" t="s">
        <v>211</v>
      </c>
      <c r="E17" s="62">
        <v>136</v>
      </c>
      <c r="F17" s="62">
        <v>136</v>
      </c>
      <c r="G17" s="163"/>
      <c r="H17" s="162">
        <f t="shared" si="0"/>
        <v>-136</v>
      </c>
      <c r="I17" s="61"/>
      <c r="J17" s="61"/>
      <c r="K17" s="61">
        <f>J17*G17</f>
        <v>0</v>
      </c>
      <c r="L17" s="160" t="s">
        <v>20</v>
      </c>
      <c r="M17" s="160"/>
      <c r="N17" s="664"/>
      <c r="O17" s="665"/>
    </row>
    <row r="18" spans="1:15" s="4" customFormat="1" ht="31.5" hidden="1" customHeight="1">
      <c r="A18" s="23"/>
      <c r="B18" s="147">
        <v>11</v>
      </c>
      <c r="C18" s="161" t="s">
        <v>193</v>
      </c>
      <c r="D18" s="160" t="s">
        <v>211</v>
      </c>
      <c r="E18" s="62"/>
      <c r="F18" s="62"/>
      <c r="G18" s="163"/>
      <c r="H18" s="162">
        <f t="shared" si="0"/>
        <v>0</v>
      </c>
      <c r="I18" s="61"/>
      <c r="J18" s="61"/>
      <c r="K18" s="61">
        <f>J18*G18</f>
        <v>0</v>
      </c>
      <c r="L18" s="160" t="s">
        <v>41</v>
      </c>
      <c r="M18" s="160"/>
      <c r="N18" s="664" t="s">
        <v>323</v>
      </c>
      <c r="O18" s="665"/>
    </row>
    <row r="19" spans="1:15" s="4" customFormat="1" ht="31.5" customHeight="1">
      <c r="A19" s="23"/>
      <c r="B19" s="147">
        <v>10</v>
      </c>
      <c r="C19" s="161" t="s">
        <v>372</v>
      </c>
      <c r="D19" s="160" t="s">
        <v>208</v>
      </c>
      <c r="E19" s="62">
        <v>140</v>
      </c>
      <c r="F19" s="62">
        <v>140</v>
      </c>
      <c r="G19" s="163"/>
      <c r="H19" s="162">
        <f t="shared" si="0"/>
        <v>-140</v>
      </c>
      <c r="I19" s="61"/>
      <c r="J19" s="61"/>
      <c r="K19" s="61">
        <f>J19*G19</f>
        <v>0</v>
      </c>
      <c r="L19" s="160" t="s">
        <v>41</v>
      </c>
      <c r="M19" s="160"/>
      <c r="N19" s="664" t="s">
        <v>389</v>
      </c>
      <c r="O19" s="665"/>
    </row>
    <row r="20" spans="1:15" s="4" customFormat="1" ht="31.5" customHeight="1">
      <c r="A20" s="23"/>
      <c r="B20" s="147">
        <v>11</v>
      </c>
      <c r="C20" s="161" t="s">
        <v>205</v>
      </c>
      <c r="D20" s="160" t="s">
        <v>208</v>
      </c>
      <c r="E20" s="62">
        <v>0</v>
      </c>
      <c r="F20" s="62">
        <v>138</v>
      </c>
      <c r="G20" s="163"/>
      <c r="H20" s="162">
        <f t="shared" si="0"/>
        <v>-138</v>
      </c>
      <c r="I20" s="61"/>
      <c r="J20" s="61"/>
      <c r="K20" s="61">
        <f>J20*G20</f>
        <v>0</v>
      </c>
      <c r="L20" s="160" t="s">
        <v>41</v>
      </c>
      <c r="M20" s="160"/>
      <c r="N20" s="664" t="s">
        <v>385</v>
      </c>
      <c r="O20" s="665"/>
    </row>
    <row r="21" spans="1:15" s="4" customFormat="1" ht="33" customHeight="1">
      <c r="B21" s="160"/>
      <c r="C21" s="161"/>
      <c r="D21" s="161"/>
      <c r="E21" s="62"/>
      <c r="F21" s="62"/>
      <c r="G21" s="62"/>
      <c r="H21" s="62"/>
      <c r="I21" s="115">
        <f>SUM(I9:I20)</f>
        <v>2300</v>
      </c>
      <c r="J21" s="115">
        <f>SUM(J9:J20)</f>
        <v>0</v>
      </c>
      <c r="K21" s="61">
        <f>SUM(K9:K20)</f>
        <v>0</v>
      </c>
      <c r="L21" s="160"/>
      <c r="M21" s="160"/>
      <c r="N21" s="74"/>
      <c r="O21" s="6"/>
    </row>
    <row r="22" spans="1:15" s="4" customFormat="1" ht="33" customHeight="1">
      <c r="B22" s="160"/>
      <c r="C22" s="161"/>
      <c r="D22" s="161"/>
      <c r="E22" s="63"/>
      <c r="F22" s="63"/>
      <c r="G22" s="63"/>
      <c r="H22" s="63"/>
      <c r="I22" s="678" t="s">
        <v>18</v>
      </c>
      <c r="J22" s="678"/>
      <c r="K22" s="114" t="e">
        <f>K21/J21</f>
        <v>#DIV/0!</v>
      </c>
      <c r="L22" s="157" t="s">
        <v>401</v>
      </c>
      <c r="M22" s="157"/>
      <c r="N22" s="687" t="s">
        <v>38</v>
      </c>
      <c r="O22" s="687"/>
    </row>
    <row r="23" spans="1:15" s="4" customFormat="1" ht="33" customHeight="1">
      <c r="B23" s="147"/>
      <c r="C23" s="671" t="s">
        <v>399</v>
      </c>
      <c r="D23" s="671"/>
      <c r="E23" s="671"/>
      <c r="F23" s="671"/>
      <c r="G23" s="671"/>
      <c r="H23" s="671"/>
      <c r="I23" s="62"/>
      <c r="J23" s="62"/>
      <c r="K23" s="114">
        <v>136.58000000000001</v>
      </c>
      <c r="L23" s="157" t="s">
        <v>375</v>
      </c>
      <c r="M23" s="157"/>
      <c r="N23" s="558" t="e">
        <f>(K22-K23)/K23</f>
        <v>#DIV/0!</v>
      </c>
      <c r="O23" s="570" t="s">
        <v>398</v>
      </c>
    </row>
    <row r="24" spans="1:15" s="4" customFormat="1" ht="6.75" customHeight="1">
      <c r="B24" s="414"/>
      <c r="C24" s="414"/>
      <c r="D24" s="414"/>
      <c r="E24" s="414"/>
      <c r="F24" s="414"/>
      <c r="G24" s="414"/>
      <c r="H24" s="414"/>
      <c r="I24" s="414"/>
      <c r="J24" s="414"/>
      <c r="K24" s="414"/>
      <c r="L24" s="414"/>
      <c r="M24" s="414"/>
      <c r="N24" s="414"/>
      <c r="O24" s="414"/>
    </row>
    <row r="25" spans="1:15" s="4" customFormat="1" ht="15" customHeight="1">
      <c r="B25" s="218"/>
      <c r="C25" s="309"/>
      <c r="D25" s="309"/>
      <c r="E25" s="309"/>
      <c r="F25" s="309"/>
      <c r="G25" s="309"/>
      <c r="H25" s="309"/>
      <c r="I25" s="310"/>
      <c r="J25" s="310"/>
      <c r="K25" s="311"/>
      <c r="L25" s="224"/>
      <c r="M25" s="224"/>
      <c r="N25" s="312"/>
      <c r="O25" s="313"/>
    </row>
    <row r="26" spans="1:15" s="4" customFormat="1" ht="27.75" customHeight="1">
      <c r="B26" s="166"/>
      <c r="C26" s="167" t="s">
        <v>116</v>
      </c>
      <c r="D26" s="398"/>
      <c r="E26" s="168"/>
      <c r="F26" s="169"/>
      <c r="G26" s="169"/>
      <c r="H26" s="71"/>
      <c r="I26" s="170" t="s">
        <v>47</v>
      </c>
      <c r="J26" s="99">
        <v>5250</v>
      </c>
      <c r="K26" s="171" t="s">
        <v>48</v>
      </c>
      <c r="L26" s="77"/>
      <c r="M26" s="1"/>
      <c r="N26" s="89"/>
      <c r="O26" s="6"/>
    </row>
    <row r="27" spans="1:15" s="4" customFormat="1" ht="16.5" customHeight="1">
      <c r="B27" s="7"/>
      <c r="C27" s="70"/>
      <c r="D27" s="70"/>
      <c r="E27" s="70"/>
      <c r="F27" s="70"/>
      <c r="G27" s="70"/>
      <c r="H27" s="70"/>
      <c r="I27" s="75"/>
      <c r="J27" s="269"/>
      <c r="K27" s="172"/>
      <c r="L27" s="80"/>
      <c r="M27" s="80"/>
      <c r="N27" s="303"/>
      <c r="O27" s="6"/>
    </row>
    <row r="28" spans="1:15" s="4" customFormat="1" ht="33" customHeight="1">
      <c r="B28" s="668" t="s">
        <v>1</v>
      </c>
      <c r="C28" s="668" t="s">
        <v>2</v>
      </c>
      <c r="D28" s="668" t="s">
        <v>207</v>
      </c>
      <c r="E28" s="668" t="s">
        <v>3</v>
      </c>
      <c r="F28" s="668"/>
      <c r="G28" s="668"/>
      <c r="H28" s="58" t="s">
        <v>4</v>
      </c>
      <c r="I28" s="58" t="s">
        <v>342</v>
      </c>
      <c r="J28" s="556" t="s">
        <v>6</v>
      </c>
      <c r="K28" s="264" t="s">
        <v>7</v>
      </c>
      <c r="L28" s="125" t="s">
        <v>8</v>
      </c>
      <c r="M28" s="37"/>
      <c r="N28" s="54"/>
      <c r="O28" s="6"/>
    </row>
    <row r="29" spans="1:15" s="4" customFormat="1" ht="33" customHeight="1">
      <c r="B29" s="668"/>
      <c r="C29" s="668"/>
      <c r="D29" s="668"/>
      <c r="E29" s="93" t="str">
        <f>E8</f>
        <v>Oct'21</v>
      </c>
      <c r="F29" s="93" t="str">
        <f>F8</f>
        <v>Nov'21</v>
      </c>
      <c r="G29" s="113" t="str">
        <f>G8</f>
        <v>Dec'21</v>
      </c>
      <c r="H29" s="58" t="s">
        <v>9</v>
      </c>
      <c r="I29" s="58" t="s">
        <v>10</v>
      </c>
      <c r="J29" s="58" t="s">
        <v>10</v>
      </c>
      <c r="K29" s="264" t="s">
        <v>12</v>
      </c>
      <c r="L29" s="126" t="s">
        <v>13</v>
      </c>
      <c r="M29" s="37"/>
      <c r="N29" s="54"/>
      <c r="O29" s="27" t="s">
        <v>78</v>
      </c>
    </row>
    <row r="30" spans="1:15" s="4" customFormat="1" ht="38.25" hidden="1" customHeight="1">
      <c r="B30" s="160">
        <v>1</v>
      </c>
      <c r="C30" s="161" t="s">
        <v>119</v>
      </c>
      <c r="D30" s="161"/>
      <c r="E30" s="62"/>
      <c r="F30" s="62"/>
      <c r="G30" s="146"/>
      <c r="H30" s="175">
        <f>G30-F30</f>
        <v>0</v>
      </c>
      <c r="I30" s="639"/>
      <c r="J30" s="639"/>
      <c r="K30" s="61">
        <f t="shared" ref="K30:K39" si="2">J30*G30</f>
        <v>0</v>
      </c>
      <c r="L30" s="643" t="s">
        <v>16</v>
      </c>
      <c r="M30" s="24"/>
      <c r="N30" s="664"/>
      <c r="O30" s="665"/>
    </row>
    <row r="31" spans="1:15" s="4" customFormat="1" ht="34.5" hidden="1" customHeight="1">
      <c r="B31" s="160">
        <v>1</v>
      </c>
      <c r="C31" s="640" t="s">
        <v>130</v>
      </c>
      <c r="D31" s="640"/>
      <c r="E31" s="62">
        <v>0</v>
      </c>
      <c r="F31" s="62">
        <v>0</v>
      </c>
      <c r="G31" s="146">
        <v>0</v>
      </c>
      <c r="H31" s="175">
        <v>0</v>
      </c>
      <c r="I31" s="639"/>
      <c r="J31" s="639"/>
      <c r="K31" s="61">
        <f t="shared" si="2"/>
        <v>0</v>
      </c>
      <c r="L31" s="147" t="s">
        <v>16</v>
      </c>
      <c r="M31" s="24"/>
      <c r="N31" s="664" t="s">
        <v>178</v>
      </c>
      <c r="O31" s="665"/>
    </row>
    <row r="32" spans="1:15" s="4" customFormat="1" ht="36" hidden="1" customHeight="1">
      <c r="B32" s="160">
        <v>1</v>
      </c>
      <c r="C32" s="161" t="s">
        <v>76</v>
      </c>
      <c r="D32" s="160" t="s">
        <v>211</v>
      </c>
      <c r="E32" s="62">
        <v>0</v>
      </c>
      <c r="F32" s="62">
        <v>0</v>
      </c>
      <c r="G32" s="146"/>
      <c r="H32" s="175">
        <f t="shared" ref="H32:H46" si="3">G32-F32</f>
        <v>0</v>
      </c>
      <c r="I32" s="641"/>
      <c r="J32" s="641"/>
      <c r="K32" s="61">
        <f t="shared" si="2"/>
        <v>0</v>
      </c>
      <c r="L32" s="147" t="s">
        <v>186</v>
      </c>
      <c r="M32" s="24"/>
      <c r="N32" s="664" t="s">
        <v>259</v>
      </c>
      <c r="O32" s="665"/>
    </row>
    <row r="33" spans="2:15" s="4" customFormat="1" ht="31.5" customHeight="1">
      <c r="B33" s="160">
        <v>1</v>
      </c>
      <c r="C33" s="326" t="s">
        <v>70</v>
      </c>
      <c r="D33" s="160" t="s">
        <v>211</v>
      </c>
      <c r="E33" s="62">
        <v>129</v>
      </c>
      <c r="F33" s="62">
        <v>129</v>
      </c>
      <c r="G33" s="146"/>
      <c r="H33" s="175">
        <f t="shared" si="3"/>
        <v>-129</v>
      </c>
      <c r="I33" s="639"/>
      <c r="J33" s="639"/>
      <c r="K33" s="61">
        <f t="shared" si="2"/>
        <v>0</v>
      </c>
      <c r="L33" s="147" t="s">
        <v>20</v>
      </c>
      <c r="M33" s="24"/>
      <c r="N33" s="688" t="s">
        <v>370</v>
      </c>
      <c r="O33" s="689"/>
    </row>
    <row r="34" spans="2:15" s="4" customFormat="1" ht="31.5" customHeight="1">
      <c r="B34" s="160">
        <v>2</v>
      </c>
      <c r="C34" s="326" t="s">
        <v>129</v>
      </c>
      <c r="D34" s="160" t="s">
        <v>211</v>
      </c>
      <c r="E34" s="62">
        <v>120</v>
      </c>
      <c r="F34" s="62">
        <v>123</v>
      </c>
      <c r="G34" s="146">
        <v>123</v>
      </c>
      <c r="H34" s="175">
        <f t="shared" si="3"/>
        <v>0</v>
      </c>
      <c r="I34" s="639">
        <v>1000</v>
      </c>
      <c r="J34" s="639"/>
      <c r="K34" s="61">
        <f t="shared" si="2"/>
        <v>0</v>
      </c>
      <c r="L34" s="147" t="s">
        <v>20</v>
      </c>
      <c r="M34" s="24"/>
      <c r="N34" s="685" t="s">
        <v>392</v>
      </c>
      <c r="O34" s="686"/>
    </row>
    <row r="35" spans="2:15" s="4" customFormat="1" ht="34.5" customHeight="1">
      <c r="B35" s="160">
        <v>3</v>
      </c>
      <c r="C35" s="161" t="s">
        <v>120</v>
      </c>
      <c r="D35" s="160" t="s">
        <v>211</v>
      </c>
      <c r="E35" s="62">
        <v>125</v>
      </c>
      <c r="F35" s="62">
        <v>125</v>
      </c>
      <c r="G35" s="146">
        <v>125</v>
      </c>
      <c r="H35" s="175">
        <f t="shared" si="3"/>
        <v>0</v>
      </c>
      <c r="I35" s="639">
        <v>300</v>
      </c>
      <c r="J35" s="639"/>
      <c r="K35" s="61">
        <f t="shared" si="2"/>
        <v>0</v>
      </c>
      <c r="L35" s="147" t="s">
        <v>186</v>
      </c>
      <c r="M35" s="24"/>
      <c r="N35" s="688" t="s">
        <v>350</v>
      </c>
      <c r="O35" s="689"/>
    </row>
    <row r="36" spans="2:15" s="4" customFormat="1" ht="33" hidden="1" customHeight="1">
      <c r="B36" s="160">
        <v>6</v>
      </c>
      <c r="C36" s="326" t="s">
        <v>161</v>
      </c>
      <c r="D36" s="160" t="s">
        <v>211</v>
      </c>
      <c r="E36" s="62"/>
      <c r="F36" s="62"/>
      <c r="G36" s="146"/>
      <c r="H36" s="175">
        <f t="shared" si="3"/>
        <v>0</v>
      </c>
      <c r="I36" s="639"/>
      <c r="J36" s="639"/>
      <c r="K36" s="61">
        <f t="shared" si="2"/>
        <v>0</v>
      </c>
      <c r="L36" s="147" t="s">
        <v>186</v>
      </c>
      <c r="M36" s="24"/>
      <c r="N36" s="669"/>
      <c r="O36" s="669"/>
    </row>
    <row r="37" spans="2:15" s="4" customFormat="1" ht="33" hidden="1" customHeight="1">
      <c r="B37" s="160">
        <v>7</v>
      </c>
      <c r="C37" s="326" t="s">
        <v>139</v>
      </c>
      <c r="D37" s="160" t="s">
        <v>211</v>
      </c>
      <c r="E37" s="62"/>
      <c r="F37" s="62"/>
      <c r="G37" s="146"/>
      <c r="H37" s="175">
        <f t="shared" si="3"/>
        <v>0</v>
      </c>
      <c r="I37" s="639"/>
      <c r="J37" s="639"/>
      <c r="K37" s="61">
        <f t="shared" si="2"/>
        <v>0</v>
      </c>
      <c r="L37" s="147" t="s">
        <v>186</v>
      </c>
      <c r="M37" s="24"/>
      <c r="N37" s="669"/>
      <c r="O37" s="669"/>
    </row>
    <row r="38" spans="2:15" s="4" customFormat="1" ht="34.5" hidden="1" customHeight="1">
      <c r="B38" s="160">
        <v>6</v>
      </c>
      <c r="C38" s="326" t="s">
        <v>121</v>
      </c>
      <c r="D38" s="160" t="s">
        <v>211</v>
      </c>
      <c r="E38" s="62"/>
      <c r="F38" s="62"/>
      <c r="G38" s="146"/>
      <c r="H38" s="175">
        <f t="shared" si="3"/>
        <v>0</v>
      </c>
      <c r="I38" s="639"/>
      <c r="J38" s="639"/>
      <c r="K38" s="61">
        <f t="shared" si="2"/>
        <v>0</v>
      </c>
      <c r="L38" s="147" t="s">
        <v>186</v>
      </c>
      <c r="M38" s="24"/>
      <c r="N38" s="325"/>
      <c r="O38" s="297"/>
    </row>
    <row r="39" spans="2:15" s="4" customFormat="1" ht="30.75" hidden="1" customHeight="1">
      <c r="B39" s="160">
        <v>8</v>
      </c>
      <c r="C39" s="161" t="s">
        <v>123</v>
      </c>
      <c r="D39" s="160" t="s">
        <v>211</v>
      </c>
      <c r="E39" s="62"/>
      <c r="F39" s="62"/>
      <c r="G39" s="146"/>
      <c r="H39" s="175">
        <f t="shared" si="3"/>
        <v>0</v>
      </c>
      <c r="I39" s="639"/>
      <c r="J39" s="639"/>
      <c r="K39" s="61">
        <f t="shared" si="2"/>
        <v>0</v>
      </c>
      <c r="L39" s="147" t="s">
        <v>186</v>
      </c>
      <c r="M39" s="24"/>
      <c r="N39" s="106"/>
      <c r="O39" s="106"/>
    </row>
    <row r="40" spans="2:15" s="4" customFormat="1" ht="36.75" customHeight="1">
      <c r="B40" s="160">
        <v>4</v>
      </c>
      <c r="C40" s="161" t="s">
        <v>183</v>
      </c>
      <c r="D40" s="160" t="s">
        <v>211</v>
      </c>
      <c r="E40" s="62">
        <v>115</v>
      </c>
      <c r="F40" s="62">
        <v>115</v>
      </c>
      <c r="G40" s="146"/>
      <c r="H40" s="175">
        <f t="shared" si="3"/>
        <v>-115</v>
      </c>
      <c r="I40" s="639"/>
      <c r="J40" s="639"/>
      <c r="K40" s="61">
        <f t="shared" ref="K40:K46" si="4">J40*G40</f>
        <v>0</v>
      </c>
      <c r="L40" s="147" t="s">
        <v>20</v>
      </c>
      <c r="M40" s="24"/>
      <c r="N40" s="664"/>
      <c r="O40" s="665"/>
    </row>
    <row r="41" spans="2:15" s="4" customFormat="1" ht="34.5" customHeight="1">
      <c r="B41" s="160">
        <v>5</v>
      </c>
      <c r="C41" s="161" t="s">
        <v>122</v>
      </c>
      <c r="D41" s="160" t="s">
        <v>211</v>
      </c>
      <c r="E41" s="62">
        <v>115</v>
      </c>
      <c r="F41" s="62">
        <v>115</v>
      </c>
      <c r="G41" s="146">
        <v>115</v>
      </c>
      <c r="H41" s="175">
        <f t="shared" si="3"/>
        <v>0</v>
      </c>
      <c r="I41" s="639">
        <v>1500</v>
      </c>
      <c r="J41" s="639"/>
      <c r="K41" s="61">
        <f t="shared" si="4"/>
        <v>0</v>
      </c>
      <c r="L41" s="147" t="s">
        <v>20</v>
      </c>
      <c r="M41" s="24"/>
      <c r="N41" s="664"/>
      <c r="O41" s="665"/>
    </row>
    <row r="42" spans="2:15" s="4" customFormat="1" ht="34.5" customHeight="1">
      <c r="B42" s="160">
        <v>6</v>
      </c>
      <c r="C42" s="161" t="s">
        <v>284</v>
      </c>
      <c r="D42" s="160" t="s">
        <v>211</v>
      </c>
      <c r="E42" s="62">
        <v>125</v>
      </c>
      <c r="F42" s="62">
        <v>125</v>
      </c>
      <c r="G42" s="146"/>
      <c r="H42" s="175">
        <f t="shared" si="3"/>
        <v>-125</v>
      </c>
      <c r="I42" s="639"/>
      <c r="J42" s="639"/>
      <c r="K42" s="61">
        <f t="shared" si="4"/>
        <v>0</v>
      </c>
      <c r="L42" s="147" t="s">
        <v>186</v>
      </c>
      <c r="M42" s="24"/>
      <c r="N42" s="664"/>
      <c r="O42" s="665"/>
    </row>
    <row r="43" spans="2:15" s="4" customFormat="1" ht="34.5" customHeight="1">
      <c r="B43" s="160">
        <v>7</v>
      </c>
      <c r="C43" s="161" t="s">
        <v>21</v>
      </c>
      <c r="D43" s="160" t="s">
        <v>208</v>
      </c>
      <c r="E43" s="62">
        <v>123</v>
      </c>
      <c r="F43" s="62">
        <v>123</v>
      </c>
      <c r="G43" s="146"/>
      <c r="H43" s="175">
        <f t="shared" si="3"/>
        <v>-123</v>
      </c>
      <c r="I43" s="639"/>
      <c r="J43" s="639"/>
      <c r="K43" s="61">
        <f t="shared" si="4"/>
        <v>0</v>
      </c>
      <c r="L43" s="147" t="s">
        <v>20</v>
      </c>
      <c r="M43" s="24"/>
      <c r="N43" s="664"/>
      <c r="O43" s="665"/>
    </row>
    <row r="44" spans="2:15" s="4" customFormat="1" ht="34.5" hidden="1" customHeight="1">
      <c r="B44" s="160">
        <v>8</v>
      </c>
      <c r="C44" s="161" t="s">
        <v>317</v>
      </c>
      <c r="D44" s="160" t="s">
        <v>208</v>
      </c>
      <c r="E44" s="62"/>
      <c r="F44" s="62"/>
      <c r="G44" s="146"/>
      <c r="H44" s="175">
        <f t="shared" si="3"/>
        <v>0</v>
      </c>
      <c r="I44" s="639"/>
      <c r="J44" s="639"/>
      <c r="K44" s="61">
        <f t="shared" si="4"/>
        <v>0</v>
      </c>
      <c r="L44" s="147" t="s">
        <v>20</v>
      </c>
      <c r="M44" s="24"/>
      <c r="N44" s="664"/>
      <c r="O44" s="665"/>
    </row>
    <row r="45" spans="2:15" s="4" customFormat="1" ht="34.5" hidden="1" customHeight="1">
      <c r="B45" s="160">
        <v>9</v>
      </c>
      <c r="C45" s="161" t="s">
        <v>281</v>
      </c>
      <c r="D45" s="160" t="s">
        <v>208</v>
      </c>
      <c r="E45" s="62"/>
      <c r="F45" s="62"/>
      <c r="G45" s="146"/>
      <c r="H45" s="175">
        <f t="shared" si="3"/>
        <v>0</v>
      </c>
      <c r="I45" s="639"/>
      <c r="J45" s="639"/>
      <c r="K45" s="61">
        <f>J45*G45</f>
        <v>0</v>
      </c>
      <c r="L45" s="147" t="s">
        <v>20</v>
      </c>
      <c r="M45" s="24"/>
      <c r="N45" s="664"/>
      <c r="O45" s="665"/>
    </row>
    <row r="46" spans="2:15" s="4" customFormat="1" ht="34.5" customHeight="1">
      <c r="B46" s="160">
        <v>8</v>
      </c>
      <c r="C46" s="161" t="s">
        <v>110</v>
      </c>
      <c r="D46" s="160" t="s">
        <v>208</v>
      </c>
      <c r="E46" s="62">
        <v>0</v>
      </c>
      <c r="F46" s="62">
        <v>0</v>
      </c>
      <c r="G46" s="146"/>
      <c r="H46" s="175">
        <f t="shared" si="3"/>
        <v>0</v>
      </c>
      <c r="I46" s="639"/>
      <c r="J46" s="639"/>
      <c r="K46" s="61">
        <f t="shared" si="4"/>
        <v>0</v>
      </c>
      <c r="L46" s="147" t="s">
        <v>20</v>
      </c>
      <c r="M46" s="24"/>
      <c r="N46" s="664"/>
      <c r="O46" s="665"/>
    </row>
    <row r="47" spans="2:15" s="4" customFormat="1" ht="33.75" customHeight="1">
      <c r="B47" s="160"/>
      <c r="C47" s="161"/>
      <c r="D47" s="161"/>
      <c r="E47" s="62"/>
      <c r="F47" s="62"/>
      <c r="G47" s="62"/>
      <c r="H47" s="62"/>
      <c r="I47" s="115">
        <f>SUM(I30:I46)</f>
        <v>2800</v>
      </c>
      <c r="J47" s="115">
        <f>SUM(J30:J46)</f>
        <v>0</v>
      </c>
      <c r="K47" s="115">
        <f>SUM(K30:K46)</f>
        <v>0</v>
      </c>
      <c r="L47" s="160"/>
      <c r="M47" s="24"/>
      <c r="N47" s="55"/>
      <c r="O47" s="27"/>
    </row>
    <row r="48" spans="2:15" s="4" customFormat="1" ht="35.25" customHeight="1">
      <c r="B48" s="160"/>
      <c r="C48" s="161"/>
      <c r="D48" s="161"/>
      <c r="E48" s="161"/>
      <c r="F48" s="63"/>
      <c r="G48" s="63"/>
      <c r="H48" s="63"/>
      <c r="I48" s="666" t="s">
        <v>18</v>
      </c>
      <c r="J48" s="666"/>
      <c r="K48" s="114" t="e">
        <f>K47/J47</f>
        <v>#DIV/0!</v>
      </c>
      <c r="L48" s="185" t="str">
        <f>L22</f>
        <v>(Dec'21)</v>
      </c>
      <c r="M48" s="26"/>
      <c r="N48" s="687" t="s">
        <v>38</v>
      </c>
      <c r="O48" s="687"/>
    </row>
    <row r="49" spans="1:15" s="4" customFormat="1" ht="34.5" customHeight="1">
      <c r="B49" s="147"/>
      <c r="C49" s="667" t="s">
        <v>396</v>
      </c>
      <c r="D49" s="667"/>
      <c r="E49" s="667"/>
      <c r="F49" s="667"/>
      <c r="G49" s="667"/>
      <c r="H49" s="667"/>
      <c r="I49" s="667"/>
      <c r="J49" s="667"/>
      <c r="K49" s="642">
        <v>121.23</v>
      </c>
      <c r="L49" s="185" t="str">
        <f>L23</f>
        <v>(Nov'21)</v>
      </c>
      <c r="M49" s="28"/>
      <c r="N49" s="637" t="e">
        <f>(K48-K49)/K49</f>
        <v>#DIV/0!</v>
      </c>
      <c r="O49" s="521" t="s">
        <v>395</v>
      </c>
    </row>
    <row r="50" spans="1:15" s="4" customFormat="1" ht="20.25">
      <c r="B50" s="7"/>
      <c r="C50" s="1"/>
      <c r="D50" s="1"/>
      <c r="E50" s="1"/>
      <c r="F50" s="1"/>
      <c r="G50" s="1"/>
      <c r="H50" s="1"/>
      <c r="I50" s="64"/>
      <c r="J50" s="1"/>
      <c r="K50" s="1"/>
      <c r="L50" s="1"/>
      <c r="M50" s="1"/>
      <c r="N50" s="54"/>
      <c r="O50" s="6"/>
    </row>
    <row r="51" spans="1:15" s="4" customFormat="1" ht="24" customHeight="1">
      <c r="B51" s="155"/>
      <c r="C51" s="167" t="s">
        <v>49</v>
      </c>
      <c r="D51" s="398"/>
      <c r="E51" s="168"/>
      <c r="F51" s="169"/>
      <c r="G51" s="169"/>
      <c r="H51" s="71"/>
      <c r="I51" s="170" t="s">
        <v>47</v>
      </c>
      <c r="J51" s="100">
        <v>6300</v>
      </c>
      <c r="K51" s="171" t="s">
        <v>107</v>
      </c>
      <c r="L51" s="418"/>
      <c r="M51" s="1"/>
      <c r="N51" s="177"/>
      <c r="O51" s="6"/>
    </row>
    <row r="52" spans="1:15" s="4" customFormat="1" ht="10.5" customHeight="1">
      <c r="B52" s="7"/>
      <c r="C52" s="1"/>
      <c r="D52" s="1"/>
      <c r="E52" s="1"/>
      <c r="F52" s="1"/>
      <c r="G52" s="1"/>
      <c r="H52" s="1"/>
      <c r="I52" s="1"/>
      <c r="J52" s="76"/>
      <c r="K52" s="1"/>
      <c r="L52" s="1"/>
      <c r="M52" s="1"/>
      <c r="N52" s="54"/>
      <c r="O52" s="6"/>
    </row>
    <row r="53" spans="1:15" s="4" customFormat="1" ht="57" customHeight="1">
      <c r="B53" s="668" t="s">
        <v>1</v>
      </c>
      <c r="C53" s="668" t="s">
        <v>2</v>
      </c>
      <c r="D53" s="668" t="s">
        <v>207</v>
      </c>
      <c r="E53" s="668" t="s">
        <v>3</v>
      </c>
      <c r="F53" s="668"/>
      <c r="G53" s="668"/>
      <c r="H53" s="58" t="s">
        <v>4</v>
      </c>
      <c r="I53" s="58" t="s">
        <v>342</v>
      </c>
      <c r="J53" s="556" t="s">
        <v>6</v>
      </c>
      <c r="K53" s="264" t="s">
        <v>7</v>
      </c>
      <c r="L53" s="125" t="s">
        <v>8</v>
      </c>
      <c r="M53" s="37"/>
      <c r="N53" s="54"/>
      <c r="O53" s="6"/>
    </row>
    <row r="54" spans="1:15" s="4" customFormat="1" ht="32.25" customHeight="1">
      <c r="B54" s="668"/>
      <c r="C54" s="668"/>
      <c r="D54" s="668"/>
      <c r="E54" s="93" t="str">
        <f>E8</f>
        <v>Oct'21</v>
      </c>
      <c r="F54" s="93" t="str">
        <f>F8</f>
        <v>Nov'21</v>
      </c>
      <c r="G54" s="98" t="str">
        <f>G8</f>
        <v>Dec'21</v>
      </c>
      <c r="H54" s="58" t="s">
        <v>9</v>
      </c>
      <c r="I54" s="58" t="s">
        <v>10</v>
      </c>
      <c r="J54" s="58" t="s">
        <v>10</v>
      </c>
      <c r="K54" s="264" t="s">
        <v>12</v>
      </c>
      <c r="L54" s="126" t="s">
        <v>13</v>
      </c>
      <c r="M54" s="37"/>
      <c r="N54" s="54"/>
      <c r="O54" s="6"/>
    </row>
    <row r="55" spans="1:15" s="4" customFormat="1" ht="37.5" customHeight="1">
      <c r="A55" s="4">
        <v>8</v>
      </c>
      <c r="B55" s="160">
        <v>1</v>
      </c>
      <c r="C55" s="157" t="s">
        <v>21</v>
      </c>
      <c r="D55" s="384" t="s">
        <v>208</v>
      </c>
      <c r="E55" s="183">
        <v>154</v>
      </c>
      <c r="F55" s="183">
        <v>154</v>
      </c>
      <c r="G55" s="330"/>
      <c r="H55" s="175">
        <f>G55-F55</f>
        <v>-154</v>
      </c>
      <c r="I55" s="160"/>
      <c r="J55" s="160"/>
      <c r="K55" s="184">
        <f t="shared" ref="K55:K64" si="5">J55*G55</f>
        <v>0</v>
      </c>
      <c r="L55" s="638" t="s">
        <v>16</v>
      </c>
      <c r="M55" s="24"/>
      <c r="N55" s="664"/>
      <c r="O55" s="665"/>
    </row>
    <row r="56" spans="1:15" s="4" customFormat="1" ht="45" customHeight="1">
      <c r="B56" s="147">
        <v>2</v>
      </c>
      <c r="C56" s="185" t="s">
        <v>52</v>
      </c>
      <c r="D56" s="384" t="s">
        <v>210</v>
      </c>
      <c r="E56" s="183">
        <v>150</v>
      </c>
      <c r="F56" s="62">
        <v>150</v>
      </c>
      <c r="G56" s="163">
        <v>150</v>
      </c>
      <c r="H56" s="175">
        <f t="shared" ref="H56:H64" si="6">G56-F56</f>
        <v>0</v>
      </c>
      <c r="I56" s="160">
        <v>300</v>
      </c>
      <c r="J56" s="160">
        <v>300</v>
      </c>
      <c r="K56" s="186">
        <f t="shared" si="5"/>
        <v>45000</v>
      </c>
      <c r="L56" s="147" t="s">
        <v>16</v>
      </c>
      <c r="M56" s="37"/>
      <c r="N56" s="664"/>
      <c r="O56" s="665"/>
    </row>
    <row r="57" spans="1:15" s="4" customFormat="1" ht="33" customHeight="1">
      <c r="A57" s="6"/>
      <c r="B57" s="160">
        <v>3</v>
      </c>
      <c r="C57" s="161" t="s">
        <v>19</v>
      </c>
      <c r="D57" s="384" t="s">
        <v>211</v>
      </c>
      <c r="E57" s="62">
        <v>154</v>
      </c>
      <c r="F57" s="62">
        <v>154</v>
      </c>
      <c r="G57" s="163"/>
      <c r="H57" s="175">
        <f t="shared" si="6"/>
        <v>-154</v>
      </c>
      <c r="I57" s="160"/>
      <c r="J57" s="160"/>
      <c r="K57" s="187">
        <f t="shared" si="5"/>
        <v>0</v>
      </c>
      <c r="L57" s="160" t="s">
        <v>336</v>
      </c>
      <c r="M57" s="24"/>
      <c r="N57" s="690" t="s">
        <v>232</v>
      </c>
      <c r="O57" s="690"/>
    </row>
    <row r="58" spans="1:15" s="4" customFormat="1" ht="34.5" customHeight="1">
      <c r="B58" s="160">
        <v>4</v>
      </c>
      <c r="C58" s="161" t="s">
        <v>108</v>
      </c>
      <c r="D58" s="384" t="s">
        <v>211</v>
      </c>
      <c r="E58" s="62">
        <v>155</v>
      </c>
      <c r="F58" s="62">
        <v>155</v>
      </c>
      <c r="G58" s="163"/>
      <c r="H58" s="175">
        <f t="shared" si="6"/>
        <v>-155</v>
      </c>
      <c r="I58" s="160"/>
      <c r="J58" s="160"/>
      <c r="K58" s="187">
        <f t="shared" si="5"/>
        <v>0</v>
      </c>
      <c r="L58" s="147" t="s">
        <v>16</v>
      </c>
      <c r="M58" s="24"/>
      <c r="N58" s="664"/>
      <c r="O58" s="665"/>
    </row>
    <row r="59" spans="1:15" s="4" customFormat="1" ht="38.25" hidden="1" customHeight="1">
      <c r="B59" s="160">
        <v>6</v>
      </c>
      <c r="C59" s="161" t="s">
        <v>185</v>
      </c>
      <c r="D59" s="384" t="s">
        <v>208</v>
      </c>
      <c r="E59" s="62"/>
      <c r="F59" s="62"/>
      <c r="G59" s="163"/>
      <c r="H59" s="175">
        <f t="shared" si="6"/>
        <v>0</v>
      </c>
      <c r="I59" s="160"/>
      <c r="J59" s="160"/>
      <c r="K59" s="187">
        <f t="shared" si="5"/>
        <v>0</v>
      </c>
      <c r="L59" s="160" t="s">
        <v>16</v>
      </c>
      <c r="M59" s="24"/>
      <c r="N59" s="664"/>
      <c r="O59" s="665"/>
    </row>
    <row r="60" spans="1:15" s="4" customFormat="1" ht="35.25" customHeight="1">
      <c r="B60" s="160">
        <v>5</v>
      </c>
      <c r="C60" s="161" t="s">
        <v>261</v>
      </c>
      <c r="D60" s="384" t="s">
        <v>211</v>
      </c>
      <c r="E60" s="62">
        <v>150</v>
      </c>
      <c r="F60" s="62">
        <v>150</v>
      </c>
      <c r="G60" s="163">
        <v>150</v>
      </c>
      <c r="H60" s="175">
        <f t="shared" si="6"/>
        <v>0</v>
      </c>
      <c r="I60" s="160">
        <v>2000</v>
      </c>
      <c r="J60" s="160"/>
      <c r="K60" s="187">
        <f t="shared" si="5"/>
        <v>0</v>
      </c>
      <c r="L60" s="160" t="s">
        <v>16</v>
      </c>
      <c r="M60" s="24"/>
      <c r="N60" s="664"/>
      <c r="O60" s="665"/>
    </row>
    <row r="61" spans="1:15" s="4" customFormat="1" ht="35.25" hidden="1" customHeight="1">
      <c r="B61" s="160">
        <v>6</v>
      </c>
      <c r="C61" s="161" t="s">
        <v>322</v>
      </c>
      <c r="D61" s="384" t="s">
        <v>208</v>
      </c>
      <c r="E61" s="62"/>
      <c r="F61" s="62"/>
      <c r="G61" s="163"/>
      <c r="H61" s="175">
        <f t="shared" si="6"/>
        <v>0</v>
      </c>
      <c r="I61" s="160"/>
      <c r="J61" s="160"/>
      <c r="K61" s="187">
        <f t="shared" si="5"/>
        <v>0</v>
      </c>
      <c r="L61" s="160" t="s">
        <v>16</v>
      </c>
      <c r="M61" s="24"/>
      <c r="N61" s="679"/>
      <c r="O61" s="679"/>
    </row>
    <row r="62" spans="1:15" s="4" customFormat="1" ht="35.25" customHeight="1">
      <c r="B62" s="160">
        <v>6</v>
      </c>
      <c r="C62" s="161" t="s">
        <v>325</v>
      </c>
      <c r="D62" s="384" t="s">
        <v>211</v>
      </c>
      <c r="E62" s="62">
        <v>150</v>
      </c>
      <c r="F62" s="62">
        <v>150</v>
      </c>
      <c r="G62" s="163"/>
      <c r="H62" s="175">
        <f t="shared" si="6"/>
        <v>-150</v>
      </c>
      <c r="I62" s="160"/>
      <c r="J62" s="160"/>
      <c r="K62" s="187">
        <f>J62*G62</f>
        <v>0</v>
      </c>
      <c r="L62" s="160" t="s">
        <v>336</v>
      </c>
      <c r="M62" s="24"/>
      <c r="N62" s="692" t="s">
        <v>320</v>
      </c>
      <c r="O62" s="692"/>
    </row>
    <row r="63" spans="1:15" s="4" customFormat="1" ht="35.25" customHeight="1">
      <c r="B63" s="160">
        <v>7</v>
      </c>
      <c r="C63" s="161" t="s">
        <v>338</v>
      </c>
      <c r="D63" s="384" t="s">
        <v>208</v>
      </c>
      <c r="E63" s="62">
        <v>155</v>
      </c>
      <c r="F63" s="62">
        <v>155</v>
      </c>
      <c r="G63" s="163">
        <v>155</v>
      </c>
      <c r="H63" s="175">
        <f t="shared" si="6"/>
        <v>0</v>
      </c>
      <c r="I63" s="160">
        <v>200</v>
      </c>
      <c r="J63" s="160"/>
      <c r="K63" s="187">
        <f>J63*G63</f>
        <v>0</v>
      </c>
      <c r="L63" s="160" t="s">
        <v>16</v>
      </c>
      <c r="M63" s="24"/>
      <c r="N63" s="679"/>
      <c r="O63" s="679"/>
    </row>
    <row r="64" spans="1:15" s="4" customFormat="1" ht="35.25" customHeight="1">
      <c r="B64" s="160">
        <v>8</v>
      </c>
      <c r="C64" s="161" t="s">
        <v>189</v>
      </c>
      <c r="D64" s="384" t="s">
        <v>208</v>
      </c>
      <c r="E64" s="62">
        <v>0</v>
      </c>
      <c r="F64" s="62">
        <v>153</v>
      </c>
      <c r="G64" s="163"/>
      <c r="H64" s="175">
        <f t="shared" si="6"/>
        <v>-153</v>
      </c>
      <c r="I64" s="160"/>
      <c r="J64" s="160"/>
      <c r="K64" s="187">
        <f t="shared" si="5"/>
        <v>0</v>
      </c>
      <c r="L64" s="160" t="s">
        <v>16</v>
      </c>
      <c r="M64" s="24"/>
      <c r="N64" s="692" t="s">
        <v>379</v>
      </c>
      <c r="O64" s="692"/>
    </row>
    <row r="65" spans="2:15" s="4" customFormat="1" ht="32.25" customHeight="1">
      <c r="B65" s="147"/>
      <c r="C65" s="161"/>
      <c r="D65" s="161"/>
      <c r="E65" s="676" t="s">
        <v>17</v>
      </c>
      <c r="F65" s="676"/>
      <c r="G65" s="676"/>
      <c r="H65" s="62"/>
      <c r="I65" s="115">
        <f>SUM(I55:I64)</f>
        <v>2500</v>
      </c>
      <c r="J65" s="115">
        <f>SUM(J55:J64)</f>
        <v>300</v>
      </c>
      <c r="K65" s="115">
        <f>SUM(K55:K64)</f>
        <v>45000</v>
      </c>
      <c r="L65" s="147"/>
      <c r="M65" s="37"/>
      <c r="N65" s="691"/>
      <c r="O65" s="691"/>
    </row>
    <row r="66" spans="2:15" s="4" customFormat="1" ht="32.25" customHeight="1">
      <c r="B66" s="147"/>
      <c r="C66" s="677"/>
      <c r="D66" s="677"/>
      <c r="E66" s="677"/>
      <c r="F66" s="677"/>
      <c r="G66" s="677"/>
      <c r="H66" s="677"/>
      <c r="I66" s="678" t="s">
        <v>18</v>
      </c>
      <c r="J66" s="678"/>
      <c r="K66" s="114">
        <f>K65/J65</f>
        <v>150</v>
      </c>
      <c r="L66" s="185" t="str">
        <f>L22</f>
        <v>(Dec'21)</v>
      </c>
      <c r="M66" s="26"/>
      <c r="N66" s="663" t="s">
        <v>38</v>
      </c>
      <c r="O66" s="663"/>
    </row>
    <row r="67" spans="2:15" s="4" customFormat="1" ht="32.25" customHeight="1">
      <c r="B67" s="147"/>
      <c r="C67" s="671" t="s">
        <v>393</v>
      </c>
      <c r="D67" s="671"/>
      <c r="E67" s="671"/>
      <c r="F67" s="671"/>
      <c r="G67" s="671"/>
      <c r="H67" s="671"/>
      <c r="I67" s="62"/>
      <c r="J67" s="62"/>
      <c r="K67" s="114">
        <v>153.25</v>
      </c>
      <c r="L67" s="185" t="str">
        <f>L23</f>
        <v>(Nov'21)</v>
      </c>
      <c r="M67" s="28"/>
      <c r="N67" s="558">
        <f>(K66-K67)/K67</f>
        <v>-2.1207177814029365E-2</v>
      </c>
      <c r="O67" s="632">
        <v>945</v>
      </c>
    </row>
    <row r="68" spans="2:15" s="4" customFormat="1" ht="38.25" hidden="1" customHeight="1">
      <c r="B68" s="37"/>
      <c r="C68" s="25"/>
      <c r="D68" s="25"/>
      <c r="E68" s="25"/>
      <c r="F68" s="25"/>
      <c r="G68" s="25"/>
      <c r="H68" s="25"/>
      <c r="I68" s="38"/>
      <c r="J68" s="39"/>
      <c r="K68" s="53"/>
      <c r="L68" s="644">
        <f>L24</f>
        <v>0</v>
      </c>
      <c r="M68" s="28"/>
      <c r="N68" s="110"/>
      <c r="O68" s="111"/>
    </row>
    <row r="69" spans="2:15" s="4" customFormat="1" ht="18" hidden="1" customHeight="1">
      <c r="B69" s="37"/>
      <c r="C69" s="25"/>
      <c r="D69" s="25"/>
      <c r="E69" s="25"/>
      <c r="F69" s="25"/>
      <c r="G69" s="25"/>
      <c r="H69" s="25"/>
      <c r="I69" s="38"/>
      <c r="J69" s="39"/>
      <c r="K69" s="53"/>
      <c r="L69" s="153">
        <f t="shared" ref="L69:L77" si="7">L26</f>
        <v>0</v>
      </c>
      <c r="M69" s="28"/>
      <c r="N69" s="54"/>
      <c r="O69" s="6"/>
    </row>
    <row r="70" spans="2:15" ht="24.75" hidden="1" customHeight="1">
      <c r="B70" s="693" t="s">
        <v>57</v>
      </c>
      <c r="C70" s="693"/>
      <c r="D70" s="693"/>
      <c r="E70" s="693"/>
      <c r="F70" s="684" t="s">
        <v>64</v>
      </c>
      <c r="G70" s="684"/>
      <c r="H70" s="684"/>
      <c r="L70" s="153">
        <f t="shared" si="7"/>
        <v>0</v>
      </c>
    </row>
    <row r="71" spans="2:15" ht="24.75" hidden="1" customHeight="1">
      <c r="B71" s="92"/>
      <c r="C71" s="92"/>
      <c r="D71" s="92"/>
      <c r="E71" s="92"/>
      <c r="F71" s="91"/>
      <c r="G71" s="91"/>
      <c r="L71" s="153" t="str">
        <f t="shared" si="7"/>
        <v xml:space="preserve">Payment </v>
      </c>
    </row>
    <row r="72" spans="2:15" ht="24.75" hidden="1" customHeight="1">
      <c r="B72" s="92"/>
      <c r="C72" s="65" t="s">
        <v>49</v>
      </c>
      <c r="D72" s="65"/>
      <c r="E72" s="66"/>
      <c r="F72" s="4"/>
      <c r="G72" s="4"/>
      <c r="I72" s="67" t="s">
        <v>47</v>
      </c>
      <c r="J72" s="100">
        <v>400</v>
      </c>
      <c r="K72" s="68" t="s">
        <v>48</v>
      </c>
      <c r="L72" s="153" t="str">
        <f t="shared" si="7"/>
        <v>Term</v>
      </c>
    </row>
    <row r="73" spans="2:15" ht="24.75" hidden="1" customHeight="1">
      <c r="B73" s="8" t="s">
        <v>1</v>
      </c>
      <c r="C73" s="8" t="s">
        <v>2</v>
      </c>
      <c r="D73" s="8"/>
      <c r="E73" s="694" t="s">
        <v>3</v>
      </c>
      <c r="F73" s="694"/>
      <c r="G73" s="694"/>
      <c r="H73" s="10" t="s">
        <v>4</v>
      </c>
      <c r="I73" s="8" t="s">
        <v>5</v>
      </c>
      <c r="J73" s="11" t="s">
        <v>6</v>
      </c>
      <c r="K73" s="11" t="s">
        <v>7</v>
      </c>
      <c r="L73" s="153" t="str">
        <f t="shared" si="7"/>
        <v>30days</v>
      </c>
    </row>
    <row r="74" spans="2:15" ht="24.75" hidden="1" customHeight="1">
      <c r="B74" s="12"/>
      <c r="C74" s="12"/>
      <c r="D74" s="51"/>
      <c r="E74" s="13" t="s">
        <v>59</v>
      </c>
      <c r="F74" s="13" t="s">
        <v>62</v>
      </c>
      <c r="G74" s="95" t="s">
        <v>65</v>
      </c>
      <c r="H74" s="14" t="s">
        <v>9</v>
      </c>
      <c r="I74" s="15" t="s">
        <v>10</v>
      </c>
      <c r="J74" s="16" t="s">
        <v>11</v>
      </c>
      <c r="K74" s="16" t="s">
        <v>12</v>
      </c>
      <c r="L74" s="153" t="str">
        <f t="shared" si="7"/>
        <v>30days</v>
      </c>
    </row>
    <row r="75" spans="2:15" s="4" customFormat="1" ht="64.5" hidden="1" customHeight="1">
      <c r="B75" s="58">
        <v>1</v>
      </c>
      <c r="C75" s="94" t="s">
        <v>55</v>
      </c>
      <c r="D75" s="94"/>
      <c r="E75" s="59">
        <v>112</v>
      </c>
      <c r="F75" s="59">
        <v>112</v>
      </c>
      <c r="G75" s="97">
        <v>112</v>
      </c>
      <c r="H75" s="82">
        <f>G75-F75</f>
        <v>0</v>
      </c>
      <c r="I75" s="61">
        <v>400</v>
      </c>
      <c r="J75" s="61">
        <v>400</v>
      </c>
      <c r="K75" s="61">
        <f>J75*G75</f>
        <v>44800</v>
      </c>
      <c r="L75" s="153" t="str">
        <f t="shared" si="7"/>
        <v>60 days</v>
      </c>
      <c r="M75" s="37"/>
      <c r="N75" s="670" t="s">
        <v>60</v>
      </c>
      <c r="O75" s="670"/>
    </row>
    <row r="76" spans="2:15" s="4" customFormat="1" ht="27.75" hidden="1" customHeight="1">
      <c r="B76" s="9"/>
      <c r="C76" s="19"/>
      <c r="D76" s="19"/>
      <c r="E76" s="19"/>
      <c r="F76" s="30"/>
      <c r="G76" s="30"/>
      <c r="H76" s="30"/>
      <c r="I76" s="673" t="s">
        <v>18</v>
      </c>
      <c r="J76" s="673"/>
      <c r="K76" s="22">
        <f>K75/J75</f>
        <v>112</v>
      </c>
      <c r="L76" s="153" t="str">
        <f t="shared" si="7"/>
        <v>30 days</v>
      </c>
      <c r="M76" s="37"/>
      <c r="N76" s="674" t="s">
        <v>38</v>
      </c>
      <c r="O76" s="675"/>
    </row>
    <row r="77" spans="2:15" s="4" customFormat="1" ht="27.75" hidden="1" customHeight="1">
      <c r="B77" s="9"/>
      <c r="C77" s="680" t="s">
        <v>61</v>
      </c>
      <c r="D77" s="681"/>
      <c r="E77" s="681"/>
      <c r="F77" s="681"/>
      <c r="G77" s="681"/>
      <c r="H77" s="682"/>
      <c r="I77" s="30"/>
      <c r="J77" s="31"/>
      <c r="K77" s="32">
        <v>112</v>
      </c>
      <c r="L77" s="153" t="str">
        <f t="shared" si="7"/>
        <v>30 days</v>
      </c>
      <c r="M77" s="37"/>
      <c r="N77" s="102">
        <f>(K76-K77)/K77</f>
        <v>0</v>
      </c>
      <c r="O77" s="103">
        <f>(K76-K77)*J75</f>
        <v>0</v>
      </c>
    </row>
    <row r="78" spans="2:15" s="4" customFormat="1" ht="56.25" hidden="1" customHeight="1">
      <c r="B78" s="672" t="s">
        <v>191</v>
      </c>
      <c r="C78" s="672"/>
      <c r="D78" s="672"/>
      <c r="E78" s="672"/>
      <c r="F78" s="672"/>
      <c r="G78" s="672"/>
      <c r="H78" s="672"/>
      <c r="I78" s="672"/>
      <c r="J78" s="672"/>
      <c r="K78" s="672"/>
      <c r="L78" s="672"/>
      <c r="M78" s="672"/>
      <c r="N78" s="672"/>
      <c r="O78" s="672"/>
    </row>
    <row r="79" spans="2:15" s="4" customFormat="1" ht="18" customHeight="1">
      <c r="B79" s="37"/>
      <c r="C79" s="25"/>
      <c r="D79" s="25"/>
      <c r="E79" s="25"/>
      <c r="F79" s="25"/>
      <c r="G79" s="25"/>
      <c r="H79" s="25"/>
      <c r="I79" s="38"/>
      <c r="J79" s="39"/>
      <c r="K79" s="53"/>
      <c r="L79" s="28"/>
      <c r="M79" s="37"/>
      <c r="N79" s="72"/>
      <c r="O79" s="6"/>
    </row>
    <row r="80" spans="2:15" ht="20.25" customHeight="1">
      <c r="B80" s="155"/>
      <c r="C80" s="167" t="s">
        <v>86</v>
      </c>
      <c r="D80" s="167"/>
      <c r="E80" s="168"/>
      <c r="F80" s="169"/>
      <c r="G80" s="169"/>
      <c r="H80" s="71"/>
      <c r="I80" s="170" t="s">
        <v>47</v>
      </c>
      <c r="J80" s="100">
        <v>600</v>
      </c>
      <c r="K80" s="171" t="s">
        <v>107</v>
      </c>
      <c r="L80" s="377"/>
      <c r="N80" s="177"/>
      <c r="O80" s="6"/>
    </row>
    <row r="81" spans="1:15" ht="18">
      <c r="B81" s="7"/>
      <c r="J81" s="76"/>
      <c r="N81" s="54"/>
      <c r="O81" s="6"/>
    </row>
    <row r="82" spans="1:15" ht="33.75" customHeight="1">
      <c r="B82" s="58" t="s">
        <v>1</v>
      </c>
      <c r="C82" s="668" t="s">
        <v>2</v>
      </c>
      <c r="D82" s="668" t="s">
        <v>207</v>
      </c>
      <c r="E82" s="668" t="s">
        <v>3</v>
      </c>
      <c r="F82" s="668"/>
      <c r="G82" s="668"/>
      <c r="H82" s="58" t="s">
        <v>4</v>
      </c>
      <c r="I82" s="58" t="s">
        <v>342</v>
      </c>
      <c r="J82" s="556" t="s">
        <v>6</v>
      </c>
      <c r="K82" s="264" t="s">
        <v>7</v>
      </c>
      <c r="L82" s="125" t="s">
        <v>8</v>
      </c>
      <c r="M82" s="37"/>
      <c r="N82" s="54"/>
      <c r="O82" s="6"/>
    </row>
    <row r="83" spans="1:15" ht="32.25" customHeight="1">
      <c r="B83" s="58"/>
      <c r="C83" s="668"/>
      <c r="D83" s="668"/>
      <c r="E83" s="93" t="str">
        <f>E8</f>
        <v>Oct'21</v>
      </c>
      <c r="F83" s="93" t="str">
        <f>F8</f>
        <v>Nov'21</v>
      </c>
      <c r="G83" s="113" t="str">
        <f>G8</f>
        <v>Dec'21</v>
      </c>
      <c r="H83" s="58" t="s">
        <v>9</v>
      </c>
      <c r="I83" s="58" t="s">
        <v>10</v>
      </c>
      <c r="J83" s="58" t="s">
        <v>10</v>
      </c>
      <c r="K83" s="264" t="s">
        <v>12</v>
      </c>
      <c r="L83" s="126" t="s">
        <v>13</v>
      </c>
      <c r="M83" s="37"/>
      <c r="N83" s="54"/>
      <c r="O83" s="6"/>
    </row>
    <row r="84" spans="1:15" ht="36" customHeight="1">
      <c r="B84" s="147">
        <v>1</v>
      </c>
      <c r="C84" s="185" t="s">
        <v>52</v>
      </c>
      <c r="D84" s="384" t="s">
        <v>210</v>
      </c>
      <c r="E84" s="183">
        <v>150</v>
      </c>
      <c r="F84" s="62">
        <v>150</v>
      </c>
      <c r="G84" s="163">
        <v>150</v>
      </c>
      <c r="H84" s="175">
        <f>G84-F84</f>
        <v>0</v>
      </c>
      <c r="I84" s="160">
        <v>250</v>
      </c>
      <c r="J84" s="160">
        <v>250</v>
      </c>
      <c r="K84" s="186">
        <f>J84*G84</f>
        <v>37500</v>
      </c>
      <c r="L84" s="643" t="s">
        <v>16</v>
      </c>
      <c r="M84" s="37"/>
      <c r="N84" s="695"/>
      <c r="O84" s="695"/>
    </row>
    <row r="85" spans="1:15" ht="36" hidden="1" customHeight="1">
      <c r="B85" s="147">
        <v>2</v>
      </c>
      <c r="C85" s="185" t="s">
        <v>108</v>
      </c>
      <c r="D85" s="384" t="s">
        <v>211</v>
      </c>
      <c r="E85" s="183"/>
      <c r="F85" s="62"/>
      <c r="G85" s="163"/>
      <c r="H85" s="175">
        <f>G85-F85</f>
        <v>0</v>
      </c>
      <c r="I85" s="160"/>
      <c r="J85" s="160"/>
      <c r="K85" s="186">
        <f>J85*G85</f>
        <v>0</v>
      </c>
      <c r="L85" s="147" t="s">
        <v>16</v>
      </c>
      <c r="M85" s="37"/>
      <c r="N85" s="437"/>
      <c r="O85" s="437"/>
    </row>
    <row r="86" spans="1:15" ht="36" customHeight="1">
      <c r="B86" s="160">
        <v>2</v>
      </c>
      <c r="C86" s="157" t="s">
        <v>21</v>
      </c>
      <c r="D86" s="384" t="s">
        <v>208</v>
      </c>
      <c r="E86" s="62">
        <v>154</v>
      </c>
      <c r="F86" s="62">
        <v>154</v>
      </c>
      <c r="G86" s="163"/>
      <c r="H86" s="175">
        <f>G86-F86</f>
        <v>-154</v>
      </c>
      <c r="I86" s="160"/>
      <c r="J86" s="160"/>
      <c r="K86" s="187">
        <f>J86*G86</f>
        <v>0</v>
      </c>
      <c r="L86" s="160" t="s">
        <v>16</v>
      </c>
      <c r="M86" s="24"/>
      <c r="N86" s="696"/>
      <c r="O86" s="696"/>
    </row>
    <row r="87" spans="1:15" ht="36" customHeight="1">
      <c r="B87" s="160">
        <v>3</v>
      </c>
      <c r="C87" s="161" t="s">
        <v>19</v>
      </c>
      <c r="D87" s="384" t="s">
        <v>211</v>
      </c>
      <c r="E87" s="62">
        <v>154</v>
      </c>
      <c r="F87" s="62">
        <v>154</v>
      </c>
      <c r="G87" s="163"/>
      <c r="H87" s="175">
        <f>G87-F87</f>
        <v>-154</v>
      </c>
      <c r="I87" s="160"/>
      <c r="J87" s="160"/>
      <c r="K87" s="187">
        <f>J87*G87</f>
        <v>0</v>
      </c>
      <c r="L87" s="160" t="s">
        <v>336</v>
      </c>
      <c r="M87" s="24"/>
      <c r="N87" s="695"/>
      <c r="O87" s="695"/>
    </row>
    <row r="88" spans="1:15" ht="36" customHeight="1">
      <c r="B88" s="160">
        <v>4</v>
      </c>
      <c r="C88" s="161" t="s">
        <v>189</v>
      </c>
      <c r="D88" s="384" t="s">
        <v>208</v>
      </c>
      <c r="E88" s="62">
        <v>0</v>
      </c>
      <c r="F88" s="62">
        <v>153</v>
      </c>
      <c r="G88" s="163"/>
      <c r="H88" s="175">
        <f>G88-F88</f>
        <v>-153</v>
      </c>
      <c r="I88" s="160"/>
      <c r="J88" s="160"/>
      <c r="K88" s="187">
        <f>J88*G88</f>
        <v>0</v>
      </c>
      <c r="L88" s="160" t="s">
        <v>16</v>
      </c>
      <c r="M88" s="24"/>
      <c r="N88" s="692" t="s">
        <v>379</v>
      </c>
      <c r="O88" s="692"/>
    </row>
    <row r="89" spans="1:15" ht="36" customHeight="1">
      <c r="B89" s="147"/>
      <c r="C89" s="161"/>
      <c r="D89" s="161"/>
      <c r="E89" s="676" t="s">
        <v>17</v>
      </c>
      <c r="F89" s="676"/>
      <c r="G89" s="676"/>
      <c r="H89" s="62"/>
      <c r="I89" s="115">
        <f>SUM(I84:I88)</f>
        <v>250</v>
      </c>
      <c r="J89" s="115">
        <f>SUM(J84:J88)</f>
        <v>250</v>
      </c>
      <c r="K89" s="115">
        <f>SUM(K84:K88)</f>
        <v>37500</v>
      </c>
      <c r="L89" s="147"/>
      <c r="M89" s="37"/>
      <c r="N89" s="691"/>
      <c r="O89" s="691"/>
    </row>
    <row r="90" spans="1:15" ht="36" customHeight="1">
      <c r="B90" s="147"/>
      <c r="C90" s="677"/>
      <c r="D90" s="677"/>
      <c r="E90" s="677"/>
      <c r="F90" s="677"/>
      <c r="G90" s="677"/>
      <c r="H90" s="677"/>
      <c r="I90" s="678" t="s">
        <v>18</v>
      </c>
      <c r="J90" s="678"/>
      <c r="K90" s="114">
        <f>K89/J89</f>
        <v>150</v>
      </c>
      <c r="L90" s="185" t="str">
        <f>L22</f>
        <v>(Dec'21)</v>
      </c>
      <c r="M90" s="26"/>
      <c r="N90" s="663" t="s">
        <v>38</v>
      </c>
      <c r="O90" s="663"/>
    </row>
    <row r="91" spans="1:15" ht="34.5" customHeight="1">
      <c r="B91" s="147"/>
      <c r="C91" s="671" t="s">
        <v>381</v>
      </c>
      <c r="D91" s="671"/>
      <c r="E91" s="671"/>
      <c r="F91" s="671"/>
      <c r="G91" s="671"/>
      <c r="H91" s="671"/>
      <c r="I91" s="62"/>
      <c r="J91" s="62"/>
      <c r="K91" s="642">
        <v>152.5</v>
      </c>
      <c r="L91" s="185" t="str">
        <f>L23</f>
        <v>(Nov'21)</v>
      </c>
      <c r="M91" s="28"/>
      <c r="N91" s="558">
        <f>(K90-K91)/K91</f>
        <v>-1.6393442622950821E-2</v>
      </c>
      <c r="O91" s="632">
        <v>102</v>
      </c>
    </row>
    <row r="92" spans="1:15" ht="12" customHeight="1"/>
    <row r="93" spans="1:15" ht="21" customHeight="1">
      <c r="A93" s="73"/>
      <c r="B93" s="73" t="s">
        <v>394</v>
      </c>
      <c r="C93" s="73"/>
      <c r="D93" s="73"/>
      <c r="E93" s="73"/>
      <c r="F93" s="73" t="s">
        <v>84</v>
      </c>
      <c r="G93" s="73"/>
      <c r="H93" s="73"/>
      <c r="I93" s="73"/>
      <c r="J93" s="73" t="s">
        <v>22</v>
      </c>
      <c r="K93" s="73"/>
      <c r="L93" s="73"/>
      <c r="M93" s="73"/>
    </row>
    <row r="94" spans="1:15">
      <c r="A94" s="73"/>
      <c r="B94" s="73" t="s">
        <v>83</v>
      </c>
      <c r="C94" s="189"/>
      <c r="D94" s="189"/>
      <c r="E94" s="73"/>
      <c r="F94" s="73" t="s">
        <v>85</v>
      </c>
      <c r="G94" s="73"/>
      <c r="H94" s="73"/>
      <c r="I94" s="73"/>
      <c r="J94" s="73"/>
      <c r="K94" s="73"/>
      <c r="L94" s="73"/>
      <c r="M94" s="73"/>
    </row>
  </sheetData>
  <sheetProtection selectLockedCells="1" selectUnlockedCells="1"/>
  <mergeCells count="84">
    <mergeCell ref="N88:O88"/>
    <mergeCell ref="N84:O84"/>
    <mergeCell ref="N86:O86"/>
    <mergeCell ref="N87:O87"/>
    <mergeCell ref="N66:O66"/>
    <mergeCell ref="N61:O61"/>
    <mergeCell ref="N62:O62"/>
    <mergeCell ref="N89:O89"/>
    <mergeCell ref="N65:O65"/>
    <mergeCell ref="C82:C83"/>
    <mergeCell ref="N41:O41"/>
    <mergeCell ref="D28:D29"/>
    <mergeCell ref="N64:O64"/>
    <mergeCell ref="B70:E70"/>
    <mergeCell ref="F70:H70"/>
    <mergeCell ref="E73:G73"/>
    <mergeCell ref="I66:J66"/>
    <mergeCell ref="N60:O60"/>
    <mergeCell ref="N56:O56"/>
    <mergeCell ref="N55:O55"/>
    <mergeCell ref="N32:O32"/>
    <mergeCell ref="N36:O36"/>
    <mergeCell ref="N58:O58"/>
    <mergeCell ref="N59:O59"/>
    <mergeCell ref="N45:O45"/>
    <mergeCell ref="N34:O34"/>
    <mergeCell ref="N57:O57"/>
    <mergeCell ref="N17:O17"/>
    <mergeCell ref="N13:O13"/>
    <mergeCell ref="N31:O31"/>
    <mergeCell ref="N18:O18"/>
    <mergeCell ref="N19:O19"/>
    <mergeCell ref="N22:O22"/>
    <mergeCell ref="N30:O30"/>
    <mergeCell ref="N40:O40"/>
    <mergeCell ref="N48:O48"/>
    <mergeCell ref="N14:O14"/>
    <mergeCell ref="C28:C29"/>
    <mergeCell ref="N20:O20"/>
    <mergeCell ref="N35:O35"/>
    <mergeCell ref="N33:O33"/>
    <mergeCell ref="I22:J22"/>
    <mergeCell ref="N15:O15"/>
    <mergeCell ref="N43:O43"/>
    <mergeCell ref="B3:E3"/>
    <mergeCell ref="E7:G7"/>
    <mergeCell ref="F3:H3"/>
    <mergeCell ref="N11:O11"/>
    <mergeCell ref="C23:H23"/>
    <mergeCell ref="N12:O12"/>
    <mergeCell ref="C7:C8"/>
    <mergeCell ref="N10:O10"/>
    <mergeCell ref="N9:O9"/>
    <mergeCell ref="N16:O16"/>
    <mergeCell ref="N63:O63"/>
    <mergeCell ref="D7:D8"/>
    <mergeCell ref="B7:B8"/>
    <mergeCell ref="E53:G53"/>
    <mergeCell ref="C77:H77"/>
    <mergeCell ref="C67:H67"/>
    <mergeCell ref="D53:D54"/>
    <mergeCell ref="C66:H66"/>
    <mergeCell ref="B28:B29"/>
    <mergeCell ref="C53:C54"/>
    <mergeCell ref="B53:B54"/>
    <mergeCell ref="N42:O42"/>
    <mergeCell ref="C91:H91"/>
    <mergeCell ref="B78:O78"/>
    <mergeCell ref="I76:J76"/>
    <mergeCell ref="N76:O76"/>
    <mergeCell ref="E65:G65"/>
    <mergeCell ref="E89:G89"/>
    <mergeCell ref="C90:H90"/>
    <mergeCell ref="N46:O46"/>
    <mergeCell ref="N90:O90"/>
    <mergeCell ref="N44:O44"/>
    <mergeCell ref="I48:J48"/>
    <mergeCell ref="C49:J49"/>
    <mergeCell ref="E28:G28"/>
    <mergeCell ref="E82:G82"/>
    <mergeCell ref="N37:O37"/>
    <mergeCell ref="N75:O75"/>
    <mergeCell ref="D82:D83"/>
    <mergeCell ref="I90:J90"/>
  </mergeCells>
  <printOptions horizontalCentered="1"/>
  <pageMargins left="0.25" right="0.25" top="0.75" bottom="0.75" header="0.3" footer="0.3"/>
  <pageSetup paperSize="9" scale="33" firstPageNumber="0" fitToHeight="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pageSetUpPr fitToPage="1"/>
  </sheetPr>
  <dimension ref="A1:P36"/>
  <sheetViews>
    <sheetView zoomScale="55" zoomScaleNormal="55" zoomScaleSheetLayoutView="75" workbookViewId="0">
      <selection activeCell="H14" sqref="H14"/>
    </sheetView>
  </sheetViews>
  <sheetFormatPr defaultColWidth="8.7109375" defaultRowHeight="15"/>
  <cols>
    <col min="1" max="1" width="4.140625" style="1" customWidth="1"/>
    <col min="2" max="2" width="6.42578125" style="1" customWidth="1"/>
    <col min="3" max="3" width="38.42578125" style="1" customWidth="1"/>
    <col min="4" max="4" width="16.140625" style="1" customWidth="1"/>
    <col min="5" max="5" width="15.7109375" style="1" customWidth="1"/>
    <col min="6" max="6" width="15.140625" style="1" customWidth="1"/>
    <col min="7" max="7" width="16.5703125" style="1" customWidth="1"/>
    <col min="8" max="8" width="23.5703125" style="1" customWidth="1"/>
    <col min="9" max="9" width="21.85546875" style="1" customWidth="1"/>
    <col min="10" max="10" width="23.28515625" style="1" customWidth="1"/>
    <col min="11" max="11" width="19.7109375" style="35" customWidth="1"/>
    <col min="12" max="12" width="33.85546875" style="73" bestFit="1" customWidth="1"/>
    <col min="13" max="13" width="20" style="73" customWidth="1"/>
    <col min="14" max="14" width="8.7109375" style="73"/>
    <col min="15" max="15" width="44.5703125" style="1" customWidth="1"/>
    <col min="16" max="16384" width="8.7109375" style="1"/>
  </cols>
  <sheetData>
    <row r="1" spans="2:14" ht="20.100000000000001" customHeight="1">
      <c r="B1" s="69" t="s">
        <v>0</v>
      </c>
      <c r="C1" s="71"/>
      <c r="D1" s="71"/>
      <c r="E1" s="71"/>
      <c r="F1" s="71"/>
      <c r="G1" s="71"/>
      <c r="H1" s="71"/>
      <c r="I1" s="71"/>
      <c r="J1" s="71"/>
      <c r="K1" s="69"/>
    </row>
    <row r="2" spans="2:14" ht="20.100000000000001" customHeight="1">
      <c r="B2" s="69"/>
      <c r="C2" s="71"/>
      <c r="D2" s="71"/>
      <c r="E2" s="71"/>
      <c r="F2" s="71"/>
      <c r="G2" s="71"/>
      <c r="H2" s="71"/>
      <c r="I2" s="71"/>
      <c r="J2" s="71"/>
      <c r="K2" s="69"/>
    </row>
    <row r="3" spans="2:14" ht="23.25" customHeight="1">
      <c r="B3" s="738" t="s">
        <v>279</v>
      </c>
      <c r="C3" s="738"/>
      <c r="D3" s="69"/>
      <c r="E3" s="137" t="str">
        <f>WC!F3</f>
        <v>: DEC 2021</v>
      </c>
      <c r="F3" s="136"/>
      <c r="G3" s="136"/>
      <c r="H3" s="25"/>
      <c r="I3" s="194"/>
      <c r="J3" s="195"/>
      <c r="K3" s="26"/>
      <c r="L3" s="196"/>
      <c r="M3" s="196"/>
    </row>
    <row r="4" spans="2:14" ht="34.5" customHeight="1">
      <c r="B4" s="262"/>
      <c r="C4" s="262"/>
      <c r="D4" s="69"/>
      <c r="E4" s="137"/>
      <c r="F4" s="136"/>
      <c r="G4" s="136"/>
      <c r="H4" s="25"/>
      <c r="I4" s="194"/>
      <c r="J4" s="195"/>
      <c r="K4" s="26"/>
      <c r="L4" s="196"/>
      <c r="M4" s="196"/>
    </row>
    <row r="5" spans="2:14" ht="27" customHeight="1">
      <c r="B5" s="155"/>
      <c r="C5" s="167" t="s">
        <v>46</v>
      </c>
      <c r="D5" s="369"/>
      <c r="E5" s="169"/>
      <c r="F5" s="169"/>
      <c r="G5" s="71"/>
      <c r="H5" s="217" t="s">
        <v>47</v>
      </c>
      <c r="I5" s="491">
        <v>200</v>
      </c>
      <c r="J5" s="171" t="s">
        <v>48</v>
      </c>
      <c r="K5" s="171" t="s">
        <v>345</v>
      </c>
    </row>
    <row r="6" spans="2:14" s="29" customFormat="1" ht="18" customHeight="1">
      <c r="B6" s="5"/>
      <c r="H6" s="483"/>
      <c r="I6" s="485"/>
      <c r="J6" s="486"/>
      <c r="K6" s="484"/>
      <c r="L6" s="196"/>
      <c r="M6" s="196"/>
      <c r="N6" s="196"/>
    </row>
    <row r="7" spans="2:14" ht="33" customHeight="1">
      <c r="B7" s="8" t="s">
        <v>1</v>
      </c>
      <c r="C7" s="8" t="s">
        <v>2</v>
      </c>
      <c r="D7" s="694" t="s">
        <v>3</v>
      </c>
      <c r="E7" s="694"/>
      <c r="F7" s="694"/>
      <c r="G7" s="10" t="s">
        <v>4</v>
      </c>
      <c r="H7" s="58" t="s">
        <v>5</v>
      </c>
      <c r="I7" s="487" t="s">
        <v>6</v>
      </c>
      <c r="J7" s="487" t="s">
        <v>7</v>
      </c>
      <c r="K7" s="11" t="s">
        <v>8</v>
      </c>
    </row>
    <row r="8" spans="2:14" ht="32.25" customHeight="1">
      <c r="B8" s="12"/>
      <c r="C8" s="12"/>
      <c r="D8" s="13" t="str">
        <f>WC!E8</f>
        <v>Oct'21</v>
      </c>
      <c r="E8" s="13" t="str">
        <f>WC!F8</f>
        <v>Nov'21</v>
      </c>
      <c r="F8" s="95" t="str">
        <f>WC!G8</f>
        <v>Dec'21</v>
      </c>
      <c r="G8" s="14" t="s">
        <v>9</v>
      </c>
      <c r="H8" s="58" t="s">
        <v>23</v>
      </c>
      <c r="I8" s="487" t="s">
        <v>23</v>
      </c>
      <c r="J8" s="487" t="s">
        <v>12</v>
      </c>
      <c r="K8" s="122" t="s">
        <v>13</v>
      </c>
    </row>
    <row r="9" spans="2:14" ht="42.75" customHeight="1">
      <c r="B9" s="141">
        <v>1</v>
      </c>
      <c r="C9" s="174" t="s">
        <v>230</v>
      </c>
      <c r="D9" s="191">
        <v>420</v>
      </c>
      <c r="E9" s="191">
        <v>420</v>
      </c>
      <c r="F9" s="391">
        <v>420</v>
      </c>
      <c r="G9" s="479">
        <f>F9-E9</f>
        <v>0</v>
      </c>
      <c r="H9" s="481">
        <v>600</v>
      </c>
      <c r="I9" s="488"/>
      <c r="J9" s="489">
        <f>I9*F9</f>
        <v>0</v>
      </c>
      <c r="K9" s="456" t="s">
        <v>16</v>
      </c>
      <c r="L9" s="722" t="s">
        <v>326</v>
      </c>
      <c r="M9" s="669"/>
    </row>
    <row r="10" spans="2:14" ht="54.75" customHeight="1">
      <c r="B10" s="141">
        <v>2</v>
      </c>
      <c r="C10" s="174" t="s">
        <v>21</v>
      </c>
      <c r="D10" s="191">
        <v>380</v>
      </c>
      <c r="E10" s="191">
        <v>0</v>
      </c>
      <c r="F10" s="391"/>
      <c r="G10" s="479">
        <f>F10-E10</f>
        <v>0</v>
      </c>
      <c r="H10" s="481"/>
      <c r="I10" s="488"/>
      <c r="J10" s="489">
        <f>I10*F10</f>
        <v>0</v>
      </c>
      <c r="K10" s="456" t="s">
        <v>16</v>
      </c>
      <c r="L10" s="685"/>
      <c r="M10" s="686"/>
    </row>
    <row r="11" spans="2:14" ht="54.75" customHeight="1">
      <c r="B11" s="141">
        <v>3</v>
      </c>
      <c r="C11" s="174" t="s">
        <v>318</v>
      </c>
      <c r="D11" s="191">
        <v>0</v>
      </c>
      <c r="E11" s="191">
        <v>0</v>
      </c>
      <c r="F11" s="391"/>
      <c r="G11" s="479">
        <f>F11-E11</f>
        <v>0</v>
      </c>
      <c r="H11" s="481"/>
      <c r="I11" s="488"/>
      <c r="J11" s="489">
        <f>I11*F11</f>
        <v>0</v>
      </c>
      <c r="K11" s="456" t="s">
        <v>16</v>
      </c>
      <c r="L11" s="685"/>
      <c r="M11" s="686"/>
    </row>
    <row r="12" spans="2:14" ht="54.75" customHeight="1">
      <c r="B12" s="141">
        <v>4</v>
      </c>
      <c r="C12" s="174" t="s">
        <v>110</v>
      </c>
      <c r="D12" s="191">
        <v>365</v>
      </c>
      <c r="E12" s="191">
        <v>369</v>
      </c>
      <c r="F12" s="391">
        <v>369</v>
      </c>
      <c r="G12" s="479">
        <f>F12-E12</f>
        <v>0</v>
      </c>
      <c r="H12" s="481">
        <v>300</v>
      </c>
      <c r="I12" s="488"/>
      <c r="J12" s="489">
        <f>I12*F12</f>
        <v>0</v>
      </c>
      <c r="K12" s="456" t="s">
        <v>16</v>
      </c>
      <c r="L12" s="685"/>
      <c r="M12" s="686"/>
    </row>
    <row r="13" spans="2:14" ht="54.75" hidden="1" customHeight="1">
      <c r="B13" s="141">
        <v>5</v>
      </c>
      <c r="C13" s="174" t="s">
        <v>77</v>
      </c>
      <c r="D13" s="191">
        <v>0</v>
      </c>
      <c r="E13" s="191">
        <v>0</v>
      </c>
      <c r="F13" s="391"/>
      <c r="G13" s="479">
        <f>F13-E13</f>
        <v>0</v>
      </c>
      <c r="H13" s="481"/>
      <c r="I13" s="488"/>
      <c r="J13" s="489">
        <f>I13*F13</f>
        <v>0</v>
      </c>
      <c r="K13" s="635" t="s">
        <v>16</v>
      </c>
      <c r="L13" s="791" t="s">
        <v>321</v>
      </c>
      <c r="M13" s="792"/>
    </row>
    <row r="14" spans="2:14" ht="42" customHeight="1">
      <c r="B14" s="141"/>
      <c r="C14" s="152"/>
      <c r="D14" s="50" t="s">
        <v>17</v>
      </c>
      <c r="E14" s="50"/>
      <c r="F14" s="50"/>
      <c r="G14" s="480"/>
      <c r="H14" s="482">
        <f>SUM(H9:H13)</f>
        <v>900</v>
      </c>
      <c r="I14" s="482">
        <f>SUM(I9:I13)</f>
        <v>0</v>
      </c>
      <c r="J14" s="490">
        <f>SUM(J9:J13)</f>
        <v>0</v>
      </c>
      <c r="K14" s="147"/>
      <c r="L14" s="633"/>
      <c r="M14" s="634"/>
      <c r="N14" s="633"/>
    </row>
    <row r="15" spans="2:14" ht="41.25" customHeight="1">
      <c r="B15" s="141"/>
      <c r="C15" s="152"/>
      <c r="D15" s="152"/>
      <c r="E15" s="46"/>
      <c r="F15" s="46"/>
      <c r="G15" s="478"/>
      <c r="H15" s="790" t="s">
        <v>24</v>
      </c>
      <c r="I15" s="790"/>
      <c r="J15" s="492" t="e">
        <f>J14/I14</f>
        <v>#DIV/0!</v>
      </c>
      <c r="K15" s="636" t="str">
        <f>WC!L48</f>
        <v>(Dec'21)</v>
      </c>
      <c r="M15" s="1"/>
      <c r="N15" s="1"/>
    </row>
    <row r="16" spans="2:14" ht="39.75" customHeight="1">
      <c r="B16" s="141"/>
      <c r="C16" s="787" t="s">
        <v>369</v>
      </c>
      <c r="D16" s="788"/>
      <c r="E16" s="788"/>
      <c r="F16" s="788"/>
      <c r="G16" s="788"/>
      <c r="H16" s="788"/>
      <c r="I16" s="789"/>
      <c r="J16" s="493">
        <v>0</v>
      </c>
      <c r="K16" s="153" t="str">
        <f>WC!L49</f>
        <v>(Nov'21)</v>
      </c>
      <c r="M16" s="1"/>
      <c r="N16" s="1"/>
    </row>
    <row r="17" spans="1:16" s="29" customFormat="1" ht="18" customHeight="1">
      <c r="B17" s="24"/>
      <c r="C17" s="25"/>
      <c r="D17" s="25"/>
      <c r="E17" s="25"/>
      <c r="F17" s="25"/>
      <c r="G17" s="25"/>
      <c r="H17" s="25"/>
      <c r="I17" s="194"/>
      <c r="J17" s="195"/>
      <c r="K17" s="26"/>
      <c r="L17" s="196"/>
      <c r="M17" s="196"/>
      <c r="N17" s="196"/>
    </row>
    <row r="18" spans="1:16" ht="27" hidden="1" customHeight="1">
      <c r="B18" s="155"/>
      <c r="C18" s="167" t="s">
        <v>49</v>
      </c>
      <c r="D18" s="369"/>
      <c r="E18" s="169"/>
      <c r="F18" s="169"/>
      <c r="G18" s="71"/>
      <c r="H18" s="217" t="s">
        <v>47</v>
      </c>
      <c r="I18" s="101">
        <v>200</v>
      </c>
      <c r="J18" s="171" t="s">
        <v>48</v>
      </c>
      <c r="K18" s="171"/>
    </row>
    <row r="19" spans="1:16" ht="18" hidden="1" customHeight="1">
      <c r="B19" s="7"/>
      <c r="H19" s="87"/>
      <c r="I19" s="112"/>
    </row>
    <row r="20" spans="1:16" ht="33" hidden="1" customHeight="1">
      <c r="B20" s="8" t="s">
        <v>1</v>
      </c>
      <c r="C20" s="8" t="s">
        <v>2</v>
      </c>
      <c r="D20" s="694" t="s">
        <v>3</v>
      </c>
      <c r="E20" s="694"/>
      <c r="F20" s="694"/>
      <c r="G20" s="8" t="s">
        <v>4</v>
      </c>
      <c r="H20" s="8" t="s">
        <v>5</v>
      </c>
      <c r="I20" s="11" t="s">
        <v>6</v>
      </c>
      <c r="J20" s="11" t="s">
        <v>7</v>
      </c>
      <c r="K20" s="8" t="s">
        <v>8</v>
      </c>
    </row>
    <row r="21" spans="1:16" ht="32.25" hidden="1" customHeight="1">
      <c r="B21" s="12"/>
      <c r="C21" s="12"/>
      <c r="D21" s="13" t="str">
        <f>WC!E8</f>
        <v>Oct'21</v>
      </c>
      <c r="E21" s="13" t="str">
        <f>WC!F8</f>
        <v>Nov'21</v>
      </c>
      <c r="F21" s="95" t="str">
        <f>WC!G8</f>
        <v>Dec'21</v>
      </c>
      <c r="G21" s="15" t="s">
        <v>9</v>
      </c>
      <c r="H21" s="15" t="s">
        <v>23</v>
      </c>
      <c r="I21" s="16" t="s">
        <v>23</v>
      </c>
      <c r="J21" s="16" t="s">
        <v>12</v>
      </c>
      <c r="K21" s="12" t="s">
        <v>13</v>
      </c>
    </row>
    <row r="22" spans="1:16" ht="42.75" hidden="1" customHeight="1">
      <c r="B22" s="141">
        <v>1</v>
      </c>
      <c r="C22" s="366" t="s">
        <v>21</v>
      </c>
      <c r="D22" s="191">
        <v>0</v>
      </c>
      <c r="E22" s="191">
        <v>0</v>
      </c>
      <c r="F22" s="391">
        <v>360</v>
      </c>
      <c r="G22" s="193">
        <v>0</v>
      </c>
      <c r="H22" s="42">
        <v>500</v>
      </c>
      <c r="I22" s="43"/>
      <c r="J22" s="44">
        <f>I22*F22</f>
        <v>0</v>
      </c>
      <c r="K22" s="165" t="s">
        <v>16</v>
      </c>
      <c r="L22" s="722" t="s">
        <v>212</v>
      </c>
      <c r="M22" s="669"/>
    </row>
    <row r="23" spans="1:16" ht="42.75" hidden="1" customHeight="1">
      <c r="B23" s="141">
        <v>2</v>
      </c>
      <c r="C23" s="308"/>
      <c r="D23" s="191">
        <v>0</v>
      </c>
      <c r="E23" s="191">
        <v>145</v>
      </c>
      <c r="F23" s="391">
        <v>145</v>
      </c>
      <c r="G23" s="193">
        <v>0</v>
      </c>
      <c r="H23" s="42">
        <v>200</v>
      </c>
      <c r="I23" s="43"/>
      <c r="J23" s="44">
        <f>I23*F23</f>
        <v>0</v>
      </c>
      <c r="K23" s="165" t="s">
        <v>16</v>
      </c>
      <c r="L23" s="685" t="s">
        <v>212</v>
      </c>
      <c r="M23" s="686"/>
    </row>
    <row r="24" spans="1:16" ht="42" hidden="1" customHeight="1">
      <c r="B24" s="141"/>
      <c r="C24" s="152"/>
      <c r="D24" s="50" t="s">
        <v>17</v>
      </c>
      <c r="E24" s="50"/>
      <c r="F24" s="50"/>
      <c r="G24" s="50"/>
      <c r="H24" s="298">
        <f>SUM(H22:H23)</f>
        <v>700</v>
      </c>
      <c r="I24" s="298">
        <f>SUM(I22:I23)</f>
        <v>0</v>
      </c>
      <c r="J24" s="45">
        <f>SUM(J22:J23)</f>
        <v>0</v>
      </c>
      <c r="K24" s="165"/>
      <c r="L24" s="300"/>
      <c r="M24" s="301"/>
    </row>
    <row r="25" spans="1:16" ht="41.25" hidden="1" customHeight="1">
      <c r="B25" s="141"/>
      <c r="C25" s="152"/>
      <c r="D25" s="152"/>
      <c r="E25" s="46"/>
      <c r="F25" s="46"/>
      <c r="G25" s="46"/>
      <c r="H25" s="714" t="s">
        <v>24</v>
      </c>
      <c r="I25" s="715"/>
      <c r="J25" s="84" t="e">
        <f>J24/I24</f>
        <v>#DIV/0!</v>
      </c>
      <c r="K25" s="153" t="str">
        <f>WC!L22</f>
        <v>(Dec'21)</v>
      </c>
      <c r="L25" s="717" t="s">
        <v>38</v>
      </c>
      <c r="M25" s="718"/>
    </row>
    <row r="26" spans="1:16" ht="39.75" hidden="1" customHeight="1">
      <c r="B26" s="141"/>
      <c r="C26" s="739" t="s">
        <v>213</v>
      </c>
      <c r="D26" s="740"/>
      <c r="E26" s="740"/>
      <c r="F26" s="740"/>
      <c r="G26" s="740"/>
      <c r="H26" s="740"/>
      <c r="I26" s="85"/>
      <c r="J26" s="86">
        <v>125</v>
      </c>
      <c r="K26" s="153" t="str">
        <f>WC!L23</f>
        <v>(Nov'21)</v>
      </c>
      <c r="L26" s="374" t="s">
        <v>45</v>
      </c>
      <c r="M26" s="375">
        <v>0</v>
      </c>
    </row>
    <row r="27" spans="1:16" ht="11.25" hidden="1" customHeight="1">
      <c r="B27" s="218"/>
      <c r="C27" s="397"/>
      <c r="D27" s="397"/>
      <c r="E27" s="397"/>
      <c r="F27" s="397"/>
      <c r="G27" s="397"/>
      <c r="H27" s="397"/>
      <c r="I27" s="39"/>
      <c r="J27" s="316"/>
      <c r="K27" s="219"/>
      <c r="L27" s="412"/>
      <c r="M27" s="413"/>
    </row>
    <row r="28" spans="1:16" ht="15.75">
      <c r="B28" s="73" t="s">
        <v>371</v>
      </c>
      <c r="C28" s="73"/>
      <c r="D28" s="73"/>
      <c r="E28" s="73"/>
      <c r="F28" s="73" t="s">
        <v>84</v>
      </c>
      <c r="G28" s="73"/>
      <c r="H28" s="73"/>
      <c r="I28" s="73"/>
      <c r="J28" s="73" t="s">
        <v>22</v>
      </c>
      <c r="K28" s="131"/>
    </row>
    <row r="29" spans="1:16" ht="15.75">
      <c r="B29" s="73" t="s">
        <v>83</v>
      </c>
      <c r="C29" s="189"/>
      <c r="D29" s="73"/>
      <c r="E29" s="73"/>
      <c r="F29" s="73" t="s">
        <v>85</v>
      </c>
      <c r="G29" s="73"/>
      <c r="H29" s="73"/>
      <c r="I29" s="73"/>
      <c r="J29" s="73"/>
      <c r="K29" s="131"/>
    </row>
    <row r="30" spans="1:16" ht="15.75">
      <c r="B30" s="73"/>
      <c r="C30" s="73"/>
      <c r="D30" s="73"/>
      <c r="E30" s="73"/>
      <c r="F30" s="73"/>
      <c r="G30" s="73"/>
      <c r="H30" s="73"/>
      <c r="I30" s="73"/>
      <c r="J30" s="73"/>
      <c r="K30" s="131"/>
    </row>
    <row r="31" spans="1:16" s="73" customFormat="1" ht="15.75">
      <c r="A31" s="1"/>
      <c r="K31" s="131"/>
      <c r="O31" s="1"/>
      <c r="P31" s="1"/>
    </row>
    <row r="32" spans="1:16" s="73" customFormat="1" ht="15.75">
      <c r="A32" s="1"/>
      <c r="K32" s="131"/>
      <c r="O32" s="1"/>
      <c r="P32" s="1"/>
    </row>
    <row r="33" spans="1:16" s="73" customFormat="1" ht="15.75" customHeight="1">
      <c r="A33" s="1"/>
      <c r="B33" s="373"/>
      <c r="C33" s="373"/>
      <c r="D33" s="48"/>
      <c r="E33" s="28"/>
      <c r="F33" s="28"/>
      <c r="G33" s="28"/>
      <c r="H33" s="28"/>
      <c r="I33" s="194"/>
      <c r="J33" s="194"/>
      <c r="K33" s="28"/>
      <c r="O33" s="1"/>
      <c r="P33" s="1"/>
    </row>
    <row r="34" spans="1:16" s="73" customFormat="1">
      <c r="A34" s="1"/>
      <c r="B34" s="1"/>
      <c r="C34" s="52"/>
      <c r="D34" s="1"/>
      <c r="E34" s="1"/>
      <c r="F34" s="34"/>
      <c r="G34" s="1"/>
      <c r="H34" s="1"/>
      <c r="I34" s="1"/>
      <c r="J34" s="34"/>
      <c r="K34" s="35"/>
      <c r="O34" s="1"/>
      <c r="P34" s="1"/>
    </row>
    <row r="35" spans="1:16" s="73" customFormat="1">
      <c r="A35" s="1"/>
      <c r="B35" s="1"/>
      <c r="C35" s="1"/>
      <c r="D35" s="1"/>
      <c r="E35" s="1"/>
      <c r="F35" s="34"/>
      <c r="G35" s="1"/>
      <c r="H35" s="1"/>
      <c r="I35" s="1"/>
      <c r="J35" s="34"/>
      <c r="K35" s="35"/>
      <c r="O35" s="1"/>
      <c r="P35" s="1"/>
    </row>
    <row r="36" spans="1:16" s="73" customFormat="1">
      <c r="A36" s="1"/>
      <c r="B36" s="1"/>
      <c r="C36" s="1"/>
      <c r="D36" s="1"/>
      <c r="E36" s="1"/>
      <c r="F36" s="34"/>
      <c r="G36" s="1"/>
      <c r="H36" s="1"/>
      <c r="I36" s="1"/>
      <c r="J36" s="34"/>
      <c r="K36" s="35"/>
      <c r="O36" s="1"/>
      <c r="P36" s="1"/>
    </row>
  </sheetData>
  <sheetProtection selectLockedCells="1" selectUnlockedCells="1"/>
  <mergeCells count="15">
    <mergeCell ref="C16:I16"/>
    <mergeCell ref="B3:C3"/>
    <mergeCell ref="D7:F7"/>
    <mergeCell ref="L9:M9"/>
    <mergeCell ref="L10:M10"/>
    <mergeCell ref="H15:I15"/>
    <mergeCell ref="L13:M13"/>
    <mergeCell ref="L12:M12"/>
    <mergeCell ref="L11:M11"/>
    <mergeCell ref="C26:H26"/>
    <mergeCell ref="D20:F20"/>
    <mergeCell ref="L22:M22"/>
    <mergeCell ref="L23:M23"/>
    <mergeCell ref="H25:I25"/>
    <mergeCell ref="L25:M25"/>
  </mergeCells>
  <pageMargins left="0.45" right="0.25" top="0.39027777777777778" bottom="0.2298611111111111" header="0.51180555555555551" footer="0.51180555555555551"/>
  <pageSetup paperSize="9" scale="38" firstPageNumber="0" fitToHeight="0"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pageSetUpPr fitToPage="1"/>
  </sheetPr>
  <dimension ref="B1:P97"/>
  <sheetViews>
    <sheetView zoomScale="55" zoomScaleNormal="55" zoomScaleSheetLayoutView="75" workbookViewId="0">
      <selection activeCell="H10" sqref="H10"/>
    </sheetView>
  </sheetViews>
  <sheetFormatPr defaultColWidth="8.7109375" defaultRowHeight="18"/>
  <cols>
    <col min="1" max="1" width="1.5703125" style="70" customWidth="1"/>
    <col min="2" max="2" width="5" style="70" customWidth="1"/>
    <col min="3" max="3" width="46.5703125" style="70" customWidth="1"/>
    <col min="4" max="4" width="25.85546875" style="70" bestFit="1" customWidth="1"/>
    <col min="5" max="5" width="19.28515625" style="70" customWidth="1"/>
    <col min="6" max="6" width="18" style="70" customWidth="1"/>
    <col min="7" max="7" width="19.28515625" style="70" customWidth="1"/>
    <col min="8" max="8" width="16" style="70" bestFit="1" customWidth="1"/>
    <col min="9" max="9" width="23" style="70" customWidth="1"/>
    <col min="10" max="10" width="20" style="70" customWidth="1"/>
    <col min="11" max="11" width="21.140625" style="70" customWidth="1"/>
    <col min="12" max="12" width="17" style="2" customWidth="1"/>
    <col min="13" max="13" width="26.42578125" style="257" customWidth="1"/>
    <col min="14" max="14" width="20.85546875" style="73" bestFit="1" customWidth="1"/>
    <col min="15" max="15" width="26.85546875" style="70" customWidth="1"/>
    <col min="16" max="16384" width="8.7109375" style="70"/>
  </cols>
  <sheetData>
    <row r="1" spans="2:14" s="71" customFormat="1" ht="20.100000000000001" customHeight="1">
      <c r="B1" s="69" t="s">
        <v>0</v>
      </c>
      <c r="L1" s="69"/>
      <c r="M1" s="257"/>
      <c r="N1" s="73"/>
    </row>
    <row r="2" spans="2:14" s="71" customFormat="1" ht="20.100000000000001" customHeight="1">
      <c r="B2" s="69"/>
      <c r="L2" s="69"/>
      <c r="M2" s="257"/>
      <c r="N2" s="73"/>
    </row>
    <row r="3" spans="2:14" s="71" customFormat="1" ht="20.100000000000001" hidden="1" customHeight="1">
      <c r="B3" s="155" t="s">
        <v>142</v>
      </c>
      <c r="C3" s="69"/>
      <c r="D3" s="69"/>
      <c r="E3" s="69"/>
      <c r="F3" s="69" t="str">
        <f>WC!F3</f>
        <v>: DEC 2021</v>
      </c>
      <c r="L3" s="69"/>
      <c r="M3" s="257"/>
      <c r="N3" s="73"/>
    </row>
    <row r="4" spans="2:14" s="71" customFormat="1" ht="20.100000000000001" hidden="1" customHeight="1">
      <c r="B4" s="69"/>
      <c r="L4" s="69"/>
      <c r="M4" s="257"/>
      <c r="N4" s="73"/>
    </row>
    <row r="5" spans="2:14" s="71" customFormat="1" ht="25.5" hidden="1" customHeight="1">
      <c r="B5" s="155"/>
      <c r="C5" s="226" t="s">
        <v>69</v>
      </c>
      <c r="D5" s="226"/>
      <c r="E5" s="168"/>
      <c r="F5" s="169"/>
      <c r="G5" s="169"/>
      <c r="I5" s="170" t="s">
        <v>47</v>
      </c>
      <c r="J5" s="198">
        <v>40</v>
      </c>
      <c r="K5" s="171" t="s">
        <v>48</v>
      </c>
      <c r="L5" s="199"/>
      <c r="M5" s="257"/>
      <c r="N5" s="73"/>
    </row>
    <row r="6" spans="2:14" s="71" customFormat="1" ht="21.75" hidden="1" customHeight="1">
      <c r="B6" s="3"/>
      <c r="J6" s="64"/>
      <c r="L6" s="69"/>
      <c r="M6" s="257"/>
      <c r="N6" s="73"/>
    </row>
    <row r="7" spans="2:14" s="71" customFormat="1" ht="30" hidden="1" customHeight="1">
      <c r="B7" s="200" t="s">
        <v>1</v>
      </c>
      <c r="C7" s="200" t="s">
        <v>2</v>
      </c>
      <c r="D7" s="200"/>
      <c r="E7" s="802" t="s">
        <v>3</v>
      </c>
      <c r="F7" s="802"/>
      <c r="G7" s="802"/>
      <c r="H7" s="200" t="s">
        <v>4</v>
      </c>
      <c r="I7" s="200" t="s">
        <v>5</v>
      </c>
      <c r="J7" s="202" t="s">
        <v>6</v>
      </c>
      <c r="K7" s="202" t="s">
        <v>7</v>
      </c>
      <c r="L7" s="200" t="s">
        <v>8</v>
      </c>
      <c r="M7" s="257"/>
      <c r="N7" s="73"/>
    </row>
    <row r="8" spans="2:14" s="71" customFormat="1" ht="30" hidden="1" customHeight="1">
      <c r="B8" s="203"/>
      <c r="C8" s="203"/>
      <c r="D8" s="254"/>
      <c r="E8" s="204" t="s">
        <v>68</v>
      </c>
      <c r="F8" s="227" t="s">
        <v>71</v>
      </c>
      <c r="G8" s="228" t="s">
        <v>75</v>
      </c>
      <c r="H8" s="206" t="s">
        <v>9</v>
      </c>
      <c r="I8" s="206" t="s">
        <v>23</v>
      </c>
      <c r="J8" s="207" t="s">
        <v>23</v>
      </c>
      <c r="K8" s="207" t="s">
        <v>12</v>
      </c>
      <c r="L8" s="203" t="s">
        <v>13</v>
      </c>
      <c r="M8" s="257"/>
      <c r="N8" s="73"/>
    </row>
    <row r="9" spans="2:14" s="71" customFormat="1" ht="38.25" hidden="1" customHeight="1">
      <c r="B9" s="229">
        <v>1</v>
      </c>
      <c r="C9" s="230" t="s">
        <v>26</v>
      </c>
      <c r="D9" s="547"/>
      <c r="E9" s="231">
        <v>42</v>
      </c>
      <c r="F9" s="231">
        <v>0</v>
      </c>
      <c r="G9" s="232">
        <v>0</v>
      </c>
      <c r="H9" s="209">
        <v>0</v>
      </c>
      <c r="I9" s="210">
        <v>0</v>
      </c>
      <c r="J9" s="233">
        <v>0</v>
      </c>
      <c r="K9" s="234">
        <f>J9*G9</f>
        <v>0</v>
      </c>
      <c r="L9" s="201" t="s">
        <v>16</v>
      </c>
      <c r="M9" s="257"/>
      <c r="N9" s="73"/>
    </row>
    <row r="10" spans="2:14" s="71" customFormat="1" ht="37.5" hidden="1" customHeight="1">
      <c r="B10" s="229">
        <v>2</v>
      </c>
      <c r="C10" s="235" t="s">
        <v>43</v>
      </c>
      <c r="D10" s="235"/>
      <c r="E10" s="233">
        <v>42</v>
      </c>
      <c r="F10" s="233">
        <v>42</v>
      </c>
      <c r="G10" s="236">
        <v>42</v>
      </c>
      <c r="H10" s="209">
        <f>G10-F10</f>
        <v>0</v>
      </c>
      <c r="I10" s="210">
        <v>40</v>
      </c>
      <c r="J10" s="233">
        <v>40</v>
      </c>
      <c r="K10" s="234">
        <f>J10*G10</f>
        <v>1680</v>
      </c>
      <c r="L10" s="201" t="s">
        <v>16</v>
      </c>
      <c r="M10" s="257"/>
      <c r="N10" s="73"/>
    </row>
    <row r="11" spans="2:14" s="71" customFormat="1" ht="36.75" hidden="1" customHeight="1">
      <c r="B11" s="229">
        <v>3</v>
      </c>
      <c r="C11" s="235" t="s">
        <v>28</v>
      </c>
      <c r="D11" s="235"/>
      <c r="E11" s="231">
        <v>0</v>
      </c>
      <c r="F11" s="232">
        <v>0</v>
      </c>
      <c r="G11" s="232">
        <v>0</v>
      </c>
      <c r="H11" s="209">
        <v>0</v>
      </c>
      <c r="I11" s="237">
        <v>0</v>
      </c>
      <c r="J11" s="233">
        <v>0</v>
      </c>
      <c r="K11" s="234">
        <f>J11*G11</f>
        <v>0</v>
      </c>
      <c r="L11" s="201" t="s">
        <v>16</v>
      </c>
      <c r="M11" s="685"/>
      <c r="N11" s="686"/>
    </row>
    <row r="12" spans="2:14" s="71" customFormat="1" ht="5.25" hidden="1" customHeight="1">
      <c r="B12" s="238">
        <v>4</v>
      </c>
      <c r="C12" s="239" t="s">
        <v>54</v>
      </c>
      <c r="D12" s="239"/>
      <c r="E12" s="231">
        <v>45</v>
      </c>
      <c r="F12" s="232">
        <v>0</v>
      </c>
      <c r="G12" s="232">
        <v>0</v>
      </c>
      <c r="H12" s="209">
        <v>0</v>
      </c>
      <c r="I12" s="237">
        <v>0</v>
      </c>
      <c r="J12" s="233">
        <v>0</v>
      </c>
      <c r="K12" s="234">
        <f>J12*G12</f>
        <v>0</v>
      </c>
      <c r="L12" s="201" t="s">
        <v>16</v>
      </c>
      <c r="M12" s="105"/>
      <c r="N12" s="105"/>
    </row>
    <row r="13" spans="2:14" s="71" customFormat="1" ht="30" hidden="1" customHeight="1">
      <c r="B13" s="206"/>
      <c r="C13" s="211"/>
      <c r="D13" s="211"/>
      <c r="E13" s="211"/>
      <c r="F13" s="237" t="s">
        <v>17</v>
      </c>
      <c r="G13" s="237"/>
      <c r="H13" s="237"/>
      <c r="I13" s="234">
        <f>SUM(I9:I12)</f>
        <v>40</v>
      </c>
      <c r="J13" s="234">
        <f>SUM(J9:J12)</f>
        <v>40</v>
      </c>
      <c r="K13" s="234">
        <f>SUM(K9:K11)</f>
        <v>1680</v>
      </c>
      <c r="L13" s="201"/>
      <c r="M13" s="257"/>
      <c r="N13" s="73"/>
    </row>
    <row r="14" spans="2:14" s="71" customFormat="1" ht="30" hidden="1" customHeight="1">
      <c r="B14" s="201">
        <v>4</v>
      </c>
      <c r="C14" s="211"/>
      <c r="D14" s="211"/>
      <c r="E14" s="211"/>
      <c r="F14" s="240"/>
      <c r="G14" s="240"/>
      <c r="H14" s="240"/>
      <c r="I14" s="799" t="s">
        <v>24</v>
      </c>
      <c r="J14" s="799"/>
      <c r="K14" s="241">
        <f>K13/J13</f>
        <v>42</v>
      </c>
      <c r="L14" s="242" t="s">
        <v>74</v>
      </c>
      <c r="M14" s="746" t="s">
        <v>38</v>
      </c>
      <c r="N14" s="675"/>
    </row>
    <row r="15" spans="2:14" s="71" customFormat="1" ht="37.5" hidden="1" customHeight="1">
      <c r="B15" s="201">
        <v>5</v>
      </c>
      <c r="C15" s="803" t="s">
        <v>73</v>
      </c>
      <c r="D15" s="803"/>
      <c r="E15" s="803"/>
      <c r="F15" s="803"/>
      <c r="G15" s="803"/>
      <c r="H15" s="803"/>
      <c r="I15" s="243"/>
      <c r="J15" s="212"/>
      <c r="K15" s="244">
        <v>42</v>
      </c>
      <c r="L15" s="242" t="s">
        <v>72</v>
      </c>
      <c r="M15" s="102">
        <f>(K14-K15)/K15</f>
        <v>0</v>
      </c>
      <c r="N15" s="103">
        <f>(K14-K15)*J13</f>
        <v>0</v>
      </c>
    </row>
    <row r="16" spans="2:14" s="71" customFormat="1" ht="20.25" hidden="1">
      <c r="B16" s="213"/>
      <c r="C16" s="245"/>
      <c r="D16" s="245"/>
      <c r="E16" s="214"/>
      <c r="F16" s="214"/>
      <c r="G16" s="214"/>
      <c r="H16" s="214"/>
      <c r="I16" s="246"/>
      <c r="J16" s="215"/>
      <c r="K16" s="216"/>
      <c r="L16" s="247"/>
      <c r="M16" s="257"/>
      <c r="N16" s="73"/>
    </row>
    <row r="17" spans="2:14" s="71" customFormat="1" ht="27.75" hidden="1" customHeight="1">
      <c r="B17" s="155"/>
      <c r="C17" s="226" t="s">
        <v>51</v>
      </c>
      <c r="D17" s="226"/>
      <c r="E17" s="168"/>
      <c r="F17" s="169"/>
      <c r="G17" s="169"/>
      <c r="I17" s="170" t="s">
        <v>47</v>
      </c>
      <c r="J17" s="99">
        <v>60</v>
      </c>
      <c r="K17" s="171" t="s">
        <v>48</v>
      </c>
      <c r="L17" s="69"/>
      <c r="M17" s="257"/>
      <c r="N17" s="73"/>
    </row>
    <row r="18" spans="2:14" s="71" customFormat="1" ht="26.25" hidden="1" customHeight="1">
      <c r="B18" s="3"/>
      <c r="I18" s="199"/>
      <c r="L18" s="69"/>
      <c r="M18" s="257"/>
      <c r="N18" s="73"/>
    </row>
    <row r="19" spans="2:14" s="71" customFormat="1" ht="30" hidden="1" customHeight="1">
      <c r="B19" s="200" t="s">
        <v>1</v>
      </c>
      <c r="C19" s="200" t="s">
        <v>2</v>
      </c>
      <c r="D19" s="200"/>
      <c r="E19" s="802" t="s">
        <v>3</v>
      </c>
      <c r="F19" s="802"/>
      <c r="G19" s="802"/>
      <c r="H19" s="200" t="s">
        <v>4</v>
      </c>
      <c r="I19" s="200" t="s">
        <v>5</v>
      </c>
      <c r="J19" s="202" t="s">
        <v>6</v>
      </c>
      <c r="K19" s="202" t="s">
        <v>7</v>
      </c>
      <c r="L19" s="200" t="s">
        <v>8</v>
      </c>
      <c r="M19" s="257"/>
      <c r="N19" s="73"/>
    </row>
    <row r="20" spans="2:14" s="71" customFormat="1" ht="30" hidden="1" customHeight="1">
      <c r="B20" s="203"/>
      <c r="C20" s="203"/>
      <c r="D20" s="254"/>
      <c r="E20" s="204" t="s">
        <v>59</v>
      </c>
      <c r="F20" s="204" t="s">
        <v>62</v>
      </c>
      <c r="G20" s="205" t="s">
        <v>65</v>
      </c>
      <c r="H20" s="206" t="s">
        <v>9</v>
      </c>
      <c r="I20" s="206" t="s">
        <v>23</v>
      </c>
      <c r="J20" s="207" t="s">
        <v>23</v>
      </c>
      <c r="K20" s="207" t="s">
        <v>12</v>
      </c>
      <c r="L20" s="203" t="s">
        <v>13</v>
      </c>
      <c r="M20" s="257"/>
      <c r="N20" s="73"/>
    </row>
    <row r="21" spans="2:14" s="71" customFormat="1" ht="30.75" hidden="1" customHeight="1">
      <c r="B21" s="201">
        <v>1</v>
      </c>
      <c r="C21" s="235" t="s">
        <v>26</v>
      </c>
      <c r="D21" s="235"/>
      <c r="E21" s="231">
        <v>38</v>
      </c>
      <c r="F21" s="231">
        <v>38</v>
      </c>
      <c r="G21" s="232">
        <v>38</v>
      </c>
      <c r="H21" s="209">
        <f>G21-F21</f>
        <v>0</v>
      </c>
      <c r="I21" s="210">
        <v>500</v>
      </c>
      <c r="J21" s="233">
        <v>60</v>
      </c>
      <c r="K21" s="234">
        <f>J21*G21</f>
        <v>2280</v>
      </c>
      <c r="L21" s="201" t="s">
        <v>16</v>
      </c>
      <c r="M21" s="685"/>
      <c r="N21" s="748"/>
    </row>
    <row r="22" spans="2:14" s="71" customFormat="1" ht="35.25" hidden="1" customHeight="1">
      <c r="B22" s="201">
        <v>2</v>
      </c>
      <c r="C22" s="235" t="s">
        <v>28</v>
      </c>
      <c r="D22" s="235"/>
      <c r="E22" s="248">
        <v>0</v>
      </c>
      <c r="F22" s="248">
        <v>37</v>
      </c>
      <c r="G22" s="232">
        <v>0</v>
      </c>
      <c r="H22" s="209">
        <v>0</v>
      </c>
      <c r="I22" s="237">
        <v>0</v>
      </c>
      <c r="J22" s="233">
        <v>0</v>
      </c>
      <c r="K22" s="234">
        <f>J22*G22</f>
        <v>0</v>
      </c>
      <c r="L22" s="201" t="s">
        <v>16</v>
      </c>
      <c r="M22" s="685"/>
      <c r="N22" s="686"/>
    </row>
    <row r="23" spans="2:14" s="71" customFormat="1" ht="30" hidden="1" customHeight="1">
      <c r="B23" s="201">
        <v>3</v>
      </c>
      <c r="C23" s="211" t="s">
        <v>43</v>
      </c>
      <c r="D23" s="211"/>
      <c r="E23" s="231">
        <v>38</v>
      </c>
      <c r="F23" s="231">
        <v>38</v>
      </c>
      <c r="G23" s="232">
        <v>38</v>
      </c>
      <c r="H23" s="209">
        <f>G23-F23</f>
        <v>0</v>
      </c>
      <c r="I23" s="210">
        <v>300</v>
      </c>
      <c r="J23" s="233">
        <v>0</v>
      </c>
      <c r="K23" s="234">
        <f>J23*G23</f>
        <v>0</v>
      </c>
      <c r="L23" s="201" t="s">
        <v>16</v>
      </c>
      <c r="M23" s="257"/>
      <c r="N23" s="73"/>
    </row>
    <row r="24" spans="2:14" s="71" customFormat="1" ht="30" hidden="1" customHeight="1">
      <c r="B24" s="238">
        <v>4</v>
      </c>
      <c r="C24" s="239" t="s">
        <v>54</v>
      </c>
      <c r="D24" s="239"/>
      <c r="E24" s="231">
        <v>45</v>
      </c>
      <c r="F24" s="231">
        <v>46</v>
      </c>
      <c r="G24" s="232">
        <v>45</v>
      </c>
      <c r="H24" s="249" t="s">
        <v>67</v>
      </c>
      <c r="I24" s="210">
        <v>500</v>
      </c>
      <c r="J24" s="233">
        <v>0</v>
      </c>
      <c r="K24" s="234">
        <v>0</v>
      </c>
      <c r="L24" s="201" t="s">
        <v>16</v>
      </c>
      <c r="M24" s="257"/>
      <c r="N24" s="73"/>
    </row>
    <row r="25" spans="2:14" s="71" customFormat="1" ht="30" hidden="1" customHeight="1">
      <c r="B25" s="201"/>
      <c r="C25" s="211"/>
      <c r="D25" s="211"/>
      <c r="E25" s="211"/>
      <c r="F25" s="237" t="s">
        <v>17</v>
      </c>
      <c r="G25" s="237"/>
      <c r="H25" s="237"/>
      <c r="I25" s="234">
        <f>SUM(I21:I24)</f>
        <v>1300</v>
      </c>
      <c r="J25" s="250">
        <f>SUM(J21:J24)</f>
        <v>60</v>
      </c>
      <c r="K25" s="234">
        <f>SUM(K21:K23)</f>
        <v>2280</v>
      </c>
      <c r="L25" s="201"/>
      <c r="M25" s="257"/>
      <c r="N25" s="73"/>
    </row>
    <row r="26" spans="2:14" s="71" customFormat="1" ht="30" hidden="1" customHeight="1">
      <c r="B26" s="201"/>
      <c r="C26" s="211"/>
      <c r="D26" s="211"/>
      <c r="E26" s="211"/>
      <c r="F26" s="240"/>
      <c r="G26" s="240"/>
      <c r="H26" s="240"/>
      <c r="I26" s="799" t="s">
        <v>24</v>
      </c>
      <c r="J26" s="799"/>
      <c r="K26" s="241">
        <f>K25/J25</f>
        <v>38</v>
      </c>
      <c r="L26" s="242" t="s">
        <v>66</v>
      </c>
      <c r="M26" s="746" t="s">
        <v>38</v>
      </c>
      <c r="N26" s="675"/>
    </row>
    <row r="27" spans="2:14" s="71" customFormat="1" ht="39" hidden="1" customHeight="1">
      <c r="B27" s="201"/>
      <c r="C27" s="800" t="s">
        <v>58</v>
      </c>
      <c r="D27" s="800"/>
      <c r="E27" s="800"/>
      <c r="F27" s="800"/>
      <c r="G27" s="800"/>
      <c r="H27" s="800"/>
      <c r="I27" s="243"/>
      <c r="J27" s="212"/>
      <c r="K27" s="244">
        <v>38</v>
      </c>
      <c r="L27" s="242" t="s">
        <v>63</v>
      </c>
      <c r="M27" s="102">
        <f>(K26-K27)/K27</f>
        <v>0</v>
      </c>
      <c r="N27" s="103">
        <f>(K26-K27)*J25</f>
        <v>0</v>
      </c>
    </row>
    <row r="28" spans="2:14" s="71" customFormat="1" ht="20.25" hidden="1">
      <c r="B28" s="251"/>
      <c r="C28" s="252"/>
      <c r="D28" s="252"/>
      <c r="E28" s="252"/>
      <c r="F28" s="252"/>
      <c r="G28" s="252"/>
      <c r="H28" s="252"/>
      <c r="I28" s="246"/>
      <c r="J28" s="215"/>
      <c r="K28" s="216"/>
      <c r="L28" s="247"/>
      <c r="M28" s="257"/>
      <c r="N28" s="73"/>
    </row>
    <row r="29" spans="2:14" s="71" customFormat="1" ht="20.25" hidden="1">
      <c r="B29" s="251"/>
      <c r="C29" s="252"/>
      <c r="D29" s="252"/>
      <c r="E29" s="252"/>
      <c r="F29" s="252"/>
      <c r="G29" s="252"/>
      <c r="H29" s="252"/>
      <c r="I29" s="246"/>
      <c r="J29" s="215"/>
      <c r="K29" s="216"/>
      <c r="L29" s="247"/>
      <c r="M29" s="257"/>
      <c r="N29" s="73"/>
    </row>
    <row r="30" spans="2:14" s="71" customFormat="1" ht="20.25" hidden="1">
      <c r="B30" s="155" t="s">
        <v>29</v>
      </c>
      <c r="L30" s="69"/>
      <c r="M30" s="257"/>
      <c r="N30" s="73"/>
    </row>
    <row r="31" spans="2:14" s="71" customFormat="1" ht="9.75" hidden="1" customHeight="1">
      <c r="B31" s="3"/>
      <c r="L31" s="69"/>
      <c r="M31" s="257"/>
      <c r="N31" s="73"/>
    </row>
    <row r="32" spans="2:14" s="71" customFormat="1" ht="30" hidden="1" customHeight="1">
      <c r="B32" s="200" t="s">
        <v>1</v>
      </c>
      <c r="C32" s="200" t="s">
        <v>2</v>
      </c>
      <c r="D32" s="253"/>
      <c r="E32" s="253"/>
      <c r="F32" s="802" t="s">
        <v>3</v>
      </c>
      <c r="G32" s="802"/>
      <c r="H32" s="200" t="s">
        <v>4</v>
      </c>
      <c r="I32" s="200" t="s">
        <v>5</v>
      </c>
      <c r="J32" s="202" t="s">
        <v>6</v>
      </c>
      <c r="K32" s="202" t="s">
        <v>7</v>
      </c>
      <c r="L32" s="200" t="s">
        <v>8</v>
      </c>
      <c r="M32" s="257"/>
      <c r="N32" s="73"/>
    </row>
    <row r="33" spans="2:14" s="71" customFormat="1" ht="30" hidden="1" customHeight="1">
      <c r="B33" s="203"/>
      <c r="C33" s="203"/>
      <c r="D33" s="254"/>
      <c r="E33" s="254"/>
      <c r="F33" s="204">
        <v>41153</v>
      </c>
      <c r="G33" s="204">
        <v>41183</v>
      </c>
      <c r="H33" s="206" t="s">
        <v>9</v>
      </c>
      <c r="I33" s="206" t="s">
        <v>23</v>
      </c>
      <c r="J33" s="207" t="s">
        <v>23</v>
      </c>
      <c r="K33" s="207" t="s">
        <v>12</v>
      </c>
      <c r="L33" s="203" t="s">
        <v>13</v>
      </c>
      <c r="M33" s="257"/>
      <c r="N33" s="73"/>
    </row>
    <row r="34" spans="2:14" s="71" customFormat="1" ht="30" hidden="1" customHeight="1">
      <c r="B34" s="201">
        <v>1</v>
      </c>
      <c r="C34" s="208" t="s">
        <v>30</v>
      </c>
      <c r="D34" s="208"/>
      <c r="E34" s="208"/>
      <c r="F34" s="237">
        <v>43</v>
      </c>
      <c r="G34" s="237">
        <v>43</v>
      </c>
      <c r="H34" s="237">
        <f t="shared" ref="H34:H40" si="0">G34-F34</f>
        <v>0</v>
      </c>
      <c r="I34" s="210">
        <v>2000</v>
      </c>
      <c r="J34" s="210">
        <v>1750</v>
      </c>
      <c r="K34" s="234">
        <f t="shared" ref="K34:K40" si="1">J34*G34</f>
        <v>75250</v>
      </c>
      <c r="L34" s="201" t="s">
        <v>16</v>
      </c>
      <c r="M34" s="257"/>
      <c r="N34" s="73"/>
    </row>
    <row r="35" spans="2:14" s="71" customFormat="1" ht="30" hidden="1" customHeight="1">
      <c r="B35" s="201">
        <v>2</v>
      </c>
      <c r="C35" s="208" t="s">
        <v>31</v>
      </c>
      <c r="D35" s="208"/>
      <c r="E35" s="208"/>
      <c r="F35" s="237">
        <v>54</v>
      </c>
      <c r="G35" s="237">
        <v>54</v>
      </c>
      <c r="H35" s="237">
        <f t="shared" si="0"/>
        <v>0</v>
      </c>
      <c r="I35" s="234">
        <v>1200</v>
      </c>
      <c r="J35" s="234">
        <v>1000</v>
      </c>
      <c r="K35" s="234">
        <f t="shared" si="1"/>
        <v>54000</v>
      </c>
      <c r="L35" s="201" t="s">
        <v>16</v>
      </c>
      <c r="M35" s="257"/>
      <c r="N35" s="73"/>
    </row>
    <row r="36" spans="2:14" s="71" customFormat="1" ht="30" hidden="1" customHeight="1">
      <c r="B36" s="201">
        <v>3</v>
      </c>
      <c r="C36" s="208" t="s">
        <v>25</v>
      </c>
      <c r="D36" s="208"/>
      <c r="E36" s="208"/>
      <c r="F36" s="255">
        <v>52.5</v>
      </c>
      <c r="G36" s="255">
        <v>52.5</v>
      </c>
      <c r="H36" s="237">
        <f t="shared" si="0"/>
        <v>0</v>
      </c>
      <c r="I36" s="237">
        <v>300</v>
      </c>
      <c r="J36" s="237">
        <v>300</v>
      </c>
      <c r="K36" s="234">
        <f t="shared" si="1"/>
        <v>15750</v>
      </c>
      <c r="L36" s="201" t="s">
        <v>16</v>
      </c>
      <c r="M36" s="257"/>
      <c r="N36" s="73"/>
    </row>
    <row r="37" spans="2:14" s="71" customFormat="1" ht="30" hidden="1" customHeight="1">
      <c r="B37" s="201">
        <v>4</v>
      </c>
      <c r="C37" s="208" t="s">
        <v>32</v>
      </c>
      <c r="D37" s="208"/>
      <c r="E37" s="208"/>
      <c r="F37" s="237">
        <v>45</v>
      </c>
      <c r="G37" s="237">
        <v>45</v>
      </c>
      <c r="H37" s="237">
        <f t="shared" si="0"/>
        <v>0</v>
      </c>
      <c r="I37" s="237">
        <v>100</v>
      </c>
      <c r="J37" s="237">
        <v>100</v>
      </c>
      <c r="K37" s="234">
        <f t="shared" si="1"/>
        <v>4500</v>
      </c>
      <c r="L37" s="201" t="s">
        <v>16</v>
      </c>
      <c r="M37" s="257"/>
      <c r="N37" s="73"/>
    </row>
    <row r="38" spans="2:14" s="71" customFormat="1" ht="30" hidden="1" customHeight="1">
      <c r="B38" s="201">
        <v>5</v>
      </c>
      <c r="C38" s="208" t="s">
        <v>33</v>
      </c>
      <c r="D38" s="208"/>
      <c r="E38" s="208"/>
      <c r="F38" s="237">
        <v>48</v>
      </c>
      <c r="G38" s="237">
        <v>48</v>
      </c>
      <c r="H38" s="237">
        <f t="shared" si="0"/>
        <v>0</v>
      </c>
      <c r="I38" s="237">
        <v>100</v>
      </c>
      <c r="J38" s="237">
        <v>100</v>
      </c>
      <c r="K38" s="234">
        <f t="shared" si="1"/>
        <v>4800</v>
      </c>
      <c r="L38" s="201" t="s">
        <v>16</v>
      </c>
      <c r="M38" s="257"/>
      <c r="N38" s="73"/>
    </row>
    <row r="39" spans="2:14" s="71" customFormat="1" ht="30" hidden="1" customHeight="1">
      <c r="B39" s="201">
        <v>6</v>
      </c>
      <c r="C39" s="208" t="s">
        <v>34</v>
      </c>
      <c r="D39" s="208"/>
      <c r="E39" s="208"/>
      <c r="F39" s="237">
        <v>48</v>
      </c>
      <c r="G39" s="237">
        <v>48</v>
      </c>
      <c r="H39" s="237">
        <f t="shared" si="0"/>
        <v>0</v>
      </c>
      <c r="I39" s="237">
        <v>600</v>
      </c>
      <c r="J39" s="237">
        <v>600</v>
      </c>
      <c r="K39" s="234">
        <f t="shared" si="1"/>
        <v>28800</v>
      </c>
      <c r="L39" s="201" t="s">
        <v>16</v>
      </c>
      <c r="M39" s="257"/>
      <c r="N39" s="73"/>
    </row>
    <row r="40" spans="2:14" s="71" customFormat="1" ht="30" hidden="1" customHeight="1">
      <c r="B40" s="201">
        <v>7</v>
      </c>
      <c r="C40" s="208" t="s">
        <v>27</v>
      </c>
      <c r="D40" s="208"/>
      <c r="E40" s="208"/>
      <c r="F40" s="237">
        <v>53</v>
      </c>
      <c r="G40" s="237">
        <v>53</v>
      </c>
      <c r="H40" s="237">
        <f t="shared" si="0"/>
        <v>0</v>
      </c>
      <c r="I40" s="237">
        <v>150</v>
      </c>
      <c r="J40" s="237">
        <v>150</v>
      </c>
      <c r="K40" s="234">
        <f t="shared" si="1"/>
        <v>7950</v>
      </c>
      <c r="L40" s="201" t="s">
        <v>16</v>
      </c>
      <c r="M40" s="257"/>
      <c r="N40" s="73"/>
    </row>
    <row r="41" spans="2:14" s="71" customFormat="1" ht="30" hidden="1" customHeight="1">
      <c r="B41" s="201"/>
      <c r="C41" s="208"/>
      <c r="D41" s="208"/>
      <c r="E41" s="208"/>
      <c r="F41" s="237" t="s">
        <v>17</v>
      </c>
      <c r="G41" s="237"/>
      <c r="H41" s="237"/>
      <c r="I41" s="234">
        <f>SUM(I34:I40)</f>
        <v>4450</v>
      </c>
      <c r="J41" s="234">
        <f>SUM(J34:J40)</f>
        <v>4000</v>
      </c>
      <c r="K41" s="234">
        <f>SUM(K34:K40)</f>
        <v>191050</v>
      </c>
      <c r="L41" s="201" t="s">
        <v>16</v>
      </c>
      <c r="M41" s="257"/>
      <c r="N41" s="73"/>
    </row>
    <row r="42" spans="2:14" s="71" customFormat="1" ht="30" hidden="1" customHeight="1">
      <c r="B42" s="201"/>
      <c r="C42" s="211"/>
      <c r="D42" s="211"/>
      <c r="E42" s="211"/>
      <c r="F42" s="240"/>
      <c r="G42" s="240"/>
      <c r="H42" s="240"/>
      <c r="I42" s="799" t="s">
        <v>24</v>
      </c>
      <c r="J42" s="799"/>
      <c r="K42" s="241">
        <f>K41/J41</f>
        <v>47.762500000000003</v>
      </c>
      <c r="L42" s="242" t="s">
        <v>35</v>
      </c>
      <c r="M42" s="257"/>
      <c r="N42" s="73"/>
    </row>
    <row r="43" spans="2:14" s="71" customFormat="1" ht="30" hidden="1" customHeight="1">
      <c r="B43" s="201"/>
      <c r="C43" s="800" t="s">
        <v>36</v>
      </c>
      <c r="D43" s="800"/>
      <c r="E43" s="800"/>
      <c r="F43" s="800"/>
      <c r="G43" s="800"/>
      <c r="H43" s="800"/>
      <c r="I43" s="243"/>
      <c r="J43" s="212"/>
      <c r="K43" s="244">
        <v>49.7</v>
      </c>
      <c r="L43" s="242" t="s">
        <v>37</v>
      </c>
      <c r="M43" s="257"/>
      <c r="N43" s="73"/>
    </row>
    <row r="44" spans="2:14" s="71" customFormat="1" ht="20.25" hidden="1">
      <c r="B44" s="213"/>
      <c r="C44" s="214"/>
      <c r="D44" s="214"/>
      <c r="E44" s="214"/>
      <c r="F44" s="214"/>
      <c r="G44" s="214"/>
      <c r="H44" s="214"/>
      <c r="I44" s="246"/>
      <c r="J44" s="215"/>
      <c r="K44" s="216"/>
      <c r="L44" s="247"/>
      <c r="M44" s="257"/>
      <c r="N44" s="73"/>
    </row>
    <row r="45" spans="2:14" s="71" customFormat="1" ht="20.25" hidden="1">
      <c r="B45" s="256"/>
      <c r="C45" s="801"/>
      <c r="D45" s="801"/>
      <c r="E45" s="801"/>
      <c r="F45" s="801"/>
      <c r="G45" s="801"/>
      <c r="H45" s="801"/>
      <c r="I45" s="801"/>
      <c r="J45" s="215"/>
      <c r="K45" s="216"/>
      <c r="L45" s="247"/>
      <c r="M45" s="257"/>
      <c r="N45" s="73"/>
    </row>
    <row r="46" spans="2:14" s="71" customFormat="1" ht="24.75" hidden="1" customHeight="1">
      <c r="B46" s="155"/>
      <c r="C46" s="167" t="s">
        <v>50</v>
      </c>
      <c r="D46" s="167"/>
      <c r="E46" s="168"/>
      <c r="F46" s="169"/>
      <c r="G46" s="169"/>
      <c r="I46" s="217" t="s">
        <v>47</v>
      </c>
      <c r="J46" s="100"/>
      <c r="K46" s="171" t="s">
        <v>48</v>
      </c>
      <c r="L46" s="69"/>
      <c r="M46" s="257"/>
      <c r="N46" s="73"/>
    </row>
    <row r="47" spans="2:14" s="71" customFormat="1" ht="19.5" hidden="1" customHeight="1">
      <c r="B47" s="3"/>
      <c r="I47" s="758"/>
      <c r="J47" s="758"/>
      <c r="K47" s="758"/>
      <c r="L47" s="758"/>
      <c r="M47" s="257"/>
      <c r="N47" s="73"/>
    </row>
    <row r="48" spans="2:14" s="73" customFormat="1" ht="33" hidden="1" customHeight="1">
      <c r="B48" s="8" t="s">
        <v>1</v>
      </c>
      <c r="C48" s="8" t="s">
        <v>2</v>
      </c>
      <c r="D48" s="8"/>
      <c r="E48" s="694" t="s">
        <v>3</v>
      </c>
      <c r="F48" s="694"/>
      <c r="G48" s="694"/>
      <c r="H48" s="8" t="s">
        <v>4</v>
      </c>
      <c r="I48" s="8" t="s">
        <v>5</v>
      </c>
      <c r="J48" s="11" t="s">
        <v>6</v>
      </c>
      <c r="K48" s="11" t="s">
        <v>7</v>
      </c>
      <c r="L48" s="8" t="s">
        <v>8</v>
      </c>
      <c r="M48" s="257"/>
    </row>
    <row r="49" spans="2:16" s="73" customFormat="1" ht="33" hidden="1" customHeight="1">
      <c r="B49" s="12"/>
      <c r="C49" s="12"/>
      <c r="D49" s="51"/>
      <c r="E49" s="108" t="str">
        <f>WC!E8</f>
        <v>Oct'21</v>
      </c>
      <c r="F49" s="108" t="str">
        <f>WC!F8</f>
        <v>Nov'21</v>
      </c>
      <c r="G49" s="336" t="str">
        <f>WC!G8</f>
        <v>Dec'21</v>
      </c>
      <c r="H49" s="15" t="s">
        <v>9</v>
      </c>
      <c r="I49" s="15" t="s">
        <v>23</v>
      </c>
      <c r="J49" s="124" t="s">
        <v>23</v>
      </c>
      <c r="K49" s="16" t="s">
        <v>12</v>
      </c>
      <c r="L49" s="12" t="s">
        <v>13</v>
      </c>
      <c r="M49" s="257"/>
    </row>
    <row r="50" spans="2:16" ht="33" hidden="1" customHeight="1">
      <c r="B50" s="141">
        <v>1</v>
      </c>
      <c r="C50" s="366" t="s">
        <v>26</v>
      </c>
      <c r="D50" s="366"/>
      <c r="E50" s="50">
        <v>41</v>
      </c>
      <c r="F50" s="50">
        <v>41</v>
      </c>
      <c r="G50" s="367">
        <v>41</v>
      </c>
      <c r="H50" s="193">
        <f>G50-F50</f>
        <v>0</v>
      </c>
      <c r="I50" s="42">
        <v>150</v>
      </c>
      <c r="J50" s="42"/>
      <c r="K50" s="44">
        <f>J50*G50</f>
        <v>0</v>
      </c>
      <c r="L50" s="141" t="s">
        <v>16</v>
      </c>
      <c r="M50" s="685"/>
      <c r="N50" s="748"/>
      <c r="O50" s="270"/>
      <c r="P50" s="270"/>
    </row>
    <row r="51" spans="2:16" ht="33" hidden="1" customHeight="1">
      <c r="B51" s="141">
        <v>2</v>
      </c>
      <c r="C51" s="366" t="s">
        <v>43</v>
      </c>
      <c r="D51" s="366"/>
      <c r="E51" s="50">
        <v>39</v>
      </c>
      <c r="F51" s="50">
        <v>39</v>
      </c>
      <c r="G51" s="367">
        <v>39</v>
      </c>
      <c r="H51" s="193">
        <f>G51-F51</f>
        <v>0</v>
      </c>
      <c r="I51" s="42">
        <v>200</v>
      </c>
      <c r="J51" s="42"/>
      <c r="K51" s="44">
        <f>J51*G51</f>
        <v>0</v>
      </c>
      <c r="L51" s="141" t="s">
        <v>16</v>
      </c>
      <c r="M51" s="685"/>
      <c r="N51" s="748"/>
      <c r="O51" s="270"/>
      <c r="P51" s="270"/>
    </row>
    <row r="52" spans="2:16" ht="33" hidden="1" customHeight="1">
      <c r="B52" s="141">
        <v>3</v>
      </c>
      <c r="C52" s="366" t="s">
        <v>133</v>
      </c>
      <c r="D52" s="366"/>
      <c r="E52" s="50">
        <v>40</v>
      </c>
      <c r="F52" s="50">
        <v>40</v>
      </c>
      <c r="G52" s="367">
        <v>40</v>
      </c>
      <c r="H52" s="193">
        <f>G52-F52</f>
        <v>0</v>
      </c>
      <c r="I52" s="42">
        <v>1000</v>
      </c>
      <c r="J52" s="42"/>
      <c r="K52" s="44">
        <f>J52*G52</f>
        <v>0</v>
      </c>
      <c r="L52" s="141" t="s">
        <v>16</v>
      </c>
      <c r="M52" s="685"/>
      <c r="N52" s="748"/>
      <c r="O52" s="270"/>
      <c r="P52" s="270"/>
    </row>
    <row r="53" spans="2:16" ht="31.5" hidden="1" customHeight="1">
      <c r="B53" s="141">
        <v>4</v>
      </c>
      <c r="C53" s="366" t="s">
        <v>111</v>
      </c>
      <c r="D53" s="366"/>
      <c r="E53" s="50">
        <v>0</v>
      </c>
      <c r="F53" s="50">
        <v>0</v>
      </c>
      <c r="G53" s="367">
        <v>0</v>
      </c>
      <c r="H53" s="193">
        <f>G53-F53</f>
        <v>0</v>
      </c>
      <c r="I53" s="42">
        <v>0</v>
      </c>
      <c r="J53" s="42">
        <v>0</v>
      </c>
      <c r="K53" s="44">
        <f>J53*G53</f>
        <v>0</v>
      </c>
      <c r="L53" s="165" t="s">
        <v>16</v>
      </c>
      <c r="M53" s="685"/>
      <c r="N53" s="748"/>
      <c r="O53" s="270"/>
      <c r="P53" s="270"/>
    </row>
    <row r="54" spans="2:16" ht="33" hidden="1" customHeight="1">
      <c r="B54" s="141"/>
      <c r="C54" s="152"/>
      <c r="D54" s="152"/>
      <c r="E54" s="152"/>
      <c r="F54" s="50" t="s">
        <v>17</v>
      </c>
      <c r="G54" s="50"/>
      <c r="H54" s="50"/>
      <c r="I54" s="294">
        <f>SUM(I50:I53)</f>
        <v>1350</v>
      </c>
      <c r="J54" s="294">
        <f>SUM(J50:J53)</f>
        <v>0</v>
      </c>
      <c r="K54" s="44">
        <f>SUM(K50:K53)</f>
        <v>0</v>
      </c>
      <c r="L54" s="141"/>
      <c r="M54" s="685"/>
      <c r="N54" s="748"/>
      <c r="P54" s="222"/>
    </row>
    <row r="55" spans="2:16" ht="33" hidden="1" customHeight="1">
      <c r="B55" s="141"/>
      <c r="C55" s="152"/>
      <c r="D55" s="152"/>
      <c r="E55" s="152"/>
      <c r="F55" s="46"/>
      <c r="G55" s="46"/>
      <c r="H55" s="46"/>
      <c r="I55" s="714" t="s">
        <v>24</v>
      </c>
      <c r="J55" s="714"/>
      <c r="K55" s="57" t="e">
        <f>K54/J54</f>
        <v>#DIV/0!</v>
      </c>
      <c r="L55" s="164" t="str">
        <f>WC!L22</f>
        <v>(Dec'21)</v>
      </c>
      <c r="M55" s="746" t="s">
        <v>38</v>
      </c>
      <c r="N55" s="675"/>
      <c r="P55" s="223"/>
    </row>
    <row r="56" spans="2:16" ht="33" hidden="1" customHeight="1">
      <c r="B56" s="141"/>
      <c r="C56" s="739" t="s">
        <v>140</v>
      </c>
      <c r="D56" s="740"/>
      <c r="E56" s="793"/>
      <c r="F56" s="793"/>
      <c r="G56" s="793"/>
      <c r="H56" s="793"/>
      <c r="I56" s="793"/>
      <c r="J56" s="31"/>
      <c r="K56" s="56">
        <v>39.5</v>
      </c>
      <c r="L56" s="164" t="str">
        <f>WC!L23</f>
        <v>(Nov'21)</v>
      </c>
      <c r="M56" s="348" t="e">
        <f>(K55-K56)/K56</f>
        <v>#DIV/0!</v>
      </c>
      <c r="N56" s="349">
        <v>0</v>
      </c>
      <c r="P56" s="222"/>
    </row>
    <row r="57" spans="2:16" ht="14.25" hidden="1" customHeight="1">
      <c r="B57" s="218"/>
      <c r="C57" s="315"/>
      <c r="D57" s="315"/>
      <c r="E57" s="315"/>
      <c r="F57" s="315"/>
      <c r="G57" s="315"/>
      <c r="H57" s="315"/>
      <c r="I57" s="49"/>
      <c r="J57" s="39"/>
      <c r="K57" s="316"/>
      <c r="L57" s="224"/>
      <c r="M57" s="317"/>
      <c r="N57" s="318"/>
      <c r="P57" s="222"/>
    </row>
    <row r="58" spans="2:16" ht="33" hidden="1" customHeight="1">
      <c r="B58" s="155" t="s">
        <v>125</v>
      </c>
      <c r="C58" s="3"/>
      <c r="D58" s="3"/>
      <c r="E58" s="319"/>
      <c r="F58" s="322" t="s">
        <v>114</v>
      </c>
      <c r="G58" s="319"/>
      <c r="H58" s="319"/>
      <c r="I58" s="319"/>
      <c r="J58" s="215"/>
      <c r="K58" s="216"/>
      <c r="L58" s="247"/>
      <c r="P58" s="222"/>
    </row>
    <row r="59" spans="2:16" ht="8.25" hidden="1" customHeight="1">
      <c r="B59" s="190"/>
      <c r="C59" s="69"/>
      <c r="D59" s="69"/>
      <c r="E59" s="319"/>
      <c r="F59" s="319"/>
      <c r="G59" s="319"/>
      <c r="H59" s="319"/>
      <c r="I59" s="319"/>
      <c r="J59" s="215"/>
      <c r="K59" s="216"/>
      <c r="L59" s="247"/>
      <c r="P59" s="222"/>
    </row>
    <row r="60" spans="2:16" ht="33" hidden="1" customHeight="1">
      <c r="B60" s="155"/>
      <c r="C60" s="167" t="s">
        <v>116</v>
      </c>
      <c r="D60" s="167"/>
      <c r="E60" s="168"/>
      <c r="F60" s="169"/>
      <c r="G60" s="169"/>
      <c r="H60" s="71"/>
      <c r="I60" s="217" t="s">
        <v>47</v>
      </c>
      <c r="J60" s="100">
        <v>4300</v>
      </c>
      <c r="K60" s="171" t="s">
        <v>48</v>
      </c>
      <c r="L60" s="69"/>
      <c r="P60" s="222"/>
    </row>
    <row r="61" spans="2:16" ht="12.75" hidden="1" customHeight="1">
      <c r="B61" s="3"/>
      <c r="C61" s="71"/>
      <c r="D61" s="71"/>
      <c r="E61" s="71"/>
      <c r="F61" s="71"/>
      <c r="G61" s="71"/>
      <c r="H61" s="71"/>
      <c r="I61" s="758"/>
      <c r="J61" s="758"/>
      <c r="K61" s="758"/>
      <c r="L61" s="758"/>
      <c r="P61" s="222"/>
    </row>
    <row r="62" spans="2:16" ht="33" hidden="1" customHeight="1">
      <c r="B62" s="8" t="s">
        <v>1</v>
      </c>
      <c r="C62" s="8" t="s">
        <v>2</v>
      </c>
      <c r="D62" s="8"/>
      <c r="E62" s="694" t="s">
        <v>3</v>
      </c>
      <c r="F62" s="694"/>
      <c r="G62" s="694"/>
      <c r="H62" s="8" t="s">
        <v>4</v>
      </c>
      <c r="I62" s="8" t="s">
        <v>5</v>
      </c>
      <c r="J62" s="11" t="s">
        <v>6</v>
      </c>
      <c r="K62" s="11" t="s">
        <v>7</v>
      </c>
      <c r="L62" s="8" t="s">
        <v>8</v>
      </c>
      <c r="P62" s="222"/>
    </row>
    <row r="63" spans="2:16" ht="33" hidden="1" customHeight="1">
      <c r="B63" s="12"/>
      <c r="C63" s="12"/>
      <c r="D63" s="51"/>
      <c r="E63" s="108" t="s">
        <v>109</v>
      </c>
      <c r="F63" s="108" t="s">
        <v>112</v>
      </c>
      <c r="G63" s="113" t="s">
        <v>115</v>
      </c>
      <c r="H63" s="15" t="s">
        <v>9</v>
      </c>
      <c r="I63" s="15" t="s">
        <v>23</v>
      </c>
      <c r="J63" s="124" t="s">
        <v>23</v>
      </c>
      <c r="K63" s="16" t="s">
        <v>12</v>
      </c>
      <c r="L63" s="12" t="s">
        <v>13</v>
      </c>
      <c r="P63" s="222"/>
    </row>
    <row r="64" spans="2:16" ht="48" hidden="1" customHeight="1">
      <c r="B64" s="141">
        <v>1</v>
      </c>
      <c r="C64" s="152" t="s">
        <v>126</v>
      </c>
      <c r="D64" s="152"/>
      <c r="E64" s="57">
        <v>39</v>
      </c>
      <c r="F64" s="57">
        <v>43</v>
      </c>
      <c r="G64" s="320">
        <v>34.5</v>
      </c>
      <c r="H64" s="321">
        <f>G64-F64</f>
        <v>-8.5</v>
      </c>
      <c r="I64" s="42">
        <v>2500</v>
      </c>
      <c r="J64" s="42">
        <v>800</v>
      </c>
      <c r="K64" s="44">
        <f>J64*G64</f>
        <v>27600</v>
      </c>
      <c r="L64" s="314"/>
      <c r="P64" s="222"/>
    </row>
    <row r="65" spans="2:16" ht="51" hidden="1" customHeight="1">
      <c r="B65" s="141">
        <v>2</v>
      </c>
      <c r="C65" s="366" t="s">
        <v>127</v>
      </c>
      <c r="D65" s="366"/>
      <c r="E65" s="57">
        <v>41</v>
      </c>
      <c r="F65" s="57">
        <v>45</v>
      </c>
      <c r="G65" s="320">
        <v>39.5</v>
      </c>
      <c r="H65" s="321">
        <f>G65-F65</f>
        <v>-5.5</v>
      </c>
      <c r="I65" s="42">
        <v>5000</v>
      </c>
      <c r="J65" s="42">
        <v>3500</v>
      </c>
      <c r="K65" s="44">
        <f>J65*G65</f>
        <v>138250</v>
      </c>
      <c r="L65" s="314"/>
      <c r="M65" s="685"/>
      <c r="N65" s="748"/>
      <c r="P65" s="222"/>
    </row>
    <row r="66" spans="2:16" ht="33" hidden="1" customHeight="1">
      <c r="B66" s="141"/>
      <c r="C66" s="152"/>
      <c r="D66" s="152"/>
      <c r="E66" s="152"/>
      <c r="F66" s="50" t="s">
        <v>17</v>
      </c>
      <c r="G66" s="50"/>
      <c r="H66" s="50"/>
      <c r="I66" s="294">
        <f>SUM(I64:I65)</f>
        <v>7500</v>
      </c>
      <c r="J66" s="294">
        <f>SUM(J64:J65)</f>
        <v>4300</v>
      </c>
      <c r="K66" s="44">
        <f>SUM(K64:K65)</f>
        <v>165850</v>
      </c>
      <c r="L66" s="141"/>
      <c r="M66" s="685"/>
      <c r="N66" s="748"/>
      <c r="P66" s="222"/>
    </row>
    <row r="67" spans="2:16" ht="33" hidden="1" customHeight="1">
      <c r="B67" s="141"/>
      <c r="C67" s="152"/>
      <c r="D67" s="152"/>
      <c r="E67" s="152"/>
      <c r="F67" s="46"/>
      <c r="G67" s="46"/>
      <c r="H67" s="46"/>
      <c r="I67" s="714" t="s">
        <v>24</v>
      </c>
      <c r="J67" s="714"/>
      <c r="K67" s="57">
        <f>K66/J66</f>
        <v>38.569767441860463</v>
      </c>
      <c r="L67" s="164" t="e">
        <f>#REF!</f>
        <v>#REF!</v>
      </c>
      <c r="M67" s="746" t="s">
        <v>38</v>
      </c>
      <c r="N67" s="675"/>
      <c r="P67" s="222"/>
    </row>
    <row r="68" spans="2:16" ht="33" hidden="1" customHeight="1">
      <c r="B68" s="141"/>
      <c r="C68" s="773"/>
      <c r="D68" s="773"/>
      <c r="E68" s="773"/>
      <c r="F68" s="773"/>
      <c r="G68" s="773"/>
      <c r="H68" s="773"/>
      <c r="I68" s="47"/>
      <c r="J68" s="31"/>
      <c r="K68" s="56">
        <v>0</v>
      </c>
      <c r="L68" s="164" t="e">
        <f>#REF!</f>
        <v>#REF!</v>
      </c>
      <c r="M68" s="304" t="e">
        <f>(K67-K68)/K68</f>
        <v>#DIV/0!</v>
      </c>
      <c r="N68" s="305">
        <v>51</v>
      </c>
      <c r="P68" s="222"/>
    </row>
    <row r="69" spans="2:16" ht="15" hidden="1" customHeight="1">
      <c r="B69" s="218"/>
      <c r="C69" s="315"/>
      <c r="D69" s="315"/>
      <c r="E69" s="315"/>
      <c r="F69" s="315"/>
      <c r="G69" s="315"/>
      <c r="H69" s="315"/>
      <c r="I69" s="49"/>
      <c r="J69" s="39"/>
      <c r="K69" s="316"/>
      <c r="L69" s="224"/>
      <c r="M69" s="317"/>
      <c r="N69" s="318"/>
      <c r="P69" s="222"/>
    </row>
    <row r="70" spans="2:16" ht="36" hidden="1" customHeight="1">
      <c r="B70" s="794" t="s">
        <v>196</v>
      </c>
      <c r="C70" s="795"/>
      <c r="D70" s="545"/>
      <c r="E70" s="221"/>
      <c r="F70" s="219"/>
      <c r="G70" s="219"/>
      <c r="H70" s="219"/>
      <c r="I70" s="219"/>
      <c r="J70" s="39"/>
      <c r="K70" s="40"/>
      <c r="L70" s="219"/>
    </row>
    <row r="71" spans="2:16" hidden="1">
      <c r="C71" s="225"/>
      <c r="D71" s="225"/>
    </row>
    <row r="72" spans="2:16" ht="33" hidden="1">
      <c r="B72" s="155"/>
      <c r="C72" s="167" t="s">
        <v>46</v>
      </c>
      <c r="D72" s="167"/>
      <c r="E72" s="168"/>
      <c r="F72" s="169"/>
      <c r="G72" s="169"/>
      <c r="H72" s="71"/>
      <c r="I72" s="217" t="s">
        <v>47</v>
      </c>
      <c r="J72" s="100"/>
      <c r="K72" s="171" t="s">
        <v>48</v>
      </c>
      <c r="L72" s="69"/>
      <c r="M72" s="378"/>
    </row>
    <row r="73" spans="2:16" ht="20.25" hidden="1">
      <c r="B73" s="3"/>
      <c r="C73" s="71"/>
      <c r="D73" s="71"/>
      <c r="E73" s="71"/>
      <c r="F73" s="71"/>
      <c r="G73" s="71"/>
      <c r="H73" s="71"/>
      <c r="I73" s="758"/>
      <c r="J73" s="758"/>
      <c r="K73" s="750"/>
      <c r="L73" s="750"/>
    </row>
    <row r="74" spans="2:16" ht="34.5" hidden="1" customHeight="1">
      <c r="B74" s="8" t="s">
        <v>1</v>
      </c>
      <c r="C74" s="8" t="s">
        <v>2</v>
      </c>
      <c r="D74" s="8"/>
      <c r="E74" s="694" t="s">
        <v>3</v>
      </c>
      <c r="F74" s="694"/>
      <c r="G74" s="694"/>
      <c r="H74" s="8" t="s">
        <v>4</v>
      </c>
      <c r="I74" s="8" t="s">
        <v>5</v>
      </c>
      <c r="J74" s="380" t="s">
        <v>6</v>
      </c>
      <c r="K74" s="125" t="s">
        <v>7</v>
      </c>
      <c r="L74" s="125" t="s">
        <v>8</v>
      </c>
    </row>
    <row r="75" spans="2:16" ht="36" hidden="1" customHeight="1">
      <c r="B75" s="12"/>
      <c r="C75" s="12"/>
      <c r="D75" s="51"/>
      <c r="E75" s="108" t="str">
        <f>WC!E8</f>
        <v>Oct'21</v>
      </c>
      <c r="F75" s="108" t="str">
        <f>WC!F8</f>
        <v>Nov'21</v>
      </c>
      <c r="G75" s="95" t="str">
        <f>WC!G8</f>
        <v>Dec'21</v>
      </c>
      <c r="H75" s="15" t="s">
        <v>9</v>
      </c>
      <c r="I75" s="15" t="s">
        <v>23</v>
      </c>
      <c r="J75" s="381" t="s">
        <v>23</v>
      </c>
      <c r="K75" s="126" t="s">
        <v>12</v>
      </c>
      <c r="L75" s="126" t="s">
        <v>13</v>
      </c>
    </row>
    <row r="76" spans="2:16" ht="50.25" hidden="1" customHeight="1">
      <c r="B76" s="141">
        <v>1</v>
      </c>
      <c r="C76" s="152" t="s">
        <v>187</v>
      </c>
      <c r="D76" s="152"/>
      <c r="E76" s="50">
        <v>0</v>
      </c>
      <c r="F76" s="50">
        <v>0</v>
      </c>
      <c r="G76" s="390">
        <v>330</v>
      </c>
      <c r="H76" s="175">
        <v>0</v>
      </c>
      <c r="I76" s="42">
        <v>500</v>
      </c>
      <c r="J76" s="42"/>
      <c r="K76" s="382">
        <f>J76*G76</f>
        <v>0</v>
      </c>
      <c r="L76" s="147" t="s">
        <v>16</v>
      </c>
      <c r="M76" s="772"/>
      <c r="N76" s="686"/>
      <c r="O76" s="383"/>
      <c r="P76" s="383"/>
    </row>
    <row r="77" spans="2:16" ht="50.25" hidden="1" customHeight="1">
      <c r="B77" s="141">
        <v>2</v>
      </c>
      <c r="C77" s="152" t="s">
        <v>89</v>
      </c>
      <c r="D77" s="152"/>
      <c r="E77" s="50">
        <v>0</v>
      </c>
      <c r="F77" s="50">
        <v>380</v>
      </c>
      <c r="G77" s="390">
        <v>380</v>
      </c>
      <c r="H77" s="175">
        <f>G77-F77</f>
        <v>0</v>
      </c>
      <c r="I77" s="42">
        <v>200</v>
      </c>
      <c r="J77" s="42"/>
      <c r="K77" s="382">
        <f>J77*G77</f>
        <v>0</v>
      </c>
      <c r="L77" s="147" t="s">
        <v>16</v>
      </c>
      <c r="M77" s="772"/>
      <c r="N77" s="686"/>
      <c r="O77" s="383"/>
      <c r="P77" s="383"/>
    </row>
    <row r="78" spans="2:16" ht="34.5" hidden="1" customHeight="1">
      <c r="B78" s="141"/>
      <c r="C78" s="152"/>
      <c r="D78" s="152"/>
      <c r="E78" s="152"/>
      <c r="F78" s="50" t="s">
        <v>17</v>
      </c>
      <c r="G78" s="50"/>
      <c r="H78" s="50"/>
      <c r="I78" s="294">
        <f>SUM(I76:I77)</f>
        <v>700</v>
      </c>
      <c r="J78" s="294">
        <f>SUM(J76:J77)</f>
        <v>0</v>
      </c>
      <c r="K78" s="334">
        <f>SUM(K77:K77)</f>
        <v>0</v>
      </c>
      <c r="L78" s="147"/>
      <c r="M78" s="686"/>
      <c r="N78" s="748"/>
    </row>
    <row r="79" spans="2:16" ht="36.75" hidden="1" customHeight="1">
      <c r="B79" s="141"/>
      <c r="C79" s="152"/>
      <c r="D79" s="152"/>
      <c r="E79" s="152"/>
      <c r="F79" s="46"/>
      <c r="G79" s="46"/>
      <c r="H79" s="46"/>
      <c r="I79" s="714" t="s">
        <v>24</v>
      </c>
      <c r="J79" s="714"/>
      <c r="K79" s="57" t="e">
        <f>K78/J78</f>
        <v>#DIV/0!</v>
      </c>
      <c r="L79" s="379" t="str">
        <f>WC!L22</f>
        <v>(Dec'21)</v>
      </c>
      <c r="M79" s="746" t="s">
        <v>38</v>
      </c>
      <c r="N79" s="675"/>
    </row>
    <row r="80" spans="2:16" ht="36" hidden="1" customHeight="1">
      <c r="B80" s="141"/>
      <c r="C80" s="796" t="s">
        <v>192</v>
      </c>
      <c r="D80" s="797"/>
      <c r="E80" s="797"/>
      <c r="F80" s="797"/>
      <c r="G80" s="797"/>
      <c r="H80" s="798"/>
      <c r="I80" s="47"/>
      <c r="J80" s="31"/>
      <c r="K80" s="56">
        <v>380</v>
      </c>
      <c r="L80" s="379" t="str">
        <f>WC!L23</f>
        <v>(Nov'21)</v>
      </c>
      <c r="M80" s="386" t="e">
        <f>(K79-K80)/K80</f>
        <v>#DIV/0!</v>
      </c>
      <c r="N80" s="387">
        <v>13650</v>
      </c>
    </row>
    <row r="81" spans="2:16" hidden="1"/>
    <row r="82" spans="2:16" ht="36" customHeight="1">
      <c r="B82" s="794" t="s">
        <v>199</v>
      </c>
      <c r="C82" s="795"/>
      <c r="D82" s="545"/>
      <c r="E82" s="221"/>
      <c r="F82" s="219"/>
      <c r="G82" s="219"/>
      <c r="H82" s="219"/>
      <c r="I82" s="219"/>
      <c r="J82" s="39"/>
      <c r="K82" s="40"/>
      <c r="L82" s="219"/>
    </row>
    <row r="83" spans="2:16">
      <c r="C83" s="225"/>
      <c r="D83" s="225"/>
    </row>
    <row r="84" spans="2:16" ht="33">
      <c r="B84" s="155"/>
      <c r="C84" s="167" t="s">
        <v>46</v>
      </c>
      <c r="D84" s="167"/>
      <c r="E84" s="168"/>
      <c r="F84" s="169"/>
      <c r="G84" s="169"/>
      <c r="H84" s="71"/>
      <c r="I84" s="217" t="s">
        <v>47</v>
      </c>
      <c r="J84" s="100">
        <v>1900</v>
      </c>
      <c r="K84" s="171" t="s">
        <v>48</v>
      </c>
      <c r="L84" s="69" t="s">
        <v>373</v>
      </c>
      <c r="M84" s="378"/>
    </row>
    <row r="85" spans="2:16" ht="20.25">
      <c r="B85" s="3"/>
      <c r="C85" s="71"/>
      <c r="D85" s="71"/>
      <c r="E85" s="71"/>
      <c r="F85" s="71"/>
      <c r="G85" s="71"/>
      <c r="H85" s="71"/>
      <c r="I85" s="750"/>
      <c r="J85" s="750"/>
      <c r="K85" s="750"/>
      <c r="L85" s="750"/>
    </row>
    <row r="86" spans="2:16" ht="27.75" customHeight="1">
      <c r="B86" s="702" t="s">
        <v>1</v>
      </c>
      <c r="C86" s="702" t="s">
        <v>2</v>
      </c>
      <c r="D86" s="702" t="s">
        <v>207</v>
      </c>
      <c r="E86" s="694" t="s">
        <v>3</v>
      </c>
      <c r="F86" s="694"/>
      <c r="G86" s="730"/>
      <c r="H86" s="58" t="s">
        <v>4</v>
      </c>
      <c r="I86" s="58" t="s">
        <v>5</v>
      </c>
      <c r="J86" s="58" t="s">
        <v>6</v>
      </c>
      <c r="K86" s="58" t="s">
        <v>7</v>
      </c>
      <c r="L86" s="125" t="s">
        <v>8</v>
      </c>
    </row>
    <row r="87" spans="2:16" ht="36" customHeight="1">
      <c r="B87" s="713"/>
      <c r="C87" s="713"/>
      <c r="D87" s="713"/>
      <c r="E87" s="108" t="str">
        <f>WC!E8</f>
        <v>Oct'21</v>
      </c>
      <c r="F87" s="108" t="str">
        <f>WC!F8</f>
        <v>Nov'21</v>
      </c>
      <c r="G87" s="95" t="str">
        <f>WC!G8</f>
        <v>Dec'21</v>
      </c>
      <c r="H87" s="15" t="s">
        <v>9</v>
      </c>
      <c r="I87" s="15" t="s">
        <v>23</v>
      </c>
      <c r="J87" s="381" t="s">
        <v>23</v>
      </c>
      <c r="K87" s="126" t="s">
        <v>12</v>
      </c>
      <c r="L87" s="126" t="s">
        <v>13</v>
      </c>
    </row>
    <row r="88" spans="2:16" ht="39" customHeight="1">
      <c r="B88" s="141">
        <v>1</v>
      </c>
      <c r="C88" s="152" t="s">
        <v>77</v>
      </c>
      <c r="D88" s="280" t="s">
        <v>208</v>
      </c>
      <c r="E88" s="50">
        <v>0</v>
      </c>
      <c r="F88" s="50">
        <v>300</v>
      </c>
      <c r="G88" s="390">
        <v>290</v>
      </c>
      <c r="H88" s="656">
        <f>G88-F88</f>
        <v>-10</v>
      </c>
      <c r="I88" s="42">
        <v>300</v>
      </c>
      <c r="J88" s="42"/>
      <c r="K88" s="382">
        <f>J88*G88</f>
        <v>0</v>
      </c>
      <c r="L88" s="147" t="s">
        <v>16</v>
      </c>
      <c r="M88" s="772"/>
      <c r="N88" s="686"/>
      <c r="O88" s="383"/>
      <c r="P88" s="383"/>
    </row>
    <row r="89" spans="2:16" ht="40.5" customHeight="1">
      <c r="B89" s="141">
        <v>2</v>
      </c>
      <c r="C89" s="152" t="s">
        <v>205</v>
      </c>
      <c r="D89" s="280" t="s">
        <v>211</v>
      </c>
      <c r="E89" s="50">
        <v>285</v>
      </c>
      <c r="F89" s="50">
        <v>265</v>
      </c>
      <c r="G89" s="390"/>
      <c r="H89" s="175">
        <f>G89-F89</f>
        <v>-265</v>
      </c>
      <c r="I89" s="42"/>
      <c r="J89" s="42"/>
      <c r="K89" s="382">
        <f>J89*G89</f>
        <v>0</v>
      </c>
      <c r="L89" s="147" t="s">
        <v>16</v>
      </c>
      <c r="M89" s="772"/>
      <c r="N89" s="686"/>
      <c r="O89" s="383"/>
      <c r="P89" s="383"/>
    </row>
    <row r="90" spans="2:16" ht="40.5" customHeight="1">
      <c r="B90" s="141">
        <v>3</v>
      </c>
      <c r="C90" s="152" t="s">
        <v>198</v>
      </c>
      <c r="D90" s="280" t="s">
        <v>211</v>
      </c>
      <c r="E90" s="50">
        <v>0</v>
      </c>
      <c r="F90" s="50">
        <v>240</v>
      </c>
      <c r="G90" s="390"/>
      <c r="H90" s="175">
        <f>G90-F90</f>
        <v>-240</v>
      </c>
      <c r="I90" s="42"/>
      <c r="J90" s="42"/>
      <c r="K90" s="382">
        <f>J90*G90</f>
        <v>0</v>
      </c>
      <c r="L90" s="147"/>
      <c r="M90" s="772" t="s">
        <v>343</v>
      </c>
      <c r="N90" s="686"/>
      <c r="O90" s="383"/>
      <c r="P90" s="383"/>
    </row>
    <row r="91" spans="2:16" ht="40.5" customHeight="1">
      <c r="B91" s="141">
        <v>4</v>
      </c>
      <c r="C91" s="152" t="s">
        <v>197</v>
      </c>
      <c r="D91" s="280" t="s">
        <v>208</v>
      </c>
      <c r="E91" s="50">
        <v>245</v>
      </c>
      <c r="F91" s="50">
        <v>0</v>
      </c>
      <c r="G91" s="390"/>
      <c r="H91" s="175">
        <f>G91-F91</f>
        <v>0</v>
      </c>
      <c r="I91" s="42"/>
      <c r="J91" s="42"/>
      <c r="K91" s="382">
        <f>J91*G91</f>
        <v>0</v>
      </c>
      <c r="L91" s="147" t="s">
        <v>16</v>
      </c>
      <c r="M91" s="772" t="s">
        <v>346</v>
      </c>
      <c r="N91" s="686"/>
      <c r="O91" s="383"/>
      <c r="P91" s="383"/>
    </row>
    <row r="92" spans="2:16" ht="34.5" customHeight="1">
      <c r="B92" s="141"/>
      <c r="C92" s="152"/>
      <c r="D92" s="152"/>
      <c r="E92" s="804" t="s">
        <v>17</v>
      </c>
      <c r="F92" s="805"/>
      <c r="G92" s="805"/>
      <c r="H92" s="806"/>
      <c r="I92" s="294">
        <f>SUM(I88:I91)</f>
        <v>300</v>
      </c>
      <c r="J92" s="294">
        <f>SUM(J88:J91)</f>
        <v>0</v>
      </c>
      <c r="K92" s="334">
        <f>SUM(K88:K91)</f>
        <v>0</v>
      </c>
      <c r="L92" s="147"/>
      <c r="M92" s="686"/>
      <c r="N92" s="748"/>
    </row>
    <row r="93" spans="2:16" ht="36.75" customHeight="1">
      <c r="B93" s="141"/>
      <c r="C93" s="739"/>
      <c r="D93" s="740"/>
      <c r="E93" s="740"/>
      <c r="F93" s="740"/>
      <c r="G93" s="740"/>
      <c r="H93" s="749"/>
      <c r="I93" s="714" t="s">
        <v>24</v>
      </c>
      <c r="J93" s="714"/>
      <c r="K93" s="546" t="e">
        <f>K92/J92</f>
        <v>#DIV/0!</v>
      </c>
      <c r="L93" s="185" t="str">
        <f>WC!L22</f>
        <v>(Dec'21)</v>
      </c>
      <c r="M93" s="663" t="s">
        <v>38</v>
      </c>
      <c r="N93" s="663"/>
    </row>
    <row r="94" spans="2:16" ht="36.75" customHeight="1">
      <c r="B94" s="141"/>
      <c r="C94" s="697" t="s">
        <v>347</v>
      </c>
      <c r="D94" s="698"/>
      <c r="E94" s="698"/>
      <c r="F94" s="698"/>
      <c r="G94" s="698"/>
      <c r="H94" s="698"/>
      <c r="I94" s="698"/>
      <c r="J94" s="699"/>
      <c r="K94" s="546">
        <v>0</v>
      </c>
      <c r="L94" s="185" t="str">
        <f>WC!L23</f>
        <v>(Nov'21)</v>
      </c>
      <c r="M94" s="559" t="e">
        <f>(K93-K94)/K94</f>
        <v>#DIV/0!</v>
      </c>
      <c r="N94" s="521">
        <v>89908</v>
      </c>
    </row>
    <row r="96" spans="2:16" s="1" customFormat="1" ht="15.75">
      <c r="B96" s="73" t="s">
        <v>344</v>
      </c>
      <c r="C96" s="73"/>
      <c r="D96" s="73"/>
      <c r="E96" s="73"/>
      <c r="F96" s="73" t="s">
        <v>84</v>
      </c>
      <c r="G96" s="73"/>
      <c r="H96" s="73"/>
      <c r="I96" s="73"/>
      <c r="J96" s="73" t="s">
        <v>22</v>
      </c>
      <c r="K96" s="131"/>
      <c r="L96" s="73"/>
      <c r="M96" s="73"/>
      <c r="N96" s="73"/>
    </row>
    <row r="97" spans="2:14" s="1" customFormat="1" ht="15.75">
      <c r="B97" s="73" t="s">
        <v>83</v>
      </c>
      <c r="C97" s="189"/>
      <c r="D97" s="73"/>
      <c r="E97" s="73"/>
      <c r="F97" s="73" t="s">
        <v>85</v>
      </c>
      <c r="G97" s="73"/>
      <c r="H97" s="73"/>
      <c r="I97" s="73"/>
      <c r="J97" s="73"/>
      <c r="K97" s="131"/>
      <c r="L97" s="73"/>
      <c r="M97" s="73"/>
      <c r="N97" s="73"/>
    </row>
  </sheetData>
  <sheetProtection selectLockedCells="1" selectUnlockedCells="1"/>
  <mergeCells count="57">
    <mergeCell ref="C93:H93"/>
    <mergeCell ref="I93:J93"/>
    <mergeCell ref="M93:N93"/>
    <mergeCell ref="C94:J94"/>
    <mergeCell ref="M88:N88"/>
    <mergeCell ref="M91:N91"/>
    <mergeCell ref="M92:N92"/>
    <mergeCell ref="M90:N90"/>
    <mergeCell ref="E92:H92"/>
    <mergeCell ref="M89:N89"/>
    <mergeCell ref="F32:G32"/>
    <mergeCell ref="E7:G7"/>
    <mergeCell ref="M11:N11"/>
    <mergeCell ref="I14:J14"/>
    <mergeCell ref="M14:N14"/>
    <mergeCell ref="C15:H15"/>
    <mergeCell ref="E19:G19"/>
    <mergeCell ref="C43:H43"/>
    <mergeCell ref="C45:I45"/>
    <mergeCell ref="I47:L47"/>
    <mergeCell ref="E48:G48"/>
    <mergeCell ref="M50:N50"/>
    <mergeCell ref="M21:N21"/>
    <mergeCell ref="M22:N22"/>
    <mergeCell ref="I26:J26"/>
    <mergeCell ref="M26:N26"/>
    <mergeCell ref="C27:H27"/>
    <mergeCell ref="M51:N51"/>
    <mergeCell ref="M52:N52"/>
    <mergeCell ref="M53:N53"/>
    <mergeCell ref="M54:N54"/>
    <mergeCell ref="I55:J55"/>
    <mergeCell ref="I42:J42"/>
    <mergeCell ref="M55:N55"/>
    <mergeCell ref="M66:N66"/>
    <mergeCell ref="I67:J67"/>
    <mergeCell ref="M67:N67"/>
    <mergeCell ref="C68:H68"/>
    <mergeCell ref="B70:C70"/>
    <mergeCell ref="I61:L61"/>
    <mergeCell ref="E62:G62"/>
    <mergeCell ref="M65:N65"/>
    <mergeCell ref="C56:I56"/>
    <mergeCell ref="B86:B87"/>
    <mergeCell ref="C86:C87"/>
    <mergeCell ref="D86:D87"/>
    <mergeCell ref="B82:C82"/>
    <mergeCell ref="C80:H80"/>
    <mergeCell ref="E74:G74"/>
    <mergeCell ref="M77:N77"/>
    <mergeCell ref="M78:N78"/>
    <mergeCell ref="I79:J79"/>
    <mergeCell ref="M79:N79"/>
    <mergeCell ref="E86:G86"/>
    <mergeCell ref="I73:L73"/>
    <mergeCell ref="I85:L85"/>
    <mergeCell ref="M76:N76"/>
  </mergeCells>
  <pageMargins left="0.45" right="0.17" top="0.39027777777777778" bottom="0.2298611111111111" header="0.51180555555555551" footer="0.51180555555555551"/>
  <pageSetup paperSize="9" scale="35" firstPageNumber="0" fitToHeight="0"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1:I30"/>
  <sheetViews>
    <sheetView topLeftCell="A13" zoomScale="90" zoomScaleNormal="90" workbookViewId="0">
      <selection activeCell="E35" sqref="E35"/>
    </sheetView>
  </sheetViews>
  <sheetFormatPr defaultRowHeight="12.75"/>
  <cols>
    <col min="1" max="1" width="2.140625" customWidth="1"/>
    <col min="2" max="2" width="16.28515625" customWidth="1"/>
    <col min="3" max="3" width="20.140625" bestFit="1" customWidth="1"/>
    <col min="4" max="5" width="14" bestFit="1" customWidth="1"/>
    <col min="6" max="6" width="20.28515625" bestFit="1" customWidth="1"/>
    <col min="7" max="8" width="14" bestFit="1" customWidth="1"/>
    <col min="9" max="9" width="18.28515625" bestFit="1" customWidth="1"/>
    <col min="10" max="10" width="18.7109375" customWidth="1"/>
    <col min="11" max="11" width="13.140625" customWidth="1"/>
    <col min="12" max="12" width="18" customWidth="1"/>
    <col min="13" max="13" width="18.7109375" customWidth="1"/>
  </cols>
  <sheetData>
    <row r="1" spans="2:9" ht="13.5" thickBot="1"/>
    <row r="2" spans="2:9" ht="27.75" customHeight="1" thickBot="1">
      <c r="B2" s="527" t="s">
        <v>285</v>
      </c>
      <c r="C2" s="466" t="s">
        <v>289</v>
      </c>
      <c r="D2" s="539" t="s">
        <v>328</v>
      </c>
      <c r="E2" s="536" t="s">
        <v>331</v>
      </c>
      <c r="F2" s="466" t="s">
        <v>290</v>
      </c>
      <c r="G2" s="539" t="s">
        <v>328</v>
      </c>
      <c r="H2" s="536" t="s">
        <v>331</v>
      </c>
      <c r="I2" s="532" t="s">
        <v>329</v>
      </c>
    </row>
    <row r="3" spans="2:9" ht="14.25">
      <c r="B3" s="525" t="s">
        <v>214</v>
      </c>
      <c r="C3" s="526">
        <v>8800</v>
      </c>
      <c r="D3" s="540">
        <v>1350800</v>
      </c>
      <c r="E3" s="537">
        <f>D3/C3</f>
        <v>153.5</v>
      </c>
      <c r="F3" s="526">
        <v>7400</v>
      </c>
      <c r="G3" s="540">
        <v>1134800</v>
      </c>
      <c r="H3" s="537">
        <f>G3/F3</f>
        <v>153.35135135135135</v>
      </c>
      <c r="I3" s="533">
        <f>G3-D3</f>
        <v>-216000</v>
      </c>
    </row>
    <row r="4" spans="2:9" ht="14.25">
      <c r="B4" s="524" t="s">
        <v>143</v>
      </c>
      <c r="C4" s="523">
        <v>450</v>
      </c>
      <c r="D4" s="522">
        <v>117000</v>
      </c>
      <c r="E4" s="537">
        <f>D4/C4</f>
        <v>260</v>
      </c>
      <c r="F4" s="523">
        <v>2350</v>
      </c>
      <c r="G4" s="522">
        <v>611000</v>
      </c>
      <c r="H4" s="537">
        <f>G4/F4</f>
        <v>260</v>
      </c>
      <c r="I4" s="534">
        <f>G4-D4</f>
        <v>494000</v>
      </c>
    </row>
    <row r="5" spans="2:9" ht="15" thickBot="1">
      <c r="B5" s="528" t="s">
        <v>330</v>
      </c>
      <c r="C5" s="529">
        <v>200</v>
      </c>
      <c r="D5" s="541">
        <v>39000</v>
      </c>
      <c r="E5" s="537">
        <f>D5/C5</f>
        <v>195</v>
      </c>
      <c r="F5" s="529">
        <v>200</v>
      </c>
      <c r="G5" s="541">
        <v>39000</v>
      </c>
      <c r="H5" s="537">
        <f>G5/F5</f>
        <v>195</v>
      </c>
      <c r="I5" s="543">
        <f>G5-D5</f>
        <v>0</v>
      </c>
    </row>
    <row r="6" spans="2:9" ht="18.75" customHeight="1" thickBot="1">
      <c r="B6" s="530" t="s">
        <v>327</v>
      </c>
      <c r="C6" s="531">
        <f>SUM(C3:C5)</f>
        <v>9450</v>
      </c>
      <c r="D6" s="542">
        <f t="shared" ref="D6:I6" si="0">SUM(D3:D5)</f>
        <v>1506800</v>
      </c>
      <c r="E6" s="538" t="s">
        <v>332</v>
      </c>
      <c r="F6" s="531">
        <f t="shared" si="0"/>
        <v>9950</v>
      </c>
      <c r="G6" s="542">
        <f t="shared" si="0"/>
        <v>1784800</v>
      </c>
      <c r="H6" s="538" t="s">
        <v>45</v>
      </c>
      <c r="I6" s="535">
        <f t="shared" si="0"/>
        <v>278000</v>
      </c>
    </row>
    <row r="9" spans="2:9" ht="13.5" thickBot="1"/>
    <row r="10" spans="2:9" ht="26.25" thickBot="1">
      <c r="B10" s="527" t="s">
        <v>285</v>
      </c>
      <c r="C10" s="466" t="s">
        <v>289</v>
      </c>
      <c r="D10" s="539" t="s">
        <v>328</v>
      </c>
      <c r="E10" s="536" t="s">
        <v>331</v>
      </c>
      <c r="F10" s="466" t="s">
        <v>290</v>
      </c>
      <c r="G10" s="539" t="s">
        <v>328</v>
      </c>
      <c r="H10" s="536" t="s">
        <v>331</v>
      </c>
      <c r="I10" s="532" t="s">
        <v>329</v>
      </c>
    </row>
    <row r="11" spans="2:9" ht="14.25">
      <c r="B11" s="525" t="s">
        <v>214</v>
      </c>
      <c r="C11" s="526">
        <v>700</v>
      </c>
      <c r="D11" s="540">
        <v>106800</v>
      </c>
      <c r="E11" s="537">
        <f>D11/C11</f>
        <v>152.57142857142858</v>
      </c>
      <c r="F11" s="526">
        <v>250</v>
      </c>
      <c r="G11" s="540">
        <v>38500</v>
      </c>
      <c r="H11" s="537">
        <f>G11/F11</f>
        <v>154</v>
      </c>
      <c r="I11" s="533">
        <f>G11-D11</f>
        <v>-68300</v>
      </c>
    </row>
    <row r="12" spans="2:9" ht="15" thickBot="1">
      <c r="B12" s="524" t="s">
        <v>143</v>
      </c>
      <c r="C12" s="523">
        <v>800</v>
      </c>
      <c r="D12" s="522">
        <v>208000</v>
      </c>
      <c r="E12" s="537">
        <f>D12/C12</f>
        <v>260</v>
      </c>
      <c r="F12" s="523">
        <v>1100</v>
      </c>
      <c r="G12" s="522">
        <v>288600</v>
      </c>
      <c r="H12" s="537">
        <f>G12/F12</f>
        <v>262.36363636363637</v>
      </c>
      <c r="I12" s="534">
        <f>G12-D12</f>
        <v>80600</v>
      </c>
    </row>
    <row r="13" spans="2:9" ht="15" thickBot="1">
      <c r="B13" s="530" t="s">
        <v>327</v>
      </c>
      <c r="C13" s="531">
        <f>SUM(C11:C12)</f>
        <v>1500</v>
      </c>
      <c r="D13" s="542">
        <f>SUM(D11:D12)</f>
        <v>314800</v>
      </c>
      <c r="E13" s="538" t="s">
        <v>332</v>
      </c>
      <c r="F13" s="531">
        <f>SUM(F11:F12)</f>
        <v>1350</v>
      </c>
      <c r="G13" s="542">
        <f>SUM(G11:G12)</f>
        <v>327100</v>
      </c>
      <c r="H13" s="538" t="s">
        <v>45</v>
      </c>
      <c r="I13" s="535">
        <f>SUM(I11:I12)</f>
        <v>12300</v>
      </c>
    </row>
    <row r="16" spans="2:9" ht="13.5" thickBot="1"/>
    <row r="17" spans="2:9" ht="26.25" thickBot="1">
      <c r="B17" s="527" t="s">
        <v>285</v>
      </c>
      <c r="C17" s="466" t="s">
        <v>289</v>
      </c>
      <c r="D17" s="539" t="s">
        <v>328</v>
      </c>
      <c r="E17" s="536" t="s">
        <v>331</v>
      </c>
      <c r="F17" s="466" t="s">
        <v>290</v>
      </c>
      <c r="G17" s="539" t="s">
        <v>328</v>
      </c>
      <c r="H17" s="536" t="s">
        <v>331</v>
      </c>
      <c r="I17" s="532" t="s">
        <v>329</v>
      </c>
    </row>
    <row r="18" spans="2:9" ht="14.25">
      <c r="B18" s="525" t="s">
        <v>214</v>
      </c>
      <c r="C18" s="526">
        <v>5600</v>
      </c>
      <c r="D18" s="540">
        <v>792000</v>
      </c>
      <c r="E18" s="537">
        <f>D18/C18</f>
        <v>141.42857142857142</v>
      </c>
      <c r="F18" s="526">
        <v>5600</v>
      </c>
      <c r="G18" s="540">
        <v>792000</v>
      </c>
      <c r="H18" s="537">
        <f>G18/F18</f>
        <v>141.42857142857142</v>
      </c>
      <c r="I18" s="571">
        <f>G18-D18</f>
        <v>0</v>
      </c>
    </row>
    <row r="19" spans="2:9" ht="14.25">
      <c r="B19" s="579" t="s">
        <v>333</v>
      </c>
      <c r="C19" s="523">
        <v>1000</v>
      </c>
      <c r="D19" s="522">
        <v>51000</v>
      </c>
      <c r="E19" s="537">
        <f>D19/C19</f>
        <v>51</v>
      </c>
      <c r="F19" s="581">
        <v>1400</v>
      </c>
      <c r="G19" s="522">
        <v>70200</v>
      </c>
      <c r="H19" s="537">
        <f>G19/F19</f>
        <v>50.142857142857146</v>
      </c>
      <c r="I19" s="534">
        <f>G19-D19</f>
        <v>19200</v>
      </c>
    </row>
    <row r="20" spans="2:9" ht="14.25">
      <c r="B20" s="524" t="s">
        <v>220</v>
      </c>
      <c r="C20" s="523">
        <v>250</v>
      </c>
      <c r="D20" s="522">
        <v>28250</v>
      </c>
      <c r="E20" s="537">
        <f>D20/C20</f>
        <v>113</v>
      </c>
      <c r="F20" s="523">
        <v>250</v>
      </c>
      <c r="G20" s="522">
        <v>28250</v>
      </c>
      <c r="H20" s="537">
        <f>G20/F20</f>
        <v>113</v>
      </c>
      <c r="I20" s="571">
        <f>G20-D20</f>
        <v>0</v>
      </c>
    </row>
    <row r="21" spans="2:9" ht="14.25">
      <c r="B21" s="579" t="s">
        <v>143</v>
      </c>
      <c r="C21" s="523">
        <v>1600</v>
      </c>
      <c r="D21" s="522">
        <v>444000</v>
      </c>
      <c r="E21" s="537">
        <f>D21/C21</f>
        <v>277.5</v>
      </c>
      <c r="F21" s="581">
        <v>1400</v>
      </c>
      <c r="G21" s="522">
        <v>386000</v>
      </c>
      <c r="H21" s="537">
        <f>G21/F21</f>
        <v>275.71428571428572</v>
      </c>
      <c r="I21" s="533">
        <f>G21-D21</f>
        <v>-58000</v>
      </c>
    </row>
    <row r="22" spans="2:9" ht="15" thickBot="1">
      <c r="B22" s="580" t="s">
        <v>286</v>
      </c>
      <c r="C22" s="529">
        <v>1000</v>
      </c>
      <c r="D22" s="541">
        <v>383000</v>
      </c>
      <c r="E22" s="537">
        <f>D22/C22</f>
        <v>383</v>
      </c>
      <c r="F22" s="582">
        <v>800</v>
      </c>
      <c r="G22" s="541">
        <v>305000</v>
      </c>
      <c r="H22" s="537">
        <f>G22/F22</f>
        <v>381.25</v>
      </c>
      <c r="I22" s="533">
        <f>G22-D22</f>
        <v>-78000</v>
      </c>
    </row>
    <row r="23" spans="2:9" ht="15" thickBot="1">
      <c r="B23" s="530" t="s">
        <v>327</v>
      </c>
      <c r="C23" s="531">
        <f>SUM(C18:C22)</f>
        <v>9450</v>
      </c>
      <c r="D23" s="542">
        <f>SUM(D18:D22)</f>
        <v>1698250</v>
      </c>
      <c r="E23" s="538" t="s">
        <v>332</v>
      </c>
      <c r="F23" s="531">
        <f>SUM(F18:F22)</f>
        <v>9450</v>
      </c>
      <c r="G23" s="542">
        <f>SUM(G18:G22)</f>
        <v>1581450</v>
      </c>
      <c r="H23" s="538" t="s">
        <v>45</v>
      </c>
      <c r="I23" s="572">
        <f>SUM(I18:I22)</f>
        <v>-116800</v>
      </c>
    </row>
    <row r="24" spans="2:9" ht="15" thickBot="1">
      <c r="B24" s="573"/>
      <c r="C24" s="807" t="s">
        <v>355</v>
      </c>
      <c r="D24" s="808"/>
      <c r="E24" s="575">
        <v>185000</v>
      </c>
      <c r="F24" s="807" t="s">
        <v>355</v>
      </c>
      <c r="G24" s="808"/>
      <c r="H24" s="577">
        <v>185000</v>
      </c>
    </row>
    <row r="25" spans="2:9" ht="15" thickBot="1">
      <c r="B25" s="574"/>
      <c r="C25" s="809" t="s">
        <v>356</v>
      </c>
      <c r="D25" s="810"/>
      <c r="E25" s="576">
        <f>D23/E24</f>
        <v>9.1797297297297291</v>
      </c>
      <c r="F25" s="809" t="s">
        <v>356</v>
      </c>
      <c r="G25" s="810"/>
      <c r="H25" s="578">
        <f>G23/H24</f>
        <v>8.5483783783783789</v>
      </c>
    </row>
    <row r="28" spans="2:9" ht="13.5" thickBot="1"/>
    <row r="29" spans="2:9" ht="26.25" thickBot="1">
      <c r="B29" s="527" t="s">
        <v>285</v>
      </c>
      <c r="C29" s="466" t="s">
        <v>289</v>
      </c>
      <c r="D29" s="539" t="s">
        <v>328</v>
      </c>
      <c r="E29" s="536" t="s">
        <v>331</v>
      </c>
      <c r="F29" s="466" t="s">
        <v>290</v>
      </c>
      <c r="G29" s="539" t="s">
        <v>328</v>
      </c>
      <c r="H29" s="536" t="s">
        <v>331</v>
      </c>
      <c r="I29" s="532" t="s">
        <v>329</v>
      </c>
    </row>
    <row r="30" spans="2:9" ht="15" thickBot="1">
      <c r="B30" s="651" t="s">
        <v>143</v>
      </c>
      <c r="C30" s="652">
        <v>700</v>
      </c>
      <c r="D30" s="653">
        <v>178500</v>
      </c>
      <c r="E30" s="654">
        <f>D30/C30</f>
        <v>255</v>
      </c>
      <c r="F30" s="652">
        <v>700</v>
      </c>
      <c r="G30" s="653">
        <v>175000</v>
      </c>
      <c r="H30" s="654">
        <f>G30/F30</f>
        <v>250</v>
      </c>
      <c r="I30" s="655">
        <f>G30-D30</f>
        <v>-3500</v>
      </c>
    </row>
  </sheetData>
  <mergeCells count="4">
    <mergeCell ref="F24:G24"/>
    <mergeCell ref="F25:G25"/>
    <mergeCell ref="C24:D24"/>
    <mergeCell ref="C25:D25"/>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B1:S43"/>
  <sheetViews>
    <sheetView topLeftCell="A4" zoomScale="55" zoomScaleNormal="55" zoomScaleSheetLayoutView="75" workbookViewId="0">
      <selection activeCell="B5" sqref="B5:Q21"/>
    </sheetView>
  </sheetViews>
  <sheetFormatPr defaultColWidth="8.7109375" defaultRowHeight="15"/>
  <cols>
    <col min="1" max="1" width="4.140625" style="1" customWidth="1"/>
    <col min="2" max="2" width="6.42578125" style="1" customWidth="1"/>
    <col min="3" max="4" width="32.28515625" style="1" customWidth="1"/>
    <col min="5" max="5" width="12.7109375" style="1" customWidth="1"/>
    <col min="6" max="6" width="12.85546875" style="1" customWidth="1"/>
    <col min="7" max="8" width="13.140625" style="1" customWidth="1"/>
    <col min="9" max="9" width="22" style="1" customWidth="1"/>
    <col min="10" max="10" width="19.7109375" style="1" customWidth="1"/>
    <col min="11" max="11" width="16.7109375" style="1" customWidth="1"/>
    <col min="12" max="12" width="19.7109375" style="1" customWidth="1"/>
    <col min="13" max="13" width="16.7109375" style="1" customWidth="1"/>
    <col min="14" max="14" width="24.5703125" style="35" customWidth="1"/>
    <col min="15" max="15" width="33.85546875" style="73" customWidth="1"/>
    <col min="16" max="16" width="20" style="73" customWidth="1"/>
    <col min="17" max="17" width="29.42578125" style="73" customWidth="1"/>
    <col min="18" max="18" width="21.140625" style="1" customWidth="1"/>
    <col min="19" max="16384" width="8.7109375" style="1"/>
  </cols>
  <sheetData>
    <row r="1" spans="2:19" ht="20.100000000000001" customHeight="1">
      <c r="B1" s="69" t="s">
        <v>0</v>
      </c>
      <c r="C1" s="71"/>
      <c r="D1" s="71"/>
      <c r="E1" s="71"/>
      <c r="F1" s="71"/>
      <c r="G1" s="71"/>
      <c r="H1" s="71"/>
      <c r="I1" s="71"/>
      <c r="J1" s="71"/>
      <c r="K1" s="71"/>
      <c r="L1" s="71"/>
      <c r="M1" s="71"/>
      <c r="N1" s="69"/>
    </row>
    <row r="2" spans="2:19" ht="20.100000000000001" customHeight="1">
      <c r="B2" s="69"/>
      <c r="C2" s="71"/>
      <c r="D2" s="71"/>
      <c r="E2" s="71"/>
      <c r="F2" s="71"/>
      <c r="G2" s="71"/>
      <c r="H2" s="71"/>
      <c r="I2" s="71"/>
      <c r="J2" s="71"/>
      <c r="K2" s="71"/>
      <c r="L2" s="71"/>
      <c r="M2" s="71"/>
      <c r="N2" s="69"/>
    </row>
    <row r="3" spans="2:19" ht="20.100000000000001" customHeight="1">
      <c r="B3" s="155" t="s">
        <v>104</v>
      </c>
      <c r="C3" s="69"/>
      <c r="D3" s="69"/>
      <c r="E3" s="69"/>
      <c r="F3" s="137" t="str">
        <f>WC!F3</f>
        <v>: DEC 2021</v>
      </c>
      <c r="G3" s="136"/>
      <c r="H3" s="136"/>
      <c r="I3" s="71"/>
      <c r="J3" s="71"/>
      <c r="K3" s="71"/>
      <c r="L3" s="71"/>
      <c r="M3" s="71"/>
      <c r="N3" s="69"/>
    </row>
    <row r="4" spans="2:19" ht="20.100000000000001" customHeight="1">
      <c r="B4" s="3"/>
      <c r="C4" s="71"/>
      <c r="D4" s="71"/>
      <c r="E4" s="71"/>
      <c r="F4" s="71"/>
      <c r="G4" s="71"/>
      <c r="H4" s="71"/>
      <c r="I4" s="71"/>
      <c r="J4" s="71"/>
      <c r="K4" s="71"/>
      <c r="L4" s="71"/>
      <c r="M4" s="71"/>
      <c r="N4" s="69"/>
    </row>
    <row r="5" spans="2:19" ht="27" customHeight="1">
      <c r="B5" s="155"/>
      <c r="C5" s="167" t="s">
        <v>46</v>
      </c>
      <c r="D5" s="398"/>
      <c r="E5" s="168"/>
      <c r="F5" s="169"/>
      <c r="G5" s="169"/>
      <c r="H5" s="71"/>
      <c r="I5" s="217" t="s">
        <v>47</v>
      </c>
      <c r="J5" s="101">
        <v>1000</v>
      </c>
      <c r="K5" s="171" t="s">
        <v>48</v>
      </c>
      <c r="L5" s="101">
        <v>1400</v>
      </c>
      <c r="M5" s="171" t="s">
        <v>48</v>
      </c>
      <c r="N5" s="171" t="s">
        <v>345</v>
      </c>
    </row>
    <row r="6" spans="2:19" ht="26.25" customHeight="1" thickBot="1">
      <c r="B6" s="7"/>
      <c r="I6" s="87"/>
      <c r="J6" s="112"/>
      <c r="L6" s="112"/>
    </row>
    <row r="7" spans="2:19" ht="32.25" customHeight="1" thickBot="1">
      <c r="B7" s="7"/>
      <c r="I7" s="87"/>
      <c r="J7" s="811" t="s">
        <v>357</v>
      </c>
      <c r="K7" s="812"/>
      <c r="L7" s="811" t="s">
        <v>358</v>
      </c>
      <c r="M7" s="812"/>
    </row>
    <row r="8" spans="2:19" ht="33" customHeight="1">
      <c r="B8" s="702" t="s">
        <v>1</v>
      </c>
      <c r="C8" s="702" t="s">
        <v>2</v>
      </c>
      <c r="D8" s="706" t="s">
        <v>207</v>
      </c>
      <c r="E8" s="694" t="s">
        <v>3</v>
      </c>
      <c r="F8" s="694"/>
      <c r="G8" s="730"/>
      <c r="H8" s="58" t="s">
        <v>4</v>
      </c>
      <c r="I8" s="264" t="s">
        <v>5</v>
      </c>
      <c r="J8" s="609" t="s">
        <v>6</v>
      </c>
      <c r="K8" s="610" t="s">
        <v>7</v>
      </c>
      <c r="L8" s="609" t="s">
        <v>6</v>
      </c>
      <c r="M8" s="610" t="s">
        <v>7</v>
      </c>
      <c r="N8" s="11" t="s">
        <v>8</v>
      </c>
      <c r="O8" s="726"/>
      <c r="P8" s="727"/>
      <c r="Q8" s="727"/>
    </row>
    <row r="9" spans="2:19" ht="33" customHeight="1">
      <c r="B9" s="713"/>
      <c r="C9" s="713"/>
      <c r="D9" s="707"/>
      <c r="E9" s="13" t="str">
        <f>WC!E8</f>
        <v>Oct'21</v>
      </c>
      <c r="F9" s="13" t="str">
        <f>WC!F8</f>
        <v>Nov'21</v>
      </c>
      <c r="G9" s="95" t="str">
        <f>WC!G8</f>
        <v>Dec'21</v>
      </c>
      <c r="H9" s="15" t="s">
        <v>9</v>
      </c>
      <c r="I9" s="14" t="s">
        <v>23</v>
      </c>
      <c r="J9" s="585" t="s">
        <v>23</v>
      </c>
      <c r="K9" s="586" t="s">
        <v>12</v>
      </c>
      <c r="L9" s="585" t="s">
        <v>23</v>
      </c>
      <c r="M9" s="586" t="s">
        <v>12</v>
      </c>
      <c r="N9" s="122" t="s">
        <v>13</v>
      </c>
      <c r="O9" s="726"/>
      <c r="P9" s="737"/>
      <c r="Q9" s="737"/>
    </row>
    <row r="10" spans="2:19" ht="52.5" customHeight="1">
      <c r="B10" s="141">
        <v>1</v>
      </c>
      <c r="C10" s="174" t="s">
        <v>77</v>
      </c>
      <c r="D10" s="191" t="s">
        <v>208</v>
      </c>
      <c r="E10" s="191">
        <v>48</v>
      </c>
      <c r="F10" s="191">
        <v>48</v>
      </c>
      <c r="G10" s="391">
        <v>48</v>
      </c>
      <c r="H10" s="335">
        <f t="shared" ref="H10:H18" si="0">G10-F10</f>
        <v>0</v>
      </c>
      <c r="I10" s="544">
        <v>1000</v>
      </c>
      <c r="J10" s="587">
        <v>100</v>
      </c>
      <c r="K10" s="588">
        <f t="shared" ref="K10:K18" si="1">J10*G10</f>
        <v>4800</v>
      </c>
      <c r="L10" s="587">
        <v>200</v>
      </c>
      <c r="M10" s="588">
        <f>L10*G10</f>
        <v>9600</v>
      </c>
      <c r="N10" s="496" t="s">
        <v>16</v>
      </c>
      <c r="O10" s="735"/>
      <c r="P10" s="736"/>
      <c r="Q10" s="736"/>
      <c r="R10" s="339"/>
    </row>
    <row r="11" spans="2:19" ht="78.75" customHeight="1">
      <c r="B11" s="141">
        <v>2</v>
      </c>
      <c r="C11" s="174" t="s">
        <v>40</v>
      </c>
      <c r="D11" s="160" t="s">
        <v>211</v>
      </c>
      <c r="E11" s="191">
        <v>53</v>
      </c>
      <c r="F11" s="191">
        <v>53</v>
      </c>
      <c r="G11" s="391">
        <v>53</v>
      </c>
      <c r="H11" s="335">
        <f t="shared" si="0"/>
        <v>0</v>
      </c>
      <c r="I11" s="584">
        <v>600</v>
      </c>
      <c r="J11" s="587">
        <v>600</v>
      </c>
      <c r="K11" s="588">
        <f t="shared" si="1"/>
        <v>31800</v>
      </c>
      <c r="L11" s="587">
        <v>600</v>
      </c>
      <c r="M11" s="588">
        <f t="shared" ref="M11:M16" si="2">L11*G11</f>
        <v>31800</v>
      </c>
      <c r="N11" s="496" t="s">
        <v>16</v>
      </c>
      <c r="O11" s="725" t="s">
        <v>316</v>
      </c>
      <c r="P11" s="725"/>
      <c r="Q11" s="725"/>
    </row>
    <row r="12" spans="2:19" ht="33.75" hidden="1" customHeight="1">
      <c r="B12" s="141">
        <v>3</v>
      </c>
      <c r="C12" s="174" t="s">
        <v>15</v>
      </c>
      <c r="D12" s="160" t="s">
        <v>211</v>
      </c>
      <c r="E12" s="191"/>
      <c r="F12" s="191"/>
      <c r="G12" s="391"/>
      <c r="H12" s="335">
        <f t="shared" si="0"/>
        <v>0</v>
      </c>
      <c r="I12" s="544"/>
      <c r="J12" s="587"/>
      <c r="K12" s="588">
        <f t="shared" si="1"/>
        <v>0</v>
      </c>
      <c r="L12" s="587"/>
      <c r="M12" s="588">
        <f t="shared" si="2"/>
        <v>0</v>
      </c>
      <c r="N12" s="496" t="s">
        <v>16</v>
      </c>
      <c r="O12" s="725"/>
      <c r="P12" s="725"/>
      <c r="Q12" s="725"/>
      <c r="R12" s="340"/>
      <c r="S12" s="340"/>
    </row>
    <row r="13" spans="2:19" ht="34.5" hidden="1" customHeight="1">
      <c r="B13" s="141">
        <v>4</v>
      </c>
      <c r="C13" s="174" t="s">
        <v>175</v>
      </c>
      <c r="D13" s="191" t="s">
        <v>208</v>
      </c>
      <c r="E13" s="191"/>
      <c r="F13" s="191"/>
      <c r="G13" s="391"/>
      <c r="H13" s="335">
        <f t="shared" si="0"/>
        <v>0</v>
      </c>
      <c r="I13" s="544"/>
      <c r="J13" s="587"/>
      <c r="K13" s="588">
        <f t="shared" si="1"/>
        <v>0</v>
      </c>
      <c r="L13" s="587"/>
      <c r="M13" s="588">
        <f t="shared" si="2"/>
        <v>0</v>
      </c>
      <c r="N13" s="496" t="s">
        <v>16</v>
      </c>
      <c r="O13" s="665" t="s">
        <v>190</v>
      </c>
      <c r="P13" s="665"/>
      <c r="Q13" s="665"/>
    </row>
    <row r="14" spans="2:19" ht="48" customHeight="1">
      <c r="B14" s="141">
        <v>3</v>
      </c>
      <c r="C14" s="174" t="s">
        <v>189</v>
      </c>
      <c r="D14" s="191" t="s">
        <v>208</v>
      </c>
      <c r="E14" s="191">
        <v>48</v>
      </c>
      <c r="F14" s="191">
        <v>48</v>
      </c>
      <c r="G14" s="391">
        <v>48</v>
      </c>
      <c r="H14" s="335">
        <f t="shared" si="0"/>
        <v>0</v>
      </c>
      <c r="I14" s="544">
        <v>300</v>
      </c>
      <c r="J14" s="587">
        <v>200</v>
      </c>
      <c r="K14" s="588">
        <f t="shared" si="1"/>
        <v>9600</v>
      </c>
      <c r="L14" s="587">
        <v>300</v>
      </c>
      <c r="M14" s="588">
        <f t="shared" si="2"/>
        <v>14400</v>
      </c>
      <c r="N14" s="496" t="s">
        <v>16</v>
      </c>
      <c r="O14" s="665"/>
      <c r="P14" s="665"/>
      <c r="Q14" s="665"/>
    </row>
    <row r="15" spans="2:19" ht="48" hidden="1" customHeight="1">
      <c r="B15" s="141">
        <v>5</v>
      </c>
      <c r="C15" s="174" t="s">
        <v>195</v>
      </c>
      <c r="D15" s="160" t="s">
        <v>211</v>
      </c>
      <c r="E15" s="191"/>
      <c r="F15" s="191"/>
      <c r="G15" s="391"/>
      <c r="H15" s="335">
        <f t="shared" si="0"/>
        <v>0</v>
      </c>
      <c r="I15" s="544"/>
      <c r="J15" s="587"/>
      <c r="K15" s="588">
        <f>J15*G15</f>
        <v>0</v>
      </c>
      <c r="L15" s="587"/>
      <c r="M15" s="588">
        <f t="shared" si="2"/>
        <v>0</v>
      </c>
      <c r="N15" s="595" t="s">
        <v>16</v>
      </c>
      <c r="O15" s="664"/>
      <c r="P15" s="665"/>
      <c r="Q15" s="665"/>
    </row>
    <row r="16" spans="2:19" ht="48" customHeight="1">
      <c r="B16" s="141">
        <v>4</v>
      </c>
      <c r="C16" s="174" t="s">
        <v>205</v>
      </c>
      <c r="D16" s="160" t="s">
        <v>211</v>
      </c>
      <c r="E16" s="191">
        <v>48</v>
      </c>
      <c r="F16" s="191">
        <v>48</v>
      </c>
      <c r="G16" s="391">
        <v>48</v>
      </c>
      <c r="H16" s="335">
        <f>G16-F16</f>
        <v>0</v>
      </c>
      <c r="I16" s="544">
        <v>500</v>
      </c>
      <c r="J16" s="587">
        <v>100</v>
      </c>
      <c r="K16" s="588">
        <f>J16*G16</f>
        <v>4800</v>
      </c>
      <c r="L16" s="587">
        <v>300</v>
      </c>
      <c r="M16" s="588">
        <f t="shared" si="2"/>
        <v>14400</v>
      </c>
      <c r="N16" s="456" t="s">
        <v>16</v>
      </c>
      <c r="O16" s="688"/>
      <c r="P16" s="689"/>
      <c r="Q16" s="689"/>
    </row>
    <row r="17" spans="2:17" ht="48" hidden="1" customHeight="1">
      <c r="B17" s="141">
        <v>5</v>
      </c>
      <c r="C17" s="174" t="s">
        <v>21</v>
      </c>
      <c r="D17" s="160" t="s">
        <v>208</v>
      </c>
      <c r="E17" s="191">
        <v>0</v>
      </c>
      <c r="F17" s="191">
        <v>0</v>
      </c>
      <c r="G17" s="391">
        <v>48</v>
      </c>
      <c r="H17" s="335">
        <v>0</v>
      </c>
      <c r="I17" s="544"/>
      <c r="J17" s="587"/>
      <c r="K17" s="588">
        <f>J17*G17</f>
        <v>0</v>
      </c>
      <c r="L17" s="587"/>
      <c r="M17" s="588">
        <f>L17*I17</f>
        <v>0</v>
      </c>
      <c r="N17" s="456" t="s">
        <v>16</v>
      </c>
      <c r="O17" s="688"/>
      <c r="P17" s="689"/>
      <c r="Q17" s="689"/>
    </row>
    <row r="18" spans="2:17" ht="48" hidden="1" customHeight="1">
      <c r="B18" s="141">
        <v>6</v>
      </c>
      <c r="C18" s="174" t="s">
        <v>53</v>
      </c>
      <c r="D18" s="191" t="s">
        <v>208</v>
      </c>
      <c r="E18" s="191">
        <v>0</v>
      </c>
      <c r="F18" s="191">
        <v>0</v>
      </c>
      <c r="G18" s="391"/>
      <c r="H18" s="335">
        <f t="shared" si="0"/>
        <v>0</v>
      </c>
      <c r="I18" s="544"/>
      <c r="J18" s="587"/>
      <c r="K18" s="588">
        <f t="shared" si="1"/>
        <v>0</v>
      </c>
      <c r="L18" s="587"/>
      <c r="M18" s="588">
        <f>L18*I18</f>
        <v>0</v>
      </c>
      <c r="N18" s="456" t="s">
        <v>16</v>
      </c>
      <c r="O18" s="719"/>
      <c r="P18" s="720"/>
      <c r="Q18" s="720"/>
    </row>
    <row r="19" spans="2:17" ht="32.25" customHeight="1" thickBot="1">
      <c r="B19" s="141"/>
      <c r="C19" s="152"/>
      <c r="D19" s="152"/>
      <c r="E19" s="50"/>
      <c r="F19" s="50"/>
      <c r="G19" s="50"/>
      <c r="H19" s="50" t="s">
        <v>17</v>
      </c>
      <c r="I19" s="583">
        <f>SUM(I10:I18)</f>
        <v>2400</v>
      </c>
      <c r="J19" s="589">
        <f>SUM(J10:J18)</f>
        <v>1000</v>
      </c>
      <c r="K19" s="590">
        <f>SUM(K10:K18)</f>
        <v>51000</v>
      </c>
      <c r="L19" s="589">
        <f>SUM(L10:L18)</f>
        <v>1400</v>
      </c>
      <c r="M19" s="590">
        <f>SUM(M10:M18)</f>
        <v>70200</v>
      </c>
      <c r="N19" s="628"/>
      <c r="O19" s="744"/>
      <c r="P19" s="737"/>
    </row>
    <row r="20" spans="2:17" ht="33" customHeight="1">
      <c r="B20" s="598"/>
      <c r="C20" s="599"/>
      <c r="D20" s="599"/>
      <c r="E20" s="599"/>
      <c r="F20" s="600"/>
      <c r="G20" s="600"/>
      <c r="H20" s="813" t="s">
        <v>24</v>
      </c>
      <c r="I20" s="814"/>
      <c r="J20" s="591">
        <f>K19/J19</f>
        <v>51</v>
      </c>
      <c r="K20" s="592" t="s">
        <v>348</v>
      </c>
      <c r="L20" s="591">
        <f>M19/L19</f>
        <v>50.142857142857146</v>
      </c>
      <c r="M20" s="592" t="s">
        <v>348</v>
      </c>
      <c r="N20" s="815" t="s">
        <v>38</v>
      </c>
      <c r="O20" s="816"/>
      <c r="P20" s="596"/>
    </row>
    <row r="21" spans="2:17" ht="33" customHeight="1" thickBot="1">
      <c r="B21" s="601"/>
      <c r="C21" s="817" t="s">
        <v>352</v>
      </c>
      <c r="D21" s="818"/>
      <c r="E21" s="818"/>
      <c r="F21" s="818"/>
      <c r="G21" s="818"/>
      <c r="H21" s="818"/>
      <c r="I21" s="819"/>
      <c r="J21" s="593">
        <v>50.73</v>
      </c>
      <c r="K21" s="594" t="s">
        <v>334</v>
      </c>
      <c r="L21" s="593">
        <v>50.73</v>
      </c>
      <c r="M21" s="594" t="s">
        <v>334</v>
      </c>
      <c r="N21" s="621">
        <f>(L20-L21)/L21</f>
        <v>-1.1573878516515888E-2</v>
      </c>
      <c r="O21" s="622">
        <v>826</v>
      </c>
      <c r="P21" s="597"/>
    </row>
    <row r="22" spans="2:17" ht="18" hidden="1" customHeight="1">
      <c r="B22" s="37"/>
      <c r="C22" s="731"/>
      <c r="D22" s="731"/>
      <c r="E22" s="731"/>
      <c r="F22" s="731"/>
      <c r="G22" s="731"/>
      <c r="H22" s="731"/>
      <c r="I22" s="731"/>
      <c r="J22" s="194"/>
      <c r="K22" s="195"/>
      <c r="L22" s="194"/>
      <c r="M22" s="195"/>
      <c r="N22" s="26"/>
      <c r="O22" s="196"/>
      <c r="P22" s="196"/>
    </row>
    <row r="23" spans="2:17" ht="34.5" hidden="1" customHeight="1">
      <c r="B23" s="716" t="s">
        <v>134</v>
      </c>
      <c r="C23" s="716"/>
      <c r="D23" s="395"/>
      <c r="E23" s="351" t="str">
        <f>WC!F3</f>
        <v>: DEC 2021</v>
      </c>
      <c r="F23" s="37"/>
      <c r="G23" s="352"/>
      <c r="H23" s="25"/>
      <c r="I23" s="25"/>
      <c r="J23" s="194"/>
      <c r="K23" s="195"/>
      <c r="L23" s="194"/>
      <c r="M23" s="195"/>
      <c r="N23" s="26"/>
      <c r="O23" s="196"/>
      <c r="P23" s="196"/>
    </row>
    <row r="24" spans="2:17" ht="27" hidden="1" customHeight="1">
      <c r="B24" s="155"/>
      <c r="C24" s="167" t="s">
        <v>116</v>
      </c>
      <c r="D24" s="167"/>
      <c r="E24" s="168"/>
      <c r="F24" s="169"/>
      <c r="G24" s="169"/>
      <c r="H24" s="71"/>
      <c r="I24" s="217" t="s">
        <v>47</v>
      </c>
      <c r="J24" s="101"/>
      <c r="K24" s="171" t="s">
        <v>48</v>
      </c>
      <c r="L24" s="101"/>
      <c r="M24" s="171" t="s">
        <v>48</v>
      </c>
      <c r="N24" s="171"/>
    </row>
    <row r="25" spans="2:17" ht="18" hidden="1" customHeight="1">
      <c r="B25" s="7"/>
      <c r="I25" s="87"/>
      <c r="J25" s="112"/>
      <c r="L25" s="112"/>
    </row>
    <row r="26" spans="2:17" ht="33" hidden="1" customHeight="1">
      <c r="B26" s="8" t="s">
        <v>1</v>
      </c>
      <c r="C26" s="8" t="s">
        <v>2</v>
      </c>
      <c r="D26" s="8"/>
      <c r="E26" s="694" t="s">
        <v>3</v>
      </c>
      <c r="F26" s="694"/>
      <c r="G26" s="694"/>
      <c r="H26" s="8" t="s">
        <v>4</v>
      </c>
      <c r="I26" s="8" t="s">
        <v>5</v>
      </c>
      <c r="J26" s="11" t="s">
        <v>6</v>
      </c>
      <c r="K26" s="11" t="s">
        <v>7</v>
      </c>
      <c r="L26" s="11" t="s">
        <v>6</v>
      </c>
      <c r="M26" s="11" t="s">
        <v>7</v>
      </c>
      <c r="N26" s="8" t="s">
        <v>8</v>
      </c>
    </row>
    <row r="27" spans="2:17" ht="32.25" hidden="1" customHeight="1">
      <c r="B27" s="12"/>
      <c r="C27" s="12"/>
      <c r="D27" s="51"/>
      <c r="E27" s="13" t="str">
        <f>WC!E8</f>
        <v>Oct'21</v>
      </c>
      <c r="F27" s="13" t="str">
        <f>WC!F8</f>
        <v>Nov'21</v>
      </c>
      <c r="G27" s="336" t="str">
        <f>WC!G8</f>
        <v>Dec'21</v>
      </c>
      <c r="H27" s="15" t="s">
        <v>9</v>
      </c>
      <c r="I27" s="15" t="s">
        <v>23</v>
      </c>
      <c r="J27" s="16" t="s">
        <v>23</v>
      </c>
      <c r="K27" s="16" t="s">
        <v>12</v>
      </c>
      <c r="L27" s="16" t="s">
        <v>23</v>
      </c>
      <c r="M27" s="16" t="s">
        <v>12</v>
      </c>
      <c r="N27" s="12" t="s">
        <v>13</v>
      </c>
    </row>
    <row r="28" spans="2:17" ht="49.5" hidden="1" customHeight="1">
      <c r="B28" s="141">
        <v>1</v>
      </c>
      <c r="C28" s="308" t="s">
        <v>131</v>
      </c>
      <c r="D28" s="411"/>
      <c r="E28" s="191">
        <v>43</v>
      </c>
      <c r="F28" s="191">
        <v>40</v>
      </c>
      <c r="G28" s="192"/>
      <c r="H28" s="193">
        <f>G28-F28</f>
        <v>-40</v>
      </c>
      <c r="I28" s="42"/>
      <c r="J28" s="43"/>
      <c r="K28" s="44">
        <f>J28*G28</f>
        <v>0</v>
      </c>
      <c r="L28" s="43"/>
      <c r="M28" s="44">
        <f>L28*I28</f>
        <v>0</v>
      </c>
      <c r="N28" s="165" t="s">
        <v>16</v>
      </c>
      <c r="O28" s="722"/>
      <c r="P28" s="669"/>
    </row>
    <row r="29" spans="2:17" ht="42.75" hidden="1" customHeight="1">
      <c r="B29" s="141">
        <v>2</v>
      </c>
      <c r="C29" s="308" t="s">
        <v>117</v>
      </c>
      <c r="D29" s="411"/>
      <c r="E29" s="191">
        <v>55</v>
      </c>
      <c r="F29" s="191">
        <v>55</v>
      </c>
      <c r="G29" s="192"/>
      <c r="H29" s="193">
        <f>G29-F29</f>
        <v>-55</v>
      </c>
      <c r="I29" s="327"/>
      <c r="J29" s="328"/>
      <c r="K29" s="44">
        <f>J29*G29</f>
        <v>0</v>
      </c>
      <c r="L29" s="328"/>
      <c r="M29" s="44">
        <f>L29*I29</f>
        <v>0</v>
      </c>
      <c r="N29" s="165" t="s">
        <v>16</v>
      </c>
      <c r="O29" s="723"/>
      <c r="P29" s="724"/>
    </row>
    <row r="30" spans="2:17" ht="54.75" hidden="1" customHeight="1">
      <c r="B30" s="141">
        <v>3</v>
      </c>
      <c r="C30" s="174" t="s">
        <v>118</v>
      </c>
      <c r="D30" s="174"/>
      <c r="E30" s="191">
        <v>50</v>
      </c>
      <c r="F30" s="191">
        <v>55</v>
      </c>
      <c r="G30" s="192">
        <v>55</v>
      </c>
      <c r="H30" s="193">
        <f>G30-F30</f>
        <v>0</v>
      </c>
      <c r="I30" s="42">
        <v>0</v>
      </c>
      <c r="J30" s="43">
        <v>0</v>
      </c>
      <c r="K30" s="44">
        <f>J30*G30</f>
        <v>0</v>
      </c>
      <c r="L30" s="43">
        <v>0</v>
      </c>
      <c r="M30" s="44">
        <f>L30*I30</f>
        <v>0</v>
      </c>
      <c r="N30" s="165"/>
      <c r="O30" s="723"/>
      <c r="P30" s="724"/>
    </row>
    <row r="31" spans="2:17" ht="42" hidden="1" customHeight="1">
      <c r="B31" s="141"/>
      <c r="C31" s="152"/>
      <c r="D31" s="152"/>
      <c r="E31" s="50" t="s">
        <v>17</v>
      </c>
      <c r="F31" s="50"/>
      <c r="G31" s="50"/>
      <c r="H31" s="50"/>
      <c r="I31" s="298">
        <f>SUM(I28:I30)</f>
        <v>0</v>
      </c>
      <c r="J31" s="298">
        <f>SUM(J28:J30)</f>
        <v>0</v>
      </c>
      <c r="K31" s="45">
        <f>SUM(K28:K30)</f>
        <v>0</v>
      </c>
      <c r="L31" s="298">
        <f>SUM(L28:L30)</f>
        <v>0</v>
      </c>
      <c r="M31" s="45">
        <f>SUM(M28:M30)</f>
        <v>0</v>
      </c>
      <c r="N31" s="165"/>
      <c r="O31" s="300"/>
      <c r="P31" s="301"/>
    </row>
    <row r="32" spans="2:17" ht="41.25" hidden="1" customHeight="1">
      <c r="B32" s="141"/>
      <c r="C32" s="152"/>
      <c r="D32" s="152"/>
      <c r="E32" s="152"/>
      <c r="F32" s="46"/>
      <c r="G32" s="46"/>
      <c r="H32" s="46"/>
      <c r="I32" s="714" t="s">
        <v>24</v>
      </c>
      <c r="J32" s="715"/>
      <c r="K32" s="84" t="e">
        <f>K31/J31</f>
        <v>#DIV/0!</v>
      </c>
      <c r="L32" s="84"/>
      <c r="M32" s="84" t="e">
        <f>M31/L31</f>
        <v>#DIV/0!</v>
      </c>
      <c r="N32" s="153" t="str">
        <f>WC!L22</f>
        <v>(Dec'21)</v>
      </c>
      <c r="O32" s="717" t="s">
        <v>38</v>
      </c>
      <c r="P32" s="718"/>
    </row>
    <row r="33" spans="2:18" ht="39.75" hidden="1" customHeight="1">
      <c r="B33" s="141"/>
      <c r="C33" s="728" t="s">
        <v>162</v>
      </c>
      <c r="D33" s="729"/>
      <c r="E33" s="729"/>
      <c r="F33" s="729"/>
      <c r="G33" s="729"/>
      <c r="H33" s="729"/>
      <c r="I33" s="729"/>
      <c r="J33" s="85"/>
      <c r="K33" s="86">
        <v>40</v>
      </c>
      <c r="L33" s="85"/>
      <c r="M33" s="86">
        <v>40</v>
      </c>
      <c r="N33" s="153" t="str">
        <f>WC!L23</f>
        <v>(Nov'21)</v>
      </c>
      <c r="O33" s="359" t="e">
        <f>SUM(K32-K33)/K33</f>
        <v>#DIV/0!</v>
      </c>
      <c r="P33" s="360">
        <v>3000</v>
      </c>
    </row>
    <row r="34" spans="2:18" s="29" customFormat="1" ht="18" customHeight="1">
      <c r="B34" s="24"/>
      <c r="C34" s="25"/>
      <c r="D34" s="25"/>
      <c r="E34" s="25"/>
      <c r="F34" s="25"/>
      <c r="G34" s="25"/>
      <c r="H34" s="25"/>
      <c r="I34" s="25"/>
      <c r="J34" s="194"/>
      <c r="K34" s="195"/>
      <c r="L34" s="194"/>
      <c r="M34" s="195"/>
      <c r="N34" s="26"/>
      <c r="O34" s="196"/>
      <c r="P34" s="196"/>
      <c r="Q34" s="196"/>
      <c r="R34" s="370"/>
    </row>
    <row r="35" spans="2:18" ht="15.75">
      <c r="B35" s="73" t="str">
        <f>WC!B93</f>
        <v>Prepared by: Yi Hong (22/10/2021)</v>
      </c>
      <c r="C35" s="73"/>
      <c r="D35" s="73"/>
      <c r="E35" s="73"/>
      <c r="F35" s="73"/>
      <c r="G35" s="73" t="s">
        <v>84</v>
      </c>
      <c r="H35" s="73"/>
      <c r="I35" s="73"/>
      <c r="J35" s="73"/>
      <c r="K35" s="73" t="s">
        <v>22</v>
      </c>
      <c r="L35" s="73"/>
      <c r="M35" s="73" t="s">
        <v>22</v>
      </c>
      <c r="N35" s="131"/>
    </row>
    <row r="36" spans="2:18" ht="15.75">
      <c r="B36" s="73" t="s">
        <v>83</v>
      </c>
      <c r="C36" s="189"/>
      <c r="D36" s="189"/>
      <c r="E36" s="73"/>
      <c r="F36" s="73"/>
      <c r="G36" s="73" t="s">
        <v>85</v>
      </c>
      <c r="H36" s="73"/>
      <c r="I36" s="73"/>
      <c r="J36" s="73"/>
      <c r="K36" s="73"/>
      <c r="L36" s="73"/>
      <c r="M36" s="73"/>
      <c r="N36" s="131"/>
    </row>
    <row r="37" spans="2:18" ht="15.75">
      <c r="B37" s="73"/>
      <c r="C37" s="73"/>
      <c r="D37" s="73"/>
      <c r="E37" s="73"/>
      <c r="F37" s="73"/>
      <c r="G37" s="73"/>
      <c r="H37" s="73"/>
      <c r="I37" s="73"/>
      <c r="J37" s="73"/>
      <c r="K37" s="73"/>
      <c r="L37" s="73"/>
      <c r="M37" s="73"/>
      <c r="N37" s="131"/>
    </row>
    <row r="38" spans="2:18" ht="15.75">
      <c r="B38" s="73"/>
      <c r="C38" s="73"/>
      <c r="D38" s="73"/>
      <c r="E38" s="73"/>
      <c r="F38" s="73"/>
      <c r="G38" s="73"/>
      <c r="H38" s="73"/>
      <c r="I38" s="73"/>
      <c r="J38" s="73"/>
      <c r="K38" s="73"/>
      <c r="L38" s="73"/>
      <c r="M38" s="73"/>
      <c r="N38" s="131"/>
    </row>
    <row r="39" spans="2:18" ht="15.75">
      <c r="B39" s="73"/>
      <c r="C39" s="73"/>
      <c r="D39" s="73"/>
      <c r="E39" s="73"/>
      <c r="F39" s="73"/>
      <c r="G39" s="73"/>
      <c r="H39" s="73"/>
      <c r="I39" s="73"/>
      <c r="J39" s="73"/>
      <c r="K39" s="73"/>
      <c r="L39" s="73"/>
      <c r="M39" s="73"/>
      <c r="N39" s="131"/>
    </row>
    <row r="40" spans="2:18" ht="15.75">
      <c r="B40" s="721"/>
      <c r="C40" s="721"/>
      <c r="D40" s="176"/>
      <c r="E40" s="48"/>
      <c r="F40" s="28"/>
      <c r="G40" s="28"/>
      <c r="H40" s="28"/>
      <c r="I40" s="28"/>
      <c r="J40" s="194"/>
      <c r="K40" s="194"/>
      <c r="L40" s="194"/>
      <c r="M40" s="194"/>
      <c r="N40" s="28"/>
    </row>
    <row r="41" spans="2:18">
      <c r="C41" s="52"/>
      <c r="D41" s="52"/>
      <c r="G41" s="34"/>
      <c r="K41" s="34"/>
      <c r="M41" s="34"/>
    </row>
    <row r="42" spans="2:18">
      <c r="G42" s="34"/>
      <c r="K42" s="34"/>
      <c r="M42" s="34"/>
    </row>
    <row r="43" spans="2:18">
      <c r="G43" s="34"/>
      <c r="K43" s="34"/>
      <c r="M43" s="34"/>
    </row>
  </sheetData>
  <sheetProtection selectLockedCells="1" selectUnlockedCells="1"/>
  <mergeCells count="30">
    <mergeCell ref="B8:B9"/>
    <mergeCell ref="C8:C9"/>
    <mergeCell ref="D8:D9"/>
    <mergeCell ref="E8:G8"/>
    <mergeCell ref="O8:Q8"/>
    <mergeCell ref="O9:Q9"/>
    <mergeCell ref="O10:Q10"/>
    <mergeCell ref="O11:Q12"/>
    <mergeCell ref="O13:Q13"/>
    <mergeCell ref="O14:Q14"/>
    <mergeCell ref="O15:Q15"/>
    <mergeCell ref="O16:Q16"/>
    <mergeCell ref="B23:C23"/>
    <mergeCell ref="E26:G26"/>
    <mergeCell ref="O28:P28"/>
    <mergeCell ref="O29:P29"/>
    <mergeCell ref="O30:P30"/>
    <mergeCell ref="O17:Q17"/>
    <mergeCell ref="O18:Q18"/>
    <mergeCell ref="O19:P19"/>
    <mergeCell ref="I32:J32"/>
    <mergeCell ref="O32:P32"/>
    <mergeCell ref="C33:I33"/>
    <mergeCell ref="B40:C40"/>
    <mergeCell ref="J7:K7"/>
    <mergeCell ref="L7:M7"/>
    <mergeCell ref="H20:I20"/>
    <mergeCell ref="N20:O20"/>
    <mergeCell ref="C21:I21"/>
    <mergeCell ref="C22:I22"/>
  </mergeCells>
  <pageMargins left="0.45" right="0.25" top="0.39027777777777778" bottom="0.2298611111111111" header="0.51180555555555551" footer="0.51180555555555551"/>
  <pageSetup paperSize="9" scale="34" firstPageNumber="0" fitToHeight="0"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Q41"/>
  <sheetViews>
    <sheetView topLeftCell="B4" zoomScale="60" zoomScaleNormal="60" zoomScaleSheetLayoutView="70" workbookViewId="0">
      <selection activeCell="B5" sqref="B5:Q21"/>
    </sheetView>
  </sheetViews>
  <sheetFormatPr defaultColWidth="8.7109375" defaultRowHeight="15"/>
  <cols>
    <col min="1" max="1" width="0" style="1" hidden="1" customWidth="1"/>
    <col min="2" max="2" width="5.42578125" style="1" customWidth="1"/>
    <col min="3" max="3" width="55" style="1" customWidth="1"/>
    <col min="4" max="4" width="32.85546875" style="1" customWidth="1"/>
    <col min="5" max="5" width="13.85546875" style="1" customWidth="1"/>
    <col min="6" max="6" width="13.28515625" style="1" customWidth="1"/>
    <col min="7" max="7" width="14.140625" style="1" customWidth="1"/>
    <col min="8" max="8" width="18" style="1" customWidth="1"/>
    <col min="9" max="9" width="25" style="1" customWidth="1"/>
    <col min="10" max="10" width="21" style="1" customWidth="1"/>
    <col min="11" max="11" width="16.85546875" style="1" customWidth="1"/>
    <col min="12" max="12" width="20.42578125" style="1" customWidth="1"/>
    <col min="13" max="13" width="17.7109375" style="1" customWidth="1"/>
    <col min="14" max="14" width="28" style="1" customWidth="1"/>
    <col min="15" max="15" width="24.140625" style="73" customWidth="1"/>
    <col min="16" max="16" width="26.140625" style="1" bestFit="1" customWidth="1"/>
    <col min="17" max="16384" width="8.7109375" style="1"/>
  </cols>
  <sheetData>
    <row r="1" spans="1:17" ht="20.100000000000001" customHeight="1">
      <c r="B1" s="69" t="s">
        <v>87</v>
      </c>
      <c r="C1" s="71"/>
      <c r="D1" s="71"/>
      <c r="E1" s="71"/>
      <c r="F1" s="71"/>
      <c r="G1" s="71"/>
      <c r="H1" s="71"/>
      <c r="I1" s="71"/>
      <c r="J1" s="71"/>
      <c r="K1" s="71"/>
      <c r="L1" s="71"/>
      <c r="M1" s="71"/>
    </row>
    <row r="2" spans="1:17" ht="20.100000000000001" customHeight="1">
      <c r="B2" s="69"/>
      <c r="C2" s="71"/>
      <c r="D2" s="71"/>
      <c r="E2" s="71"/>
      <c r="F2" s="71"/>
      <c r="G2" s="71"/>
      <c r="H2" s="71"/>
      <c r="I2" s="71"/>
      <c r="J2" s="71"/>
      <c r="K2" s="71"/>
      <c r="L2" s="71"/>
      <c r="M2" s="71"/>
    </row>
    <row r="3" spans="1:17" ht="20.100000000000001" customHeight="1">
      <c r="B3" s="155" t="s">
        <v>106</v>
      </c>
      <c r="C3" s="71"/>
      <c r="D3" s="71"/>
      <c r="E3" s="139" t="str">
        <f>WC!F3</f>
        <v>: DEC 2021</v>
      </c>
      <c r="F3" s="71"/>
      <c r="G3" s="71"/>
      <c r="H3" s="71"/>
      <c r="I3" s="71"/>
      <c r="J3" s="71"/>
      <c r="K3" s="71"/>
      <c r="L3" s="71"/>
      <c r="M3" s="71"/>
    </row>
    <row r="4" spans="1:17" s="4" customFormat="1" ht="19.5" customHeight="1">
      <c r="B4" s="247"/>
      <c r="C4" s="776"/>
      <c r="D4" s="776"/>
      <c r="E4" s="776"/>
      <c r="F4" s="252"/>
      <c r="G4" s="252"/>
      <c r="H4" s="252"/>
      <c r="I4" s="258"/>
      <c r="J4" s="259"/>
      <c r="K4" s="260"/>
      <c r="L4" s="259"/>
      <c r="M4" s="260"/>
      <c r="N4" s="28"/>
      <c r="O4" s="6"/>
      <c r="P4" s="6"/>
      <c r="Q4" s="6"/>
    </row>
    <row r="5" spans="1:17" s="71" customFormat="1" ht="24" customHeight="1">
      <c r="B5" s="262"/>
      <c r="C5" s="409" t="s">
        <v>194</v>
      </c>
      <c r="D5" s="410"/>
      <c r="E5" s="410"/>
      <c r="F5" s="226"/>
      <c r="G5" s="226"/>
      <c r="I5" s="217" t="s">
        <v>78</v>
      </c>
      <c r="J5" s="261">
        <v>1600</v>
      </c>
      <c r="K5" s="171" t="s">
        <v>48</v>
      </c>
      <c r="L5" s="261">
        <v>1400</v>
      </c>
      <c r="M5" s="171" t="s">
        <v>48</v>
      </c>
      <c r="N5" s="69" t="s">
        <v>345</v>
      </c>
      <c r="O5" s="324"/>
    </row>
    <row r="6" spans="1:17" ht="23.25" customHeight="1" thickBot="1">
      <c r="B6" s="7"/>
      <c r="J6" s="333"/>
      <c r="K6" s="323"/>
      <c r="L6" s="333"/>
      <c r="M6" s="323"/>
      <c r="O6" s="73" t="s">
        <v>78</v>
      </c>
    </row>
    <row r="7" spans="1:17" ht="23.25" customHeight="1" thickBot="1">
      <c r="B7" s="7"/>
      <c r="J7" s="811" t="s">
        <v>357</v>
      </c>
      <c r="K7" s="812"/>
      <c r="L7" s="811" t="s">
        <v>358</v>
      </c>
      <c r="M7" s="812"/>
    </row>
    <row r="8" spans="1:17" ht="33" customHeight="1">
      <c r="B8" s="704" t="s">
        <v>1</v>
      </c>
      <c r="C8" s="706" t="s">
        <v>2</v>
      </c>
      <c r="D8" s="706" t="s">
        <v>207</v>
      </c>
      <c r="E8" s="769" t="s">
        <v>3</v>
      </c>
      <c r="F8" s="770"/>
      <c r="G8" s="771"/>
      <c r="H8" s="556" t="s">
        <v>38</v>
      </c>
      <c r="I8" s="264" t="s">
        <v>5</v>
      </c>
      <c r="J8" s="609" t="s">
        <v>6</v>
      </c>
      <c r="K8" s="610" t="s">
        <v>7</v>
      </c>
      <c r="L8" s="609" t="s">
        <v>6</v>
      </c>
      <c r="M8" s="610" t="s">
        <v>7</v>
      </c>
      <c r="N8" s="11" t="s">
        <v>8</v>
      </c>
      <c r="O8" s="6"/>
    </row>
    <row r="9" spans="1:17" ht="29.25" customHeight="1">
      <c r="B9" s="705"/>
      <c r="C9" s="707"/>
      <c r="D9" s="707"/>
      <c r="E9" s="430" t="str">
        <f>WC!E8</f>
        <v>Oct'21</v>
      </c>
      <c r="F9" s="430" t="str">
        <f>WC!F8</f>
        <v>Nov'21</v>
      </c>
      <c r="G9" s="98" t="str">
        <f>WC!G8</f>
        <v>Dec'21</v>
      </c>
      <c r="H9" s="429" t="s">
        <v>9</v>
      </c>
      <c r="I9" s="14" t="s">
        <v>23</v>
      </c>
      <c r="J9" s="585" t="s">
        <v>80</v>
      </c>
      <c r="K9" s="586" t="s">
        <v>12</v>
      </c>
      <c r="L9" s="585" t="s">
        <v>80</v>
      </c>
      <c r="M9" s="586" t="s">
        <v>12</v>
      </c>
      <c r="N9" s="122" t="s">
        <v>13</v>
      </c>
      <c r="O9" s="1"/>
    </row>
    <row r="10" spans="1:17" ht="31.5" hidden="1" customHeight="1">
      <c r="A10" s="295"/>
      <c r="B10" s="147">
        <v>1</v>
      </c>
      <c r="C10" s="344" t="s">
        <v>89</v>
      </c>
      <c r="D10" s="385" t="s">
        <v>211</v>
      </c>
      <c r="E10" s="403">
        <v>0</v>
      </c>
      <c r="F10" s="62">
        <v>0</v>
      </c>
      <c r="G10" s="163"/>
      <c r="H10" s="61">
        <v>0</v>
      </c>
      <c r="I10" s="494">
        <v>0</v>
      </c>
      <c r="J10" s="602">
        <v>0</v>
      </c>
      <c r="K10" s="603">
        <f>G10*J10</f>
        <v>0</v>
      </c>
      <c r="L10" s="602">
        <v>0</v>
      </c>
      <c r="M10" s="603">
        <f>I10*L10</f>
        <v>0</v>
      </c>
      <c r="N10" s="496" t="s">
        <v>20</v>
      </c>
      <c r="O10" s="341"/>
    </row>
    <row r="11" spans="1:17" ht="39" hidden="1">
      <c r="A11" s="295"/>
      <c r="B11" s="147">
        <v>2</v>
      </c>
      <c r="C11" s="344" t="s">
        <v>136</v>
      </c>
      <c r="D11" s="385" t="s">
        <v>209</v>
      </c>
      <c r="E11" s="403">
        <v>0</v>
      </c>
      <c r="F11" s="62"/>
      <c r="G11" s="163"/>
      <c r="H11" s="61">
        <f>G11-F11</f>
        <v>0</v>
      </c>
      <c r="I11" s="494"/>
      <c r="J11" s="602"/>
      <c r="K11" s="603">
        <f t="shared" ref="K11:K19" si="0">G11*J11</f>
        <v>0</v>
      </c>
      <c r="L11" s="602"/>
      <c r="M11" s="603">
        <f>I11*L11</f>
        <v>0</v>
      </c>
      <c r="N11" s="496" t="s">
        <v>20</v>
      </c>
      <c r="O11" s="341"/>
    </row>
    <row r="12" spans="1:17" ht="32.25" customHeight="1">
      <c r="A12" s="299"/>
      <c r="B12" s="147">
        <v>1</v>
      </c>
      <c r="C12" s="344" t="s">
        <v>90</v>
      </c>
      <c r="D12" s="385" t="s">
        <v>208</v>
      </c>
      <c r="E12" s="403">
        <v>275</v>
      </c>
      <c r="F12" s="62">
        <v>0</v>
      </c>
      <c r="G12" s="163">
        <v>0</v>
      </c>
      <c r="H12" s="455">
        <f>G12-F12</f>
        <v>0</v>
      </c>
      <c r="I12" s="494">
        <v>0</v>
      </c>
      <c r="J12" s="602">
        <v>0</v>
      </c>
      <c r="K12" s="603">
        <f t="shared" si="0"/>
        <v>0</v>
      </c>
      <c r="L12" s="602">
        <v>0</v>
      </c>
      <c r="M12" s="603">
        <f>G12*L12</f>
        <v>0</v>
      </c>
      <c r="N12" s="496" t="s">
        <v>20</v>
      </c>
      <c r="O12" s="341"/>
    </row>
    <row r="13" spans="1:17" ht="32.25" customHeight="1">
      <c r="A13" s="299"/>
      <c r="B13" s="147">
        <v>2</v>
      </c>
      <c r="C13" s="344" t="s">
        <v>77</v>
      </c>
      <c r="D13" s="385" t="s">
        <v>208</v>
      </c>
      <c r="E13" s="403">
        <v>295</v>
      </c>
      <c r="F13" s="62">
        <v>312</v>
      </c>
      <c r="G13" s="163">
        <v>280</v>
      </c>
      <c r="H13" s="563">
        <f t="shared" ref="H13:H19" si="1">G13-F13</f>
        <v>-32</v>
      </c>
      <c r="I13" s="494">
        <v>1000</v>
      </c>
      <c r="J13" s="602">
        <v>900</v>
      </c>
      <c r="K13" s="603">
        <f t="shared" si="0"/>
        <v>252000</v>
      </c>
      <c r="L13" s="602">
        <v>900</v>
      </c>
      <c r="M13" s="603">
        <f t="shared" ref="M13:M19" si="2">G13*L13</f>
        <v>252000</v>
      </c>
      <c r="N13" s="496" t="s">
        <v>20</v>
      </c>
      <c r="O13" s="568" t="s">
        <v>349</v>
      </c>
    </row>
    <row r="14" spans="1:17" ht="33.75" customHeight="1">
      <c r="A14" s="299"/>
      <c r="B14" s="147">
        <v>3</v>
      </c>
      <c r="C14" s="343" t="s">
        <v>198</v>
      </c>
      <c r="D14" s="385" t="s">
        <v>211</v>
      </c>
      <c r="E14" s="403">
        <v>0</v>
      </c>
      <c r="F14" s="62">
        <v>285</v>
      </c>
      <c r="G14" s="163">
        <v>0</v>
      </c>
      <c r="H14" s="455">
        <v>0</v>
      </c>
      <c r="I14" s="494">
        <v>0</v>
      </c>
      <c r="J14" s="602">
        <v>0</v>
      </c>
      <c r="K14" s="603">
        <f t="shared" si="0"/>
        <v>0</v>
      </c>
      <c r="L14" s="602">
        <v>0</v>
      </c>
      <c r="M14" s="603">
        <f t="shared" si="2"/>
        <v>0</v>
      </c>
      <c r="N14" s="497" t="s">
        <v>20</v>
      </c>
      <c r="O14" s="435"/>
    </row>
    <row r="15" spans="1:17" ht="32.25" customHeight="1">
      <c r="A15" s="299"/>
      <c r="B15" s="147">
        <v>4</v>
      </c>
      <c r="C15" s="343" t="s">
        <v>206</v>
      </c>
      <c r="D15" s="385" t="s">
        <v>211</v>
      </c>
      <c r="E15" s="403">
        <v>280</v>
      </c>
      <c r="F15" s="62">
        <v>290</v>
      </c>
      <c r="G15" s="163">
        <v>290</v>
      </c>
      <c r="H15" s="455">
        <f t="shared" si="1"/>
        <v>0</v>
      </c>
      <c r="I15" s="494">
        <v>200</v>
      </c>
      <c r="J15" s="602">
        <v>200</v>
      </c>
      <c r="K15" s="603">
        <f t="shared" si="0"/>
        <v>58000</v>
      </c>
      <c r="L15" s="602">
        <v>0</v>
      </c>
      <c r="M15" s="603">
        <f t="shared" si="2"/>
        <v>0</v>
      </c>
      <c r="N15" s="497" t="s">
        <v>20</v>
      </c>
      <c r="O15" s="435"/>
    </row>
    <row r="16" spans="1:17" ht="33" customHeight="1">
      <c r="A16" s="299"/>
      <c r="B16" s="147">
        <v>5</v>
      </c>
      <c r="C16" s="343" t="s">
        <v>177</v>
      </c>
      <c r="D16" s="385" t="s">
        <v>208</v>
      </c>
      <c r="E16" s="403">
        <v>295</v>
      </c>
      <c r="F16" s="62">
        <v>305</v>
      </c>
      <c r="G16" s="163">
        <v>305</v>
      </c>
      <c r="H16" s="455">
        <f t="shared" si="1"/>
        <v>0</v>
      </c>
      <c r="I16" s="494">
        <v>200</v>
      </c>
      <c r="J16" s="602">
        <v>0</v>
      </c>
      <c r="K16" s="603">
        <f t="shared" si="0"/>
        <v>0</v>
      </c>
      <c r="L16" s="602">
        <v>0</v>
      </c>
      <c r="M16" s="603">
        <f t="shared" si="2"/>
        <v>0</v>
      </c>
      <c r="N16" s="496" t="s">
        <v>20</v>
      </c>
      <c r="O16" s="435"/>
    </row>
    <row r="17" spans="1:16" ht="33" customHeight="1">
      <c r="A17" s="299"/>
      <c r="B17" s="147">
        <v>6</v>
      </c>
      <c r="C17" s="343" t="s">
        <v>100</v>
      </c>
      <c r="D17" s="385" t="s">
        <v>208</v>
      </c>
      <c r="E17" s="148">
        <v>260</v>
      </c>
      <c r="F17" s="62">
        <v>260</v>
      </c>
      <c r="G17" s="163">
        <v>0</v>
      </c>
      <c r="H17" s="455">
        <v>0</v>
      </c>
      <c r="I17" s="494">
        <v>0</v>
      </c>
      <c r="J17" s="604">
        <v>0</v>
      </c>
      <c r="K17" s="605">
        <f t="shared" si="0"/>
        <v>0</v>
      </c>
      <c r="L17" s="604">
        <v>0</v>
      </c>
      <c r="M17" s="603">
        <f t="shared" si="2"/>
        <v>0</v>
      </c>
      <c r="N17" s="496" t="s">
        <v>20</v>
      </c>
      <c r="O17" s="567" t="s">
        <v>337</v>
      </c>
    </row>
    <row r="18" spans="1:16" ht="33" customHeight="1">
      <c r="A18" s="299"/>
      <c r="B18" s="147">
        <v>7</v>
      </c>
      <c r="C18" s="343" t="s">
        <v>197</v>
      </c>
      <c r="D18" s="385" t="s">
        <v>208</v>
      </c>
      <c r="E18" s="148">
        <v>283</v>
      </c>
      <c r="F18" s="62">
        <v>295</v>
      </c>
      <c r="G18" s="163">
        <v>268</v>
      </c>
      <c r="H18" s="563">
        <f t="shared" si="1"/>
        <v>-27</v>
      </c>
      <c r="I18" s="494">
        <v>500</v>
      </c>
      <c r="J18" s="604">
        <v>500</v>
      </c>
      <c r="K18" s="605">
        <f t="shared" si="0"/>
        <v>134000</v>
      </c>
      <c r="L18" s="604">
        <v>500</v>
      </c>
      <c r="M18" s="603">
        <f t="shared" si="2"/>
        <v>134000</v>
      </c>
      <c r="N18" s="497" t="s">
        <v>20</v>
      </c>
      <c r="O18" s="567"/>
    </row>
    <row r="19" spans="1:16" ht="33" customHeight="1">
      <c r="A19" s="299"/>
      <c r="B19" s="147">
        <v>8</v>
      </c>
      <c r="C19" s="343" t="s">
        <v>110</v>
      </c>
      <c r="D19" s="385" t="s">
        <v>208</v>
      </c>
      <c r="E19" s="148">
        <v>0</v>
      </c>
      <c r="F19" s="62">
        <v>295</v>
      </c>
      <c r="G19" s="163">
        <v>295</v>
      </c>
      <c r="H19" s="455">
        <f t="shared" si="1"/>
        <v>0</v>
      </c>
      <c r="I19" s="494">
        <v>100</v>
      </c>
      <c r="J19" s="604">
        <v>0</v>
      </c>
      <c r="K19" s="605">
        <f t="shared" si="0"/>
        <v>0</v>
      </c>
      <c r="L19" s="604">
        <v>0</v>
      </c>
      <c r="M19" s="603">
        <f t="shared" si="2"/>
        <v>0</v>
      </c>
      <c r="N19" s="497" t="s">
        <v>20</v>
      </c>
      <c r="O19" s="1"/>
    </row>
    <row r="20" spans="1:16" ht="33" customHeight="1" thickBot="1">
      <c r="B20" s="145"/>
      <c r="C20" s="150"/>
      <c r="D20" s="150"/>
      <c r="E20" s="134"/>
      <c r="F20" s="134"/>
      <c r="G20" s="134"/>
      <c r="H20" s="134" t="s">
        <v>17</v>
      </c>
      <c r="I20" s="495">
        <f>SUM(I10:I19)</f>
        <v>2000</v>
      </c>
      <c r="J20" s="606">
        <f>SUM(J10:J19)</f>
        <v>1600</v>
      </c>
      <c r="K20" s="607">
        <f>SUM(K10:K19)</f>
        <v>444000</v>
      </c>
      <c r="L20" s="606">
        <f>SUM(L10:L19)</f>
        <v>1400</v>
      </c>
      <c r="M20" s="607">
        <f>SUM(M10:M19)</f>
        <v>386000</v>
      </c>
      <c r="N20" s="629"/>
      <c r="O20" s="608"/>
    </row>
    <row r="21" spans="1:16" ht="33" customHeight="1">
      <c r="B21" s="141"/>
      <c r="C21" s="152"/>
      <c r="D21" s="152"/>
      <c r="E21" s="36"/>
      <c r="F21" s="117"/>
      <c r="G21" s="117"/>
      <c r="H21" s="822" t="s">
        <v>81</v>
      </c>
      <c r="I21" s="823"/>
      <c r="J21" s="591">
        <f>K20/J20</f>
        <v>277.5</v>
      </c>
      <c r="K21" s="592" t="s">
        <v>348</v>
      </c>
      <c r="L21" s="591">
        <f>M20/L20</f>
        <v>275.71428571428572</v>
      </c>
      <c r="M21" s="592" t="s">
        <v>348</v>
      </c>
      <c r="N21" s="825" t="s">
        <v>38</v>
      </c>
      <c r="O21" s="826"/>
    </row>
    <row r="22" spans="1:16" ht="33" customHeight="1" thickBot="1">
      <c r="B22" s="141"/>
      <c r="C22" s="754" t="s">
        <v>353</v>
      </c>
      <c r="D22" s="755"/>
      <c r="E22" s="755"/>
      <c r="F22" s="755"/>
      <c r="G22" s="755"/>
      <c r="H22" s="755"/>
      <c r="I22" s="824"/>
      <c r="J22" s="593">
        <v>299.12</v>
      </c>
      <c r="K22" s="594" t="s">
        <v>334</v>
      </c>
      <c r="L22" s="593">
        <v>299.12</v>
      </c>
      <c r="M22" s="594" t="s">
        <v>334</v>
      </c>
      <c r="N22" s="623">
        <f>(L21-L22)/L22</f>
        <v>-7.8248576777595225E-2</v>
      </c>
      <c r="O22" s="624">
        <v>32774</v>
      </c>
    </row>
    <row r="23" spans="1:16" ht="3" customHeight="1">
      <c r="B23" s="218"/>
      <c r="C23" s="315"/>
      <c r="D23" s="315"/>
      <c r="E23" s="315"/>
      <c r="F23" s="315"/>
      <c r="G23" s="315"/>
      <c r="H23" s="315"/>
      <c r="I23" s="273"/>
      <c r="J23" s="273"/>
      <c r="K23" s="311"/>
      <c r="L23" s="273"/>
      <c r="M23" s="311"/>
      <c r="N23" s="219"/>
      <c r="O23" s="388"/>
    </row>
    <row r="24" spans="1:16" ht="9.75" customHeight="1">
      <c r="B24" s="218"/>
      <c r="C24" s="315"/>
      <c r="D24" s="315"/>
      <c r="E24" s="315"/>
      <c r="F24" s="315"/>
      <c r="G24" s="315"/>
      <c r="H24" s="315"/>
      <c r="I24" s="273"/>
      <c r="J24" s="273"/>
      <c r="K24" s="311"/>
      <c r="L24" s="273"/>
      <c r="M24" s="311"/>
      <c r="N24" s="219"/>
      <c r="O24" s="388"/>
    </row>
    <row r="25" spans="1:16" s="71" customFormat="1" ht="24" hidden="1" customHeight="1">
      <c r="B25" s="262"/>
      <c r="C25" s="409" t="s">
        <v>201</v>
      </c>
      <c r="D25" s="410"/>
      <c r="E25" s="410"/>
      <c r="F25" s="226"/>
      <c r="G25" s="226"/>
      <c r="I25" s="217" t="s">
        <v>78</v>
      </c>
      <c r="J25" s="261"/>
      <c r="K25" s="171" t="s">
        <v>48</v>
      </c>
      <c r="L25" s="261"/>
      <c r="M25" s="171" t="s">
        <v>48</v>
      </c>
      <c r="N25" s="324"/>
      <c r="O25" s="324"/>
    </row>
    <row r="26" spans="1:16" ht="23.25" hidden="1" customHeight="1">
      <c r="B26" s="7"/>
      <c r="J26" s="333"/>
      <c r="K26" s="323"/>
      <c r="L26" s="333"/>
      <c r="M26" s="323"/>
      <c r="O26" s="73" t="s">
        <v>78</v>
      </c>
    </row>
    <row r="27" spans="1:16" ht="33" hidden="1" customHeight="1">
      <c r="B27" s="10" t="s">
        <v>1</v>
      </c>
      <c r="C27" s="404" t="s">
        <v>2</v>
      </c>
      <c r="D27" s="706" t="s">
        <v>207</v>
      </c>
      <c r="E27" s="771" t="s">
        <v>3</v>
      </c>
      <c r="F27" s="668"/>
      <c r="G27" s="668"/>
      <c r="H27" s="556" t="s">
        <v>38</v>
      </c>
      <c r="I27" s="58" t="s">
        <v>5</v>
      </c>
      <c r="J27" s="58" t="s">
        <v>6</v>
      </c>
      <c r="K27" s="58" t="s">
        <v>7</v>
      </c>
      <c r="L27" s="58" t="s">
        <v>6</v>
      </c>
      <c r="M27" s="58" t="s">
        <v>7</v>
      </c>
      <c r="N27" s="11" t="s">
        <v>8</v>
      </c>
      <c r="O27" s="6"/>
    </row>
    <row r="28" spans="1:16" ht="33" hidden="1" customHeight="1">
      <c r="B28" s="14"/>
      <c r="C28" s="405"/>
      <c r="D28" s="707"/>
      <c r="E28" s="402" t="str">
        <f>WC!E8</f>
        <v>Oct'21</v>
      </c>
      <c r="F28" s="13" t="str">
        <f>WC!F8</f>
        <v>Nov'21</v>
      </c>
      <c r="G28" s="95" t="str">
        <f>WC!G8</f>
        <v>Dec'21</v>
      </c>
      <c r="H28" s="14" t="s">
        <v>9</v>
      </c>
      <c r="I28" s="15" t="s">
        <v>23</v>
      </c>
      <c r="J28" s="16" t="s">
        <v>80</v>
      </c>
      <c r="K28" s="16" t="s">
        <v>12</v>
      </c>
      <c r="L28" s="16" t="s">
        <v>80</v>
      </c>
      <c r="M28" s="16" t="s">
        <v>12</v>
      </c>
      <c r="N28" s="12" t="s">
        <v>13</v>
      </c>
      <c r="O28" s="6"/>
    </row>
    <row r="29" spans="1:16" ht="37.5" hidden="1" customHeight="1">
      <c r="A29" s="295"/>
      <c r="B29" s="147">
        <v>1</v>
      </c>
      <c r="C29" s="399" t="s">
        <v>202</v>
      </c>
      <c r="D29" s="385" t="s">
        <v>208</v>
      </c>
      <c r="E29" s="403">
        <v>270</v>
      </c>
      <c r="F29" s="62">
        <v>270</v>
      </c>
      <c r="G29" s="163">
        <v>280</v>
      </c>
      <c r="H29" s="162">
        <f>G29-F29</f>
        <v>10</v>
      </c>
      <c r="I29" s="61">
        <v>600</v>
      </c>
      <c r="J29" s="61"/>
      <c r="K29" s="61">
        <f>J29*G29</f>
        <v>0</v>
      </c>
      <c r="L29" s="61"/>
      <c r="M29" s="61">
        <f>L29*I29</f>
        <v>0</v>
      </c>
      <c r="N29" s="147" t="s">
        <v>20</v>
      </c>
      <c r="O29" s="307" t="s">
        <v>340</v>
      </c>
      <c r="P29" s="341"/>
    </row>
    <row r="30" spans="1:16" ht="32.25" hidden="1" customHeight="1">
      <c r="A30" s="299"/>
      <c r="B30" s="147">
        <v>2</v>
      </c>
      <c r="C30" s="399" t="s">
        <v>203</v>
      </c>
      <c r="D30" s="385" t="s">
        <v>208</v>
      </c>
      <c r="E30" s="403"/>
      <c r="F30" s="62"/>
      <c r="G30" s="163"/>
      <c r="H30" s="162">
        <f>G30-F30</f>
        <v>0</v>
      </c>
      <c r="I30" s="61"/>
      <c r="J30" s="61"/>
      <c r="K30" s="61">
        <f>J30*G30</f>
        <v>0</v>
      </c>
      <c r="L30" s="61"/>
      <c r="M30" s="61">
        <f>L30*I30</f>
        <v>0</v>
      </c>
      <c r="N30" s="147" t="s">
        <v>20</v>
      </c>
      <c r="O30" s="307" t="s">
        <v>204</v>
      </c>
      <c r="P30" s="341"/>
    </row>
    <row r="31" spans="1:16" ht="32.25" hidden="1" customHeight="1">
      <c r="A31" s="299"/>
      <c r="B31" s="147">
        <v>2</v>
      </c>
      <c r="C31" s="343" t="s">
        <v>101</v>
      </c>
      <c r="D31" s="385" t="s">
        <v>208</v>
      </c>
      <c r="E31" s="403">
        <v>295</v>
      </c>
      <c r="F31" s="62">
        <v>295</v>
      </c>
      <c r="G31" s="163">
        <v>0</v>
      </c>
      <c r="H31" s="162">
        <v>0</v>
      </c>
      <c r="I31" s="61">
        <v>0</v>
      </c>
      <c r="J31" s="61">
        <v>0</v>
      </c>
      <c r="K31" s="61">
        <f>J31*G31</f>
        <v>0</v>
      </c>
      <c r="L31" s="61">
        <v>0</v>
      </c>
      <c r="M31" s="61">
        <f>L31*I31</f>
        <v>0</v>
      </c>
      <c r="N31" s="147" t="s">
        <v>20</v>
      </c>
      <c r="O31" s="307" t="s">
        <v>339</v>
      </c>
      <c r="P31" s="341"/>
    </row>
    <row r="32" spans="1:16" ht="33" hidden="1" customHeight="1">
      <c r="B32" s="145"/>
      <c r="C32" s="406"/>
      <c r="D32" s="408"/>
      <c r="E32" s="407" t="s">
        <v>17</v>
      </c>
      <c r="F32" s="134"/>
      <c r="G32" s="134"/>
      <c r="H32" s="60"/>
      <c r="I32" s="271">
        <f>SUM(I29:I31)</f>
        <v>600</v>
      </c>
      <c r="J32" s="271">
        <f>SUM(J29:J31)</f>
        <v>0</v>
      </c>
      <c r="K32" s="271">
        <f>SUM(K29:K31)</f>
        <v>0</v>
      </c>
      <c r="L32" s="271">
        <f>SUM(L29:L31)</f>
        <v>0</v>
      </c>
      <c r="M32" s="271">
        <f>SUM(M29:M31)</f>
        <v>0</v>
      </c>
      <c r="N32" s="151"/>
      <c r="O32" s="357"/>
    </row>
    <row r="33" spans="2:15" ht="33" hidden="1" customHeight="1">
      <c r="B33" s="141"/>
      <c r="C33" s="152"/>
      <c r="D33" s="150"/>
      <c r="E33" s="36"/>
      <c r="F33" s="117"/>
      <c r="G33" s="117"/>
      <c r="H33" s="117"/>
      <c r="I33" s="778" t="s">
        <v>81</v>
      </c>
      <c r="J33" s="778"/>
      <c r="K33" s="109" t="e">
        <f>K32/J32</f>
        <v>#DIV/0!</v>
      </c>
      <c r="L33" s="109"/>
      <c r="M33" s="109" t="e">
        <f>M32/L32</f>
        <v>#DIV/0!</v>
      </c>
      <c r="N33" s="153" t="str">
        <f>WC!L22</f>
        <v>(Dec'21)</v>
      </c>
      <c r="O33" s="566" t="s">
        <v>38</v>
      </c>
    </row>
    <row r="34" spans="2:15" ht="33" hidden="1" customHeight="1">
      <c r="B34" s="141"/>
      <c r="C34" s="768" t="s">
        <v>341</v>
      </c>
      <c r="D34" s="768"/>
      <c r="E34" s="768"/>
      <c r="F34" s="768"/>
      <c r="G34" s="768"/>
      <c r="H34" s="768"/>
      <c r="I34" s="118"/>
      <c r="J34" s="118"/>
      <c r="K34" s="518">
        <v>279.38</v>
      </c>
      <c r="L34" s="118"/>
      <c r="M34" s="518">
        <v>279.38</v>
      </c>
      <c r="N34" s="153" t="str">
        <f>WC!L23</f>
        <v>(Nov'21)</v>
      </c>
      <c r="O34" s="500" t="e">
        <f>(K33-K34)/K34</f>
        <v>#DIV/0!</v>
      </c>
    </row>
    <row r="35" spans="2:15" ht="10.5" hidden="1" customHeight="1">
      <c r="B35" s="218"/>
      <c r="C35" s="315"/>
      <c r="D35" s="315"/>
      <c r="E35" s="315"/>
      <c r="F35" s="315"/>
      <c r="G35" s="315"/>
      <c r="H35" s="315"/>
      <c r="I35" s="273"/>
      <c r="J35" s="273"/>
      <c r="K35" s="311"/>
      <c r="L35" s="273"/>
      <c r="M35" s="311"/>
      <c r="N35" s="219"/>
      <c r="O35" s="388"/>
    </row>
    <row r="36" spans="2:15" ht="15.75">
      <c r="B36" s="28" t="s">
        <v>351</v>
      </c>
      <c r="C36" s="127"/>
      <c r="D36" s="127"/>
      <c r="E36" s="820" t="s">
        <v>96</v>
      </c>
      <c r="F36" s="820"/>
      <c r="G36" s="820"/>
      <c r="H36" s="820"/>
      <c r="I36" s="820"/>
      <c r="J36" s="129"/>
      <c r="K36" s="130" t="s">
        <v>97</v>
      </c>
      <c r="L36" s="129"/>
      <c r="M36" s="130" t="s">
        <v>97</v>
      </c>
      <c r="N36" s="28" t="s">
        <v>98</v>
      </c>
      <c r="O36" s="6"/>
    </row>
    <row r="37" spans="2:15" ht="15.75">
      <c r="B37" s="821" t="str">
        <f>WC!B94</f>
        <v>Checked : Ms. Adeline</v>
      </c>
      <c r="C37" s="821"/>
      <c r="D37" s="396"/>
      <c r="E37" s="821" t="s">
        <v>85</v>
      </c>
      <c r="F37" s="821"/>
      <c r="G37" s="821"/>
      <c r="H37" s="821"/>
      <c r="I37" s="821"/>
      <c r="J37" s="154"/>
      <c r="K37" s="133"/>
      <c r="L37" s="154"/>
      <c r="M37" s="133"/>
      <c r="N37" s="154"/>
    </row>
    <row r="38" spans="2:15">
      <c r="B38" s="73"/>
      <c r="C38" s="73"/>
      <c r="D38" s="73"/>
      <c r="E38" s="73"/>
      <c r="F38" s="73"/>
      <c r="G38" s="73"/>
      <c r="H38" s="73"/>
      <c r="I38" s="73"/>
      <c r="J38" s="73"/>
      <c r="K38" s="73"/>
      <c r="L38" s="73"/>
      <c r="M38" s="73"/>
      <c r="N38" s="73"/>
    </row>
    <row r="39" spans="2:15" ht="15.75">
      <c r="B39" s="28"/>
      <c r="C39" s="127"/>
      <c r="D39" s="127"/>
      <c r="F39" s="34"/>
      <c r="G39" s="34"/>
      <c r="K39" s="34"/>
      <c r="M39" s="34"/>
    </row>
    <row r="40" spans="2:15" ht="15.75">
      <c r="B40" s="131"/>
      <c r="C40" s="132"/>
      <c r="D40" s="132"/>
    </row>
    <row r="41" spans="2:15" ht="20.25">
      <c r="B41" s="779"/>
      <c r="C41" s="779"/>
      <c r="D41" s="779"/>
      <c r="E41" s="779"/>
      <c r="F41" s="779"/>
      <c r="G41" s="779"/>
      <c r="H41" s="779"/>
      <c r="I41" s="779"/>
      <c r="J41" s="779"/>
      <c r="K41" s="779"/>
      <c r="L41" s="779"/>
      <c r="M41" s="779"/>
      <c r="N41" s="779"/>
      <c r="O41" s="779"/>
    </row>
  </sheetData>
  <mergeCells count="18">
    <mergeCell ref="L7:M7"/>
    <mergeCell ref="C4:E4"/>
    <mergeCell ref="I33:J33"/>
    <mergeCell ref="B8:B9"/>
    <mergeCell ref="C8:C9"/>
    <mergeCell ref="D8:D9"/>
    <mergeCell ref="E8:G8"/>
    <mergeCell ref="J7:K7"/>
    <mergeCell ref="C34:H34"/>
    <mergeCell ref="E36:I36"/>
    <mergeCell ref="B37:C37"/>
    <mergeCell ref="E37:I37"/>
    <mergeCell ref="B41:O41"/>
    <mergeCell ref="H21:I21"/>
    <mergeCell ref="C22:I22"/>
    <mergeCell ref="N21:O21"/>
    <mergeCell ref="D27:D28"/>
    <mergeCell ref="E27:G27"/>
  </mergeCells>
  <pageMargins left="0.7" right="0.28000000000000003" top="0.61" bottom="0.17" header="0.3" footer="0.17"/>
  <pageSetup paperSize="9" scale="31"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Q37"/>
  <sheetViews>
    <sheetView topLeftCell="A4" zoomScale="55" zoomScaleNormal="55" zoomScaleSheetLayoutView="75" workbookViewId="0">
      <selection activeCell="B5" sqref="B5:Q21"/>
    </sheetView>
  </sheetViews>
  <sheetFormatPr defaultColWidth="8.7109375" defaultRowHeight="15"/>
  <cols>
    <col min="1" max="1" width="4.140625" style="1" customWidth="1"/>
    <col min="2" max="2" width="6.42578125" style="1" customWidth="1"/>
    <col min="3" max="3" width="38.42578125" style="1" customWidth="1"/>
    <col min="4" max="4" width="16.140625" style="1" customWidth="1"/>
    <col min="5" max="5" width="15.7109375" style="1" customWidth="1"/>
    <col min="6" max="6" width="15.140625" style="1" customWidth="1"/>
    <col min="7" max="7" width="16.5703125" style="1" customWidth="1"/>
    <col min="8" max="8" width="23.5703125" style="1" customWidth="1"/>
    <col min="9" max="9" width="21.85546875" style="1" customWidth="1"/>
    <col min="10" max="10" width="23.28515625" style="1" customWidth="1"/>
    <col min="11" max="11" width="21.85546875" style="1" customWidth="1"/>
    <col min="12" max="12" width="23.28515625" style="1" customWidth="1"/>
    <col min="13" max="13" width="23.85546875" style="35" customWidth="1"/>
    <col min="14" max="14" width="44.5703125" style="73" customWidth="1"/>
    <col min="15" max="15" width="8.7109375" style="73"/>
    <col min="16" max="16" width="44.5703125" style="1" customWidth="1"/>
    <col min="17" max="16384" width="8.7109375" style="1"/>
  </cols>
  <sheetData>
    <row r="1" spans="2:15" ht="20.100000000000001" customHeight="1">
      <c r="B1" s="69" t="s">
        <v>0</v>
      </c>
      <c r="C1" s="71"/>
      <c r="D1" s="71"/>
      <c r="E1" s="71"/>
      <c r="F1" s="71"/>
      <c r="G1" s="71"/>
      <c r="H1" s="71"/>
      <c r="I1" s="71"/>
      <c r="J1" s="71"/>
      <c r="K1" s="71"/>
      <c r="L1" s="71"/>
      <c r="M1" s="69"/>
    </row>
    <row r="2" spans="2:15" ht="20.100000000000001" customHeight="1">
      <c r="B2" s="69"/>
      <c r="C2" s="71"/>
      <c r="D2" s="71"/>
      <c r="E2" s="71"/>
      <c r="F2" s="71"/>
      <c r="G2" s="71"/>
      <c r="H2" s="71"/>
      <c r="I2" s="71"/>
      <c r="J2" s="71"/>
      <c r="K2" s="71"/>
      <c r="L2" s="71"/>
      <c r="M2" s="69"/>
    </row>
    <row r="3" spans="2:15" ht="23.25" customHeight="1">
      <c r="B3" s="738" t="s">
        <v>279</v>
      </c>
      <c r="C3" s="738"/>
      <c r="D3" s="69"/>
      <c r="E3" s="137" t="str">
        <f>WC!F3</f>
        <v>: DEC 2021</v>
      </c>
      <c r="F3" s="136"/>
      <c r="G3" s="136"/>
      <c r="H3" s="25"/>
      <c r="I3" s="194"/>
      <c r="J3" s="195"/>
      <c r="K3" s="194"/>
      <c r="L3" s="195"/>
      <c r="M3" s="26"/>
      <c r="N3" s="196"/>
    </row>
    <row r="4" spans="2:15" ht="34.5" customHeight="1">
      <c r="B4" s="262"/>
      <c r="C4" s="262"/>
      <c r="D4" s="69"/>
      <c r="E4" s="137"/>
      <c r="F4" s="136"/>
      <c r="G4" s="136"/>
      <c r="H4" s="25"/>
      <c r="I4" s="194"/>
      <c r="J4" s="195"/>
      <c r="K4" s="194"/>
      <c r="L4" s="195"/>
      <c r="M4" s="26"/>
      <c r="N4" s="196"/>
    </row>
    <row r="5" spans="2:15" ht="27" customHeight="1">
      <c r="B5" s="155"/>
      <c r="C5" s="167" t="s">
        <v>46</v>
      </c>
      <c r="D5" s="369"/>
      <c r="E5" s="169"/>
      <c r="F5" s="169"/>
      <c r="G5" s="71"/>
      <c r="H5" s="217" t="s">
        <v>47</v>
      </c>
      <c r="I5" s="491">
        <v>1000</v>
      </c>
      <c r="J5" s="171" t="s">
        <v>48</v>
      </c>
      <c r="K5" s="491">
        <v>800</v>
      </c>
      <c r="L5" s="171" t="s">
        <v>48</v>
      </c>
      <c r="M5" s="171" t="s">
        <v>345</v>
      </c>
    </row>
    <row r="6" spans="2:15" s="29" customFormat="1" ht="18" customHeight="1" thickBot="1">
      <c r="B6" s="5"/>
      <c r="H6" s="483"/>
      <c r="I6" s="485"/>
      <c r="J6" s="486"/>
      <c r="K6" s="485"/>
      <c r="L6" s="486"/>
      <c r="M6" s="484"/>
      <c r="N6" s="196"/>
      <c r="O6" s="196"/>
    </row>
    <row r="7" spans="2:15" s="29" customFormat="1" ht="34.5" customHeight="1" thickBot="1">
      <c r="B7" s="5"/>
      <c r="H7" s="483"/>
      <c r="I7" s="811" t="s">
        <v>357</v>
      </c>
      <c r="J7" s="812"/>
      <c r="K7" s="811" t="s">
        <v>358</v>
      </c>
      <c r="L7" s="812"/>
      <c r="M7" s="484"/>
      <c r="N7" s="196"/>
      <c r="O7" s="196"/>
    </row>
    <row r="8" spans="2:15" ht="33" customHeight="1">
      <c r="B8" s="8" t="s">
        <v>1</v>
      </c>
      <c r="C8" s="8" t="s">
        <v>2</v>
      </c>
      <c r="D8" s="694" t="s">
        <v>3</v>
      </c>
      <c r="E8" s="694"/>
      <c r="F8" s="694"/>
      <c r="G8" s="10" t="s">
        <v>4</v>
      </c>
      <c r="H8" s="264" t="s">
        <v>5</v>
      </c>
      <c r="I8" s="613" t="s">
        <v>6</v>
      </c>
      <c r="J8" s="614" t="s">
        <v>7</v>
      </c>
      <c r="K8" s="613" t="s">
        <v>6</v>
      </c>
      <c r="L8" s="614" t="s">
        <v>7</v>
      </c>
      <c r="M8" s="11" t="s">
        <v>8</v>
      </c>
    </row>
    <row r="9" spans="2:15" ht="32.25" customHeight="1">
      <c r="B9" s="12"/>
      <c r="C9" s="12"/>
      <c r="D9" s="13" t="str">
        <f>WC!E8</f>
        <v>Oct'21</v>
      </c>
      <c r="E9" s="13" t="str">
        <f>WC!F8</f>
        <v>Nov'21</v>
      </c>
      <c r="F9" s="95" t="str">
        <f>WC!G8</f>
        <v>Dec'21</v>
      </c>
      <c r="G9" s="14" t="s">
        <v>9</v>
      </c>
      <c r="H9" s="264" t="s">
        <v>23</v>
      </c>
      <c r="I9" s="613" t="s">
        <v>23</v>
      </c>
      <c r="J9" s="614" t="s">
        <v>12</v>
      </c>
      <c r="K9" s="613" t="s">
        <v>23</v>
      </c>
      <c r="L9" s="614" t="s">
        <v>12</v>
      </c>
      <c r="M9" s="122" t="s">
        <v>13</v>
      </c>
    </row>
    <row r="10" spans="2:15" ht="42.75" customHeight="1">
      <c r="B10" s="141">
        <v>1</v>
      </c>
      <c r="C10" s="174" t="s">
        <v>230</v>
      </c>
      <c r="D10" s="191">
        <v>380</v>
      </c>
      <c r="E10" s="191">
        <v>390</v>
      </c>
      <c r="F10" s="391">
        <v>390</v>
      </c>
      <c r="G10" s="479">
        <f>F10-E10</f>
        <v>0</v>
      </c>
      <c r="H10" s="611">
        <v>800</v>
      </c>
      <c r="I10" s="615">
        <v>400</v>
      </c>
      <c r="J10" s="616">
        <f>I10*F10</f>
        <v>156000</v>
      </c>
      <c r="K10" s="615">
        <v>300</v>
      </c>
      <c r="L10" s="616">
        <f>K10*F10</f>
        <v>117000</v>
      </c>
      <c r="M10" s="456" t="s">
        <v>16</v>
      </c>
      <c r="N10" s="565" t="s">
        <v>326</v>
      </c>
    </row>
    <row r="11" spans="2:15" ht="54.75" customHeight="1">
      <c r="B11" s="141">
        <v>2</v>
      </c>
      <c r="C11" s="174" t="s">
        <v>21</v>
      </c>
      <c r="D11" s="191">
        <v>360</v>
      </c>
      <c r="E11" s="191">
        <v>390</v>
      </c>
      <c r="F11" s="391">
        <v>390</v>
      </c>
      <c r="G11" s="479">
        <f>F11-E11</f>
        <v>0</v>
      </c>
      <c r="H11" s="611">
        <v>500</v>
      </c>
      <c r="I11" s="615">
        <v>400</v>
      </c>
      <c r="J11" s="616">
        <f>I11*F11</f>
        <v>156000</v>
      </c>
      <c r="K11" s="615">
        <v>300</v>
      </c>
      <c r="L11" s="616">
        <f>K11*F11</f>
        <v>117000</v>
      </c>
      <c r="M11" s="456" t="s">
        <v>16</v>
      </c>
      <c r="N11" s="307"/>
    </row>
    <row r="12" spans="2:15" ht="54.75" customHeight="1">
      <c r="B12" s="141">
        <v>3</v>
      </c>
      <c r="C12" s="174" t="s">
        <v>318</v>
      </c>
      <c r="D12" s="191">
        <v>355</v>
      </c>
      <c r="E12" s="191">
        <v>355</v>
      </c>
      <c r="F12" s="391">
        <v>0</v>
      </c>
      <c r="G12" s="479">
        <v>0</v>
      </c>
      <c r="H12" s="611">
        <v>0</v>
      </c>
      <c r="I12" s="615">
        <v>0</v>
      </c>
      <c r="J12" s="616">
        <f>I12*F12</f>
        <v>0</v>
      </c>
      <c r="K12" s="615">
        <v>0</v>
      </c>
      <c r="L12" s="616">
        <f>K12*F12</f>
        <v>0</v>
      </c>
      <c r="M12" s="456" t="s">
        <v>16</v>
      </c>
      <c r="N12" s="307"/>
    </row>
    <row r="13" spans="2:15" ht="54.75" customHeight="1">
      <c r="B13" s="141">
        <v>4</v>
      </c>
      <c r="C13" s="174" t="s">
        <v>110</v>
      </c>
      <c r="D13" s="191">
        <v>355</v>
      </c>
      <c r="E13" s="191">
        <v>355</v>
      </c>
      <c r="F13" s="391">
        <v>355</v>
      </c>
      <c r="G13" s="479">
        <f>F13-E13</f>
        <v>0</v>
      </c>
      <c r="H13" s="611">
        <v>200</v>
      </c>
      <c r="I13" s="615">
        <v>200</v>
      </c>
      <c r="J13" s="616">
        <f>I13*F13</f>
        <v>71000</v>
      </c>
      <c r="K13" s="615">
        <v>200</v>
      </c>
      <c r="L13" s="616">
        <f>K13*F13</f>
        <v>71000</v>
      </c>
      <c r="M13" s="456" t="s">
        <v>16</v>
      </c>
      <c r="N13" s="307"/>
    </row>
    <row r="14" spans="2:15" ht="54.75" customHeight="1">
      <c r="B14" s="141">
        <v>5</v>
      </c>
      <c r="C14" s="174" t="s">
        <v>77</v>
      </c>
      <c r="D14" s="191">
        <v>0</v>
      </c>
      <c r="E14" s="191">
        <v>450</v>
      </c>
      <c r="F14" s="391">
        <v>0</v>
      </c>
      <c r="G14" s="479">
        <v>0</v>
      </c>
      <c r="H14" s="611">
        <v>0</v>
      </c>
      <c r="I14" s="615">
        <v>0</v>
      </c>
      <c r="J14" s="616">
        <f>I14*F14</f>
        <v>0</v>
      </c>
      <c r="K14" s="615">
        <v>0</v>
      </c>
      <c r="L14" s="616">
        <f>K14*F14</f>
        <v>0</v>
      </c>
      <c r="M14" s="456" t="s">
        <v>16</v>
      </c>
      <c r="N14" s="569" t="s">
        <v>321</v>
      </c>
    </row>
    <row r="15" spans="2:15" ht="42" customHeight="1" thickBot="1">
      <c r="B15" s="141"/>
      <c r="C15" s="152"/>
      <c r="D15" s="50"/>
      <c r="E15" s="50"/>
      <c r="F15" s="50"/>
      <c r="G15" s="50" t="s">
        <v>17</v>
      </c>
      <c r="H15" s="612">
        <f>SUM(H10:H14)</f>
        <v>1500</v>
      </c>
      <c r="I15" s="617">
        <f>SUM(I10:I14)</f>
        <v>1000</v>
      </c>
      <c r="J15" s="618">
        <f>SUM(J10:J14)</f>
        <v>383000</v>
      </c>
      <c r="K15" s="617">
        <f>SUM(K10:K14)</f>
        <v>800</v>
      </c>
      <c r="L15" s="618">
        <f>SUM(L10:L14)</f>
        <v>305000</v>
      </c>
      <c r="M15" s="628"/>
      <c r="N15" s="625"/>
    </row>
    <row r="16" spans="2:15" ht="41.25" customHeight="1">
      <c r="B16" s="141"/>
      <c r="C16" s="152"/>
      <c r="D16" s="152"/>
      <c r="E16" s="46"/>
      <c r="F16" s="46"/>
      <c r="G16" s="829" t="s">
        <v>24</v>
      </c>
      <c r="H16" s="830"/>
      <c r="I16" s="591">
        <f>J15/I15</f>
        <v>383</v>
      </c>
      <c r="J16" s="592" t="s">
        <v>348</v>
      </c>
      <c r="K16" s="619">
        <f>L15/K15</f>
        <v>381.25</v>
      </c>
      <c r="L16" s="592" t="s">
        <v>348</v>
      </c>
      <c r="M16" s="825" t="s">
        <v>38</v>
      </c>
      <c r="N16" s="826"/>
    </row>
    <row r="17" spans="1:17" ht="39.75" customHeight="1" thickBot="1">
      <c r="B17" s="141"/>
      <c r="C17" s="827" t="s">
        <v>354</v>
      </c>
      <c r="D17" s="828"/>
      <c r="E17" s="828"/>
      <c r="F17" s="828"/>
      <c r="G17" s="828"/>
      <c r="H17" s="828"/>
      <c r="I17" s="593">
        <v>50.73</v>
      </c>
      <c r="J17" s="594" t="s">
        <v>334</v>
      </c>
      <c r="K17" s="620">
        <v>372.5</v>
      </c>
      <c r="L17" s="594" t="s">
        <v>334</v>
      </c>
      <c r="M17" s="626">
        <f>(K16-K17)/K17</f>
        <v>2.3489932885906041E-2</v>
      </c>
      <c r="N17" s="627">
        <v>7000</v>
      </c>
    </row>
    <row r="18" spans="1:17" s="29" customFormat="1" ht="18" customHeight="1">
      <c r="B18" s="24"/>
      <c r="C18" s="25"/>
      <c r="D18" s="25"/>
      <c r="E18" s="25"/>
      <c r="F18" s="25"/>
      <c r="G18" s="25"/>
      <c r="H18" s="25"/>
      <c r="I18" s="194"/>
      <c r="J18" s="195"/>
      <c r="K18" s="194"/>
      <c r="L18" s="195"/>
      <c r="M18" s="26"/>
      <c r="N18" s="196"/>
      <c r="O18" s="196"/>
    </row>
    <row r="19" spans="1:17" ht="27" hidden="1" customHeight="1">
      <c r="B19" s="155"/>
      <c r="C19" s="167" t="s">
        <v>49</v>
      </c>
      <c r="D19" s="369"/>
      <c r="E19" s="169"/>
      <c r="F19" s="169"/>
      <c r="G19" s="71"/>
      <c r="H19" s="217" t="s">
        <v>47</v>
      </c>
      <c r="I19" s="101">
        <v>200</v>
      </c>
      <c r="J19" s="171" t="s">
        <v>48</v>
      </c>
      <c r="K19" s="101">
        <v>200</v>
      </c>
      <c r="L19" s="171" t="s">
        <v>48</v>
      </c>
      <c r="M19" s="171"/>
    </row>
    <row r="20" spans="1:17" ht="18" hidden="1" customHeight="1">
      <c r="B20" s="7"/>
      <c r="H20" s="87"/>
      <c r="I20" s="112"/>
      <c r="K20" s="112"/>
    </row>
    <row r="21" spans="1:17" ht="33" hidden="1" customHeight="1">
      <c r="B21" s="8" t="s">
        <v>1</v>
      </c>
      <c r="C21" s="8" t="s">
        <v>2</v>
      </c>
      <c r="D21" s="694" t="s">
        <v>3</v>
      </c>
      <c r="E21" s="694"/>
      <c r="F21" s="694"/>
      <c r="G21" s="8" t="s">
        <v>4</v>
      </c>
      <c r="H21" s="8" t="s">
        <v>5</v>
      </c>
      <c r="I21" s="11" t="s">
        <v>6</v>
      </c>
      <c r="J21" s="11" t="s">
        <v>7</v>
      </c>
      <c r="K21" s="11" t="s">
        <v>6</v>
      </c>
      <c r="L21" s="11" t="s">
        <v>7</v>
      </c>
      <c r="M21" s="8" t="s">
        <v>8</v>
      </c>
    </row>
    <row r="22" spans="1:17" ht="32.25" hidden="1" customHeight="1">
      <c r="B22" s="12"/>
      <c r="C22" s="12"/>
      <c r="D22" s="13" t="str">
        <f>WC!E8</f>
        <v>Oct'21</v>
      </c>
      <c r="E22" s="13" t="str">
        <f>WC!F8</f>
        <v>Nov'21</v>
      </c>
      <c r="F22" s="95" t="str">
        <f>WC!G8</f>
        <v>Dec'21</v>
      </c>
      <c r="G22" s="15" t="s">
        <v>9</v>
      </c>
      <c r="H22" s="15" t="s">
        <v>23</v>
      </c>
      <c r="I22" s="16" t="s">
        <v>23</v>
      </c>
      <c r="J22" s="16" t="s">
        <v>12</v>
      </c>
      <c r="K22" s="16" t="s">
        <v>23</v>
      </c>
      <c r="L22" s="16" t="s">
        <v>12</v>
      </c>
      <c r="M22" s="12" t="s">
        <v>13</v>
      </c>
    </row>
    <row r="23" spans="1:17" ht="42.75" hidden="1" customHeight="1">
      <c r="B23" s="141">
        <v>1</v>
      </c>
      <c r="C23" s="366" t="s">
        <v>21</v>
      </c>
      <c r="D23" s="191">
        <v>0</v>
      </c>
      <c r="E23" s="191">
        <v>0</v>
      </c>
      <c r="F23" s="391">
        <v>360</v>
      </c>
      <c r="G23" s="193">
        <v>0</v>
      </c>
      <c r="H23" s="42">
        <v>500</v>
      </c>
      <c r="I23" s="43"/>
      <c r="J23" s="44">
        <f>I23*F23</f>
        <v>0</v>
      </c>
      <c r="K23" s="43"/>
      <c r="L23" s="44">
        <f>K23*H23</f>
        <v>0</v>
      </c>
      <c r="M23" s="165" t="s">
        <v>16</v>
      </c>
      <c r="N23" s="565" t="s">
        <v>212</v>
      </c>
    </row>
    <row r="24" spans="1:17" ht="42.75" hidden="1" customHeight="1">
      <c r="B24" s="141">
        <v>2</v>
      </c>
      <c r="C24" s="308"/>
      <c r="D24" s="191">
        <v>0</v>
      </c>
      <c r="E24" s="191">
        <v>145</v>
      </c>
      <c r="F24" s="391">
        <v>145</v>
      </c>
      <c r="G24" s="193">
        <v>0</v>
      </c>
      <c r="H24" s="42">
        <v>200</v>
      </c>
      <c r="I24" s="43"/>
      <c r="J24" s="44">
        <f>I24*F24</f>
        <v>0</v>
      </c>
      <c r="K24" s="43"/>
      <c r="L24" s="44">
        <f>K24*H24</f>
        <v>0</v>
      </c>
      <c r="M24" s="165" t="s">
        <v>16</v>
      </c>
      <c r="N24" s="307" t="s">
        <v>212</v>
      </c>
    </row>
    <row r="25" spans="1:17" ht="42" hidden="1" customHeight="1">
      <c r="B25" s="141"/>
      <c r="C25" s="152"/>
      <c r="D25" s="50" t="s">
        <v>17</v>
      </c>
      <c r="E25" s="50"/>
      <c r="F25" s="50"/>
      <c r="G25" s="50"/>
      <c r="H25" s="298">
        <f>SUM(H23:H24)</f>
        <v>700</v>
      </c>
      <c r="I25" s="298">
        <f>SUM(I23:I24)</f>
        <v>0</v>
      </c>
      <c r="J25" s="45">
        <f>SUM(J23:J24)</f>
        <v>0</v>
      </c>
      <c r="K25" s="298">
        <f>SUM(K23:K24)</f>
        <v>0</v>
      </c>
      <c r="L25" s="45">
        <f>SUM(L23:L24)</f>
        <v>0</v>
      </c>
      <c r="M25" s="165"/>
      <c r="N25" s="300"/>
    </row>
    <row r="26" spans="1:17" ht="41.25" hidden="1" customHeight="1">
      <c r="B26" s="141"/>
      <c r="C26" s="152"/>
      <c r="D26" s="152"/>
      <c r="E26" s="46"/>
      <c r="F26" s="46"/>
      <c r="G26" s="46"/>
      <c r="H26" s="714" t="s">
        <v>24</v>
      </c>
      <c r="I26" s="715"/>
      <c r="J26" s="84" t="e">
        <f>J25/I25</f>
        <v>#DIV/0!</v>
      </c>
      <c r="K26" s="84"/>
      <c r="L26" s="84" t="e">
        <f>L25/K25</f>
        <v>#DIV/0!</v>
      </c>
      <c r="M26" s="153" t="str">
        <f>WC!L22</f>
        <v>(Dec'21)</v>
      </c>
      <c r="N26" s="564" t="s">
        <v>38</v>
      </c>
    </row>
    <row r="27" spans="1:17" ht="39.75" hidden="1" customHeight="1">
      <c r="B27" s="141"/>
      <c r="C27" s="739" t="s">
        <v>213</v>
      </c>
      <c r="D27" s="740"/>
      <c r="E27" s="740"/>
      <c r="F27" s="740"/>
      <c r="G27" s="740"/>
      <c r="H27" s="740"/>
      <c r="I27" s="85"/>
      <c r="J27" s="86">
        <v>125</v>
      </c>
      <c r="K27" s="85"/>
      <c r="L27" s="86">
        <v>125</v>
      </c>
      <c r="M27" s="153" t="str">
        <f>WC!L23</f>
        <v>(Nov'21)</v>
      </c>
      <c r="N27" s="374" t="s">
        <v>45</v>
      </c>
    </row>
    <row r="28" spans="1:17" ht="11.25" hidden="1" customHeight="1">
      <c r="B28" s="218"/>
      <c r="C28" s="397"/>
      <c r="D28" s="397"/>
      <c r="E28" s="397"/>
      <c r="F28" s="397"/>
      <c r="G28" s="397"/>
      <c r="H28" s="397"/>
      <c r="I28" s="39"/>
      <c r="J28" s="316"/>
      <c r="K28" s="39"/>
      <c r="L28" s="316"/>
      <c r="M28" s="219"/>
      <c r="N28" s="412"/>
    </row>
    <row r="29" spans="1:17" ht="15.75">
      <c r="B29" s="73" t="s">
        <v>351</v>
      </c>
      <c r="C29" s="73"/>
      <c r="D29" s="73"/>
      <c r="E29" s="73"/>
      <c r="F29" s="73" t="s">
        <v>84</v>
      </c>
      <c r="G29" s="73"/>
      <c r="H29" s="73"/>
      <c r="I29" s="73"/>
      <c r="J29" s="73" t="s">
        <v>22</v>
      </c>
      <c r="K29" s="73"/>
      <c r="L29" s="73" t="s">
        <v>22</v>
      </c>
      <c r="M29" s="131"/>
    </row>
    <row r="30" spans="1:17" ht="15.75">
      <c r="B30" s="73" t="s">
        <v>83</v>
      </c>
      <c r="C30" s="189"/>
      <c r="D30" s="73"/>
      <c r="E30" s="73"/>
      <c r="F30" s="73" t="s">
        <v>85</v>
      </c>
      <c r="G30" s="73"/>
      <c r="H30" s="73"/>
      <c r="I30" s="73"/>
      <c r="J30" s="73"/>
      <c r="K30" s="73"/>
      <c r="L30" s="73"/>
      <c r="M30" s="131"/>
    </row>
    <row r="31" spans="1:17" ht="15.75">
      <c r="B31" s="73"/>
      <c r="C31" s="73"/>
      <c r="D31" s="73"/>
      <c r="E31" s="73"/>
      <c r="F31" s="73"/>
      <c r="G31" s="73"/>
      <c r="H31" s="73"/>
      <c r="I31" s="73"/>
      <c r="J31" s="73"/>
      <c r="K31" s="73"/>
      <c r="L31" s="73"/>
      <c r="M31" s="131"/>
    </row>
    <row r="32" spans="1:17" s="73" customFormat="1" ht="15.75">
      <c r="A32" s="1"/>
      <c r="M32" s="131"/>
      <c r="P32" s="1"/>
      <c r="Q32" s="1"/>
    </row>
    <row r="33" spans="1:17" s="73" customFormat="1" ht="15.75">
      <c r="A33" s="1"/>
      <c r="M33" s="131"/>
      <c r="P33" s="1"/>
      <c r="Q33" s="1"/>
    </row>
    <row r="34" spans="1:17" s="73" customFormat="1" ht="15.75" customHeight="1">
      <c r="A34" s="1"/>
      <c r="B34" s="373"/>
      <c r="C34" s="373"/>
      <c r="D34" s="48"/>
      <c r="E34" s="28"/>
      <c r="F34" s="28"/>
      <c r="G34" s="28"/>
      <c r="H34" s="28"/>
      <c r="I34" s="194"/>
      <c r="J34" s="194"/>
      <c r="K34" s="194"/>
      <c r="L34" s="194"/>
      <c r="M34" s="28"/>
      <c r="P34" s="1"/>
      <c r="Q34" s="1"/>
    </row>
    <row r="35" spans="1:17" s="73" customFormat="1">
      <c r="A35" s="1"/>
      <c r="B35" s="1"/>
      <c r="C35" s="52"/>
      <c r="D35" s="1"/>
      <c r="E35" s="1"/>
      <c r="F35" s="34"/>
      <c r="G35" s="1"/>
      <c r="H35" s="1"/>
      <c r="I35" s="1"/>
      <c r="J35" s="34"/>
      <c r="K35" s="1"/>
      <c r="L35" s="34"/>
      <c r="M35" s="35"/>
      <c r="P35" s="1"/>
      <c r="Q35" s="1"/>
    </row>
    <row r="36" spans="1:17" s="73" customFormat="1">
      <c r="A36" s="1"/>
      <c r="B36" s="1"/>
      <c r="C36" s="1"/>
      <c r="D36" s="1"/>
      <c r="E36" s="1"/>
      <c r="F36" s="34"/>
      <c r="G36" s="1"/>
      <c r="H36" s="1"/>
      <c r="I36" s="1"/>
      <c r="J36" s="34"/>
      <c r="K36" s="1"/>
      <c r="L36" s="34"/>
      <c r="M36" s="35"/>
      <c r="P36" s="1"/>
      <c r="Q36" s="1"/>
    </row>
    <row r="37" spans="1:17" s="73" customFormat="1">
      <c r="A37" s="1"/>
      <c r="B37" s="1"/>
      <c r="C37" s="1"/>
      <c r="D37" s="1"/>
      <c r="E37" s="1"/>
      <c r="F37" s="34"/>
      <c r="G37" s="1"/>
      <c r="H37" s="1"/>
      <c r="I37" s="1"/>
      <c r="J37" s="34"/>
      <c r="K37" s="1"/>
      <c r="L37" s="34"/>
      <c r="M37" s="35"/>
      <c r="P37" s="1"/>
      <c r="Q37" s="1"/>
    </row>
  </sheetData>
  <sheetProtection selectLockedCells="1" selectUnlockedCells="1"/>
  <mergeCells count="10">
    <mergeCell ref="M16:N16"/>
    <mergeCell ref="D21:F21"/>
    <mergeCell ref="B3:C3"/>
    <mergeCell ref="D8:F8"/>
    <mergeCell ref="H26:I26"/>
    <mergeCell ref="C27:H27"/>
    <mergeCell ref="I7:J7"/>
    <mergeCell ref="K7:L7"/>
    <mergeCell ref="C17:H17"/>
    <mergeCell ref="G16:H16"/>
  </mergeCells>
  <pageMargins left="0.45" right="0.25" top="0.39027777777777778" bottom="0.2298611111111111" header="0.51180555555555551" footer="0.51180555555555551"/>
  <pageSetup paperSize="9" scale="38" firstPageNumber="0" fitToHeight="0"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I23"/>
  <sheetViews>
    <sheetView workbookViewId="0">
      <selection activeCell="F45" sqref="F45"/>
    </sheetView>
  </sheetViews>
  <sheetFormatPr defaultRowHeight="12.75"/>
  <cols>
    <col min="1" max="1" width="3.140625" customWidth="1"/>
    <col min="2" max="2" width="14.7109375" customWidth="1"/>
    <col min="3" max="3" width="18.28515625" customWidth="1"/>
    <col min="4" max="4" width="19.140625" customWidth="1"/>
    <col min="5" max="5" width="16.42578125" bestFit="1" customWidth="1"/>
    <col min="6" max="6" width="16.42578125" customWidth="1"/>
    <col min="7" max="7" width="18.5703125" customWidth="1"/>
    <col min="8" max="8" width="16.5703125" customWidth="1"/>
    <col min="9" max="9" width="33.5703125" customWidth="1"/>
  </cols>
  <sheetData>
    <row r="1" spans="2:9" ht="13.5" thickBot="1"/>
    <row r="2" spans="2:9" ht="19.5" customHeight="1">
      <c r="B2" s="831" t="s">
        <v>144</v>
      </c>
      <c r="C2" s="831" t="s">
        <v>312</v>
      </c>
      <c r="D2" s="831" t="s">
        <v>313</v>
      </c>
      <c r="E2" s="831" t="s">
        <v>307</v>
      </c>
      <c r="F2" s="831" t="s">
        <v>310</v>
      </c>
      <c r="G2" s="831" t="s">
        <v>311</v>
      </c>
      <c r="H2" s="831" t="s">
        <v>308</v>
      </c>
      <c r="I2" s="837" t="s">
        <v>301</v>
      </c>
    </row>
    <row r="3" spans="2:9" ht="16.5" customHeight="1" thickBot="1">
      <c r="B3" s="832"/>
      <c r="C3" s="832"/>
      <c r="D3" s="832"/>
      <c r="E3" s="832"/>
      <c r="F3" s="832"/>
      <c r="G3" s="832"/>
      <c r="H3" s="832"/>
      <c r="I3" s="838"/>
    </row>
    <row r="4" spans="2:9" ht="15" thickBot="1">
      <c r="B4" s="503" t="s">
        <v>19</v>
      </c>
      <c r="C4" s="504">
        <v>2850</v>
      </c>
      <c r="D4" s="504">
        <v>2200</v>
      </c>
      <c r="E4" s="505">
        <v>650</v>
      </c>
      <c r="F4" s="505">
        <v>154</v>
      </c>
      <c r="G4" s="506">
        <f t="shared" ref="G4:G9" si="0">E4*F4</f>
        <v>100100</v>
      </c>
      <c r="H4" s="505">
        <v>0</v>
      </c>
      <c r="I4" s="507" t="s">
        <v>298</v>
      </c>
    </row>
    <row r="5" spans="2:9" ht="15" thickBot="1">
      <c r="B5" s="503" t="s">
        <v>21</v>
      </c>
      <c r="C5" s="504">
        <v>1250</v>
      </c>
      <c r="D5" s="505">
        <v>900</v>
      </c>
      <c r="E5" s="505">
        <v>350</v>
      </c>
      <c r="F5" s="505">
        <v>154</v>
      </c>
      <c r="G5" s="506">
        <f t="shared" si="0"/>
        <v>53900</v>
      </c>
      <c r="H5" s="505">
        <v>0</v>
      </c>
      <c r="I5" s="507" t="s">
        <v>298</v>
      </c>
    </row>
    <row r="6" spans="2:9" ht="15" thickBot="1">
      <c r="B6" s="503" t="s">
        <v>299</v>
      </c>
      <c r="C6" s="505">
        <v>300</v>
      </c>
      <c r="D6" s="505">
        <v>200</v>
      </c>
      <c r="E6" s="505">
        <v>100</v>
      </c>
      <c r="F6" s="505">
        <v>155</v>
      </c>
      <c r="G6" s="506">
        <f t="shared" si="0"/>
        <v>15500</v>
      </c>
      <c r="H6" s="505">
        <v>0</v>
      </c>
      <c r="I6" s="507" t="s">
        <v>298</v>
      </c>
    </row>
    <row r="7" spans="2:9" ht="15" thickBot="1">
      <c r="B7" s="503" t="s">
        <v>52</v>
      </c>
      <c r="C7" s="505">
        <v>300</v>
      </c>
      <c r="D7" s="505">
        <v>150</v>
      </c>
      <c r="E7" s="505">
        <v>50</v>
      </c>
      <c r="F7" s="505">
        <v>150</v>
      </c>
      <c r="G7" s="506">
        <f t="shared" si="0"/>
        <v>7500</v>
      </c>
      <c r="H7" s="505">
        <v>100</v>
      </c>
      <c r="I7" s="839" t="s">
        <v>309</v>
      </c>
    </row>
    <row r="8" spans="2:9" ht="15" thickBot="1">
      <c r="B8" s="503" t="s">
        <v>300</v>
      </c>
      <c r="C8" s="504">
        <v>2435</v>
      </c>
      <c r="D8" s="504">
        <v>1000</v>
      </c>
      <c r="E8" s="505">
        <v>0</v>
      </c>
      <c r="F8" s="505">
        <v>150</v>
      </c>
      <c r="G8" s="506">
        <f t="shared" si="0"/>
        <v>0</v>
      </c>
      <c r="H8" s="504">
        <v>1435</v>
      </c>
      <c r="I8" s="840"/>
    </row>
    <row r="9" spans="2:9" ht="15" thickBot="1">
      <c r="B9" s="503" t="s">
        <v>147</v>
      </c>
      <c r="C9" s="505">
        <v>100</v>
      </c>
      <c r="D9" s="505">
        <v>100</v>
      </c>
      <c r="E9" s="505">
        <v>0</v>
      </c>
      <c r="F9" s="505">
        <v>154</v>
      </c>
      <c r="G9" s="506">
        <f t="shared" si="0"/>
        <v>0</v>
      </c>
      <c r="H9" s="505">
        <v>0</v>
      </c>
      <c r="I9" s="508" t="s">
        <v>298</v>
      </c>
    </row>
    <row r="10" spans="2:9" ht="15" thickBot="1">
      <c r="B10" s="509" t="s">
        <v>287</v>
      </c>
      <c r="C10" s="510">
        <f t="shared" ref="C10:H10" si="1">SUM(C4:C9)</f>
        <v>7235</v>
      </c>
      <c r="D10" s="510">
        <f t="shared" si="1"/>
        <v>4550</v>
      </c>
      <c r="E10" s="510">
        <f t="shared" si="1"/>
        <v>1150</v>
      </c>
      <c r="F10" s="510" t="s">
        <v>45</v>
      </c>
      <c r="G10" s="510">
        <f>SUM(G4:G9)</f>
        <v>177000</v>
      </c>
      <c r="H10" s="510">
        <f t="shared" si="1"/>
        <v>1535</v>
      </c>
      <c r="I10" s="511"/>
    </row>
    <row r="11" spans="2:9">
      <c r="B11" s="502"/>
      <c r="C11" s="502"/>
      <c r="D11" s="502"/>
      <c r="E11" s="502"/>
      <c r="F11" s="502"/>
      <c r="G11" s="502"/>
      <c r="H11" s="502"/>
      <c r="I11" s="502"/>
    </row>
    <row r="14" spans="2:9" ht="13.5" thickBot="1"/>
    <row r="15" spans="2:9">
      <c r="B15" s="514"/>
      <c r="C15" s="841" t="s">
        <v>306</v>
      </c>
      <c r="D15" s="841" t="s">
        <v>294</v>
      </c>
      <c r="E15" s="841" t="s">
        <v>295</v>
      </c>
      <c r="F15" s="841" t="s">
        <v>296</v>
      </c>
      <c r="G15" s="515"/>
      <c r="H15" s="833"/>
    </row>
    <row r="16" spans="2:9" ht="13.5" thickBot="1">
      <c r="B16" s="516" t="s">
        <v>144</v>
      </c>
      <c r="C16" s="842"/>
      <c r="D16" s="842"/>
      <c r="E16" s="842"/>
      <c r="F16" s="842"/>
      <c r="G16" s="517" t="s">
        <v>297</v>
      </c>
      <c r="H16" s="833"/>
    </row>
    <row r="17" spans="2:8" ht="15.75" thickBot="1">
      <c r="B17" s="503" t="s">
        <v>302</v>
      </c>
      <c r="C17" s="505">
        <v>220</v>
      </c>
      <c r="D17" s="505">
        <v>220</v>
      </c>
      <c r="E17" s="505" t="s">
        <v>298</v>
      </c>
      <c r="F17" s="505" t="s">
        <v>298</v>
      </c>
      <c r="G17" s="834" t="s">
        <v>314</v>
      </c>
      <c r="H17" s="512"/>
    </row>
    <row r="18" spans="2:8" ht="15.75" thickBot="1">
      <c r="B18" s="503" t="s">
        <v>303</v>
      </c>
      <c r="C18" s="505">
        <v>160</v>
      </c>
      <c r="D18" s="505">
        <v>75</v>
      </c>
      <c r="E18" s="505" t="s">
        <v>298</v>
      </c>
      <c r="F18" s="505">
        <v>85</v>
      </c>
      <c r="G18" s="835"/>
      <c r="H18" s="512"/>
    </row>
    <row r="19" spans="2:8" ht="15.75" thickBot="1">
      <c r="B19" s="503" t="s">
        <v>146</v>
      </c>
      <c r="C19" s="505">
        <v>120</v>
      </c>
      <c r="D19" s="505">
        <v>80</v>
      </c>
      <c r="E19" s="505" t="s">
        <v>298</v>
      </c>
      <c r="F19" s="505">
        <v>40</v>
      </c>
      <c r="G19" s="835"/>
      <c r="H19" s="512"/>
    </row>
    <row r="20" spans="2:8" ht="15.75" thickBot="1">
      <c r="B20" s="503" t="s">
        <v>52</v>
      </c>
      <c r="C20" s="505">
        <v>65</v>
      </c>
      <c r="D20" s="505">
        <v>40</v>
      </c>
      <c r="E20" s="505" t="s">
        <v>298</v>
      </c>
      <c r="F20" s="505">
        <v>25</v>
      </c>
      <c r="G20" s="835"/>
      <c r="H20" s="512"/>
    </row>
    <row r="21" spans="2:8" ht="29.25" thickBot="1">
      <c r="B21" s="503" t="s">
        <v>304</v>
      </c>
      <c r="C21" s="505">
        <v>70</v>
      </c>
      <c r="D21" s="505">
        <v>35</v>
      </c>
      <c r="E21" s="505" t="s">
        <v>298</v>
      </c>
      <c r="F21" s="505">
        <v>35</v>
      </c>
      <c r="G21" s="835"/>
      <c r="H21" s="512"/>
    </row>
    <row r="22" spans="2:8" ht="15.75" thickBot="1">
      <c r="B22" s="503" t="s">
        <v>305</v>
      </c>
      <c r="C22" s="505">
        <v>100</v>
      </c>
      <c r="D22" s="505">
        <v>0</v>
      </c>
      <c r="E22" s="505" t="s">
        <v>298</v>
      </c>
      <c r="F22" s="505">
        <v>100</v>
      </c>
      <c r="G22" s="836"/>
      <c r="H22" s="512"/>
    </row>
    <row r="23" spans="2:8" ht="14.25">
      <c r="B23" s="511"/>
      <c r="C23" s="513">
        <f>SUM(C17:C22)</f>
        <v>735</v>
      </c>
      <c r="D23" s="513">
        <f>SUM(D17:D22)</f>
        <v>450</v>
      </c>
      <c r="E23" s="513">
        <f>SUM(E17:E22)</f>
        <v>0</v>
      </c>
      <c r="F23" s="513">
        <f>SUM(F17:F22)</f>
        <v>285</v>
      </c>
      <c r="G23" s="511"/>
    </row>
  </sheetData>
  <mergeCells count="15">
    <mergeCell ref="H15:H16"/>
    <mergeCell ref="G17:G22"/>
    <mergeCell ref="H2:H3"/>
    <mergeCell ref="I2:I3"/>
    <mergeCell ref="I7:I8"/>
    <mergeCell ref="C15:C16"/>
    <mergeCell ref="D15:D16"/>
    <mergeCell ref="E15:E16"/>
    <mergeCell ref="F15:F16"/>
    <mergeCell ref="B2:B3"/>
    <mergeCell ref="F2:F3"/>
    <mergeCell ref="G2:G3"/>
    <mergeCell ref="C2:C3"/>
    <mergeCell ref="D2:D3"/>
    <mergeCell ref="E2:E3"/>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B2:K30"/>
  <sheetViews>
    <sheetView workbookViewId="0">
      <selection activeCell="B17" sqref="B17:B18"/>
    </sheetView>
  </sheetViews>
  <sheetFormatPr defaultRowHeight="12.75"/>
  <cols>
    <col min="1" max="1" width="1.42578125" customWidth="1"/>
    <col min="2" max="2" width="25.85546875" customWidth="1"/>
    <col min="3" max="3" width="16" customWidth="1"/>
    <col min="4" max="4" width="41.28515625" customWidth="1"/>
    <col min="5" max="5" width="14" customWidth="1"/>
    <col min="6" max="6" width="14.140625" customWidth="1"/>
    <col min="7" max="7" width="12.42578125" customWidth="1"/>
    <col min="8" max="8" width="13.7109375" customWidth="1"/>
  </cols>
  <sheetData>
    <row r="2" spans="2:11" ht="13.5" hidden="1" thickBot="1">
      <c r="B2" s="353" t="s">
        <v>228</v>
      </c>
    </row>
    <row r="3" spans="2:11" ht="12.75" hidden="1" customHeight="1">
      <c r="B3" s="867" t="s">
        <v>144</v>
      </c>
      <c r="C3" s="427" t="s">
        <v>221</v>
      </c>
      <c r="D3" s="869" t="s">
        <v>223</v>
      </c>
      <c r="E3" s="843" t="s">
        <v>234</v>
      </c>
      <c r="F3" s="843" t="s">
        <v>253</v>
      </c>
      <c r="G3" s="843" t="s">
        <v>254</v>
      </c>
      <c r="H3" s="871" t="s">
        <v>226</v>
      </c>
    </row>
    <row r="4" spans="2:11" ht="13.5" hidden="1" thickBot="1">
      <c r="B4" s="868"/>
      <c r="C4" s="428" t="s">
        <v>222</v>
      </c>
      <c r="D4" s="870"/>
      <c r="E4" s="844"/>
      <c r="F4" s="844"/>
      <c r="G4" s="844"/>
      <c r="H4" s="872"/>
    </row>
    <row r="5" spans="2:11" hidden="1">
      <c r="B5" s="883" t="s">
        <v>227</v>
      </c>
      <c r="C5" s="843" t="s">
        <v>224</v>
      </c>
      <c r="D5" s="863" t="s">
        <v>255</v>
      </c>
      <c r="E5" s="865">
        <v>390</v>
      </c>
      <c r="F5" s="885">
        <v>250</v>
      </c>
      <c r="G5" s="889">
        <f>E5*F5</f>
        <v>97500</v>
      </c>
      <c r="H5" s="891">
        <v>30</v>
      </c>
      <c r="I5" s="845" t="s">
        <v>252</v>
      </c>
      <c r="J5" s="846"/>
      <c r="K5" s="846"/>
    </row>
    <row r="6" spans="2:11" ht="13.5" hidden="1" thickBot="1">
      <c r="B6" s="884"/>
      <c r="C6" s="888"/>
      <c r="D6" s="864"/>
      <c r="E6" s="866"/>
      <c r="F6" s="886"/>
      <c r="G6" s="890"/>
      <c r="H6" s="892"/>
      <c r="I6" s="845"/>
      <c r="J6" s="846"/>
      <c r="K6" s="846"/>
    </row>
    <row r="7" spans="2:11" hidden="1">
      <c r="B7" s="878" t="s">
        <v>233</v>
      </c>
      <c r="C7" s="888"/>
      <c r="D7" s="847" t="s">
        <v>237</v>
      </c>
      <c r="E7" s="861">
        <v>400</v>
      </c>
      <c r="F7" s="857">
        <v>250</v>
      </c>
      <c r="G7" s="894">
        <f>E7*F7</f>
        <v>100000</v>
      </c>
      <c r="H7" s="881">
        <v>30</v>
      </c>
    </row>
    <row r="8" spans="2:11" hidden="1">
      <c r="B8" s="856"/>
      <c r="C8" s="888"/>
      <c r="D8" s="848"/>
      <c r="E8" s="861"/>
      <c r="F8" s="887"/>
      <c r="G8" s="895"/>
      <c r="H8" s="881"/>
    </row>
    <row r="9" spans="2:11" hidden="1">
      <c r="B9" s="876" t="s">
        <v>225</v>
      </c>
      <c r="C9" s="888"/>
      <c r="D9" s="849" t="s">
        <v>236</v>
      </c>
      <c r="E9" s="848">
        <v>480</v>
      </c>
      <c r="F9" s="849">
        <v>250</v>
      </c>
      <c r="G9" s="851">
        <f>E9*F9</f>
        <v>120000</v>
      </c>
      <c r="H9" s="873">
        <v>30</v>
      </c>
    </row>
    <row r="10" spans="2:11" ht="13.5" hidden="1" thickBot="1">
      <c r="B10" s="877"/>
      <c r="C10" s="844"/>
      <c r="D10" s="850"/>
      <c r="E10" s="875"/>
      <c r="F10" s="850"/>
      <c r="G10" s="852"/>
      <c r="H10" s="874"/>
    </row>
    <row r="11" spans="2:11" hidden="1"/>
    <row r="12" spans="2:11" ht="13.5" thickBot="1">
      <c r="B12" s="353" t="s">
        <v>229</v>
      </c>
    </row>
    <row r="13" spans="2:11" ht="12.75" customHeight="1">
      <c r="B13" s="867" t="s">
        <v>144</v>
      </c>
      <c r="C13" s="432" t="s">
        <v>221</v>
      </c>
      <c r="D13" s="869" t="s">
        <v>223</v>
      </c>
      <c r="E13" s="843" t="s">
        <v>256</v>
      </c>
      <c r="F13" s="843" t="s">
        <v>253</v>
      </c>
      <c r="G13" s="843" t="s">
        <v>254</v>
      </c>
      <c r="H13" s="871" t="s">
        <v>226</v>
      </c>
    </row>
    <row r="14" spans="2:11" ht="13.5" thickBot="1">
      <c r="B14" s="868"/>
      <c r="C14" s="428" t="s">
        <v>222</v>
      </c>
      <c r="D14" s="870"/>
      <c r="E14" s="879"/>
      <c r="F14" s="844"/>
      <c r="G14" s="844"/>
      <c r="H14" s="872"/>
    </row>
    <row r="15" spans="2:11" hidden="1">
      <c r="B15" s="855" t="s">
        <v>225</v>
      </c>
      <c r="C15" s="899" t="s">
        <v>224</v>
      </c>
      <c r="D15" s="433" t="s">
        <v>238</v>
      </c>
      <c r="E15" s="880">
        <v>480</v>
      </c>
      <c r="F15" s="434"/>
      <c r="G15" s="434"/>
      <c r="H15" s="893">
        <v>30</v>
      </c>
    </row>
    <row r="16" spans="2:11" hidden="1">
      <c r="B16" s="856"/>
      <c r="C16" s="900"/>
      <c r="D16" s="354" t="s">
        <v>235</v>
      </c>
      <c r="E16" s="853"/>
      <c r="F16" s="426"/>
      <c r="G16" s="426"/>
      <c r="H16" s="854"/>
    </row>
    <row r="17" spans="2:11">
      <c r="B17" s="883" t="s">
        <v>230</v>
      </c>
      <c r="C17" s="900"/>
      <c r="D17" s="863" t="s">
        <v>262</v>
      </c>
      <c r="E17" s="865">
        <v>400</v>
      </c>
      <c r="F17" s="885">
        <v>100</v>
      </c>
      <c r="G17" s="896">
        <f>E17*F17</f>
        <v>40000</v>
      </c>
      <c r="H17" s="891">
        <v>30</v>
      </c>
      <c r="I17" s="845" t="s">
        <v>260</v>
      </c>
      <c r="J17" s="846"/>
      <c r="K17" s="846"/>
    </row>
    <row r="18" spans="2:11" ht="13.5" thickBot="1">
      <c r="B18" s="884"/>
      <c r="C18" s="900"/>
      <c r="D18" s="864"/>
      <c r="E18" s="866"/>
      <c r="F18" s="886"/>
      <c r="G18" s="897"/>
      <c r="H18" s="892"/>
      <c r="I18" s="845"/>
      <c r="J18" s="846"/>
      <c r="K18" s="846"/>
    </row>
    <row r="19" spans="2:11">
      <c r="B19" s="878" t="s">
        <v>227</v>
      </c>
      <c r="C19" s="900"/>
      <c r="D19" s="847" t="s">
        <v>249</v>
      </c>
      <c r="E19" s="861">
        <v>400</v>
      </c>
      <c r="F19" s="857">
        <v>100</v>
      </c>
      <c r="G19" s="859">
        <f>E19*F19</f>
        <v>40000</v>
      </c>
      <c r="H19" s="881">
        <v>30</v>
      </c>
    </row>
    <row r="20" spans="2:11">
      <c r="B20" s="856"/>
      <c r="C20" s="900"/>
      <c r="D20" s="848"/>
      <c r="E20" s="861"/>
      <c r="F20" s="887"/>
      <c r="G20" s="898"/>
      <c r="H20" s="881"/>
    </row>
    <row r="21" spans="2:11">
      <c r="B21" s="878" t="s">
        <v>233</v>
      </c>
      <c r="C21" s="900"/>
      <c r="D21" s="847" t="s">
        <v>250</v>
      </c>
      <c r="E21" s="861">
        <v>420</v>
      </c>
      <c r="F21" s="857">
        <v>100</v>
      </c>
      <c r="G21" s="859">
        <f>E21*F21</f>
        <v>42000</v>
      </c>
      <c r="H21" s="881">
        <v>30</v>
      </c>
    </row>
    <row r="22" spans="2:11" ht="13.5" thickBot="1">
      <c r="B22" s="877"/>
      <c r="C22" s="879"/>
      <c r="D22" s="850"/>
      <c r="E22" s="862"/>
      <c r="F22" s="858"/>
      <c r="G22" s="860"/>
      <c r="H22" s="882"/>
    </row>
    <row r="24" spans="2:11" ht="13.5" hidden="1" thickBot="1">
      <c r="B24" s="353" t="s">
        <v>231</v>
      </c>
    </row>
    <row r="25" spans="2:11" ht="12.75" hidden="1" customHeight="1">
      <c r="B25" s="867" t="s">
        <v>144</v>
      </c>
      <c r="C25" s="432" t="s">
        <v>221</v>
      </c>
      <c r="D25" s="869" t="s">
        <v>223</v>
      </c>
      <c r="E25" s="843" t="s">
        <v>256</v>
      </c>
      <c r="F25" s="843" t="s">
        <v>253</v>
      </c>
      <c r="G25" s="843" t="s">
        <v>254</v>
      </c>
      <c r="H25" s="871" t="s">
        <v>226</v>
      </c>
    </row>
    <row r="26" spans="2:11" ht="13.5" hidden="1" thickBot="1">
      <c r="B26" s="868"/>
      <c r="C26" s="428" t="s">
        <v>222</v>
      </c>
      <c r="D26" s="870"/>
      <c r="E26" s="879"/>
      <c r="F26" s="844"/>
      <c r="G26" s="844"/>
      <c r="H26" s="872"/>
    </row>
    <row r="27" spans="2:11" hidden="1">
      <c r="B27" s="878" t="s">
        <v>225</v>
      </c>
      <c r="C27" s="847" t="s">
        <v>224</v>
      </c>
      <c r="D27" s="847" t="s">
        <v>251</v>
      </c>
      <c r="E27" s="853">
        <v>480</v>
      </c>
      <c r="F27" s="426"/>
      <c r="G27" s="426"/>
      <c r="H27" s="854">
        <v>30</v>
      </c>
    </row>
    <row r="28" spans="2:11" hidden="1">
      <c r="B28" s="856"/>
      <c r="C28" s="848"/>
      <c r="D28" s="848"/>
      <c r="E28" s="853"/>
      <c r="F28" s="426"/>
      <c r="G28" s="426"/>
      <c r="H28" s="854"/>
    </row>
    <row r="29" spans="2:11" hidden="1">
      <c r="B29" s="878" t="s">
        <v>258</v>
      </c>
      <c r="C29" s="847" t="s">
        <v>224</v>
      </c>
      <c r="D29" s="847" t="s">
        <v>257</v>
      </c>
      <c r="E29" s="853">
        <v>350</v>
      </c>
      <c r="F29" s="426"/>
      <c r="G29" s="426"/>
      <c r="H29" s="854">
        <v>30</v>
      </c>
    </row>
    <row r="30" spans="2:11" ht="13.5" hidden="1" thickBot="1">
      <c r="B30" s="877"/>
      <c r="C30" s="850"/>
      <c r="D30" s="850"/>
      <c r="E30" s="875"/>
      <c r="F30" s="431"/>
      <c r="G30" s="431"/>
      <c r="H30" s="874"/>
    </row>
  </sheetData>
  <mergeCells count="71">
    <mergeCell ref="G25:G26"/>
    <mergeCell ref="I17:K18"/>
    <mergeCell ref="B19:B20"/>
    <mergeCell ref="D19:D20"/>
    <mergeCell ref="E19:E20"/>
    <mergeCell ref="F19:F20"/>
    <mergeCell ref="G19:G20"/>
    <mergeCell ref="H19:H20"/>
    <mergeCell ref="B17:B18"/>
    <mergeCell ref="C15:C22"/>
    <mergeCell ref="G7:G8"/>
    <mergeCell ref="F17:F18"/>
    <mergeCell ref="G17:G18"/>
    <mergeCell ref="H17:H18"/>
    <mergeCell ref="G13:G14"/>
    <mergeCell ref="H7:H8"/>
    <mergeCell ref="B29:B30"/>
    <mergeCell ref="C29:C30"/>
    <mergeCell ref="D29:D30"/>
    <mergeCell ref="E29:E30"/>
    <mergeCell ref="H29:H30"/>
    <mergeCell ref="C5:C10"/>
    <mergeCell ref="G5:G6"/>
    <mergeCell ref="H5:H6"/>
    <mergeCell ref="B7:B8"/>
    <mergeCell ref="H15:H16"/>
    <mergeCell ref="D5:D6"/>
    <mergeCell ref="E5:E6"/>
    <mergeCell ref="D7:D8"/>
    <mergeCell ref="E7:E8"/>
    <mergeCell ref="B5:B6"/>
    <mergeCell ref="F13:F14"/>
    <mergeCell ref="F5:F6"/>
    <mergeCell ref="F7:F8"/>
    <mergeCell ref="B27:B28"/>
    <mergeCell ref="C27:C28"/>
    <mergeCell ref="H25:H26"/>
    <mergeCell ref="E13:E14"/>
    <mergeCell ref="B21:B22"/>
    <mergeCell ref="E15:E16"/>
    <mergeCell ref="B25:B26"/>
    <mergeCell ref="D25:D26"/>
    <mergeCell ref="E25:E26"/>
    <mergeCell ref="H21:H22"/>
    <mergeCell ref="B3:B4"/>
    <mergeCell ref="D3:D4"/>
    <mergeCell ref="H3:H4"/>
    <mergeCell ref="H9:H10"/>
    <mergeCell ref="E3:E4"/>
    <mergeCell ref="B13:B14"/>
    <mergeCell ref="D13:D14"/>
    <mergeCell ref="H13:H14"/>
    <mergeCell ref="E9:E10"/>
    <mergeCell ref="B9:B10"/>
    <mergeCell ref="D21:D22"/>
    <mergeCell ref="B15:B16"/>
    <mergeCell ref="F21:F22"/>
    <mergeCell ref="G21:G22"/>
    <mergeCell ref="E21:E22"/>
    <mergeCell ref="D17:D18"/>
    <mergeCell ref="E17:E18"/>
    <mergeCell ref="F25:F26"/>
    <mergeCell ref="I5:K6"/>
    <mergeCell ref="D27:D28"/>
    <mergeCell ref="D9:D10"/>
    <mergeCell ref="F3:F4"/>
    <mergeCell ref="F9:F10"/>
    <mergeCell ref="G3:G4"/>
    <mergeCell ref="G9:G10"/>
    <mergeCell ref="E27:E28"/>
    <mergeCell ref="H27:H28"/>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J10"/>
  <sheetViews>
    <sheetView workbookViewId="0">
      <selection activeCell="F45" sqref="F45"/>
    </sheetView>
  </sheetViews>
  <sheetFormatPr defaultRowHeight="12.75"/>
  <cols>
    <col min="4" max="4" width="60.28515625" customWidth="1"/>
  </cols>
  <sheetData>
    <row r="1" spans="2:10" ht="13.5" thickBot="1"/>
    <row r="2" spans="2:10" ht="13.5" thickBot="1">
      <c r="B2" s="420" t="s">
        <v>239</v>
      </c>
      <c r="C2" s="420" t="s">
        <v>241</v>
      </c>
      <c r="D2" s="422" t="s">
        <v>240</v>
      </c>
    </row>
    <row r="3" spans="2:10" ht="38.25">
      <c r="B3" s="421" t="s">
        <v>216</v>
      </c>
      <c r="C3" s="421" t="s">
        <v>246</v>
      </c>
      <c r="D3" s="425" t="s">
        <v>247</v>
      </c>
    </row>
    <row r="4" spans="2:10">
      <c r="B4" s="416" t="s">
        <v>217</v>
      </c>
      <c r="C4" s="416" t="s">
        <v>242</v>
      </c>
      <c r="D4" s="423" t="s">
        <v>245</v>
      </c>
    </row>
    <row r="5" spans="2:10" ht="39" thickBot="1">
      <c r="B5" s="417" t="s">
        <v>218</v>
      </c>
      <c r="C5" s="417" t="s">
        <v>243</v>
      </c>
      <c r="D5" s="424" t="s">
        <v>244</v>
      </c>
    </row>
    <row r="8" spans="2:10">
      <c r="F8" s="426" t="s">
        <v>263</v>
      </c>
      <c r="G8" s="426" t="s">
        <v>217</v>
      </c>
      <c r="H8" s="426" t="s">
        <v>219</v>
      </c>
      <c r="I8" s="426" t="s">
        <v>264</v>
      </c>
      <c r="J8" s="426" t="s">
        <v>265</v>
      </c>
    </row>
    <row r="9" spans="2:10">
      <c r="E9" s="426" t="s">
        <v>248</v>
      </c>
      <c r="F9" s="426">
        <v>400</v>
      </c>
      <c r="G9" s="426">
        <v>390</v>
      </c>
      <c r="H9" s="426">
        <v>390</v>
      </c>
      <c r="I9" s="436">
        <f>I10/7.4538</f>
        <v>385.03850385038504</v>
      </c>
      <c r="J9" s="436">
        <f>J10/7.4538</f>
        <v>375.64732082964395</v>
      </c>
    </row>
    <row r="10" spans="2:10">
      <c r="F10" s="426" t="s">
        <v>45</v>
      </c>
      <c r="G10" s="426" t="s">
        <v>45</v>
      </c>
      <c r="H10" s="426" t="s">
        <v>45</v>
      </c>
      <c r="I10" s="426">
        <v>2870</v>
      </c>
      <c r="J10" s="426">
        <v>2800</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G6"/>
  <sheetViews>
    <sheetView workbookViewId="0">
      <selection activeCell="F45" sqref="F45"/>
    </sheetView>
  </sheetViews>
  <sheetFormatPr defaultRowHeight="12.75"/>
  <cols>
    <col min="2" max="2" width="11.140625" bestFit="1" customWidth="1"/>
    <col min="3" max="3" width="19.28515625" customWidth="1"/>
    <col min="4" max="4" width="14.140625" customWidth="1"/>
    <col min="5" max="5" width="19.7109375" customWidth="1"/>
    <col min="6" max="6" width="13.85546875" customWidth="1"/>
    <col min="7" max="7" width="19.5703125" customWidth="1"/>
  </cols>
  <sheetData>
    <row r="2" spans="2:7" ht="13.5" thickBot="1"/>
    <row r="3" spans="2:7" ht="24.75" customHeight="1" thickBot="1">
      <c r="B3" s="460" t="s">
        <v>285</v>
      </c>
      <c r="C3" s="466" t="s">
        <v>289</v>
      </c>
      <c r="D3" s="467" t="s">
        <v>288</v>
      </c>
      <c r="E3" s="468" t="s">
        <v>290</v>
      </c>
      <c r="F3" s="469" t="s">
        <v>291</v>
      </c>
      <c r="G3" s="477" t="s">
        <v>292</v>
      </c>
    </row>
    <row r="4" spans="2:7">
      <c r="B4" s="463" t="s">
        <v>220</v>
      </c>
      <c r="C4" s="464">
        <v>200</v>
      </c>
      <c r="D4" s="465">
        <v>20000</v>
      </c>
      <c r="E4" s="470">
        <v>0</v>
      </c>
      <c r="F4" s="471">
        <v>0</v>
      </c>
      <c r="G4" s="901" t="s">
        <v>45</v>
      </c>
    </row>
    <row r="5" spans="2:7" ht="13.5" thickBot="1">
      <c r="B5" s="459" t="s">
        <v>286</v>
      </c>
      <c r="C5" s="457">
        <v>130</v>
      </c>
      <c r="D5" s="461">
        <v>52000</v>
      </c>
      <c r="E5" s="472">
        <v>330</v>
      </c>
      <c r="F5" s="473">
        <v>132000</v>
      </c>
      <c r="G5" s="902"/>
    </row>
    <row r="6" spans="2:7" ht="13.5" thickBot="1">
      <c r="B6" s="460" t="s">
        <v>287</v>
      </c>
      <c r="C6" s="458">
        <v>330</v>
      </c>
      <c r="D6" s="462">
        <v>72000</v>
      </c>
      <c r="E6" s="474">
        <v>330</v>
      </c>
      <c r="F6" s="475">
        <v>132000</v>
      </c>
      <c r="G6" s="476" t="s">
        <v>293</v>
      </c>
    </row>
  </sheetData>
  <mergeCells count="1">
    <mergeCell ref="G4:G5"/>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O16"/>
  <sheetViews>
    <sheetView zoomScale="55" zoomScaleNormal="55" zoomScaleSheetLayoutView="25" zoomScalePageLayoutView="10" workbookViewId="0">
      <selection activeCell="H23" sqref="H23"/>
    </sheetView>
  </sheetViews>
  <sheetFormatPr defaultColWidth="8.7109375" defaultRowHeight="15"/>
  <cols>
    <col min="1" max="1" width="1.140625" style="1" customWidth="1"/>
    <col min="2" max="2" width="6.42578125" style="1" customWidth="1"/>
    <col min="3" max="3" width="61.85546875" style="1" bestFit="1" customWidth="1"/>
    <col min="4" max="4" width="35.42578125" style="1" customWidth="1"/>
    <col min="5" max="5" width="11.140625" style="1" customWidth="1"/>
    <col min="6" max="6" width="11.42578125" style="1" customWidth="1"/>
    <col min="7" max="7" width="12.140625" style="1" customWidth="1"/>
    <col min="8" max="8" width="14.7109375" style="1" bestFit="1" customWidth="1"/>
    <col min="9" max="9" width="25.140625" style="1" customWidth="1"/>
    <col min="10" max="10" width="21.28515625" style="1" customWidth="1"/>
    <col min="11" max="11" width="17.5703125" style="1" bestFit="1" customWidth="1"/>
    <col min="12" max="12" width="15.85546875" style="1" customWidth="1"/>
    <col min="13" max="13" width="17.7109375" style="1" hidden="1" customWidth="1"/>
    <col min="14" max="14" width="28.85546875" style="176" customWidth="1"/>
    <col min="15" max="15" width="28" style="73" customWidth="1"/>
    <col min="16" max="16384" width="8.7109375" style="1"/>
  </cols>
  <sheetData>
    <row r="1" spans="1:15" ht="20.100000000000001" customHeight="1">
      <c r="A1" s="71"/>
      <c r="B1" s="69" t="s">
        <v>0</v>
      </c>
      <c r="C1" s="71"/>
      <c r="D1" s="71"/>
      <c r="E1" s="71"/>
      <c r="F1" s="71"/>
      <c r="G1" s="71"/>
      <c r="H1" s="71"/>
      <c r="I1" s="71"/>
      <c r="J1" s="71"/>
      <c r="K1" s="71"/>
      <c r="L1" s="71"/>
    </row>
    <row r="2" spans="1:15" ht="14.25" customHeight="1">
      <c r="A2" s="71"/>
      <c r="B2" s="69"/>
      <c r="C2" s="71"/>
      <c r="D2" s="71"/>
      <c r="E2" s="71"/>
      <c r="F2" s="71"/>
      <c r="G2" s="71"/>
      <c r="H2" s="71"/>
      <c r="I2" s="71"/>
      <c r="J2" s="178"/>
      <c r="K2" s="71"/>
      <c r="L2" s="71"/>
    </row>
    <row r="3" spans="1:15" ht="20.100000000000001" customHeight="1">
      <c r="A3" s="71"/>
      <c r="B3" s="683" t="s">
        <v>277</v>
      </c>
      <c r="C3" s="683"/>
      <c r="D3" s="683"/>
      <c r="E3" s="683"/>
      <c r="F3" s="684" t="s">
        <v>283</v>
      </c>
      <c r="G3" s="684"/>
      <c r="H3" s="684"/>
      <c r="I3" s="69"/>
      <c r="J3" s="71"/>
      <c r="K3" s="71"/>
      <c r="L3" s="71"/>
    </row>
    <row r="4" spans="1:15" ht="8.25" customHeight="1">
      <c r="A4" s="71"/>
      <c r="B4" s="3"/>
      <c r="C4" s="71"/>
      <c r="D4" s="71"/>
      <c r="E4" s="71"/>
      <c r="F4" s="71"/>
      <c r="G4" s="71"/>
      <c r="H4" s="71"/>
      <c r="I4" s="71"/>
      <c r="J4" s="71"/>
      <c r="K4" s="71"/>
      <c r="L4" s="71"/>
    </row>
    <row r="5" spans="1:15" s="4" customFormat="1" ht="20.25" customHeight="1">
      <c r="B5" s="155"/>
      <c r="C5" s="167" t="s">
        <v>49</v>
      </c>
      <c r="D5" s="398"/>
      <c r="E5" s="168"/>
      <c r="F5" s="169"/>
      <c r="G5" s="169"/>
      <c r="H5" s="71"/>
      <c r="I5" s="170" t="s">
        <v>47</v>
      </c>
      <c r="J5" s="100">
        <v>350</v>
      </c>
      <c r="K5" s="171" t="s">
        <v>107</v>
      </c>
      <c r="L5" s="418"/>
      <c r="M5" s="1"/>
      <c r="N5" s="177"/>
      <c r="O5" s="6"/>
    </row>
    <row r="6" spans="1:15" s="4" customFormat="1" ht="10.5" customHeight="1">
      <c r="B6" s="7"/>
      <c r="C6" s="1"/>
      <c r="D6" s="1"/>
      <c r="E6" s="1"/>
      <c r="F6" s="1"/>
      <c r="G6" s="1"/>
      <c r="H6" s="1"/>
      <c r="I6" s="1"/>
      <c r="J6" s="76"/>
      <c r="K6" s="1"/>
      <c r="L6" s="1"/>
      <c r="M6" s="1"/>
      <c r="N6" s="54"/>
      <c r="O6" s="6"/>
    </row>
    <row r="7" spans="1:15" s="4" customFormat="1" ht="32.25" customHeight="1">
      <c r="B7" s="702" t="s">
        <v>1</v>
      </c>
      <c r="C7" s="704" t="s">
        <v>2</v>
      </c>
      <c r="D7" s="706" t="s">
        <v>207</v>
      </c>
      <c r="E7" s="694" t="s">
        <v>3</v>
      </c>
      <c r="F7" s="694"/>
      <c r="G7" s="694"/>
      <c r="H7" s="10" t="s">
        <v>4</v>
      </c>
      <c r="I7" s="8" t="s">
        <v>5</v>
      </c>
      <c r="J7" s="11" t="s">
        <v>6</v>
      </c>
      <c r="K7" s="11" t="s">
        <v>7</v>
      </c>
      <c r="L7" s="8" t="s">
        <v>8</v>
      </c>
      <c r="M7" s="37"/>
      <c r="N7" s="54"/>
      <c r="O7" s="6"/>
    </row>
    <row r="8" spans="1:15" s="4" customFormat="1" ht="32.25" customHeight="1">
      <c r="B8" s="703"/>
      <c r="C8" s="705"/>
      <c r="D8" s="707"/>
      <c r="E8" s="93" t="str">
        <f>WC!E8</f>
        <v>Oct'21</v>
      </c>
      <c r="F8" s="93" t="str">
        <f>WC!F8</f>
        <v>Nov'21</v>
      </c>
      <c r="G8" s="98" t="str">
        <f>WC!G8</f>
        <v>Dec'21</v>
      </c>
      <c r="H8" s="51" t="s">
        <v>9</v>
      </c>
      <c r="I8" s="12" t="s">
        <v>10</v>
      </c>
      <c r="J8" s="122" t="s">
        <v>10</v>
      </c>
      <c r="K8" s="122" t="s">
        <v>12</v>
      </c>
      <c r="L8" s="12" t="s">
        <v>13</v>
      </c>
      <c r="M8" s="37"/>
      <c r="N8" s="54"/>
      <c r="O8" s="6"/>
    </row>
    <row r="9" spans="1:15" s="4" customFormat="1" ht="35.25" customHeight="1">
      <c r="B9" s="160">
        <v>1</v>
      </c>
      <c r="C9" s="161" t="s">
        <v>19</v>
      </c>
      <c r="D9" s="384" t="s">
        <v>211</v>
      </c>
      <c r="E9" s="62">
        <v>0</v>
      </c>
      <c r="F9" s="62">
        <v>0</v>
      </c>
      <c r="G9" s="163">
        <v>0</v>
      </c>
      <c r="H9" s="175">
        <f>G9-F9</f>
        <v>0</v>
      </c>
      <c r="I9" s="160">
        <v>0</v>
      </c>
      <c r="J9" s="160"/>
      <c r="K9" s="187">
        <f>J9*G9</f>
        <v>0</v>
      </c>
      <c r="L9" s="160" t="s">
        <v>16</v>
      </c>
      <c r="M9" s="24"/>
      <c r="N9" s="664" t="s">
        <v>266</v>
      </c>
      <c r="O9" s="665"/>
    </row>
    <row r="10" spans="1:15" s="4" customFormat="1" ht="35.25" customHeight="1">
      <c r="B10" s="160">
        <v>2</v>
      </c>
      <c r="C10" s="161" t="s">
        <v>278</v>
      </c>
      <c r="D10" s="384" t="s">
        <v>211</v>
      </c>
      <c r="E10" s="62">
        <v>175</v>
      </c>
      <c r="F10" s="62">
        <v>175</v>
      </c>
      <c r="G10" s="163"/>
      <c r="H10" s="175">
        <f>G10-F10</f>
        <v>-175</v>
      </c>
      <c r="I10" s="160">
        <v>100</v>
      </c>
      <c r="J10" s="160"/>
      <c r="K10" s="187">
        <f>J10*G10</f>
        <v>0</v>
      </c>
      <c r="L10" s="160" t="s">
        <v>16</v>
      </c>
      <c r="M10" s="24"/>
      <c r="N10" s="679"/>
      <c r="O10" s="679"/>
    </row>
    <row r="11" spans="1:15" s="4" customFormat="1" ht="35.25" customHeight="1">
      <c r="B11" s="160">
        <v>3</v>
      </c>
      <c r="C11" s="161" t="s">
        <v>261</v>
      </c>
      <c r="D11" s="384" t="s">
        <v>211</v>
      </c>
      <c r="E11" s="62">
        <v>180</v>
      </c>
      <c r="F11" s="62">
        <v>180</v>
      </c>
      <c r="G11" s="163">
        <v>180</v>
      </c>
      <c r="H11" s="175">
        <f>G11-F11</f>
        <v>0</v>
      </c>
      <c r="I11" s="160">
        <v>500</v>
      </c>
      <c r="J11" s="160"/>
      <c r="K11" s="187">
        <f>J11*G11</f>
        <v>0</v>
      </c>
      <c r="L11" s="160" t="s">
        <v>16</v>
      </c>
      <c r="M11" s="24"/>
      <c r="N11" s="679"/>
      <c r="O11" s="679"/>
    </row>
    <row r="12" spans="1:15" s="4" customFormat="1" ht="32.25" customHeight="1">
      <c r="B12" s="145"/>
      <c r="C12" s="188"/>
      <c r="D12" s="188"/>
      <c r="E12" s="700" t="s">
        <v>17</v>
      </c>
      <c r="F12" s="700"/>
      <c r="G12" s="700"/>
      <c r="H12" s="81"/>
      <c r="I12" s="271">
        <f>SUM(I9:I11)</f>
        <v>600</v>
      </c>
      <c r="J12" s="271">
        <f>SUM(J9:J11)</f>
        <v>0</v>
      </c>
      <c r="K12" s="271">
        <f>SUM(K9:K11)</f>
        <v>0</v>
      </c>
      <c r="L12" s="145"/>
      <c r="M12" s="37"/>
      <c r="N12" s="78"/>
      <c r="O12" s="6"/>
    </row>
    <row r="13" spans="1:15" s="4" customFormat="1" ht="32.25" customHeight="1">
      <c r="B13" s="142"/>
      <c r="C13" s="697"/>
      <c r="D13" s="698"/>
      <c r="E13" s="698"/>
      <c r="F13" s="698"/>
      <c r="G13" s="698"/>
      <c r="H13" s="699"/>
      <c r="I13" s="701" t="s">
        <v>18</v>
      </c>
      <c r="J13" s="701"/>
      <c r="K13" s="22" t="e">
        <f>K12/J12</f>
        <v>#DIV/0!</v>
      </c>
      <c r="L13" s="153" t="str">
        <f>WC!L22</f>
        <v>(Dec'21)</v>
      </c>
      <c r="M13" s="26"/>
      <c r="N13" s="674" t="s">
        <v>38</v>
      </c>
      <c r="O13" s="675"/>
    </row>
    <row r="14" spans="1:15" s="4" customFormat="1" ht="32.25" customHeight="1">
      <c r="B14" s="141"/>
      <c r="C14" s="697" t="s">
        <v>267</v>
      </c>
      <c r="D14" s="698"/>
      <c r="E14" s="698"/>
      <c r="F14" s="698"/>
      <c r="G14" s="698"/>
      <c r="H14" s="699"/>
      <c r="I14" s="20"/>
      <c r="J14" s="20"/>
      <c r="K14" s="22">
        <v>182.14</v>
      </c>
      <c r="L14" s="153" t="str">
        <f>WC!L23</f>
        <v>(Nov'21)</v>
      </c>
      <c r="M14" s="28"/>
      <c r="N14" s="419" t="e">
        <f>(K13-K14)/K14</f>
        <v>#DIV/0!</v>
      </c>
      <c r="O14" s="438">
        <v>749</v>
      </c>
    </row>
    <row r="15" spans="1:15" ht="21" customHeight="1">
      <c r="A15" s="73"/>
      <c r="B15" s="73" t="str">
        <f>WC!B93</f>
        <v>Prepared by: Yi Hong (22/10/2021)</v>
      </c>
      <c r="C15" s="73"/>
      <c r="D15" s="73"/>
      <c r="E15" s="73"/>
      <c r="F15" s="73" t="s">
        <v>84</v>
      </c>
      <c r="G15" s="73"/>
      <c r="H15" s="73"/>
      <c r="I15" s="73"/>
      <c r="J15" s="73" t="s">
        <v>22</v>
      </c>
      <c r="K15" s="73"/>
      <c r="L15" s="73"/>
      <c r="M15" s="73"/>
    </row>
    <row r="16" spans="1:15">
      <c r="A16" s="73"/>
      <c r="B16" s="73" t="s">
        <v>83</v>
      </c>
      <c r="C16" s="189"/>
      <c r="D16" s="189"/>
      <c r="E16" s="73"/>
      <c r="F16" s="73" t="s">
        <v>85</v>
      </c>
      <c r="G16" s="73"/>
      <c r="H16" s="73"/>
      <c r="I16" s="73"/>
      <c r="J16" s="73"/>
      <c r="K16" s="73"/>
      <c r="L16" s="73"/>
      <c r="M16" s="73"/>
    </row>
  </sheetData>
  <sheetProtection selectLockedCells="1" selectUnlockedCells="1"/>
  <mergeCells count="14">
    <mergeCell ref="B7:B8"/>
    <mergeCell ref="C7:C8"/>
    <mergeCell ref="D7:D8"/>
    <mergeCell ref="E7:G7"/>
    <mergeCell ref="B3:E3"/>
    <mergeCell ref="F3:H3"/>
    <mergeCell ref="C14:H14"/>
    <mergeCell ref="N9:O9"/>
    <mergeCell ref="N11:O11"/>
    <mergeCell ref="E12:G12"/>
    <mergeCell ref="C13:H13"/>
    <mergeCell ref="I13:J13"/>
    <mergeCell ref="N13:O13"/>
    <mergeCell ref="N10:O10"/>
  </mergeCells>
  <printOptions horizontalCentered="1"/>
  <pageMargins left="0.25" right="0.25" top="0.75" bottom="0.75" header="0.3" footer="0.3"/>
  <pageSetup paperSize="9" scale="35" firstPageNumber="0" fitToHeight="0"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92D050"/>
    <pageSetUpPr fitToPage="1"/>
  </sheetPr>
  <dimension ref="B1:P29"/>
  <sheetViews>
    <sheetView topLeftCell="B1" zoomScale="70" zoomScaleNormal="70" zoomScaleSheetLayoutView="75" workbookViewId="0">
      <selection activeCell="N8" sqref="N8"/>
    </sheetView>
  </sheetViews>
  <sheetFormatPr defaultColWidth="8.7109375" defaultRowHeight="12.75"/>
  <cols>
    <col min="1" max="1" width="0" style="1" hidden="1" customWidth="1"/>
    <col min="2" max="2" width="6.42578125" style="1" customWidth="1"/>
    <col min="3" max="3" width="33.28515625" style="1" customWidth="1"/>
    <col min="4" max="4" width="9.42578125" style="1" customWidth="1"/>
    <col min="5" max="7" width="11.85546875" style="1" customWidth="1"/>
    <col min="8" max="8" width="22.7109375" style="1" customWidth="1"/>
    <col min="9" max="11" width="17.28515625" style="1" customWidth="1"/>
    <col min="12" max="12" width="16.42578125" style="1" customWidth="1"/>
    <col min="13" max="13" width="16.28515625" style="1" customWidth="1"/>
    <col min="14" max="16384" width="8.7109375" style="1"/>
  </cols>
  <sheetData>
    <row r="1" spans="2:16" ht="20.100000000000001" customHeight="1">
      <c r="B1" s="2" t="s">
        <v>0</v>
      </c>
    </row>
    <row r="2" spans="2:16" ht="20.100000000000001" customHeight="1">
      <c r="B2" s="2"/>
    </row>
    <row r="3" spans="2:16" ht="20.100000000000001" customHeight="1">
      <c r="B3" s="5" t="s">
        <v>141</v>
      </c>
      <c r="G3" s="138" t="str">
        <f>WC!F3</f>
        <v>: DEC 2021</v>
      </c>
    </row>
    <row r="4" spans="2:16" ht="20.100000000000001" customHeight="1">
      <c r="B4" s="7"/>
    </row>
    <row r="5" spans="2:16" ht="20.100000000000001" customHeight="1">
      <c r="B5" s="5"/>
      <c r="C5" s="140" t="s">
        <v>49</v>
      </c>
      <c r="D5" s="66"/>
      <c r="E5" s="4"/>
      <c r="F5" s="4"/>
      <c r="H5" s="67" t="s">
        <v>79</v>
      </c>
      <c r="I5" s="116">
        <v>700</v>
      </c>
      <c r="J5" s="68" t="s">
        <v>48</v>
      </c>
    </row>
    <row r="6" spans="2:16" ht="20.100000000000001" customHeight="1">
      <c r="B6" s="7"/>
    </row>
    <row r="7" spans="2:16" s="4" customFormat="1" ht="32.25" customHeight="1">
      <c r="B7" s="286" t="s">
        <v>1</v>
      </c>
      <c r="C7" s="286" t="s">
        <v>2</v>
      </c>
      <c r="D7" s="759" t="s">
        <v>3</v>
      </c>
      <c r="E7" s="759"/>
      <c r="F7" s="759"/>
      <c r="G7" s="287" t="s">
        <v>38</v>
      </c>
      <c r="H7" s="286" t="s">
        <v>5</v>
      </c>
      <c r="I7" s="288" t="s">
        <v>6</v>
      </c>
      <c r="J7" s="288" t="s">
        <v>7</v>
      </c>
      <c r="K7" s="286" t="s">
        <v>8</v>
      </c>
      <c r="L7" s="275"/>
      <c r="M7" s="275"/>
      <c r="N7" s="6"/>
      <c r="O7" s="6"/>
      <c r="P7" s="6"/>
    </row>
    <row r="8" spans="2:16" s="4" customFormat="1" ht="32.25" customHeight="1">
      <c r="B8" s="289"/>
      <c r="C8" s="290"/>
      <c r="D8" s="291" t="str">
        <f>WC!E8</f>
        <v>Oct'21</v>
      </c>
      <c r="E8" s="291" t="str">
        <f>WC!F8</f>
        <v>Nov'21</v>
      </c>
      <c r="F8" s="338" t="str">
        <f>WC!G8</f>
        <v>Dec'21</v>
      </c>
      <c r="G8" s="292" t="s">
        <v>9</v>
      </c>
      <c r="H8" s="289" t="s">
        <v>23</v>
      </c>
      <c r="I8" s="124" t="s">
        <v>80</v>
      </c>
      <c r="J8" s="124" t="s">
        <v>12</v>
      </c>
      <c r="K8" s="290" t="s">
        <v>13</v>
      </c>
      <c r="L8" s="275"/>
      <c r="M8" s="275"/>
      <c r="N8" s="6"/>
      <c r="O8" s="6"/>
      <c r="P8" s="6"/>
    </row>
    <row r="9" spans="2:16" s="4" customFormat="1" ht="32.25" customHeight="1">
      <c r="B9" s="296">
        <v>1</v>
      </c>
      <c r="C9" s="152" t="s">
        <v>108</v>
      </c>
      <c r="D9" s="276">
        <v>96</v>
      </c>
      <c r="E9" s="276">
        <v>96</v>
      </c>
      <c r="F9" s="277"/>
      <c r="G9" s="278">
        <f>F9-E9</f>
        <v>-96</v>
      </c>
      <c r="H9" s="279"/>
      <c r="I9" s="279"/>
      <c r="J9" s="279">
        <f>I9*F9</f>
        <v>0</v>
      </c>
      <c r="K9" s="280" t="s">
        <v>16</v>
      </c>
      <c r="L9" s="664"/>
      <c r="M9" s="665"/>
      <c r="N9" s="6"/>
      <c r="O9" s="6"/>
      <c r="P9" s="6"/>
    </row>
    <row r="10" spans="2:16" s="4" customFormat="1" ht="32.25" customHeight="1">
      <c r="B10" s="280"/>
      <c r="C10" s="152"/>
      <c r="D10" s="152"/>
      <c r="E10" s="281" t="s">
        <v>17</v>
      </c>
      <c r="F10" s="281"/>
      <c r="G10" s="281"/>
      <c r="H10" s="293">
        <f>SUM(H9:H9)</f>
        <v>0</v>
      </c>
      <c r="I10" s="293">
        <f>SUM(I9:I9)</f>
        <v>0</v>
      </c>
      <c r="J10" s="279">
        <f>SUM(J9:J9)</f>
        <v>0</v>
      </c>
      <c r="K10" s="282"/>
      <c r="L10" s="275"/>
      <c r="M10" s="275"/>
      <c r="N10" s="6"/>
      <c r="O10" s="6"/>
      <c r="P10" s="6"/>
    </row>
    <row r="11" spans="2:16" s="4" customFormat="1" ht="32.25" customHeight="1">
      <c r="B11" s="280"/>
      <c r="C11" s="152"/>
      <c r="D11" s="152"/>
      <c r="E11" s="283"/>
      <c r="F11" s="284"/>
      <c r="G11" s="284"/>
      <c r="H11" s="761" t="s">
        <v>81</v>
      </c>
      <c r="I11" s="761"/>
      <c r="J11" s="350" t="e">
        <f>J10/I10</f>
        <v>#DIV/0!</v>
      </c>
      <c r="K11" s="152" t="str">
        <f>WC!L22</f>
        <v>(Dec'21)</v>
      </c>
      <c r="L11" s="762" t="s">
        <v>38</v>
      </c>
      <c r="M11" s="763"/>
      <c r="N11" s="6"/>
      <c r="O11" s="6"/>
      <c r="P11" s="6"/>
    </row>
    <row r="12" spans="2:16" s="4" customFormat="1" ht="31.5" customHeight="1">
      <c r="B12" s="280"/>
      <c r="C12" s="739" t="s">
        <v>172</v>
      </c>
      <c r="D12" s="740"/>
      <c r="E12" s="740"/>
      <c r="F12" s="740"/>
      <c r="G12" s="749"/>
      <c r="H12" s="285"/>
      <c r="I12" s="285"/>
      <c r="J12" s="350">
        <v>96</v>
      </c>
      <c r="K12" s="152" t="str">
        <f>WC!L23</f>
        <v>(Nov'21)</v>
      </c>
      <c r="L12" s="365" t="e">
        <f>(J11-J12)/J12</f>
        <v>#DIV/0!</v>
      </c>
      <c r="M12" s="306">
        <v>0</v>
      </c>
      <c r="N12" s="6"/>
      <c r="O12" s="6"/>
      <c r="P12" s="6"/>
    </row>
    <row r="13" spans="2:16" s="4" customFormat="1" ht="19.5" customHeight="1">
      <c r="B13" s="37"/>
      <c r="C13" s="765"/>
      <c r="D13" s="765"/>
      <c r="E13" s="765"/>
      <c r="F13" s="41"/>
      <c r="G13" s="41"/>
      <c r="H13" s="119"/>
      <c r="I13" s="119"/>
      <c r="J13" s="120"/>
      <c r="K13" s="28"/>
      <c r="L13" s="6"/>
      <c r="M13" s="6"/>
      <c r="N13" s="6"/>
      <c r="O13" s="6"/>
      <c r="P13" s="6"/>
    </row>
    <row r="14" spans="2:16" ht="15.75">
      <c r="B14" s="33"/>
      <c r="C14" s="121"/>
      <c r="D14" s="121"/>
      <c r="E14" s="121"/>
      <c r="F14" s="121"/>
      <c r="G14" s="121"/>
      <c r="H14" s="121"/>
      <c r="I14" s="121"/>
      <c r="J14" s="121"/>
      <c r="K14" s="121"/>
    </row>
    <row r="15" spans="2:16" ht="15.75" customHeight="1">
      <c r="B15" s="34" t="str">
        <f>WC!B93</f>
        <v>Prepared by: Yi Hong (22/10/2021)</v>
      </c>
      <c r="F15" s="34" t="s">
        <v>84</v>
      </c>
      <c r="J15" s="34" t="s">
        <v>22</v>
      </c>
    </row>
    <row r="16" spans="2:16" ht="15.75" customHeight="1">
      <c r="B16" s="34" t="s">
        <v>83</v>
      </c>
      <c r="F16" s="34" t="s">
        <v>85</v>
      </c>
      <c r="J16" s="34"/>
    </row>
    <row r="19" spans="3:3" s="331" customFormat="1" ht="21" customHeight="1">
      <c r="C19" s="90"/>
    </row>
    <row r="20" spans="3:3" s="332" customFormat="1" ht="21" customHeight="1">
      <c r="C20" s="76"/>
    </row>
    <row r="21" spans="3:3" s="90" customFormat="1" ht="19.5"/>
    <row r="22" spans="3:3" s="90" customFormat="1" ht="19.5"/>
    <row r="23" spans="3:3" s="87" customFormat="1" ht="20.25" customHeight="1"/>
    <row r="24" spans="3:3" s="87" customFormat="1" ht="23.25" customHeight="1"/>
    <row r="25" spans="3:3" ht="20.25" customHeight="1"/>
    <row r="26" spans="3:3" ht="20.25" customHeight="1"/>
    <row r="27" spans="3:3" ht="22.5" customHeight="1"/>
    <row r="28" spans="3:3" ht="19.5" customHeight="1"/>
    <row r="29" spans="3:3" ht="18" customHeight="1"/>
  </sheetData>
  <mergeCells count="6">
    <mergeCell ref="D7:F7"/>
    <mergeCell ref="H11:I11"/>
    <mergeCell ref="L11:M11"/>
    <mergeCell ref="C12:G12"/>
    <mergeCell ref="C13:E13"/>
    <mergeCell ref="L9:M9"/>
  </mergeCells>
  <pageMargins left="0.7" right="0.7" top="0.75" bottom="0.75" header="0.3" footer="0.3"/>
  <pageSetup paperSize="9" scale="46" fitToHeight="0"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47"/>
  <sheetViews>
    <sheetView topLeftCell="A31" workbookViewId="0">
      <selection activeCell="A48" sqref="A48"/>
    </sheetView>
  </sheetViews>
  <sheetFormatPr defaultRowHeight="12.75"/>
  <cols>
    <col min="1" max="1" width="18.85546875" customWidth="1"/>
    <col min="2" max="2" width="22.140625" bestFit="1" customWidth="1"/>
  </cols>
  <sheetData>
    <row r="1" spans="1:7">
      <c r="A1" s="353" t="s">
        <v>143</v>
      </c>
    </row>
    <row r="3" spans="1:7">
      <c r="A3" s="903" t="s">
        <v>159</v>
      </c>
      <c r="B3" s="903"/>
      <c r="C3" s="903"/>
      <c r="D3" s="903"/>
      <c r="E3" s="903"/>
      <c r="F3" s="903"/>
      <c r="G3" s="903"/>
    </row>
    <row r="4" spans="1:7">
      <c r="A4" s="903" t="s">
        <v>158</v>
      </c>
      <c r="B4" s="903"/>
      <c r="C4" s="903"/>
      <c r="D4" s="903"/>
      <c r="E4" s="903"/>
      <c r="F4" s="903"/>
      <c r="G4" s="903"/>
    </row>
    <row r="5" spans="1:7">
      <c r="A5" s="903" t="s">
        <v>157</v>
      </c>
      <c r="B5" s="903"/>
      <c r="C5" s="903"/>
      <c r="D5" s="903"/>
      <c r="E5" s="903"/>
      <c r="F5" s="903"/>
      <c r="G5" s="903"/>
    </row>
    <row r="6" spans="1:7">
      <c r="A6" t="s">
        <v>160</v>
      </c>
    </row>
    <row r="8" spans="1:7">
      <c r="A8" s="356" t="s">
        <v>144</v>
      </c>
      <c r="B8" s="356" t="s">
        <v>145</v>
      </c>
    </row>
    <row r="9" spans="1:7">
      <c r="A9" s="354" t="s">
        <v>146</v>
      </c>
      <c r="B9" s="355">
        <v>1</v>
      </c>
    </row>
    <row r="10" spans="1:7">
      <c r="A10" s="354" t="s">
        <v>52</v>
      </c>
      <c r="B10" s="355">
        <v>2</v>
      </c>
    </row>
    <row r="11" spans="1:7">
      <c r="A11" s="354" t="s">
        <v>147</v>
      </c>
      <c r="B11" s="355">
        <v>3</v>
      </c>
    </row>
    <row r="12" spans="1:7">
      <c r="A12" s="354" t="s">
        <v>148</v>
      </c>
      <c r="B12" s="355">
        <v>4</v>
      </c>
    </row>
    <row r="13" spans="1:7">
      <c r="A13" s="354" t="s">
        <v>149</v>
      </c>
      <c r="B13" s="355">
        <v>5</v>
      </c>
    </row>
    <row r="14" spans="1:7">
      <c r="A14" s="354" t="s">
        <v>150</v>
      </c>
      <c r="B14" s="355">
        <v>6</v>
      </c>
    </row>
    <row r="15" spans="1:7">
      <c r="A15" s="354" t="s">
        <v>151</v>
      </c>
      <c r="B15" s="355">
        <v>7</v>
      </c>
    </row>
    <row r="16" spans="1:7">
      <c r="A16" s="354" t="s">
        <v>152</v>
      </c>
      <c r="B16" s="355">
        <v>8</v>
      </c>
    </row>
    <row r="17" spans="1:2">
      <c r="A17" s="354" t="s">
        <v>153</v>
      </c>
      <c r="B17" s="355">
        <v>9</v>
      </c>
    </row>
    <row r="18" spans="1:2">
      <c r="A18" s="354" t="s">
        <v>154</v>
      </c>
      <c r="B18" s="355">
        <v>10</v>
      </c>
    </row>
    <row r="19" spans="1:2">
      <c r="A19" s="354" t="s">
        <v>155</v>
      </c>
      <c r="B19" s="355">
        <v>11</v>
      </c>
    </row>
    <row r="21" spans="1:2">
      <c r="A21" s="356" t="s">
        <v>144</v>
      </c>
      <c r="B21" s="356" t="s">
        <v>156</v>
      </c>
    </row>
    <row r="22" spans="1:2">
      <c r="A22" s="354" t="s">
        <v>153</v>
      </c>
      <c r="B22" s="355">
        <v>1</v>
      </c>
    </row>
    <row r="23" spans="1:2">
      <c r="A23" s="354" t="s">
        <v>150</v>
      </c>
      <c r="B23" s="355">
        <v>2</v>
      </c>
    </row>
    <row r="24" spans="1:2">
      <c r="A24" s="354" t="s">
        <v>148</v>
      </c>
      <c r="B24" s="355">
        <v>3</v>
      </c>
    </row>
    <row r="25" spans="1:2">
      <c r="A25" s="354" t="s">
        <v>155</v>
      </c>
      <c r="B25" s="355">
        <v>4</v>
      </c>
    </row>
    <row r="26" spans="1:2">
      <c r="A26" s="354" t="s">
        <v>52</v>
      </c>
      <c r="B26" s="355">
        <v>5</v>
      </c>
    </row>
    <row r="27" spans="1:2">
      <c r="A27" s="354" t="s">
        <v>147</v>
      </c>
      <c r="B27" s="355">
        <v>6</v>
      </c>
    </row>
    <row r="28" spans="1:2">
      <c r="A28" s="354" t="s">
        <v>151</v>
      </c>
      <c r="B28" s="355">
        <v>7</v>
      </c>
    </row>
    <row r="29" spans="1:2">
      <c r="A29" s="354" t="s">
        <v>146</v>
      </c>
      <c r="B29" s="355">
        <v>8</v>
      </c>
    </row>
    <row r="30" spans="1:2">
      <c r="A30" s="354" t="s">
        <v>152</v>
      </c>
      <c r="B30" s="355">
        <v>9</v>
      </c>
    </row>
    <row r="31" spans="1:2">
      <c r="A31" s="354" t="s">
        <v>149</v>
      </c>
      <c r="B31" s="355">
        <v>10</v>
      </c>
    </row>
    <row r="32" spans="1:2">
      <c r="A32" s="354" t="s">
        <v>154</v>
      </c>
      <c r="B32" s="355">
        <v>11</v>
      </c>
    </row>
    <row r="34" spans="1:1">
      <c r="A34" t="s">
        <v>165</v>
      </c>
    </row>
    <row r="36" spans="1:1">
      <c r="A36" t="s">
        <v>166</v>
      </c>
    </row>
    <row r="37" spans="1:1">
      <c r="A37" t="s">
        <v>167</v>
      </c>
    </row>
    <row r="38" spans="1:1">
      <c r="A38" t="s">
        <v>168</v>
      </c>
    </row>
    <row r="39" spans="1:1">
      <c r="A39" t="s">
        <v>169</v>
      </c>
    </row>
    <row r="40" spans="1:1">
      <c r="A40" t="s">
        <v>170</v>
      </c>
    </row>
    <row r="41" spans="1:1">
      <c r="A41" t="s">
        <v>171</v>
      </c>
    </row>
    <row r="45" spans="1:1">
      <c r="A45" t="s">
        <v>180</v>
      </c>
    </row>
    <row r="47" spans="1:1">
      <c r="A47" t="s">
        <v>182</v>
      </c>
    </row>
  </sheetData>
  <mergeCells count="3">
    <mergeCell ref="A4:G4"/>
    <mergeCell ref="A5:G5"/>
    <mergeCell ref="A3:G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B3:F8"/>
  <sheetViews>
    <sheetView workbookViewId="0">
      <selection activeCell="E20" sqref="E20"/>
    </sheetView>
  </sheetViews>
  <sheetFormatPr defaultRowHeight="12.75"/>
  <cols>
    <col min="2" max="2" width="33.5703125" customWidth="1"/>
    <col min="3" max="3" width="14" customWidth="1"/>
    <col min="4" max="4" width="15" customWidth="1"/>
    <col min="5" max="5" width="11.85546875" customWidth="1"/>
    <col min="6" max="6" width="12.28515625" customWidth="1"/>
  </cols>
  <sheetData>
    <row r="3" spans="2:6" ht="15">
      <c r="B3" s="708" t="s">
        <v>268</v>
      </c>
      <c r="C3" s="708"/>
      <c r="D3" s="708"/>
      <c r="E3" s="708"/>
      <c r="F3" s="708"/>
    </row>
    <row r="4" spans="2:6" ht="13.5" thickBot="1"/>
    <row r="5" spans="2:6" ht="30.75" customHeight="1" thickBot="1">
      <c r="B5" s="450"/>
      <c r="C5" s="451" t="s">
        <v>214</v>
      </c>
      <c r="D5" s="452" t="s">
        <v>270</v>
      </c>
      <c r="E5" s="453" t="s">
        <v>271</v>
      </c>
      <c r="F5" s="454" t="s">
        <v>272</v>
      </c>
    </row>
    <row r="6" spans="2:6" ht="15">
      <c r="B6" s="442" t="s">
        <v>269</v>
      </c>
      <c r="C6" s="447">
        <v>153</v>
      </c>
      <c r="D6" s="445">
        <v>182</v>
      </c>
      <c r="E6" s="440">
        <v>29</v>
      </c>
      <c r="F6" s="439">
        <v>19</v>
      </c>
    </row>
    <row r="7" spans="2:6" ht="15">
      <c r="B7" s="443" t="s">
        <v>273</v>
      </c>
      <c r="C7" s="448" t="s">
        <v>274</v>
      </c>
      <c r="D7" s="441" t="s">
        <v>275</v>
      </c>
      <c r="E7" s="709" t="s">
        <v>45</v>
      </c>
      <c r="F7" s="710"/>
    </row>
    <row r="8" spans="2:6" ht="15.75" thickBot="1">
      <c r="B8" s="444" t="s">
        <v>276</v>
      </c>
      <c r="C8" s="449">
        <v>3307.29</v>
      </c>
      <c r="D8" s="446">
        <v>3794.97</v>
      </c>
      <c r="E8" s="711" t="s">
        <v>45</v>
      </c>
      <c r="F8" s="712"/>
    </row>
  </sheetData>
  <mergeCells count="3">
    <mergeCell ref="B3:F3"/>
    <mergeCell ref="E7:F7"/>
    <mergeCell ref="E8:F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pageSetUpPr fitToPage="1"/>
  </sheetPr>
  <dimension ref="B1:Q41"/>
  <sheetViews>
    <sheetView topLeftCell="B1" zoomScale="55" zoomScaleNormal="55" zoomScaleSheetLayoutView="75" workbookViewId="0">
      <selection activeCell="I10" sqref="I10"/>
    </sheetView>
  </sheetViews>
  <sheetFormatPr defaultColWidth="8.7109375" defaultRowHeight="15"/>
  <cols>
    <col min="1" max="1" width="4.140625" style="1" customWidth="1"/>
    <col min="2" max="2" width="6.42578125" style="1" customWidth="1"/>
    <col min="3" max="4" width="32.28515625" style="1" customWidth="1"/>
    <col min="5" max="5" width="12.7109375" style="1" customWidth="1"/>
    <col min="6" max="6" width="12.85546875" style="1" customWidth="1"/>
    <col min="7" max="8" width="13.140625" style="1" customWidth="1"/>
    <col min="9" max="9" width="26" style="1" customWidth="1"/>
    <col min="10" max="10" width="19.7109375" style="1" customWidth="1"/>
    <col min="11" max="11" width="16.7109375" style="1" customWidth="1"/>
    <col min="12" max="12" width="17.140625" style="35" customWidth="1"/>
    <col min="13" max="13" width="33.85546875" style="73" bestFit="1" customWidth="1"/>
    <col min="14" max="14" width="20" style="73" customWidth="1"/>
    <col min="15" max="15" width="29.42578125" style="73" customWidth="1"/>
    <col min="16" max="16" width="21.140625" style="1" customWidth="1"/>
    <col min="17" max="16384" width="8.7109375" style="1"/>
  </cols>
  <sheetData>
    <row r="1" spans="2:17" ht="20.100000000000001" customHeight="1">
      <c r="B1" s="69" t="s">
        <v>0</v>
      </c>
      <c r="C1" s="71"/>
      <c r="D1" s="71"/>
      <c r="E1" s="71"/>
      <c r="F1" s="71"/>
      <c r="G1" s="71"/>
      <c r="H1" s="71"/>
      <c r="I1" s="71"/>
      <c r="J1" s="71"/>
      <c r="K1" s="71"/>
      <c r="L1" s="69"/>
    </row>
    <row r="2" spans="2:17" ht="20.100000000000001" customHeight="1">
      <c r="B2" s="69"/>
      <c r="C2" s="71"/>
      <c r="D2" s="71"/>
      <c r="E2" s="71"/>
      <c r="F2" s="71"/>
      <c r="G2" s="71"/>
      <c r="H2" s="71"/>
      <c r="I2" s="71"/>
      <c r="J2" s="71"/>
      <c r="K2" s="71"/>
      <c r="L2" s="69"/>
    </row>
    <row r="3" spans="2:17" ht="20.100000000000001" customHeight="1">
      <c r="B3" s="155" t="s">
        <v>104</v>
      </c>
      <c r="C3" s="69"/>
      <c r="D3" s="69"/>
      <c r="E3" s="69"/>
      <c r="F3" s="137" t="str">
        <f>WC!F3</f>
        <v>: DEC 2021</v>
      </c>
      <c r="G3" s="136"/>
      <c r="H3" s="136"/>
      <c r="I3" s="71"/>
      <c r="J3" s="71"/>
      <c r="K3" s="71"/>
      <c r="L3" s="69"/>
    </row>
    <row r="4" spans="2:17" ht="20.100000000000001" customHeight="1">
      <c r="B4" s="3"/>
      <c r="C4" s="71"/>
      <c r="D4" s="71"/>
      <c r="E4" s="71"/>
      <c r="F4" s="71"/>
      <c r="G4" s="71"/>
      <c r="H4" s="71"/>
      <c r="I4" s="71"/>
      <c r="J4" s="71"/>
      <c r="K4" s="71"/>
      <c r="L4" s="69"/>
    </row>
    <row r="5" spans="2:17" ht="27" customHeight="1">
      <c r="B5" s="155"/>
      <c r="C5" s="167" t="s">
        <v>46</v>
      </c>
      <c r="D5" s="398"/>
      <c r="E5" s="168"/>
      <c r="F5" s="169"/>
      <c r="G5" s="169"/>
      <c r="H5" s="71"/>
      <c r="I5" s="217" t="s">
        <v>47</v>
      </c>
      <c r="J5" s="101">
        <v>1150</v>
      </c>
      <c r="K5" s="171" t="s">
        <v>48</v>
      </c>
      <c r="L5" s="171" t="s">
        <v>345</v>
      </c>
    </row>
    <row r="6" spans="2:17" ht="26.25" customHeight="1">
      <c r="B6" s="7"/>
      <c r="I6" s="87"/>
      <c r="J6" s="112"/>
    </row>
    <row r="7" spans="2:17" ht="33" customHeight="1">
      <c r="B7" s="702" t="s">
        <v>1</v>
      </c>
      <c r="C7" s="702" t="s">
        <v>2</v>
      </c>
      <c r="D7" s="706" t="s">
        <v>207</v>
      </c>
      <c r="E7" s="694" t="s">
        <v>3</v>
      </c>
      <c r="F7" s="694"/>
      <c r="G7" s="730"/>
      <c r="H7" s="58" t="s">
        <v>4</v>
      </c>
      <c r="I7" s="58" t="s">
        <v>5</v>
      </c>
      <c r="J7" s="58" t="s">
        <v>6</v>
      </c>
      <c r="K7" s="58" t="s">
        <v>7</v>
      </c>
      <c r="L7" s="11" t="s">
        <v>8</v>
      </c>
      <c r="M7" s="726"/>
      <c r="N7" s="727"/>
      <c r="O7" s="727"/>
    </row>
    <row r="8" spans="2:17" ht="33" customHeight="1">
      <c r="B8" s="713"/>
      <c r="C8" s="713"/>
      <c r="D8" s="707"/>
      <c r="E8" s="13" t="str">
        <f>WC!E8</f>
        <v>Oct'21</v>
      </c>
      <c r="F8" s="13" t="str">
        <f>WC!F8</f>
        <v>Nov'21</v>
      </c>
      <c r="G8" s="95" t="str">
        <f>WC!G8</f>
        <v>Dec'21</v>
      </c>
      <c r="H8" s="15" t="s">
        <v>9</v>
      </c>
      <c r="I8" s="15" t="s">
        <v>23</v>
      </c>
      <c r="J8" s="16" t="s">
        <v>23</v>
      </c>
      <c r="K8" s="16" t="s">
        <v>12</v>
      </c>
      <c r="L8" s="12" t="s">
        <v>13</v>
      </c>
      <c r="M8" s="726"/>
      <c r="N8" s="737"/>
      <c r="O8" s="737"/>
    </row>
    <row r="9" spans="2:17" ht="52.5" customHeight="1">
      <c r="B9" s="141">
        <v>1</v>
      </c>
      <c r="C9" s="174" t="s">
        <v>77</v>
      </c>
      <c r="D9" s="191" t="s">
        <v>208</v>
      </c>
      <c r="E9" s="191">
        <v>48</v>
      </c>
      <c r="F9" s="191">
        <v>48</v>
      </c>
      <c r="G9" s="391">
        <v>48</v>
      </c>
      <c r="H9" s="335">
        <f t="shared" ref="H9:H16" si="0">G9-F9</f>
        <v>0</v>
      </c>
      <c r="I9" s="42">
        <v>500</v>
      </c>
      <c r="J9" s="42"/>
      <c r="K9" s="334">
        <f t="shared" ref="K9:K16" si="1">J9*G9</f>
        <v>0</v>
      </c>
      <c r="L9" s="147" t="s">
        <v>20</v>
      </c>
      <c r="M9" s="735"/>
      <c r="N9" s="736"/>
      <c r="O9" s="736"/>
      <c r="P9" s="339"/>
    </row>
    <row r="10" spans="2:17" ht="78.75" customHeight="1">
      <c r="B10" s="141">
        <v>2</v>
      </c>
      <c r="C10" s="174" t="s">
        <v>40</v>
      </c>
      <c r="D10" s="160" t="s">
        <v>211</v>
      </c>
      <c r="E10" s="191">
        <v>53</v>
      </c>
      <c r="F10" s="191">
        <v>53</v>
      </c>
      <c r="G10" s="391"/>
      <c r="H10" s="335">
        <f t="shared" si="0"/>
        <v>-53</v>
      </c>
      <c r="I10" s="519"/>
      <c r="J10" s="42"/>
      <c r="K10" s="334">
        <f t="shared" si="1"/>
        <v>0</v>
      </c>
      <c r="L10" s="147" t="s">
        <v>20</v>
      </c>
      <c r="M10" s="725" t="s">
        <v>316</v>
      </c>
      <c r="N10" s="725"/>
      <c r="O10" s="725"/>
    </row>
    <row r="11" spans="2:17" ht="33.75" hidden="1" customHeight="1">
      <c r="B11" s="141">
        <v>3</v>
      </c>
      <c r="C11" s="174" t="s">
        <v>15</v>
      </c>
      <c r="D11" s="160" t="s">
        <v>211</v>
      </c>
      <c r="E11" s="191"/>
      <c r="F11" s="191"/>
      <c r="G11" s="391"/>
      <c r="H11" s="335">
        <f t="shared" si="0"/>
        <v>0</v>
      </c>
      <c r="I11" s="42"/>
      <c r="J11" s="42"/>
      <c r="K11" s="334">
        <f t="shared" si="1"/>
        <v>0</v>
      </c>
      <c r="L11" s="147" t="s">
        <v>20</v>
      </c>
      <c r="M11" s="725"/>
      <c r="N11" s="725"/>
      <c r="O11" s="725"/>
      <c r="P11" s="340"/>
      <c r="Q11" s="340"/>
    </row>
    <row r="12" spans="2:17" ht="34.5" hidden="1" customHeight="1">
      <c r="B12" s="141">
        <v>4</v>
      </c>
      <c r="C12" s="174" t="s">
        <v>175</v>
      </c>
      <c r="D12" s="191" t="s">
        <v>208</v>
      </c>
      <c r="E12" s="191"/>
      <c r="F12" s="191"/>
      <c r="G12" s="391"/>
      <c r="H12" s="335">
        <f t="shared" si="0"/>
        <v>0</v>
      </c>
      <c r="I12" s="42"/>
      <c r="J12" s="42"/>
      <c r="K12" s="334">
        <f t="shared" si="1"/>
        <v>0</v>
      </c>
      <c r="L12" s="147" t="s">
        <v>20</v>
      </c>
      <c r="M12" s="665" t="s">
        <v>190</v>
      </c>
      <c r="N12" s="665"/>
      <c r="O12" s="665"/>
    </row>
    <row r="13" spans="2:17" ht="48" customHeight="1">
      <c r="B13" s="141">
        <v>3</v>
      </c>
      <c r="C13" s="174" t="s">
        <v>189</v>
      </c>
      <c r="D13" s="191" t="s">
        <v>208</v>
      </c>
      <c r="E13" s="191">
        <v>48</v>
      </c>
      <c r="F13" s="191">
        <v>48</v>
      </c>
      <c r="G13" s="391"/>
      <c r="H13" s="335">
        <f t="shared" si="0"/>
        <v>-48</v>
      </c>
      <c r="I13" s="42"/>
      <c r="J13" s="42"/>
      <c r="K13" s="334">
        <f t="shared" si="1"/>
        <v>0</v>
      </c>
      <c r="L13" s="147" t="s">
        <v>16</v>
      </c>
      <c r="M13" s="665"/>
      <c r="N13" s="665"/>
      <c r="O13" s="665"/>
    </row>
    <row r="14" spans="2:17" ht="48" customHeight="1">
      <c r="B14" s="141">
        <v>4</v>
      </c>
      <c r="C14" s="174" t="s">
        <v>195</v>
      </c>
      <c r="D14" s="160" t="s">
        <v>211</v>
      </c>
      <c r="E14" s="191">
        <v>40</v>
      </c>
      <c r="F14" s="191">
        <v>40</v>
      </c>
      <c r="G14" s="391"/>
      <c r="H14" s="335">
        <f t="shared" si="0"/>
        <v>-40</v>
      </c>
      <c r="I14" s="42"/>
      <c r="J14" s="42"/>
      <c r="K14" s="44">
        <f>J14*G14</f>
        <v>0</v>
      </c>
      <c r="L14" s="144" t="s">
        <v>16</v>
      </c>
      <c r="M14" s="664"/>
      <c r="N14" s="665"/>
      <c r="O14" s="665"/>
    </row>
    <row r="15" spans="2:17" ht="48" customHeight="1">
      <c r="B15" s="141">
        <v>5</v>
      </c>
      <c r="C15" s="174" t="s">
        <v>205</v>
      </c>
      <c r="D15" s="160" t="s">
        <v>211</v>
      </c>
      <c r="E15" s="191">
        <v>48</v>
      </c>
      <c r="F15" s="191">
        <v>48</v>
      </c>
      <c r="G15" s="391"/>
      <c r="H15" s="335">
        <f t="shared" si="0"/>
        <v>-48</v>
      </c>
      <c r="I15" s="42"/>
      <c r="J15" s="42"/>
      <c r="K15" s="44">
        <f>J15*G15</f>
        <v>0</v>
      </c>
      <c r="L15" s="165" t="s">
        <v>20</v>
      </c>
      <c r="M15" s="688"/>
      <c r="N15" s="689"/>
      <c r="O15" s="689"/>
    </row>
    <row r="16" spans="2:17" ht="48" hidden="1" customHeight="1">
      <c r="B16" s="141">
        <v>6</v>
      </c>
      <c r="C16" s="174" t="s">
        <v>53</v>
      </c>
      <c r="D16" s="191" t="s">
        <v>208</v>
      </c>
      <c r="E16" s="191">
        <v>0</v>
      </c>
      <c r="F16" s="191">
        <v>0</v>
      </c>
      <c r="G16" s="391"/>
      <c r="H16" s="335">
        <f t="shared" si="0"/>
        <v>0</v>
      </c>
      <c r="I16" s="42"/>
      <c r="J16" s="42"/>
      <c r="K16" s="44">
        <f t="shared" si="1"/>
        <v>0</v>
      </c>
      <c r="L16" s="165" t="s">
        <v>186</v>
      </c>
      <c r="M16" s="719"/>
      <c r="N16" s="720"/>
      <c r="O16" s="720"/>
    </row>
    <row r="17" spans="2:16" ht="32.25" customHeight="1">
      <c r="B17" s="141"/>
      <c r="C17" s="152"/>
      <c r="D17" s="152"/>
      <c r="E17" s="50" t="s">
        <v>17</v>
      </c>
      <c r="F17" s="50"/>
      <c r="G17" s="50"/>
      <c r="H17" s="50"/>
      <c r="I17" s="298">
        <f>SUM(I9:I16)</f>
        <v>500</v>
      </c>
      <c r="J17" s="298">
        <f>SUM(J9:J16)</f>
        <v>0</v>
      </c>
      <c r="K17" s="298">
        <f>SUM(K9:K16)</f>
        <v>0</v>
      </c>
      <c r="L17" s="165" t="s">
        <v>20</v>
      </c>
      <c r="M17" s="733"/>
      <c r="N17" s="734"/>
    </row>
    <row r="18" spans="2:16" ht="33" customHeight="1">
      <c r="B18" s="141"/>
      <c r="C18" s="561"/>
      <c r="D18" s="561"/>
      <c r="E18" s="561"/>
      <c r="F18" s="562"/>
      <c r="G18" s="562"/>
      <c r="H18" s="562"/>
      <c r="I18" s="714" t="s">
        <v>24</v>
      </c>
      <c r="J18" s="715"/>
      <c r="K18" s="84" t="e">
        <f>K17/J17</f>
        <v>#DIV/0!</v>
      </c>
      <c r="L18" s="631" t="str">
        <f>WC!L22</f>
        <v>(Dec'21)</v>
      </c>
      <c r="M18" s="717" t="s">
        <v>38</v>
      </c>
      <c r="N18" s="718"/>
    </row>
    <row r="19" spans="2:16" ht="33" customHeight="1">
      <c r="B19" s="165"/>
      <c r="C19" s="671" t="s">
        <v>376</v>
      </c>
      <c r="D19" s="671"/>
      <c r="E19" s="671"/>
      <c r="F19" s="671"/>
      <c r="G19" s="671"/>
      <c r="H19" s="671"/>
      <c r="I19" s="560"/>
      <c r="J19" s="85"/>
      <c r="K19" s="86">
        <v>48.87</v>
      </c>
      <c r="L19" s="153" t="str">
        <f>WC!L23</f>
        <v>(Nov'21)</v>
      </c>
      <c r="M19" s="558" t="e">
        <f>(K18-K19)/K19</f>
        <v>#DIV/0!</v>
      </c>
      <c r="N19" s="570">
        <v>4749.5</v>
      </c>
    </row>
    <row r="20" spans="2:16" ht="18" hidden="1" customHeight="1">
      <c r="B20" s="37"/>
      <c r="C20" s="731"/>
      <c r="D20" s="731"/>
      <c r="E20" s="731"/>
      <c r="F20" s="731"/>
      <c r="G20" s="731"/>
      <c r="H20" s="731"/>
      <c r="I20" s="732"/>
      <c r="J20" s="194"/>
      <c r="K20" s="195"/>
      <c r="L20" s="26"/>
      <c r="M20" s="196"/>
      <c r="N20" s="196"/>
    </row>
    <row r="21" spans="2:16" ht="34.5" hidden="1" customHeight="1">
      <c r="B21" s="716" t="s">
        <v>134</v>
      </c>
      <c r="C21" s="716"/>
      <c r="D21" s="395"/>
      <c r="E21" s="351" t="str">
        <f>WC!F3</f>
        <v>: DEC 2021</v>
      </c>
      <c r="F21" s="37"/>
      <c r="G21" s="352"/>
      <c r="H21" s="25"/>
      <c r="I21" s="25"/>
      <c r="J21" s="194"/>
      <c r="K21" s="195"/>
      <c r="L21" s="26"/>
      <c r="M21" s="196"/>
      <c r="N21" s="196"/>
    </row>
    <row r="22" spans="2:16" ht="27" hidden="1" customHeight="1">
      <c r="B22" s="155"/>
      <c r="C22" s="167" t="s">
        <v>116</v>
      </c>
      <c r="D22" s="167"/>
      <c r="E22" s="168"/>
      <c r="F22" s="169"/>
      <c r="G22" s="169"/>
      <c r="H22" s="71"/>
      <c r="I22" s="217" t="s">
        <v>47</v>
      </c>
      <c r="J22" s="101"/>
      <c r="K22" s="171" t="s">
        <v>48</v>
      </c>
      <c r="L22" s="171"/>
    </row>
    <row r="23" spans="2:16" ht="18" hidden="1" customHeight="1">
      <c r="B23" s="7"/>
      <c r="I23" s="87"/>
      <c r="J23" s="112"/>
    </row>
    <row r="24" spans="2:16" ht="33" hidden="1" customHeight="1">
      <c r="B24" s="8" t="s">
        <v>1</v>
      </c>
      <c r="C24" s="8" t="s">
        <v>2</v>
      </c>
      <c r="D24" s="8"/>
      <c r="E24" s="694" t="s">
        <v>3</v>
      </c>
      <c r="F24" s="694"/>
      <c r="G24" s="694"/>
      <c r="H24" s="8" t="s">
        <v>4</v>
      </c>
      <c r="I24" s="8" t="s">
        <v>5</v>
      </c>
      <c r="J24" s="11" t="s">
        <v>6</v>
      </c>
      <c r="K24" s="11" t="s">
        <v>7</v>
      </c>
      <c r="L24" s="8" t="s">
        <v>8</v>
      </c>
    </row>
    <row r="25" spans="2:16" ht="32.25" hidden="1" customHeight="1">
      <c r="B25" s="12"/>
      <c r="C25" s="12"/>
      <c r="D25" s="51"/>
      <c r="E25" s="13" t="str">
        <f>WC!E8</f>
        <v>Oct'21</v>
      </c>
      <c r="F25" s="13" t="str">
        <f>WC!F8</f>
        <v>Nov'21</v>
      </c>
      <c r="G25" s="336" t="str">
        <f>WC!G8</f>
        <v>Dec'21</v>
      </c>
      <c r="H25" s="15" t="s">
        <v>9</v>
      </c>
      <c r="I25" s="15" t="s">
        <v>23</v>
      </c>
      <c r="J25" s="16" t="s">
        <v>23</v>
      </c>
      <c r="K25" s="16" t="s">
        <v>12</v>
      </c>
      <c r="L25" s="12" t="s">
        <v>13</v>
      </c>
    </row>
    <row r="26" spans="2:16" ht="49.5" hidden="1" customHeight="1">
      <c r="B26" s="141">
        <v>1</v>
      </c>
      <c r="C26" s="308" t="s">
        <v>131</v>
      </c>
      <c r="D26" s="411"/>
      <c r="E26" s="191">
        <v>43</v>
      </c>
      <c r="F26" s="191">
        <v>40</v>
      </c>
      <c r="G26" s="192"/>
      <c r="H26" s="193">
        <f>G26-F26</f>
        <v>-40</v>
      </c>
      <c r="I26" s="42"/>
      <c r="J26" s="43"/>
      <c r="K26" s="44">
        <f>J26*G26</f>
        <v>0</v>
      </c>
      <c r="L26" s="165" t="s">
        <v>16</v>
      </c>
      <c r="M26" s="722"/>
      <c r="N26" s="669"/>
    </row>
    <row r="27" spans="2:16" ht="42.75" hidden="1" customHeight="1">
      <c r="B27" s="141">
        <v>2</v>
      </c>
      <c r="C27" s="308" t="s">
        <v>117</v>
      </c>
      <c r="D27" s="411"/>
      <c r="E27" s="191">
        <v>55</v>
      </c>
      <c r="F27" s="191">
        <v>55</v>
      </c>
      <c r="G27" s="192"/>
      <c r="H27" s="193">
        <f>G27-F27</f>
        <v>-55</v>
      </c>
      <c r="I27" s="327"/>
      <c r="J27" s="328"/>
      <c r="K27" s="44">
        <f>J27*G27</f>
        <v>0</v>
      </c>
      <c r="L27" s="165" t="s">
        <v>16</v>
      </c>
      <c r="M27" s="723"/>
      <c r="N27" s="724"/>
    </row>
    <row r="28" spans="2:16" ht="54.75" hidden="1" customHeight="1">
      <c r="B28" s="141">
        <v>3</v>
      </c>
      <c r="C28" s="174" t="s">
        <v>118</v>
      </c>
      <c r="D28" s="174"/>
      <c r="E28" s="191">
        <v>50</v>
      </c>
      <c r="F28" s="191">
        <v>55</v>
      </c>
      <c r="G28" s="192">
        <v>55</v>
      </c>
      <c r="H28" s="193">
        <f>G28-F28</f>
        <v>0</v>
      </c>
      <c r="I28" s="42">
        <v>0</v>
      </c>
      <c r="J28" s="43">
        <v>0</v>
      </c>
      <c r="K28" s="44">
        <f>J28*G28</f>
        <v>0</v>
      </c>
      <c r="L28" s="165"/>
      <c r="M28" s="723"/>
      <c r="N28" s="724"/>
    </row>
    <row r="29" spans="2:16" ht="42" hidden="1" customHeight="1">
      <c r="B29" s="141"/>
      <c r="C29" s="152"/>
      <c r="D29" s="152"/>
      <c r="E29" s="50" t="s">
        <v>17</v>
      </c>
      <c r="F29" s="50"/>
      <c r="G29" s="50"/>
      <c r="H29" s="50"/>
      <c r="I29" s="298">
        <f>SUM(I26:I28)</f>
        <v>0</v>
      </c>
      <c r="J29" s="298">
        <f>SUM(J26:J28)</f>
        <v>0</v>
      </c>
      <c r="K29" s="45">
        <f>SUM(K26:K28)</f>
        <v>0</v>
      </c>
      <c r="L29" s="165"/>
      <c r="M29" s="300"/>
      <c r="N29" s="301"/>
    </row>
    <row r="30" spans="2:16" ht="41.25" hidden="1" customHeight="1">
      <c r="B30" s="141"/>
      <c r="C30" s="152"/>
      <c r="D30" s="152"/>
      <c r="E30" s="152"/>
      <c r="F30" s="46"/>
      <c r="G30" s="46"/>
      <c r="H30" s="46"/>
      <c r="I30" s="714" t="s">
        <v>24</v>
      </c>
      <c r="J30" s="715"/>
      <c r="K30" s="84" t="e">
        <f>K29/J29</f>
        <v>#DIV/0!</v>
      </c>
      <c r="L30" s="153" t="str">
        <f>WC!L22</f>
        <v>(Dec'21)</v>
      </c>
      <c r="M30" s="717" t="s">
        <v>38</v>
      </c>
      <c r="N30" s="718"/>
    </row>
    <row r="31" spans="2:16" ht="39.75" hidden="1" customHeight="1">
      <c r="B31" s="141"/>
      <c r="C31" s="728" t="s">
        <v>162</v>
      </c>
      <c r="D31" s="729"/>
      <c r="E31" s="729"/>
      <c r="F31" s="729"/>
      <c r="G31" s="729"/>
      <c r="H31" s="729"/>
      <c r="I31" s="729"/>
      <c r="J31" s="85"/>
      <c r="K31" s="86">
        <v>40</v>
      </c>
      <c r="L31" s="153" t="str">
        <f>WC!L23</f>
        <v>(Nov'21)</v>
      </c>
      <c r="M31" s="359" t="e">
        <f>SUM(K30-K31)/K31</f>
        <v>#DIV/0!</v>
      </c>
      <c r="N31" s="360">
        <v>3000</v>
      </c>
    </row>
    <row r="32" spans="2:16" s="29" customFormat="1" ht="18" customHeight="1">
      <c r="B32" s="24"/>
      <c r="C32" s="25"/>
      <c r="D32" s="25"/>
      <c r="E32" s="25"/>
      <c r="F32" s="25"/>
      <c r="G32" s="25"/>
      <c r="H32" s="25"/>
      <c r="I32" s="25"/>
      <c r="J32" s="194"/>
      <c r="K32" s="195"/>
      <c r="L32" s="26"/>
      <c r="M32" s="196"/>
      <c r="N32" s="196"/>
      <c r="O32" s="196"/>
      <c r="P32" s="370"/>
    </row>
    <row r="33" spans="2:12" ht="15.75">
      <c r="B33" s="73" t="str">
        <f>WC!B93</f>
        <v>Prepared by: Yi Hong (22/10/2021)</v>
      </c>
      <c r="C33" s="73"/>
      <c r="D33" s="73"/>
      <c r="E33" s="73"/>
      <c r="F33" s="73"/>
      <c r="G33" s="73" t="s">
        <v>84</v>
      </c>
      <c r="H33" s="73"/>
      <c r="I33" s="73"/>
      <c r="J33" s="73"/>
      <c r="K33" s="73" t="s">
        <v>22</v>
      </c>
      <c r="L33" s="131"/>
    </row>
    <row r="34" spans="2:12" ht="15.75">
      <c r="B34" s="73" t="s">
        <v>83</v>
      </c>
      <c r="C34" s="189"/>
      <c r="D34" s="189"/>
      <c r="E34" s="73"/>
      <c r="F34" s="73"/>
      <c r="G34" s="73" t="s">
        <v>85</v>
      </c>
      <c r="H34" s="73"/>
      <c r="I34" s="73"/>
      <c r="J34" s="73"/>
      <c r="K34" s="73"/>
      <c r="L34" s="131"/>
    </row>
    <row r="35" spans="2:12" ht="15.75">
      <c r="B35" s="73"/>
      <c r="C35" s="73"/>
      <c r="D35" s="73"/>
      <c r="E35" s="73"/>
      <c r="F35" s="73"/>
      <c r="G35" s="73"/>
      <c r="H35" s="73"/>
      <c r="I35" s="73"/>
      <c r="J35" s="73"/>
      <c r="K35" s="73"/>
      <c r="L35" s="131"/>
    </row>
    <row r="36" spans="2:12" ht="15.75">
      <c r="B36" s="73"/>
      <c r="C36" s="73"/>
      <c r="D36" s="73"/>
      <c r="E36" s="73"/>
      <c r="F36" s="73"/>
      <c r="G36" s="73"/>
      <c r="H36" s="73"/>
      <c r="I36" s="73"/>
      <c r="J36" s="73"/>
      <c r="K36" s="73"/>
      <c r="L36" s="131"/>
    </row>
    <row r="37" spans="2:12" ht="15.75">
      <c r="B37" s="73"/>
      <c r="C37" s="73"/>
      <c r="D37" s="73"/>
      <c r="E37" s="73"/>
      <c r="F37" s="73"/>
      <c r="G37" s="73"/>
      <c r="H37" s="73"/>
      <c r="I37" s="73"/>
      <c r="J37" s="73"/>
      <c r="K37" s="73"/>
      <c r="L37" s="131"/>
    </row>
    <row r="38" spans="2:12" ht="15.75">
      <c r="B38" s="721"/>
      <c r="C38" s="721"/>
      <c r="D38" s="176"/>
      <c r="E38" s="48"/>
      <c r="F38" s="28"/>
      <c r="G38" s="28"/>
      <c r="H38" s="28"/>
      <c r="I38" s="28"/>
      <c r="J38" s="194"/>
      <c r="K38" s="194"/>
      <c r="L38" s="28"/>
    </row>
    <row r="39" spans="2:12">
      <c r="C39" s="52"/>
      <c r="D39" s="52"/>
      <c r="G39" s="34"/>
      <c r="K39" s="34"/>
    </row>
    <row r="40" spans="2:12">
      <c r="G40" s="34"/>
      <c r="K40" s="34"/>
    </row>
    <row r="41" spans="2:12">
      <c r="G41" s="34"/>
      <c r="K41" s="34"/>
    </row>
  </sheetData>
  <sheetProtection selectLockedCells="1" selectUnlockedCells="1"/>
  <mergeCells count="27">
    <mergeCell ref="M8:O8"/>
    <mergeCell ref="M15:O15"/>
    <mergeCell ref="M10:O11"/>
    <mergeCell ref="M7:O7"/>
    <mergeCell ref="C31:I31"/>
    <mergeCell ref="M18:N18"/>
    <mergeCell ref="E7:G7"/>
    <mergeCell ref="I18:J18"/>
    <mergeCell ref="C20:I20"/>
    <mergeCell ref="M17:N17"/>
    <mergeCell ref="M9:O9"/>
    <mergeCell ref="B38:C38"/>
    <mergeCell ref="E24:G24"/>
    <mergeCell ref="M26:N26"/>
    <mergeCell ref="M27:N27"/>
    <mergeCell ref="M28:N28"/>
    <mergeCell ref="C19:H19"/>
    <mergeCell ref="D7:D8"/>
    <mergeCell ref="C7:C8"/>
    <mergeCell ref="B7:B8"/>
    <mergeCell ref="I30:J30"/>
    <mergeCell ref="B21:C21"/>
    <mergeCell ref="M30:N30"/>
    <mergeCell ref="M13:O13"/>
    <mergeCell ref="M16:O16"/>
    <mergeCell ref="M12:O12"/>
    <mergeCell ref="M14:O14"/>
  </mergeCells>
  <pageMargins left="0.45" right="0.25" top="0.39027777777777778" bottom="0.2298611111111111" header="0.51180555555555551" footer="0.51180555555555551"/>
  <pageSetup paperSize="9" scale="34" firstPageNumber="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pageSetUpPr fitToPage="1"/>
  </sheetPr>
  <dimension ref="A1:P91"/>
  <sheetViews>
    <sheetView zoomScale="55" zoomScaleNormal="55" zoomScaleSheetLayoutView="75" workbookViewId="0">
      <selection activeCell="L25" sqref="L25:M25"/>
    </sheetView>
  </sheetViews>
  <sheetFormatPr defaultColWidth="8.7109375" defaultRowHeight="15"/>
  <cols>
    <col min="1" max="1" width="4.140625" style="1" customWidth="1"/>
    <col min="2" max="2" width="6.42578125" style="1" customWidth="1"/>
    <col min="3" max="3" width="36.42578125" style="1" customWidth="1"/>
    <col min="4" max="5" width="18.5703125" style="1" customWidth="1"/>
    <col min="6" max="6" width="17.7109375" style="1" customWidth="1"/>
    <col min="7" max="7" width="17.5703125" style="1" customWidth="1"/>
    <col min="8" max="8" width="23.85546875" style="1" customWidth="1"/>
    <col min="9" max="9" width="19.7109375" style="1" customWidth="1"/>
    <col min="10" max="10" width="16.7109375" style="1" customWidth="1"/>
    <col min="11" max="11" width="17.140625" style="35" customWidth="1"/>
    <col min="12" max="12" width="33.85546875" style="73" bestFit="1" customWidth="1"/>
    <col min="13" max="13" width="20" style="73" customWidth="1"/>
    <col min="14" max="14" width="8.7109375" style="73"/>
    <col min="15" max="15" width="44.5703125" style="1" customWidth="1"/>
    <col min="16" max="16384" width="8.7109375" style="1"/>
  </cols>
  <sheetData>
    <row r="1" spans="2:14" ht="20.100000000000001" customHeight="1">
      <c r="B1" s="69" t="s">
        <v>0</v>
      </c>
      <c r="C1" s="71"/>
      <c r="D1" s="71"/>
      <c r="E1" s="71"/>
      <c r="F1" s="71"/>
      <c r="G1" s="71"/>
      <c r="H1" s="71"/>
      <c r="I1" s="71"/>
      <c r="J1" s="71"/>
      <c r="K1" s="69"/>
    </row>
    <row r="2" spans="2:14" ht="20.100000000000001" customHeight="1">
      <c r="B2" s="69"/>
      <c r="C2" s="71"/>
      <c r="D2" s="71"/>
      <c r="E2" s="71"/>
      <c r="F2" s="71"/>
      <c r="G2" s="71"/>
      <c r="H2" s="71"/>
      <c r="I2" s="71"/>
      <c r="J2" s="71"/>
      <c r="K2" s="69"/>
    </row>
    <row r="3" spans="2:14" ht="23.25" customHeight="1">
      <c r="B3" s="738" t="s">
        <v>134</v>
      </c>
      <c r="C3" s="738"/>
      <c r="D3" s="69"/>
      <c r="E3" s="137" t="str">
        <f>WC!F3</f>
        <v>: DEC 2021</v>
      </c>
      <c r="F3" s="136"/>
      <c r="G3" s="136"/>
      <c r="H3" s="25"/>
      <c r="I3" s="194"/>
      <c r="J3" s="195"/>
      <c r="K3" s="26"/>
      <c r="L3" s="196"/>
      <c r="M3" s="196"/>
    </row>
    <row r="4" spans="2:14" ht="34.5" customHeight="1">
      <c r="B4" s="262"/>
      <c r="C4" s="262"/>
      <c r="D4" s="69"/>
      <c r="E4" s="137"/>
      <c r="F4" s="136"/>
      <c r="G4" s="136"/>
      <c r="H4" s="25"/>
      <c r="I4" s="194"/>
      <c r="J4" s="195"/>
      <c r="K4" s="26"/>
      <c r="L4" s="196"/>
      <c r="M4" s="196"/>
    </row>
    <row r="5" spans="2:14" ht="27" hidden="1" customHeight="1">
      <c r="B5" s="155"/>
      <c r="C5" s="167" t="s">
        <v>116</v>
      </c>
      <c r="D5" s="369"/>
      <c r="E5" s="169"/>
      <c r="F5" s="169"/>
      <c r="G5" s="71"/>
      <c r="H5" s="217" t="s">
        <v>47</v>
      </c>
      <c r="I5" s="101">
        <v>700</v>
      </c>
      <c r="J5" s="171" t="s">
        <v>48</v>
      </c>
      <c r="K5" s="171"/>
    </row>
    <row r="6" spans="2:14" ht="18" hidden="1" customHeight="1">
      <c r="B6" s="7"/>
      <c r="H6" s="87"/>
      <c r="I6" s="112"/>
    </row>
    <row r="7" spans="2:14" ht="33" hidden="1" customHeight="1">
      <c r="B7" s="8" t="s">
        <v>1</v>
      </c>
      <c r="C7" s="8" t="s">
        <v>2</v>
      </c>
      <c r="D7" s="694" t="s">
        <v>3</v>
      </c>
      <c r="E7" s="694"/>
      <c r="F7" s="694"/>
      <c r="G7" s="8" t="s">
        <v>4</v>
      </c>
      <c r="H7" s="8" t="s">
        <v>5</v>
      </c>
      <c r="I7" s="11" t="s">
        <v>6</v>
      </c>
      <c r="J7" s="11" t="s">
        <v>7</v>
      </c>
      <c r="K7" s="8" t="s">
        <v>8</v>
      </c>
    </row>
    <row r="8" spans="2:14" ht="32.25" hidden="1" customHeight="1">
      <c r="B8" s="12"/>
      <c r="C8" s="12"/>
      <c r="D8" s="13" t="str">
        <f>WC!E8</f>
        <v>Oct'21</v>
      </c>
      <c r="E8" s="13" t="str">
        <f>WC!F8</f>
        <v>Nov'21</v>
      </c>
      <c r="F8" s="95" t="str">
        <f>WC!G8</f>
        <v>Dec'21</v>
      </c>
      <c r="G8" s="15" t="s">
        <v>9</v>
      </c>
      <c r="H8" s="15" t="s">
        <v>23</v>
      </c>
      <c r="I8" s="16" t="s">
        <v>23</v>
      </c>
      <c r="J8" s="16" t="s">
        <v>12</v>
      </c>
      <c r="K8" s="12" t="s">
        <v>13</v>
      </c>
    </row>
    <row r="9" spans="2:14" ht="42.75" hidden="1" customHeight="1">
      <c r="B9" s="141">
        <v>1</v>
      </c>
      <c r="C9" s="366" t="s">
        <v>117</v>
      </c>
      <c r="D9" s="191">
        <v>52</v>
      </c>
      <c r="E9" s="191">
        <v>52</v>
      </c>
      <c r="F9" s="391"/>
      <c r="G9" s="193">
        <f>F9-E9</f>
        <v>-52</v>
      </c>
      <c r="H9" s="42"/>
      <c r="I9" s="43"/>
      <c r="J9" s="44">
        <f>I9*F9</f>
        <v>0</v>
      </c>
      <c r="K9" s="165" t="s">
        <v>16</v>
      </c>
      <c r="L9" s="722" t="s">
        <v>20</v>
      </c>
      <c r="M9" s="669"/>
    </row>
    <row r="10" spans="2:14" ht="42.75" hidden="1" customHeight="1">
      <c r="B10" s="141">
        <v>2</v>
      </c>
      <c r="C10" s="308" t="s">
        <v>117</v>
      </c>
      <c r="D10" s="191">
        <v>55</v>
      </c>
      <c r="E10" s="191">
        <v>55</v>
      </c>
      <c r="F10" s="192"/>
      <c r="G10" s="193">
        <f>F10-E10</f>
        <v>-55</v>
      </c>
      <c r="H10" s="327"/>
      <c r="I10" s="328"/>
      <c r="J10" s="44">
        <f>I10*F10</f>
        <v>0</v>
      </c>
      <c r="K10" s="165" t="s">
        <v>16</v>
      </c>
      <c r="L10" s="723" t="s">
        <v>335</v>
      </c>
      <c r="M10" s="724"/>
    </row>
    <row r="11" spans="2:14" ht="54.75" hidden="1" customHeight="1">
      <c r="B11" s="141">
        <v>3</v>
      </c>
      <c r="C11" s="174" t="s">
        <v>118</v>
      </c>
      <c r="D11" s="191">
        <v>50</v>
      </c>
      <c r="E11" s="191">
        <v>55</v>
      </c>
      <c r="F11" s="192">
        <v>55</v>
      </c>
      <c r="G11" s="193">
        <f>F11-E11</f>
        <v>0</v>
      </c>
      <c r="H11" s="42">
        <v>0</v>
      </c>
      <c r="I11" s="43">
        <v>0</v>
      </c>
      <c r="J11" s="44">
        <f>I11*F11</f>
        <v>0</v>
      </c>
      <c r="K11" s="165"/>
      <c r="L11" s="723" t="s">
        <v>20</v>
      </c>
      <c r="M11" s="724"/>
    </row>
    <row r="12" spans="2:14" ht="42" hidden="1" customHeight="1">
      <c r="B12" s="141"/>
      <c r="C12" s="152"/>
      <c r="D12" s="50" t="s">
        <v>17</v>
      </c>
      <c r="E12" s="50"/>
      <c r="F12" s="50"/>
      <c r="G12" s="50"/>
      <c r="H12" s="298">
        <f>SUM(H9:H11)</f>
        <v>0</v>
      </c>
      <c r="I12" s="298">
        <f>SUM(I9:I11)</f>
        <v>0</v>
      </c>
      <c r="J12" s="45">
        <f>SUM(J9:J11)</f>
        <v>0</v>
      </c>
      <c r="K12" s="165"/>
      <c r="L12" s="300" t="s">
        <v>20</v>
      </c>
      <c r="M12" s="301"/>
    </row>
    <row r="13" spans="2:14" ht="41.25" hidden="1" customHeight="1">
      <c r="B13" s="141"/>
      <c r="C13" s="152"/>
      <c r="D13" s="152"/>
      <c r="E13" s="46"/>
      <c r="F13" s="46"/>
      <c r="G13" s="46"/>
      <c r="H13" s="714" t="s">
        <v>24</v>
      </c>
      <c r="I13" s="715"/>
      <c r="J13" s="84" t="e">
        <f>J12/I12</f>
        <v>#DIV/0!</v>
      </c>
      <c r="K13" s="153" t="str">
        <f>WC!L48</f>
        <v>(Dec'21)</v>
      </c>
      <c r="L13" s="717" t="s">
        <v>38</v>
      </c>
      <c r="M13" s="718"/>
    </row>
    <row r="14" spans="2:14" ht="39.75" hidden="1" customHeight="1">
      <c r="B14" s="141">
        <v>4</v>
      </c>
      <c r="C14" s="739" t="s">
        <v>181</v>
      </c>
      <c r="D14" s="740"/>
      <c r="E14" s="740"/>
      <c r="F14" s="740"/>
      <c r="G14" s="740"/>
      <c r="H14" s="740"/>
      <c r="I14" s="85"/>
      <c r="J14" s="86">
        <v>52</v>
      </c>
      <c r="K14" s="153" t="str">
        <f>WC!L49</f>
        <v>(Nov'21)</v>
      </c>
      <c r="L14" s="374" t="e">
        <f>(J13-J14)/J14</f>
        <v>#DIV/0!</v>
      </c>
      <c r="M14" s="375">
        <v>0</v>
      </c>
    </row>
    <row r="15" spans="2:14" s="29" customFormat="1" ht="18" hidden="1" customHeight="1">
      <c r="B15" s="24">
        <v>5</v>
      </c>
      <c r="C15" s="25"/>
      <c r="D15" s="25"/>
      <c r="E15" s="25"/>
      <c r="F15" s="25"/>
      <c r="G15" s="25"/>
      <c r="H15" s="25"/>
      <c r="I15" s="194"/>
      <c r="J15" s="195"/>
      <c r="K15" s="26"/>
      <c r="L15" s="196" t="s">
        <v>20</v>
      </c>
      <c r="M15" s="196"/>
      <c r="N15" s="196"/>
    </row>
    <row r="16" spans="2:14" ht="23.25" hidden="1" customHeight="1">
      <c r="B16" s="738" t="s">
        <v>134</v>
      </c>
      <c r="C16" s="738"/>
      <c r="D16" s="69"/>
      <c r="E16" s="137"/>
      <c r="F16" s="136"/>
      <c r="G16" s="136"/>
      <c r="H16" s="25"/>
      <c r="I16" s="194"/>
      <c r="J16" s="195"/>
      <c r="K16" s="26"/>
      <c r="L16" s="196" t="s">
        <v>20</v>
      </c>
      <c r="M16" s="196"/>
    </row>
    <row r="17" spans="2:13" ht="34.5" hidden="1" customHeight="1">
      <c r="B17" s="262"/>
      <c r="C17" s="262"/>
      <c r="D17" s="69"/>
      <c r="E17" s="137"/>
      <c r="F17" s="136"/>
      <c r="G17" s="136"/>
      <c r="H17" s="25"/>
      <c r="I17" s="194"/>
      <c r="J17" s="195"/>
      <c r="K17" s="26"/>
      <c r="L17" s="196" t="s">
        <v>186</v>
      </c>
      <c r="M17" s="196"/>
    </row>
    <row r="18" spans="2:13" ht="27" customHeight="1">
      <c r="B18" s="155"/>
      <c r="C18" s="167" t="s">
        <v>46</v>
      </c>
      <c r="D18" s="369"/>
      <c r="E18" s="169"/>
      <c r="F18" s="169"/>
      <c r="G18" s="71"/>
      <c r="H18" s="217" t="s">
        <v>47</v>
      </c>
      <c r="I18" s="101">
        <v>200</v>
      </c>
      <c r="J18" s="171" t="s">
        <v>48</v>
      </c>
      <c r="K18" s="171" t="s">
        <v>345</v>
      </c>
      <c r="L18" s="196"/>
    </row>
    <row r="19" spans="2:13" ht="18" customHeight="1">
      <c r="B19" s="7"/>
      <c r="H19" s="87"/>
      <c r="I19" s="112"/>
      <c r="L19" s="196"/>
    </row>
    <row r="20" spans="2:13" ht="33" customHeight="1">
      <c r="B20" s="58" t="s">
        <v>1</v>
      </c>
      <c r="C20" s="58" t="s">
        <v>2</v>
      </c>
      <c r="D20" s="668" t="s">
        <v>3</v>
      </c>
      <c r="E20" s="668"/>
      <c r="F20" s="668"/>
      <c r="G20" s="58" t="s">
        <v>4</v>
      </c>
      <c r="H20" s="58" t="s">
        <v>5</v>
      </c>
      <c r="I20" s="58" t="s">
        <v>6</v>
      </c>
      <c r="J20" s="264" t="s">
        <v>7</v>
      </c>
      <c r="K20" s="125" t="s">
        <v>8</v>
      </c>
    </row>
    <row r="21" spans="2:13" ht="32.25" customHeight="1">
      <c r="B21" s="58"/>
      <c r="C21" s="58"/>
      <c r="D21" s="430" t="str">
        <f>WC!E8</f>
        <v>Oct'21</v>
      </c>
      <c r="E21" s="430" t="str">
        <f>WC!F8</f>
        <v>Nov'21</v>
      </c>
      <c r="F21" s="98" t="str">
        <f>WC!G8</f>
        <v>Dec'21</v>
      </c>
      <c r="G21" s="58" t="s">
        <v>9</v>
      </c>
      <c r="H21" s="58" t="s">
        <v>23</v>
      </c>
      <c r="I21" s="58" t="s">
        <v>23</v>
      </c>
      <c r="J21" s="264" t="s">
        <v>12</v>
      </c>
      <c r="K21" s="126" t="s">
        <v>13</v>
      </c>
    </row>
    <row r="22" spans="2:13" ht="42.75" hidden="1" customHeight="1">
      <c r="B22" s="147">
        <v>1</v>
      </c>
      <c r="C22" s="550" t="s">
        <v>77</v>
      </c>
      <c r="D22" s="384">
        <v>0</v>
      </c>
      <c r="E22" s="384">
        <v>0</v>
      </c>
      <c r="F22" s="551"/>
      <c r="G22" s="149">
        <f>F22-E22</f>
        <v>0</v>
      </c>
      <c r="H22" s="481"/>
      <c r="I22" s="488"/>
      <c r="J22" s="489">
        <f>I22*F22</f>
        <v>0</v>
      </c>
      <c r="K22" s="147" t="s">
        <v>16</v>
      </c>
      <c r="L22" s="665"/>
      <c r="M22" s="669"/>
    </row>
    <row r="23" spans="2:13" ht="42.75" customHeight="1">
      <c r="B23" s="147">
        <v>1</v>
      </c>
      <c r="C23" s="550" t="s">
        <v>205</v>
      </c>
      <c r="D23" s="384">
        <v>115</v>
      </c>
      <c r="E23" s="384">
        <v>115</v>
      </c>
      <c r="F23" s="551">
        <v>115</v>
      </c>
      <c r="G23" s="149">
        <f>F23-E23</f>
        <v>0</v>
      </c>
      <c r="H23" s="481">
        <v>100</v>
      </c>
      <c r="I23" s="488">
        <v>100</v>
      </c>
      <c r="J23" s="489">
        <f>I23*F23</f>
        <v>11500</v>
      </c>
      <c r="K23" s="147" t="s">
        <v>16</v>
      </c>
      <c r="L23" s="665"/>
      <c r="M23" s="669"/>
    </row>
    <row r="24" spans="2:13" ht="42.75" customHeight="1">
      <c r="B24" s="147">
        <v>2</v>
      </c>
      <c r="C24" s="308" t="s">
        <v>110</v>
      </c>
      <c r="D24" s="384">
        <v>110</v>
      </c>
      <c r="E24" s="384">
        <v>118</v>
      </c>
      <c r="F24" s="551">
        <v>0</v>
      </c>
      <c r="G24" s="149">
        <v>0</v>
      </c>
      <c r="H24" s="481">
        <v>0</v>
      </c>
      <c r="I24" s="488">
        <v>0</v>
      </c>
      <c r="J24" s="489">
        <f>I24*F24</f>
        <v>0</v>
      </c>
      <c r="K24" s="147" t="s">
        <v>16</v>
      </c>
      <c r="L24" s="686"/>
      <c r="M24" s="686"/>
    </row>
    <row r="25" spans="2:13" ht="42.75" customHeight="1">
      <c r="B25" s="147">
        <v>3</v>
      </c>
      <c r="C25" s="308" t="s">
        <v>189</v>
      </c>
      <c r="D25" s="384">
        <v>0</v>
      </c>
      <c r="E25" s="384">
        <v>0</v>
      </c>
      <c r="F25" s="551">
        <v>98</v>
      </c>
      <c r="G25" s="149">
        <v>0</v>
      </c>
      <c r="H25" s="481">
        <v>150</v>
      </c>
      <c r="I25" s="488">
        <v>100</v>
      </c>
      <c r="J25" s="489">
        <f>I25*F25</f>
        <v>9800</v>
      </c>
      <c r="K25" s="147" t="s">
        <v>16</v>
      </c>
      <c r="L25" s="686"/>
      <c r="M25" s="686"/>
    </row>
    <row r="26" spans="2:13" ht="42" customHeight="1">
      <c r="B26" s="147"/>
      <c r="C26" s="408"/>
      <c r="D26" s="548" t="s">
        <v>17</v>
      </c>
      <c r="E26" s="548"/>
      <c r="F26" s="548"/>
      <c r="G26" s="548"/>
      <c r="H26" s="482">
        <f>SUM(H22:H25)</f>
        <v>250</v>
      </c>
      <c r="I26" s="482">
        <f>SUM(I22:I25)</f>
        <v>200</v>
      </c>
      <c r="J26" s="490">
        <f>SUM(J22:J25)</f>
        <v>21300</v>
      </c>
      <c r="K26" s="147"/>
      <c r="L26" s="744"/>
      <c r="M26" s="737"/>
    </row>
    <row r="27" spans="2:13" ht="41.25" customHeight="1">
      <c r="B27" s="147"/>
      <c r="C27" s="408"/>
      <c r="D27" s="408"/>
      <c r="E27" s="552"/>
      <c r="F27" s="552"/>
      <c r="G27" s="552"/>
      <c r="H27" s="745" t="s">
        <v>24</v>
      </c>
      <c r="I27" s="745"/>
      <c r="J27" s="492">
        <f>J26/I26</f>
        <v>106.5</v>
      </c>
      <c r="K27" s="185" t="str">
        <f>WC!L22</f>
        <v>(Dec'21)</v>
      </c>
      <c r="L27" s="687" t="s">
        <v>38</v>
      </c>
      <c r="M27" s="687"/>
    </row>
    <row r="28" spans="2:13" ht="39.75" customHeight="1">
      <c r="B28" s="147"/>
      <c r="C28" s="741" t="s">
        <v>363</v>
      </c>
      <c r="D28" s="742"/>
      <c r="E28" s="742"/>
      <c r="F28" s="742"/>
      <c r="G28" s="743"/>
      <c r="H28" s="553"/>
      <c r="I28" s="85"/>
      <c r="J28" s="86">
        <v>116.5</v>
      </c>
      <c r="K28" s="185" t="str">
        <f>WC!L23</f>
        <v>(Nov'21)</v>
      </c>
      <c r="L28" s="304">
        <f>(J27-J28)/J28</f>
        <v>-8.5836909871244635E-2</v>
      </c>
      <c r="M28" s="305">
        <v>700</v>
      </c>
    </row>
    <row r="29" spans="2:13" ht="11.25" customHeight="1">
      <c r="B29" s="218"/>
      <c r="C29" s="397"/>
      <c r="D29" s="397"/>
      <c r="E29" s="397"/>
      <c r="F29" s="397"/>
      <c r="G29" s="397"/>
      <c r="H29" s="397"/>
      <c r="I29" s="39"/>
      <c r="J29" s="316"/>
      <c r="K29" s="219"/>
      <c r="L29" s="412"/>
      <c r="M29" s="413"/>
    </row>
    <row r="30" spans="2:13" ht="15.75">
      <c r="B30" s="73" t="s">
        <v>364</v>
      </c>
      <c r="C30" s="73"/>
      <c r="D30" s="73"/>
      <c r="E30" s="73"/>
      <c r="F30" s="73" t="s">
        <v>84</v>
      </c>
      <c r="G30" s="73"/>
      <c r="H30" s="73"/>
      <c r="I30" s="73"/>
      <c r="J30" s="73" t="s">
        <v>22</v>
      </c>
      <c r="K30" s="131"/>
    </row>
    <row r="31" spans="2:13" ht="15.75">
      <c r="B31" s="73" t="s">
        <v>83</v>
      </c>
      <c r="C31" s="189"/>
      <c r="D31" s="73"/>
      <c r="E31" s="73"/>
      <c r="F31" s="73" t="s">
        <v>85</v>
      </c>
      <c r="G31" s="73"/>
      <c r="H31" s="73"/>
      <c r="I31" s="73"/>
      <c r="J31" s="73"/>
      <c r="K31" s="131"/>
    </row>
    <row r="32" spans="2:13" ht="15.75">
      <c r="B32" s="73"/>
      <c r="C32" s="73"/>
      <c r="D32" s="73"/>
      <c r="E32" s="73"/>
      <c r="F32" s="73"/>
      <c r="G32" s="73"/>
      <c r="H32" s="73"/>
      <c r="I32" s="73"/>
      <c r="J32" s="73"/>
      <c r="K32" s="131"/>
    </row>
    <row r="33" spans="1:16" s="73" customFormat="1" ht="15.75">
      <c r="A33" s="1"/>
      <c r="K33" s="131"/>
      <c r="O33" s="1"/>
      <c r="P33" s="1"/>
    </row>
    <row r="34" spans="1:16" s="73" customFormat="1" ht="15.75">
      <c r="A34" s="1"/>
      <c r="K34" s="131"/>
      <c r="O34" s="1"/>
      <c r="P34" s="1"/>
    </row>
    <row r="35" spans="1:16" s="73" customFormat="1" ht="15.75" customHeight="1">
      <c r="A35" s="1"/>
      <c r="B35" s="373"/>
      <c r="C35" s="373"/>
      <c r="D35" s="48"/>
      <c r="E35" s="28"/>
      <c r="F35" s="28"/>
      <c r="G35" s="28"/>
      <c r="H35" s="28"/>
      <c r="I35" s="194"/>
      <c r="J35" s="194"/>
      <c r="K35" s="28"/>
      <c r="O35" s="1"/>
      <c r="P35" s="1"/>
    </row>
    <row r="36" spans="1:16" s="73" customFormat="1">
      <c r="A36" s="1"/>
      <c r="B36" s="1"/>
      <c r="C36" s="52"/>
      <c r="D36" s="1"/>
      <c r="E36" s="1"/>
      <c r="F36" s="34"/>
      <c r="G36" s="1"/>
      <c r="H36" s="1"/>
      <c r="I36" s="1"/>
      <c r="J36" s="34"/>
      <c r="K36" s="35"/>
      <c r="O36" s="1"/>
      <c r="P36" s="1"/>
    </row>
    <row r="37" spans="1:16" s="73" customFormat="1">
      <c r="A37" s="1"/>
      <c r="B37" s="1"/>
      <c r="C37" s="1"/>
      <c r="D37" s="1"/>
      <c r="E37" s="1"/>
      <c r="F37" s="34"/>
      <c r="G37" s="1"/>
      <c r="H37" s="1"/>
      <c r="I37" s="1"/>
      <c r="J37" s="34"/>
      <c r="K37" s="35"/>
      <c r="O37" s="1"/>
      <c r="P37" s="1"/>
    </row>
    <row r="38" spans="1:16" s="73" customFormat="1">
      <c r="A38" s="1"/>
      <c r="B38" s="1"/>
      <c r="C38" s="1"/>
      <c r="D38" s="1"/>
      <c r="E38" s="1"/>
      <c r="F38" s="34"/>
      <c r="G38" s="1"/>
      <c r="H38" s="1"/>
      <c r="I38" s="1"/>
      <c r="J38" s="34"/>
      <c r="K38" s="35"/>
      <c r="O38" s="1"/>
      <c r="P38" s="1"/>
    </row>
    <row r="91" spans="12:12">
      <c r="L91" s="73" t="s">
        <v>336</v>
      </c>
    </row>
  </sheetData>
  <sheetProtection selectLockedCells="1" selectUnlockedCells="1"/>
  <mergeCells count="18">
    <mergeCell ref="C28:G28"/>
    <mergeCell ref="L26:M26"/>
    <mergeCell ref="B16:C16"/>
    <mergeCell ref="D20:F20"/>
    <mergeCell ref="L22:M22"/>
    <mergeCell ref="H27:I27"/>
    <mergeCell ref="L27:M27"/>
    <mergeCell ref="L25:M25"/>
    <mergeCell ref="L23:M23"/>
    <mergeCell ref="L24:M24"/>
    <mergeCell ref="B3:C3"/>
    <mergeCell ref="C14:H14"/>
    <mergeCell ref="D7:F7"/>
    <mergeCell ref="L9:M9"/>
    <mergeCell ref="L10:M10"/>
    <mergeCell ref="L11:M11"/>
    <mergeCell ref="H13:I13"/>
    <mergeCell ref="L13:M13"/>
  </mergeCells>
  <pageMargins left="0.45" right="0.25" top="0.39027777777777778" bottom="0.2298611111111111" header="0.51180555555555551" footer="0.51180555555555551"/>
  <pageSetup paperSize="9" scale="39" firstPageNumber="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6"/>
    <pageSetUpPr fitToPage="1"/>
  </sheetPr>
  <dimension ref="B1:R40"/>
  <sheetViews>
    <sheetView zoomScale="55" zoomScaleNormal="55" zoomScaleSheetLayoutView="75" workbookViewId="0">
      <selection activeCell="H21" sqref="H21"/>
    </sheetView>
  </sheetViews>
  <sheetFormatPr defaultColWidth="8.7109375" defaultRowHeight="18"/>
  <cols>
    <col min="1" max="1" width="1.5703125" style="70" customWidth="1"/>
    <col min="2" max="2" width="5" style="70" customWidth="1"/>
    <col min="3" max="3" width="42.7109375" style="70" customWidth="1"/>
    <col min="4" max="4" width="19.28515625" style="70" customWidth="1"/>
    <col min="5" max="5" width="18" style="70" customWidth="1"/>
    <col min="6" max="6" width="19.28515625" style="70" customWidth="1"/>
    <col min="7" max="7" width="16" style="70" bestFit="1" customWidth="1"/>
    <col min="8" max="8" width="23" style="70" customWidth="1"/>
    <col min="9" max="9" width="20" style="70" customWidth="1"/>
    <col min="10" max="10" width="21.140625" style="70" customWidth="1"/>
    <col min="11" max="11" width="17" style="2" customWidth="1"/>
    <col min="12" max="12" width="22.140625" style="257" customWidth="1"/>
    <col min="13" max="13" width="24.85546875" style="73" customWidth="1"/>
    <col min="14" max="14" width="26.85546875" style="70" customWidth="1"/>
    <col min="15" max="16384" width="8.7109375" style="70"/>
  </cols>
  <sheetData>
    <row r="1" spans="2:18" s="71" customFormat="1" ht="20.100000000000001" customHeight="1">
      <c r="B1" s="69" t="s">
        <v>0</v>
      </c>
      <c r="K1" s="69"/>
      <c r="L1" s="257"/>
      <c r="M1" s="73"/>
    </row>
    <row r="2" spans="2:18" s="71" customFormat="1" ht="20.100000000000001" customHeight="1">
      <c r="B2" s="69"/>
      <c r="K2" s="69"/>
      <c r="L2" s="257"/>
      <c r="M2" s="73"/>
    </row>
    <row r="3" spans="2:18" ht="39.75" customHeight="1">
      <c r="B3" s="757" t="s">
        <v>280</v>
      </c>
      <c r="C3" s="757"/>
      <c r="D3" s="757"/>
      <c r="E3" s="345" t="str">
        <f>WC!F3</f>
        <v>: DEC 2021</v>
      </c>
      <c r="F3" s="319"/>
      <c r="G3" s="319"/>
      <c r="H3" s="319"/>
      <c r="I3" s="215"/>
      <c r="J3" s="216"/>
      <c r="K3" s="247"/>
      <c r="O3" s="222"/>
    </row>
    <row r="4" spans="2:18" ht="14.25" customHeight="1">
      <c r="B4" s="190"/>
      <c r="C4" s="69"/>
      <c r="D4" s="319"/>
      <c r="E4" s="319"/>
      <c r="F4" s="319"/>
      <c r="G4" s="319"/>
      <c r="H4" s="319"/>
      <c r="I4" s="215"/>
      <c r="J4" s="216"/>
      <c r="K4" s="247"/>
      <c r="O4" s="222"/>
    </row>
    <row r="5" spans="2:18" ht="27.75" customHeight="1">
      <c r="B5" s="155"/>
      <c r="C5" s="167" t="s">
        <v>116</v>
      </c>
      <c r="D5" s="168"/>
      <c r="E5" s="169"/>
      <c r="F5" s="169"/>
      <c r="G5" s="71"/>
      <c r="H5" s="217" t="s">
        <v>47</v>
      </c>
      <c r="I5" s="100">
        <v>2700</v>
      </c>
      <c r="J5" s="171" t="s">
        <v>48</v>
      </c>
      <c r="K5" s="69"/>
      <c r="O5" s="222"/>
    </row>
    <row r="6" spans="2:18" ht="33" customHeight="1">
      <c r="B6" s="3"/>
      <c r="C6" s="71"/>
      <c r="D6" s="71"/>
      <c r="E6" s="71"/>
      <c r="F6" s="71"/>
      <c r="G6" s="71"/>
      <c r="H6" s="750"/>
      <c r="I6" s="750"/>
      <c r="J6" s="750"/>
      <c r="K6" s="758"/>
      <c r="O6" s="222"/>
    </row>
    <row r="7" spans="2:18" ht="33" customHeight="1">
      <c r="B7" s="8" t="s">
        <v>1</v>
      </c>
      <c r="C7" s="8" t="s">
        <v>2</v>
      </c>
      <c r="D7" s="694" t="s">
        <v>3</v>
      </c>
      <c r="E7" s="694"/>
      <c r="F7" s="730"/>
      <c r="G7" s="58" t="s">
        <v>4</v>
      </c>
      <c r="H7" s="58" t="s">
        <v>5</v>
      </c>
      <c r="I7" s="58" t="s">
        <v>6</v>
      </c>
      <c r="J7" s="58" t="s">
        <v>7</v>
      </c>
      <c r="K7" s="11" t="s">
        <v>8</v>
      </c>
      <c r="O7" s="222"/>
    </row>
    <row r="8" spans="2:18" ht="33" customHeight="1">
      <c r="B8" s="12"/>
      <c r="C8" s="12"/>
      <c r="D8" s="108" t="str">
        <f>WC!E8</f>
        <v>Oct'21</v>
      </c>
      <c r="E8" s="108" t="str">
        <f>WC!F8</f>
        <v>Nov'21</v>
      </c>
      <c r="F8" s="95" t="str">
        <f>WC!G8</f>
        <v>Dec'21</v>
      </c>
      <c r="G8" s="15" t="s">
        <v>9</v>
      </c>
      <c r="H8" s="15" t="s">
        <v>23</v>
      </c>
      <c r="I8" s="124" t="s">
        <v>23</v>
      </c>
      <c r="J8" s="16" t="s">
        <v>12</v>
      </c>
      <c r="K8" s="12" t="s">
        <v>13</v>
      </c>
      <c r="O8" s="222"/>
    </row>
    <row r="9" spans="2:18" ht="44.25" hidden="1" customHeight="1">
      <c r="B9" s="141">
        <v>1</v>
      </c>
      <c r="C9" s="152" t="s">
        <v>200</v>
      </c>
      <c r="D9" s="50"/>
      <c r="E9" s="50"/>
      <c r="F9" s="390"/>
      <c r="G9" s="175">
        <f t="shared" ref="G9:G21" si="0">F9-E9</f>
        <v>0</v>
      </c>
      <c r="H9" s="42"/>
      <c r="I9" s="42"/>
      <c r="J9" s="44">
        <f>I9*F9</f>
        <v>0</v>
      </c>
      <c r="K9" s="141" t="s">
        <v>16</v>
      </c>
      <c r="L9" s="685" t="s">
        <v>215</v>
      </c>
      <c r="M9" s="686"/>
      <c r="N9" s="143"/>
      <c r="O9" s="222"/>
      <c r="P9" s="143"/>
    </row>
    <row r="10" spans="2:18" ht="45.75" hidden="1" customHeight="1">
      <c r="B10" s="141"/>
      <c r="C10" s="174" t="s">
        <v>176</v>
      </c>
      <c r="D10" s="372">
        <v>0</v>
      </c>
      <c r="E10" s="372">
        <v>0</v>
      </c>
      <c r="F10" s="392"/>
      <c r="G10" s="175">
        <f t="shared" si="0"/>
        <v>0</v>
      </c>
      <c r="H10" s="42"/>
      <c r="I10" s="42"/>
      <c r="J10" s="44">
        <f>I10*F10</f>
        <v>0</v>
      </c>
      <c r="K10" s="173" t="s">
        <v>16</v>
      </c>
      <c r="L10" s="685"/>
      <c r="M10" s="748"/>
      <c r="N10" s="752"/>
      <c r="O10" s="753"/>
      <c r="P10" s="753"/>
      <c r="Q10" s="753"/>
      <c r="R10" s="753"/>
    </row>
    <row r="11" spans="2:18" ht="38.25" customHeight="1">
      <c r="B11" s="141">
        <v>1</v>
      </c>
      <c r="C11" s="220" t="s">
        <v>117</v>
      </c>
      <c r="D11" s="50">
        <v>46</v>
      </c>
      <c r="E11" s="50">
        <v>40</v>
      </c>
      <c r="F11" s="390"/>
      <c r="G11" s="175">
        <f t="shared" si="0"/>
        <v>-40</v>
      </c>
      <c r="H11" s="42"/>
      <c r="I11" s="42"/>
      <c r="J11" s="44">
        <f t="shared" ref="J11:J16" si="1">I11*F11</f>
        <v>0</v>
      </c>
      <c r="K11" s="141" t="s">
        <v>16</v>
      </c>
      <c r="L11" s="685" t="s">
        <v>320</v>
      </c>
      <c r="M11" s="686"/>
      <c r="N11" s="630"/>
      <c r="O11" s="630"/>
      <c r="P11" s="630"/>
      <c r="Q11" s="630"/>
      <c r="R11" s="630"/>
    </row>
    <row r="12" spans="2:18" ht="51" hidden="1" customHeight="1">
      <c r="B12" s="141">
        <v>4</v>
      </c>
      <c r="C12" s="220" t="s">
        <v>174</v>
      </c>
      <c r="D12" s="50"/>
      <c r="E12" s="50"/>
      <c r="F12" s="390"/>
      <c r="G12" s="175">
        <f t="shared" si="0"/>
        <v>0</v>
      </c>
      <c r="H12" s="42"/>
      <c r="I12" s="42"/>
      <c r="J12" s="44">
        <f t="shared" si="1"/>
        <v>0</v>
      </c>
      <c r="K12" s="141" t="s">
        <v>16</v>
      </c>
      <c r="L12" s="685"/>
      <c r="M12" s="686"/>
      <c r="N12" s="752"/>
      <c r="O12" s="753"/>
      <c r="P12" s="753"/>
      <c r="Q12" s="753"/>
      <c r="R12" s="753"/>
    </row>
    <row r="13" spans="2:18" ht="49.5" hidden="1" customHeight="1">
      <c r="B13" s="141">
        <v>5</v>
      </c>
      <c r="C13" s="220" t="s">
        <v>131</v>
      </c>
      <c r="D13" s="50"/>
      <c r="E13" s="50"/>
      <c r="F13" s="390"/>
      <c r="G13" s="175">
        <f t="shared" si="0"/>
        <v>0</v>
      </c>
      <c r="H13" s="42"/>
      <c r="I13" s="42"/>
      <c r="J13" s="44">
        <f t="shared" si="1"/>
        <v>0</v>
      </c>
      <c r="K13" s="141" t="s">
        <v>16</v>
      </c>
      <c r="L13" s="307"/>
      <c r="M13" s="72"/>
      <c r="O13" s="222"/>
    </row>
    <row r="14" spans="2:18" ht="49.5" hidden="1" customHeight="1">
      <c r="B14" s="141">
        <v>5</v>
      </c>
      <c r="C14" s="220" t="s">
        <v>132</v>
      </c>
      <c r="D14" s="50"/>
      <c r="E14" s="50"/>
      <c r="F14" s="390"/>
      <c r="G14" s="175">
        <f t="shared" si="0"/>
        <v>0</v>
      </c>
      <c r="H14" s="42"/>
      <c r="I14" s="42"/>
      <c r="J14" s="44">
        <f t="shared" si="1"/>
        <v>0</v>
      </c>
      <c r="K14" s="141" t="s">
        <v>16</v>
      </c>
      <c r="L14" s="307"/>
      <c r="M14" s="72"/>
      <c r="O14" s="222"/>
    </row>
    <row r="15" spans="2:18" ht="49.5" hidden="1" customHeight="1">
      <c r="B15" s="141">
        <v>5</v>
      </c>
      <c r="C15" s="152" t="s">
        <v>126</v>
      </c>
      <c r="D15" s="57"/>
      <c r="E15" s="57"/>
      <c r="F15" s="393"/>
      <c r="G15" s="175">
        <f t="shared" si="0"/>
        <v>0</v>
      </c>
      <c r="H15" s="42"/>
      <c r="I15" s="42"/>
      <c r="J15" s="44">
        <f t="shared" si="1"/>
        <v>0</v>
      </c>
      <c r="K15" s="141" t="s">
        <v>16</v>
      </c>
      <c r="L15" s="307"/>
      <c r="M15" s="72"/>
      <c r="O15" s="222"/>
    </row>
    <row r="16" spans="2:18" ht="49.5" hidden="1" customHeight="1">
      <c r="B16" s="141">
        <v>4</v>
      </c>
      <c r="C16" s="220" t="s">
        <v>179</v>
      </c>
      <c r="D16" s="50"/>
      <c r="E16" s="50"/>
      <c r="F16" s="390"/>
      <c r="G16" s="175">
        <f t="shared" si="0"/>
        <v>0</v>
      </c>
      <c r="H16" s="42"/>
      <c r="I16" s="42"/>
      <c r="J16" s="44">
        <f t="shared" si="1"/>
        <v>0</v>
      </c>
      <c r="K16" s="141" t="s">
        <v>16</v>
      </c>
      <c r="L16" s="685" t="s">
        <v>184</v>
      </c>
      <c r="M16" s="748"/>
      <c r="O16" s="222"/>
    </row>
    <row r="17" spans="2:17" ht="59.25" hidden="1" customHeight="1">
      <c r="B17" s="141">
        <v>5</v>
      </c>
      <c r="C17" s="220" t="s">
        <v>118</v>
      </c>
      <c r="D17" s="57"/>
      <c r="E17" s="57"/>
      <c r="F17" s="393"/>
      <c r="G17" s="175">
        <f t="shared" si="0"/>
        <v>0</v>
      </c>
      <c r="H17" s="42"/>
      <c r="I17" s="42"/>
      <c r="J17" s="44">
        <f>I17*F17</f>
        <v>0</v>
      </c>
      <c r="K17" s="314"/>
      <c r="L17" s="685"/>
      <c r="M17" s="686"/>
      <c r="O17" s="222"/>
    </row>
    <row r="18" spans="2:17" ht="47.25" customHeight="1">
      <c r="B18" s="141">
        <v>2</v>
      </c>
      <c r="C18" s="366" t="s">
        <v>124</v>
      </c>
      <c r="D18" s="50">
        <v>65</v>
      </c>
      <c r="E18" s="50">
        <v>65</v>
      </c>
      <c r="F18" s="390"/>
      <c r="G18" s="175">
        <f t="shared" si="0"/>
        <v>-65</v>
      </c>
      <c r="H18" s="42"/>
      <c r="I18" s="42"/>
      <c r="J18" s="44">
        <f>I18*F18</f>
        <v>0</v>
      </c>
      <c r="K18" s="141" t="s">
        <v>16</v>
      </c>
      <c r="L18" s="751" t="s">
        <v>324</v>
      </c>
      <c r="M18" s="686"/>
      <c r="N18" s="270"/>
      <c r="O18" s="270"/>
      <c r="P18" s="270"/>
      <c r="Q18" s="270"/>
    </row>
    <row r="19" spans="2:17" ht="49.5" customHeight="1">
      <c r="B19" s="141">
        <v>3</v>
      </c>
      <c r="C19" s="220" t="s">
        <v>281</v>
      </c>
      <c r="D19" s="50">
        <v>56</v>
      </c>
      <c r="E19" s="50">
        <v>56</v>
      </c>
      <c r="F19" s="390"/>
      <c r="G19" s="175">
        <f t="shared" si="0"/>
        <v>-56</v>
      </c>
      <c r="H19" s="42"/>
      <c r="I19" s="42"/>
      <c r="J19" s="44">
        <f>I19*F19</f>
        <v>0</v>
      </c>
      <c r="K19" s="141" t="s">
        <v>16</v>
      </c>
      <c r="L19" s="685" t="s">
        <v>378</v>
      </c>
      <c r="M19" s="748"/>
      <c r="N19" s="143"/>
      <c r="O19" s="222"/>
      <c r="P19" s="143"/>
    </row>
    <row r="20" spans="2:17" ht="49.5" customHeight="1">
      <c r="B20" s="141">
        <v>4</v>
      </c>
      <c r="C20" s="366" t="s">
        <v>101</v>
      </c>
      <c r="D20" s="50">
        <v>56</v>
      </c>
      <c r="E20" s="50">
        <v>56</v>
      </c>
      <c r="F20" s="390">
        <v>56</v>
      </c>
      <c r="G20" s="175">
        <f t="shared" si="0"/>
        <v>0</v>
      </c>
      <c r="H20" s="42">
        <v>1000</v>
      </c>
      <c r="I20" s="42"/>
      <c r="J20" s="44">
        <f>I20*F20</f>
        <v>0</v>
      </c>
      <c r="K20" s="141" t="s">
        <v>16</v>
      </c>
      <c r="L20" s="685"/>
      <c r="M20" s="748"/>
      <c r="N20" s="143"/>
      <c r="O20" s="222"/>
      <c r="P20" s="143"/>
    </row>
    <row r="21" spans="2:17" ht="53.25" customHeight="1">
      <c r="B21" s="141">
        <v>5</v>
      </c>
      <c r="C21" s="220" t="s">
        <v>315</v>
      </c>
      <c r="D21" s="50">
        <v>60</v>
      </c>
      <c r="E21" s="50">
        <v>60</v>
      </c>
      <c r="F21" s="390"/>
      <c r="G21" s="175">
        <f t="shared" si="0"/>
        <v>-60</v>
      </c>
      <c r="H21" s="42"/>
      <c r="I21" s="42"/>
      <c r="J21" s="44">
        <f>I21*F21</f>
        <v>0</v>
      </c>
      <c r="K21" s="141" t="s">
        <v>16</v>
      </c>
      <c r="L21" s="751" t="s">
        <v>362</v>
      </c>
      <c r="M21" s="686"/>
      <c r="N21" s="143"/>
      <c r="O21" s="222"/>
      <c r="P21" s="143"/>
    </row>
    <row r="22" spans="2:17" ht="42" customHeight="1">
      <c r="B22" s="141"/>
      <c r="C22" s="152"/>
      <c r="D22" s="152"/>
      <c r="E22" s="50" t="s">
        <v>17</v>
      </c>
      <c r="F22" s="50"/>
      <c r="G22" s="50"/>
      <c r="H22" s="294">
        <f>SUM(H9:H21)</f>
        <v>1000</v>
      </c>
      <c r="I22" s="294">
        <f>SUM(I9:I21)</f>
        <v>0</v>
      </c>
      <c r="J22" s="44">
        <f>SUM(J9:J21)</f>
        <v>0</v>
      </c>
      <c r="K22" s="141"/>
      <c r="L22" s="685"/>
      <c r="M22" s="748"/>
      <c r="O22" s="222"/>
    </row>
    <row r="23" spans="2:17" ht="33" customHeight="1">
      <c r="B23" s="141"/>
      <c r="C23" s="152"/>
      <c r="D23" s="152"/>
      <c r="E23" s="46"/>
      <c r="F23" s="46"/>
      <c r="G23" s="46"/>
      <c r="H23" s="714" t="s">
        <v>24</v>
      </c>
      <c r="I23" s="714"/>
      <c r="J23" s="57" t="e">
        <f>J22/I22</f>
        <v>#DIV/0!</v>
      </c>
      <c r="K23" s="164" t="str">
        <f>WC!L22</f>
        <v>(Dec'21)</v>
      </c>
      <c r="L23" s="746" t="s">
        <v>38</v>
      </c>
      <c r="M23" s="675"/>
      <c r="O23" s="222"/>
    </row>
    <row r="24" spans="2:17" ht="33" customHeight="1">
      <c r="B24" s="141"/>
      <c r="C24" s="754" t="s">
        <v>391</v>
      </c>
      <c r="D24" s="755"/>
      <c r="E24" s="755"/>
      <c r="F24" s="755"/>
      <c r="G24" s="756"/>
      <c r="H24" s="47"/>
      <c r="I24" s="31"/>
      <c r="J24" s="56">
        <v>57.33</v>
      </c>
      <c r="K24" s="164" t="str">
        <f>WC!L23</f>
        <v>(Nov'21)</v>
      </c>
      <c r="L24" s="661" t="e">
        <f>(J23-J24)/J24</f>
        <v>#DIV/0!</v>
      </c>
      <c r="M24" s="662" t="s">
        <v>390</v>
      </c>
      <c r="O24" s="222"/>
    </row>
    <row r="25" spans="2:17" ht="16.5" customHeight="1">
      <c r="B25" s="218"/>
      <c r="C25" s="315"/>
      <c r="D25" s="315"/>
      <c r="E25" s="315"/>
      <c r="F25" s="315"/>
      <c r="G25" s="315"/>
      <c r="H25" s="49"/>
      <c r="I25" s="39"/>
      <c r="J25" s="316"/>
      <c r="K25" s="224"/>
      <c r="L25" s="317"/>
      <c r="M25" s="318"/>
      <c r="O25" s="222"/>
    </row>
    <row r="26" spans="2:17">
      <c r="C26" s="225"/>
    </row>
    <row r="27" spans="2:17" ht="33">
      <c r="B27" s="155"/>
      <c r="C27" s="167" t="s">
        <v>49</v>
      </c>
      <c r="D27" s="168"/>
      <c r="E27" s="169"/>
      <c r="F27" s="169"/>
      <c r="G27" s="71"/>
      <c r="H27" s="217" t="s">
        <v>47</v>
      </c>
      <c r="I27" s="100">
        <v>250</v>
      </c>
      <c r="J27" s="171" t="s">
        <v>48</v>
      </c>
      <c r="K27" s="69"/>
      <c r="L27" s="378"/>
    </row>
    <row r="28" spans="2:17" ht="20.25">
      <c r="B28" s="3"/>
      <c r="C28" s="71"/>
      <c r="D28" s="71"/>
      <c r="E28" s="71"/>
      <c r="F28" s="71"/>
      <c r="G28" s="71"/>
      <c r="H28" s="750"/>
      <c r="I28" s="750"/>
      <c r="J28" s="750"/>
      <c r="K28" s="750"/>
    </row>
    <row r="29" spans="2:17" ht="34.5" customHeight="1">
      <c r="B29" s="8" t="s">
        <v>1</v>
      </c>
      <c r="C29" s="8" t="s">
        <v>2</v>
      </c>
      <c r="D29" s="694" t="s">
        <v>3</v>
      </c>
      <c r="E29" s="694"/>
      <c r="F29" s="730"/>
      <c r="G29" s="58" t="s">
        <v>4</v>
      </c>
      <c r="H29" s="58" t="s">
        <v>5</v>
      </c>
      <c r="I29" s="58" t="s">
        <v>6</v>
      </c>
      <c r="J29" s="264" t="s">
        <v>7</v>
      </c>
      <c r="K29" s="125" t="s">
        <v>8</v>
      </c>
    </row>
    <row r="30" spans="2:17" ht="36" customHeight="1">
      <c r="B30" s="12"/>
      <c r="C30" s="12"/>
      <c r="D30" s="108" t="str">
        <f>D8</f>
        <v>Oct'21</v>
      </c>
      <c r="E30" s="108" t="str">
        <f>E8</f>
        <v>Nov'21</v>
      </c>
      <c r="F30" s="95" t="str">
        <f>F8</f>
        <v>Dec'21</v>
      </c>
      <c r="G30" s="15" t="s">
        <v>9</v>
      </c>
      <c r="H30" s="15" t="s">
        <v>23</v>
      </c>
      <c r="I30" s="381" t="s">
        <v>23</v>
      </c>
      <c r="J30" s="264" t="s">
        <v>12</v>
      </c>
      <c r="K30" s="126" t="s">
        <v>13</v>
      </c>
    </row>
    <row r="31" spans="2:17" ht="50.25" hidden="1" customHeight="1">
      <c r="B31" s="141">
        <v>1</v>
      </c>
      <c r="C31" s="152" t="s">
        <v>89</v>
      </c>
      <c r="D31" s="50">
        <v>0</v>
      </c>
      <c r="E31" s="50">
        <v>0</v>
      </c>
      <c r="F31" s="390"/>
      <c r="G31" s="175">
        <f>F31-E31</f>
        <v>0</v>
      </c>
      <c r="H31" s="42"/>
      <c r="I31" s="544"/>
      <c r="J31" s="489">
        <f>I31*F31</f>
        <v>0</v>
      </c>
      <c r="K31" s="147" t="s">
        <v>16</v>
      </c>
      <c r="L31" s="686"/>
      <c r="M31" s="686"/>
      <c r="N31" s="383"/>
      <c r="O31" s="383"/>
    </row>
    <row r="32" spans="2:17" ht="50.25" customHeight="1">
      <c r="B32" s="141">
        <v>1</v>
      </c>
      <c r="C32" s="152" t="s">
        <v>90</v>
      </c>
      <c r="D32" s="50">
        <v>37</v>
      </c>
      <c r="E32" s="50">
        <v>37</v>
      </c>
      <c r="F32" s="390"/>
      <c r="G32" s="175">
        <f>F32-E32</f>
        <v>-37</v>
      </c>
      <c r="H32" s="42"/>
      <c r="I32" s="544"/>
      <c r="J32" s="489">
        <f>I32*F32</f>
        <v>0</v>
      </c>
      <c r="K32" s="147" t="s">
        <v>16</v>
      </c>
      <c r="L32" s="686"/>
      <c r="M32" s="686"/>
      <c r="N32" s="383"/>
      <c r="O32" s="383"/>
    </row>
    <row r="33" spans="2:15" ht="45.75" customHeight="1">
      <c r="B33" s="141">
        <v>2</v>
      </c>
      <c r="C33" s="174" t="s">
        <v>188</v>
      </c>
      <c r="D33" s="372">
        <v>34</v>
      </c>
      <c r="E33" s="372">
        <v>34</v>
      </c>
      <c r="F33" s="392"/>
      <c r="G33" s="175">
        <f>F33-E33</f>
        <v>-34</v>
      </c>
      <c r="H33" s="42"/>
      <c r="I33" s="544"/>
      <c r="J33" s="489">
        <f>I33*F33</f>
        <v>0</v>
      </c>
      <c r="K33" s="160" t="s">
        <v>16</v>
      </c>
      <c r="L33" s="686"/>
      <c r="M33" s="686"/>
      <c r="N33" s="383"/>
      <c r="O33" s="383"/>
    </row>
    <row r="34" spans="2:15" ht="45.75" customHeight="1">
      <c r="B34" s="141">
        <v>3</v>
      </c>
      <c r="C34" s="174" t="s">
        <v>99</v>
      </c>
      <c r="D34" s="372">
        <v>0</v>
      </c>
      <c r="E34" s="372">
        <v>35</v>
      </c>
      <c r="F34" s="392"/>
      <c r="G34" s="175">
        <f>F34-E34</f>
        <v>-35</v>
      </c>
      <c r="H34" s="42"/>
      <c r="I34" s="544"/>
      <c r="J34" s="489">
        <f>I34*F34</f>
        <v>0</v>
      </c>
      <c r="K34" s="160" t="s">
        <v>368</v>
      </c>
      <c r="L34" s="686"/>
      <c r="M34" s="686"/>
      <c r="N34" s="383"/>
      <c r="O34" s="383"/>
    </row>
    <row r="35" spans="2:15" ht="34.5" customHeight="1">
      <c r="B35" s="141"/>
      <c r="C35" s="152"/>
      <c r="D35" s="152"/>
      <c r="E35" s="50" t="s">
        <v>17</v>
      </c>
      <c r="F35" s="50"/>
      <c r="G35" s="50"/>
      <c r="H35" s="294">
        <f>SUM(H31:H34)</f>
        <v>0</v>
      </c>
      <c r="I35" s="554">
        <f>SUM(I31:I34)</f>
        <v>0</v>
      </c>
      <c r="J35" s="489">
        <f>SUM(J31:J34)</f>
        <v>0</v>
      </c>
      <c r="K35" s="147"/>
      <c r="L35" s="686"/>
      <c r="M35" s="748"/>
    </row>
    <row r="36" spans="2:15" ht="36.75" customHeight="1">
      <c r="B36" s="141"/>
      <c r="C36" s="152"/>
      <c r="D36" s="152"/>
      <c r="E36" s="46"/>
      <c r="F36" s="46"/>
      <c r="G36" s="46"/>
      <c r="H36" s="714" t="s">
        <v>24</v>
      </c>
      <c r="I36" s="747"/>
      <c r="J36" s="492" t="e">
        <f>J35/I35</f>
        <v>#DIV/0!</v>
      </c>
      <c r="K36" s="157" t="str">
        <f>K23</f>
        <v>(Dec'21)</v>
      </c>
      <c r="L36" s="746" t="s">
        <v>38</v>
      </c>
      <c r="M36" s="675"/>
    </row>
    <row r="37" spans="2:15" ht="36" customHeight="1">
      <c r="B37" s="141"/>
      <c r="C37" s="739" t="s">
        <v>367</v>
      </c>
      <c r="D37" s="740"/>
      <c r="E37" s="740"/>
      <c r="F37" s="740"/>
      <c r="G37" s="749"/>
      <c r="H37" s="47"/>
      <c r="I37" s="555"/>
      <c r="J37" s="86">
        <v>34</v>
      </c>
      <c r="K37" s="157" t="str">
        <f>K24</f>
        <v>(Nov'21)</v>
      </c>
      <c r="L37" s="365">
        <v>0</v>
      </c>
      <c r="M37" s="657">
        <v>0</v>
      </c>
    </row>
    <row r="39" spans="2:15" s="73" customFormat="1" ht="15.75">
      <c r="B39" s="73" t="str">
        <f>WC!B93</f>
        <v>Prepared by: Yi Hong (22/10/2021)</v>
      </c>
      <c r="F39" s="73" t="s">
        <v>84</v>
      </c>
      <c r="J39" s="73" t="s">
        <v>22</v>
      </c>
      <c r="K39" s="131"/>
      <c r="L39" s="257"/>
      <c r="O39" s="104"/>
    </row>
    <row r="40" spans="2:15" s="73" customFormat="1" ht="15.75">
      <c r="B40" s="73" t="s">
        <v>83</v>
      </c>
      <c r="F40" s="73" t="s">
        <v>85</v>
      </c>
      <c r="K40" s="131"/>
      <c r="L40" s="257"/>
    </row>
  </sheetData>
  <sheetProtection selectLockedCells="1" selectUnlockedCells="1"/>
  <mergeCells count="29">
    <mergeCell ref="L9:M9"/>
    <mergeCell ref="B3:D3"/>
    <mergeCell ref="L21:M21"/>
    <mergeCell ref="H6:K6"/>
    <mergeCell ref="D7:F7"/>
    <mergeCell ref="L10:M10"/>
    <mergeCell ref="L19:M19"/>
    <mergeCell ref="L11:M11"/>
    <mergeCell ref="L16:M16"/>
    <mergeCell ref="L17:M17"/>
    <mergeCell ref="L18:M18"/>
    <mergeCell ref="N12:R12"/>
    <mergeCell ref="N10:R10"/>
    <mergeCell ref="C24:G24"/>
    <mergeCell ref="L20:M20"/>
    <mergeCell ref="L12:M12"/>
    <mergeCell ref="C37:G37"/>
    <mergeCell ref="H28:K28"/>
    <mergeCell ref="D29:F29"/>
    <mergeCell ref="L35:M35"/>
    <mergeCell ref="L34:M34"/>
    <mergeCell ref="L31:M31"/>
    <mergeCell ref="L32:M32"/>
    <mergeCell ref="L33:M33"/>
    <mergeCell ref="L23:M23"/>
    <mergeCell ref="H36:I36"/>
    <mergeCell ref="L36:M36"/>
    <mergeCell ref="L22:M22"/>
    <mergeCell ref="H23:I23"/>
  </mergeCells>
  <pageMargins left="0.45" right="0.17" top="0.39027777777777778" bottom="0.2298611111111111" header="0.51180555555555551" footer="0.51180555555555551"/>
  <pageSetup paperSize="9" scale="39" firstPageNumber="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2D050"/>
    <pageSetUpPr fitToPage="1"/>
  </sheetPr>
  <dimension ref="B1:P21"/>
  <sheetViews>
    <sheetView topLeftCell="B1" zoomScale="70" zoomScaleNormal="70" zoomScaleSheetLayoutView="75" workbookViewId="0">
      <selection activeCell="H16" sqref="H16"/>
    </sheetView>
  </sheetViews>
  <sheetFormatPr defaultColWidth="8.7109375" defaultRowHeight="12.75"/>
  <cols>
    <col min="1" max="1" width="0" style="1" hidden="1" customWidth="1"/>
    <col min="2" max="2" width="6.42578125" style="1" customWidth="1"/>
    <col min="3" max="3" width="36" style="1" customWidth="1"/>
    <col min="4" max="4" width="10" style="1" bestFit="1" customWidth="1"/>
    <col min="5" max="6" width="11.85546875" style="1" customWidth="1"/>
    <col min="7" max="7" width="16.42578125" style="1" customWidth="1"/>
    <col min="8" max="8" width="22.7109375" style="1" customWidth="1"/>
    <col min="9" max="11" width="17.28515625" style="1" customWidth="1"/>
    <col min="12" max="12" width="16.42578125" style="1" customWidth="1"/>
    <col min="13" max="13" width="16.28515625" style="1" customWidth="1"/>
    <col min="14" max="16384" width="8.7109375" style="1"/>
  </cols>
  <sheetData>
    <row r="1" spans="2:16" ht="20.100000000000001" customHeight="1">
      <c r="B1" s="2" t="s">
        <v>0</v>
      </c>
    </row>
    <row r="2" spans="2:16" ht="20.100000000000001" customHeight="1">
      <c r="B2" s="2"/>
    </row>
    <row r="3" spans="2:16" ht="20.100000000000001" customHeight="1">
      <c r="B3" s="5" t="s">
        <v>102</v>
      </c>
      <c r="G3" s="138" t="str">
        <f>WC!F3</f>
        <v>: DEC 2021</v>
      </c>
    </row>
    <row r="4" spans="2:16" ht="20.100000000000001" customHeight="1">
      <c r="B4" s="7"/>
    </row>
    <row r="5" spans="2:16" ht="18.75" customHeight="1">
      <c r="B5" s="5"/>
      <c r="C5" s="140" t="s">
        <v>49</v>
      </c>
      <c r="D5" s="66"/>
      <c r="E5" s="4"/>
      <c r="F5" s="4"/>
      <c r="H5" s="67" t="s">
        <v>79</v>
      </c>
      <c r="I5" s="116">
        <v>200</v>
      </c>
      <c r="J5" s="68" t="s">
        <v>48</v>
      </c>
    </row>
    <row r="6" spans="2:16" ht="20.100000000000001" customHeight="1">
      <c r="B6" s="7"/>
    </row>
    <row r="7" spans="2:16" s="4" customFormat="1" ht="32.25" customHeight="1">
      <c r="B7" s="286" t="s">
        <v>1</v>
      </c>
      <c r="C7" s="286" t="s">
        <v>2</v>
      </c>
      <c r="D7" s="759" t="s">
        <v>3</v>
      </c>
      <c r="E7" s="759"/>
      <c r="F7" s="760"/>
      <c r="G7" s="556" t="s">
        <v>38</v>
      </c>
      <c r="H7" s="556" t="s">
        <v>5</v>
      </c>
      <c r="I7" s="556" t="s">
        <v>6</v>
      </c>
      <c r="J7" s="556" t="s">
        <v>7</v>
      </c>
      <c r="K7" s="288" t="s">
        <v>8</v>
      </c>
      <c r="L7" s="275"/>
      <c r="M7" s="275"/>
      <c r="N7" s="6"/>
      <c r="O7" s="6"/>
      <c r="P7" s="6"/>
    </row>
    <row r="8" spans="2:16" s="4" customFormat="1" ht="32.25" customHeight="1">
      <c r="B8" s="289"/>
      <c r="C8" s="290"/>
      <c r="D8" s="291" t="str">
        <f>WC!E8</f>
        <v>Oct'21</v>
      </c>
      <c r="E8" s="291" t="str">
        <f>WC!F8</f>
        <v>Nov'21</v>
      </c>
      <c r="F8" s="338" t="str">
        <f>WC!G8</f>
        <v>Dec'21</v>
      </c>
      <c r="G8" s="292" t="s">
        <v>9</v>
      </c>
      <c r="H8" s="289" t="s">
        <v>23</v>
      </c>
      <c r="I8" s="124" t="s">
        <v>80</v>
      </c>
      <c r="J8" s="124" t="s">
        <v>12</v>
      </c>
      <c r="K8" s="290" t="s">
        <v>13</v>
      </c>
      <c r="L8" s="275"/>
      <c r="M8" s="275"/>
      <c r="N8" s="6"/>
      <c r="O8" s="6"/>
      <c r="P8" s="6"/>
    </row>
    <row r="9" spans="2:16" s="4" customFormat="1" ht="32.25" customHeight="1">
      <c r="B9" s="296">
        <v>1</v>
      </c>
      <c r="C9" s="152" t="s">
        <v>21</v>
      </c>
      <c r="D9" s="276">
        <v>195</v>
      </c>
      <c r="E9" s="276">
        <v>195</v>
      </c>
      <c r="F9" s="277"/>
      <c r="G9" s="162">
        <f>F9-E9</f>
        <v>-195</v>
      </c>
      <c r="H9" s="279"/>
      <c r="I9" s="279"/>
      <c r="J9" s="279">
        <f>I9*F9</f>
        <v>0</v>
      </c>
      <c r="K9" s="280" t="s">
        <v>16</v>
      </c>
      <c r="L9" s="685"/>
      <c r="M9" s="686"/>
      <c r="N9" s="6"/>
      <c r="O9" s="6"/>
      <c r="P9" s="6"/>
    </row>
    <row r="10" spans="2:16" s="4" customFormat="1" ht="31.5" customHeight="1">
      <c r="B10" s="364">
        <v>2</v>
      </c>
      <c r="C10" s="361" t="s">
        <v>110</v>
      </c>
      <c r="D10" s="276">
        <v>0</v>
      </c>
      <c r="E10" s="276">
        <v>0</v>
      </c>
      <c r="F10" s="277"/>
      <c r="G10" s="162">
        <f>F10-E10</f>
        <v>0</v>
      </c>
      <c r="H10" s="279">
        <v>0</v>
      </c>
      <c r="I10" s="279">
        <v>0</v>
      </c>
      <c r="J10" s="279">
        <f>I10*F10</f>
        <v>0</v>
      </c>
      <c r="K10" s="280" t="s">
        <v>16</v>
      </c>
      <c r="L10" s="766"/>
      <c r="M10" s="767"/>
      <c r="N10" s="6"/>
      <c r="O10" s="6"/>
      <c r="P10" s="6"/>
    </row>
    <row r="11" spans="2:16" s="4" customFormat="1" ht="31.5" hidden="1" customHeight="1">
      <c r="B11" s="364">
        <v>2</v>
      </c>
      <c r="C11" s="362" t="s">
        <v>137</v>
      </c>
      <c r="D11" s="276">
        <v>0</v>
      </c>
      <c r="E11" s="276">
        <v>0</v>
      </c>
      <c r="F11" s="277">
        <v>0</v>
      </c>
      <c r="G11" s="337">
        <v>0</v>
      </c>
      <c r="H11" s="279">
        <v>0</v>
      </c>
      <c r="I11" s="279"/>
      <c r="J11" s="279">
        <f>I11*F11</f>
        <v>0</v>
      </c>
      <c r="K11" s="280" t="s">
        <v>16</v>
      </c>
      <c r="L11" s="685"/>
      <c r="M11" s="748"/>
      <c r="N11" s="6"/>
      <c r="O11" s="6"/>
      <c r="P11" s="6"/>
    </row>
    <row r="12" spans="2:16" s="4" customFormat="1" ht="32.25" customHeight="1">
      <c r="B12" s="363"/>
      <c r="C12" s="152"/>
      <c r="D12" s="152"/>
      <c r="E12" s="281" t="s">
        <v>17</v>
      </c>
      <c r="F12" s="281"/>
      <c r="G12" s="281"/>
      <c r="H12" s="293">
        <f>SUM(H9:H11)</f>
        <v>0</v>
      </c>
      <c r="I12" s="293">
        <f>SUM(I9:I11)</f>
        <v>0</v>
      </c>
      <c r="J12" s="279">
        <f>SUM(J9:J11)</f>
        <v>0</v>
      </c>
      <c r="K12" s="282"/>
      <c r="L12" s="275"/>
      <c r="M12" s="275"/>
      <c r="N12" s="6"/>
      <c r="O12" s="6"/>
      <c r="P12" s="6"/>
    </row>
    <row r="13" spans="2:16" s="4" customFormat="1" ht="32.25" customHeight="1">
      <c r="B13" s="280"/>
      <c r="C13" s="152"/>
      <c r="D13" s="152"/>
      <c r="E13" s="283"/>
      <c r="F13" s="284"/>
      <c r="G13" s="284"/>
      <c r="H13" s="761" t="s">
        <v>81</v>
      </c>
      <c r="I13" s="761"/>
      <c r="J13" s="350" t="e">
        <f>J12/I12</f>
        <v>#DIV/0!</v>
      </c>
      <c r="K13" s="152" t="str">
        <f>WC!L22</f>
        <v>(Dec'21)</v>
      </c>
      <c r="L13" s="762" t="s">
        <v>38</v>
      </c>
      <c r="M13" s="763"/>
      <c r="N13" s="6"/>
      <c r="O13" s="6"/>
      <c r="P13" s="6"/>
    </row>
    <row r="14" spans="2:16" s="4" customFormat="1" ht="32.25" customHeight="1">
      <c r="B14" s="280"/>
      <c r="C14" s="764" t="s">
        <v>366</v>
      </c>
      <c r="D14" s="764"/>
      <c r="E14" s="764"/>
      <c r="F14" s="764"/>
      <c r="G14" s="764"/>
      <c r="H14" s="285"/>
      <c r="I14" s="285"/>
      <c r="J14" s="520">
        <v>195</v>
      </c>
      <c r="K14" s="152" t="str">
        <f>WC!L23</f>
        <v>(Nov'21)</v>
      </c>
      <c r="L14" s="368">
        <v>0</v>
      </c>
      <c r="M14" s="306">
        <v>0</v>
      </c>
      <c r="N14" s="6"/>
      <c r="O14" s="6"/>
      <c r="P14" s="6"/>
    </row>
    <row r="15" spans="2:16" s="4" customFormat="1" ht="18">
      <c r="B15" s="37"/>
      <c r="C15" s="765"/>
      <c r="D15" s="765"/>
      <c r="E15" s="765"/>
      <c r="F15" s="41"/>
      <c r="G15" s="41"/>
      <c r="H15" s="119"/>
      <c r="I15" s="119"/>
      <c r="J15" s="120"/>
      <c r="K15" s="28"/>
      <c r="L15" s="6"/>
      <c r="M15" s="6"/>
      <c r="N15" s="6"/>
      <c r="O15" s="6"/>
      <c r="P15" s="6"/>
    </row>
    <row r="16" spans="2:16" ht="15.75" customHeight="1">
      <c r="B16" s="34" t="str">
        <f>WC!B93</f>
        <v>Prepared by: Yi Hong (22/10/2021)</v>
      </c>
      <c r="F16" s="34" t="s">
        <v>84</v>
      </c>
      <c r="J16" s="34" t="s">
        <v>22</v>
      </c>
    </row>
    <row r="17" spans="2:10" ht="15.75" customHeight="1">
      <c r="B17" s="34" t="s">
        <v>83</v>
      </c>
      <c r="F17" s="34" t="s">
        <v>85</v>
      </c>
      <c r="J17" s="34"/>
    </row>
    <row r="21" spans="2:10">
      <c r="B21" s="34"/>
    </row>
  </sheetData>
  <mergeCells count="8">
    <mergeCell ref="D7:F7"/>
    <mergeCell ref="H13:I13"/>
    <mergeCell ref="L13:M13"/>
    <mergeCell ref="C14:G14"/>
    <mergeCell ref="C15:E15"/>
    <mergeCell ref="L9:M9"/>
    <mergeCell ref="L11:M11"/>
    <mergeCell ref="L10:M10"/>
  </mergeCells>
  <pageMargins left="0.7" right="0.7" top="0.75" bottom="0.75" header="0.3" footer="0.3"/>
  <pageSetup paperSize="9" scale="44"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pageSetUpPr fitToPage="1"/>
  </sheetPr>
  <dimension ref="A1:Y93"/>
  <sheetViews>
    <sheetView topLeftCell="B1" zoomScale="60" zoomScaleNormal="60" zoomScaleSheetLayoutView="70" workbookViewId="0">
      <selection activeCell="I21" sqref="I21"/>
    </sheetView>
  </sheetViews>
  <sheetFormatPr defaultColWidth="8.7109375" defaultRowHeight="15"/>
  <cols>
    <col min="1" max="1" width="0" style="1" hidden="1" customWidth="1"/>
    <col min="2" max="2" width="5.42578125" style="1" customWidth="1"/>
    <col min="3" max="3" width="55" style="1" customWidth="1"/>
    <col min="4" max="4" width="32.85546875" style="1" customWidth="1"/>
    <col min="5" max="5" width="13.85546875" style="1" customWidth="1"/>
    <col min="6" max="6" width="13.28515625" style="1" customWidth="1"/>
    <col min="7" max="7" width="14.140625" style="1" customWidth="1"/>
    <col min="8" max="8" width="18" style="1" customWidth="1"/>
    <col min="9" max="9" width="25" style="1" customWidth="1"/>
    <col min="10" max="10" width="23.5703125" style="1" customWidth="1"/>
    <col min="11" max="11" width="24.42578125" style="1" customWidth="1"/>
    <col min="12" max="12" width="28" style="1" customWidth="1"/>
    <col min="13" max="13" width="24.140625" style="73" customWidth="1"/>
    <col min="14" max="14" width="27.42578125" style="73" customWidth="1"/>
    <col min="15" max="15" width="26.140625" style="1" bestFit="1" customWidth="1"/>
    <col min="16" max="16384" width="8.7109375" style="1"/>
  </cols>
  <sheetData>
    <row r="1" spans="2:25" ht="20.100000000000001" customHeight="1">
      <c r="B1" s="69" t="s">
        <v>87</v>
      </c>
      <c r="C1" s="71"/>
      <c r="D1" s="71"/>
      <c r="E1" s="71"/>
      <c r="F1" s="71"/>
      <c r="G1" s="71"/>
      <c r="H1" s="71"/>
      <c r="I1" s="71"/>
      <c r="J1" s="71"/>
      <c r="K1" s="71"/>
    </row>
    <row r="2" spans="2:25" ht="20.100000000000001" customHeight="1">
      <c r="B2" s="69"/>
      <c r="C2" s="71"/>
      <c r="D2" s="71"/>
      <c r="E2" s="71"/>
      <c r="F2" s="71"/>
      <c r="G2" s="71"/>
      <c r="H2" s="71"/>
      <c r="I2" s="71"/>
      <c r="J2" s="71"/>
      <c r="K2" s="71"/>
    </row>
    <row r="3" spans="2:25" ht="20.100000000000001" customHeight="1">
      <c r="B3" s="155" t="s">
        <v>106</v>
      </c>
      <c r="C3" s="71"/>
      <c r="D3" s="71"/>
      <c r="E3" s="139" t="str">
        <f>WC!F3</f>
        <v>: DEC 2021</v>
      </c>
      <c r="F3" s="71"/>
      <c r="G3" s="71"/>
      <c r="H3" s="71"/>
      <c r="I3" s="71"/>
      <c r="J3" s="71"/>
      <c r="K3" s="71"/>
    </row>
    <row r="4" spans="2:25" s="4" customFormat="1" ht="19.5" customHeight="1">
      <c r="B4" s="247"/>
      <c r="C4" s="776"/>
      <c r="D4" s="776"/>
      <c r="E4" s="776"/>
      <c r="F4" s="252"/>
      <c r="G4" s="252"/>
      <c r="H4" s="252"/>
      <c r="I4" s="258"/>
      <c r="J4" s="259"/>
      <c r="K4" s="260"/>
      <c r="L4" s="28"/>
      <c r="M4" s="6"/>
      <c r="N4" s="6"/>
      <c r="O4" s="6"/>
      <c r="P4" s="6"/>
    </row>
    <row r="5" spans="2:25" s="4" customFormat="1" ht="22.5" customHeight="1">
      <c r="B5" s="166"/>
      <c r="C5" s="409" t="s">
        <v>88</v>
      </c>
      <c r="D5" s="410"/>
      <c r="E5" s="410"/>
      <c r="F5" s="398"/>
      <c r="G5" s="226"/>
      <c r="H5" s="71"/>
      <c r="I5" s="217" t="s">
        <v>79</v>
      </c>
      <c r="J5" s="261">
        <v>1000</v>
      </c>
      <c r="K5" s="171" t="s">
        <v>48</v>
      </c>
      <c r="L5" s="324"/>
      <c r="M5" s="196"/>
      <c r="N5" s="73"/>
      <c r="O5" s="6"/>
      <c r="P5" s="6"/>
    </row>
    <row r="6" spans="2:25" s="4" customFormat="1" ht="19.5" customHeight="1">
      <c r="B6" s="7"/>
      <c r="C6" s="1"/>
      <c r="D6" s="1"/>
      <c r="E6" s="1"/>
      <c r="F6" s="1"/>
      <c r="G6" s="1"/>
      <c r="H6" s="1"/>
      <c r="I6" s="1"/>
      <c r="J6" s="197"/>
      <c r="K6" s="1"/>
      <c r="L6" s="1"/>
      <c r="M6" s="73"/>
      <c r="N6" s="73"/>
      <c r="O6" s="6"/>
      <c r="P6" s="6"/>
    </row>
    <row r="7" spans="2:25" s="6" customFormat="1" ht="32.25" customHeight="1">
      <c r="B7" s="702" t="s">
        <v>1</v>
      </c>
      <c r="C7" s="704" t="s">
        <v>2</v>
      </c>
      <c r="D7" s="706" t="s">
        <v>207</v>
      </c>
      <c r="E7" s="777" t="s">
        <v>3</v>
      </c>
      <c r="F7" s="694"/>
      <c r="G7" s="730"/>
      <c r="H7" s="556" t="s">
        <v>38</v>
      </c>
      <c r="I7" s="58" t="s">
        <v>5</v>
      </c>
      <c r="J7" s="58" t="s">
        <v>6</v>
      </c>
      <c r="K7" s="58" t="s">
        <v>7</v>
      </c>
      <c r="L7" s="11" t="s">
        <v>8</v>
      </c>
    </row>
    <row r="8" spans="2:25" s="6" customFormat="1" ht="32.25" customHeight="1">
      <c r="B8" s="713"/>
      <c r="C8" s="705"/>
      <c r="D8" s="707"/>
      <c r="E8" s="400" t="str">
        <f>WC!E8</f>
        <v>Oct'21</v>
      </c>
      <c r="F8" s="108" t="str">
        <f>WC!F8</f>
        <v>Nov'21</v>
      </c>
      <c r="G8" s="95" t="str">
        <f>WC!G8</f>
        <v>Dec'21</v>
      </c>
      <c r="H8" s="14" t="s">
        <v>9</v>
      </c>
      <c r="I8" s="15" t="s">
        <v>23</v>
      </c>
      <c r="J8" s="16" t="s">
        <v>80</v>
      </c>
      <c r="K8" s="16" t="s">
        <v>12</v>
      </c>
      <c r="L8" s="12" t="s">
        <v>13</v>
      </c>
    </row>
    <row r="9" spans="2:25" s="4" customFormat="1" ht="32.25" customHeight="1">
      <c r="B9" s="12">
        <v>1</v>
      </c>
      <c r="C9" s="399" t="s">
        <v>89</v>
      </c>
      <c r="D9" s="384" t="s">
        <v>211</v>
      </c>
      <c r="E9" s="401">
        <v>250</v>
      </c>
      <c r="F9" s="17">
        <v>250</v>
      </c>
      <c r="G9" s="96"/>
      <c r="H9" s="162">
        <f t="shared" ref="H9:H23" si="0">G9-F9</f>
        <v>-250</v>
      </c>
      <c r="I9" s="18"/>
      <c r="J9" s="18"/>
      <c r="K9" s="18">
        <f t="shared" ref="K9:K22" si="1">J9*G9</f>
        <v>0</v>
      </c>
      <c r="L9" s="9" t="s">
        <v>20</v>
      </c>
      <c r="M9" s="685"/>
      <c r="N9" s="686"/>
      <c r="O9" s="270"/>
      <c r="P9" s="6"/>
    </row>
    <row r="10" spans="2:25" s="4" customFormat="1" ht="31.5" hidden="1" customHeight="1">
      <c r="B10" s="123">
        <v>2</v>
      </c>
      <c r="C10" s="399" t="s">
        <v>135</v>
      </c>
      <c r="D10" s="385" t="s">
        <v>208</v>
      </c>
      <c r="E10" s="401"/>
      <c r="F10" s="17"/>
      <c r="G10" s="96"/>
      <c r="H10" s="162">
        <f t="shared" si="0"/>
        <v>0</v>
      </c>
      <c r="I10" s="18"/>
      <c r="J10" s="18"/>
      <c r="K10" s="18">
        <f t="shared" si="1"/>
        <v>0</v>
      </c>
      <c r="L10" s="9" t="s">
        <v>20</v>
      </c>
      <c r="M10" s="685"/>
      <c r="N10" s="686"/>
      <c r="O10" s="342"/>
      <c r="P10" s="346"/>
    </row>
    <row r="11" spans="2:25" s="4" customFormat="1" ht="31.5" customHeight="1">
      <c r="B11" s="123">
        <v>2</v>
      </c>
      <c r="C11" s="399" t="s">
        <v>90</v>
      </c>
      <c r="D11" s="385" t="s">
        <v>208</v>
      </c>
      <c r="E11" s="401">
        <v>259</v>
      </c>
      <c r="F11" s="17">
        <v>0</v>
      </c>
      <c r="G11" s="96"/>
      <c r="H11" s="162">
        <f t="shared" si="0"/>
        <v>0</v>
      </c>
      <c r="I11" s="18"/>
      <c r="J11" s="18"/>
      <c r="K11" s="18">
        <f t="shared" si="1"/>
        <v>0</v>
      </c>
      <c r="L11" s="9" t="s">
        <v>20</v>
      </c>
      <c r="M11" s="685"/>
      <c r="N11" s="686"/>
      <c r="O11" s="342"/>
      <c r="P11" s="263"/>
      <c r="Q11" s="263"/>
      <c r="R11" s="263"/>
      <c r="S11" s="263"/>
      <c r="T11" s="263"/>
      <c r="U11" s="263"/>
      <c r="V11" s="263"/>
      <c r="W11" s="263"/>
      <c r="X11" s="263"/>
      <c r="Y11" s="263"/>
    </row>
    <row r="12" spans="2:25" s="4" customFormat="1" ht="32.25" customHeight="1">
      <c r="B12" s="123">
        <v>3</v>
      </c>
      <c r="C12" s="399" t="s">
        <v>177</v>
      </c>
      <c r="D12" s="385" t="s">
        <v>208</v>
      </c>
      <c r="E12" s="401">
        <v>285</v>
      </c>
      <c r="F12" s="17">
        <v>280</v>
      </c>
      <c r="G12" s="96"/>
      <c r="H12" s="162">
        <f t="shared" si="0"/>
        <v>-280</v>
      </c>
      <c r="I12" s="18"/>
      <c r="J12" s="18"/>
      <c r="K12" s="18">
        <f t="shared" si="1"/>
        <v>0</v>
      </c>
      <c r="L12" s="9" t="s">
        <v>20</v>
      </c>
      <c r="M12" s="685"/>
      <c r="N12" s="686"/>
      <c r="O12" s="342"/>
      <c r="P12" s="6"/>
    </row>
    <row r="13" spans="2:25" s="4" customFormat="1" ht="40.5" customHeight="1">
      <c r="B13" s="123">
        <v>4</v>
      </c>
      <c r="C13" s="399" t="s">
        <v>94</v>
      </c>
      <c r="D13" s="385" t="s">
        <v>209</v>
      </c>
      <c r="E13" s="401">
        <v>250</v>
      </c>
      <c r="F13" s="17">
        <v>250</v>
      </c>
      <c r="G13" s="96"/>
      <c r="H13" s="162">
        <f t="shared" si="0"/>
        <v>-250</v>
      </c>
      <c r="I13" s="18"/>
      <c r="J13" s="18"/>
      <c r="K13" s="18">
        <f t="shared" si="1"/>
        <v>0</v>
      </c>
      <c r="L13" s="9" t="s">
        <v>20</v>
      </c>
      <c r="M13" s="685"/>
      <c r="N13" s="686"/>
      <c r="O13" s="270"/>
      <c r="P13" s="270"/>
      <c r="Q13" s="270"/>
      <c r="R13" s="270"/>
      <c r="S13" s="270"/>
    </row>
    <row r="14" spans="2:25" s="4" customFormat="1" ht="33.75" customHeight="1">
      <c r="B14" s="123">
        <v>5</v>
      </c>
      <c r="C14" s="347" t="s">
        <v>99</v>
      </c>
      <c r="D14" s="385" t="s">
        <v>208</v>
      </c>
      <c r="E14" s="83">
        <v>272</v>
      </c>
      <c r="F14" s="17">
        <v>263</v>
      </c>
      <c r="G14" s="96"/>
      <c r="H14" s="162">
        <f t="shared" si="0"/>
        <v>-263</v>
      </c>
      <c r="I14" s="18"/>
      <c r="J14" s="18"/>
      <c r="K14" s="88">
        <f t="shared" si="1"/>
        <v>0</v>
      </c>
      <c r="L14" s="11" t="s">
        <v>20</v>
      </c>
      <c r="M14" s="685" t="s">
        <v>397</v>
      </c>
      <c r="N14" s="686"/>
      <c r="O14" s="371"/>
      <c r="P14" s="6"/>
    </row>
    <row r="15" spans="2:25" s="4" customFormat="1" ht="33.75" hidden="1" customHeight="1">
      <c r="B15" s="123">
        <v>6</v>
      </c>
      <c r="C15" s="343" t="s">
        <v>128</v>
      </c>
      <c r="D15" s="385" t="s">
        <v>208</v>
      </c>
      <c r="E15" s="59">
        <v>0</v>
      </c>
      <c r="F15" s="17"/>
      <c r="G15" s="96"/>
      <c r="H15" s="162">
        <f t="shared" si="0"/>
        <v>0</v>
      </c>
      <c r="I15" s="18"/>
      <c r="J15" s="18"/>
      <c r="K15" s="61">
        <f t="shared" si="1"/>
        <v>0</v>
      </c>
      <c r="L15" s="58" t="s">
        <v>20</v>
      </c>
      <c r="M15" s="685"/>
      <c r="N15" s="686"/>
      <c r="O15" s="270"/>
      <c r="P15" s="270"/>
      <c r="Q15" s="270"/>
    </row>
    <row r="16" spans="2:25" s="4" customFormat="1" ht="39" customHeight="1">
      <c r="B16" s="123">
        <v>6</v>
      </c>
      <c r="C16" s="343" t="s">
        <v>136</v>
      </c>
      <c r="D16" s="385" t="s">
        <v>209</v>
      </c>
      <c r="E16" s="59">
        <v>275</v>
      </c>
      <c r="F16" s="59">
        <v>263</v>
      </c>
      <c r="G16" s="97">
        <v>270</v>
      </c>
      <c r="H16" s="162">
        <f t="shared" si="0"/>
        <v>7</v>
      </c>
      <c r="I16" s="61">
        <v>400</v>
      </c>
      <c r="J16" s="61"/>
      <c r="K16" s="61">
        <f t="shared" si="1"/>
        <v>0</v>
      </c>
      <c r="L16" s="58" t="s">
        <v>20</v>
      </c>
      <c r="M16" s="685" t="s">
        <v>397</v>
      </c>
      <c r="N16" s="686"/>
      <c r="O16" s="105"/>
      <c r="P16" s="6"/>
    </row>
    <row r="17" spans="2:16" s="4" customFormat="1" ht="33" hidden="1" customHeight="1">
      <c r="B17" s="123">
        <v>9</v>
      </c>
      <c r="C17" s="343" t="s">
        <v>138</v>
      </c>
      <c r="D17" s="343"/>
      <c r="E17" s="59"/>
      <c r="F17" s="59"/>
      <c r="G17" s="97"/>
      <c r="H17" s="162">
        <f t="shared" si="0"/>
        <v>0</v>
      </c>
      <c r="I17" s="61"/>
      <c r="J17" s="61"/>
      <c r="K17" s="61">
        <f t="shared" si="1"/>
        <v>0</v>
      </c>
      <c r="L17" s="58" t="s">
        <v>186</v>
      </c>
      <c r="M17" s="664"/>
      <c r="N17" s="665"/>
      <c r="O17" s="105"/>
      <c r="P17" s="6"/>
    </row>
    <row r="18" spans="2:16" s="4" customFormat="1" ht="33" hidden="1" customHeight="1">
      <c r="B18" s="123">
        <v>11</v>
      </c>
      <c r="C18" s="343" t="s">
        <v>95</v>
      </c>
      <c r="D18" s="343"/>
      <c r="E18" s="59"/>
      <c r="F18" s="59"/>
      <c r="G18" s="97"/>
      <c r="H18" s="162">
        <f t="shared" si="0"/>
        <v>0</v>
      </c>
      <c r="I18" s="61"/>
      <c r="J18" s="61"/>
      <c r="K18" s="61">
        <f t="shared" si="1"/>
        <v>0</v>
      </c>
      <c r="L18" s="58" t="s">
        <v>20</v>
      </c>
      <c r="M18" s="685"/>
      <c r="N18" s="686"/>
      <c r="O18" s="105"/>
      <c r="P18" s="6"/>
    </row>
    <row r="19" spans="2:16" s="4" customFormat="1" ht="33" hidden="1" customHeight="1">
      <c r="B19" s="123">
        <v>7</v>
      </c>
      <c r="C19" s="343" t="s">
        <v>173</v>
      </c>
      <c r="D19" s="343"/>
      <c r="E19" s="59"/>
      <c r="F19" s="59"/>
      <c r="G19" s="96"/>
      <c r="H19" s="162">
        <f t="shared" si="0"/>
        <v>0</v>
      </c>
      <c r="I19" s="18"/>
      <c r="J19" s="18"/>
      <c r="K19" s="61">
        <f t="shared" si="1"/>
        <v>0</v>
      </c>
      <c r="L19" s="58" t="s">
        <v>20</v>
      </c>
      <c r="M19" s="685"/>
      <c r="N19" s="686"/>
      <c r="O19" s="105"/>
      <c r="P19" s="6"/>
    </row>
    <row r="20" spans="2:16" s="4" customFormat="1" ht="33" hidden="1" customHeight="1">
      <c r="B20" s="123">
        <v>8</v>
      </c>
      <c r="C20" s="415" t="s">
        <v>101</v>
      </c>
      <c r="D20" s="385" t="s">
        <v>208</v>
      </c>
      <c r="E20" s="59"/>
      <c r="F20" s="59"/>
      <c r="G20" s="97"/>
      <c r="H20" s="162">
        <f t="shared" si="0"/>
        <v>0</v>
      </c>
      <c r="I20" s="61"/>
      <c r="J20" s="61"/>
      <c r="K20" s="61">
        <f t="shared" si="1"/>
        <v>0</v>
      </c>
      <c r="L20" s="58" t="s">
        <v>20</v>
      </c>
      <c r="M20" s="685"/>
      <c r="N20" s="686"/>
      <c r="O20" s="105"/>
      <c r="P20" s="6"/>
    </row>
    <row r="21" spans="2:16" s="4" customFormat="1" ht="33" customHeight="1">
      <c r="B21" s="123">
        <v>7</v>
      </c>
      <c r="C21" s="376" t="s">
        <v>163</v>
      </c>
      <c r="D21" s="385" t="s">
        <v>208</v>
      </c>
      <c r="E21" s="59">
        <v>285</v>
      </c>
      <c r="F21" s="59">
        <v>295</v>
      </c>
      <c r="G21" s="97"/>
      <c r="H21" s="162">
        <f t="shared" si="0"/>
        <v>-295</v>
      </c>
      <c r="I21" s="61"/>
      <c r="J21" s="61"/>
      <c r="K21" s="61">
        <f t="shared" si="1"/>
        <v>0</v>
      </c>
      <c r="L21" s="58" t="s">
        <v>20</v>
      </c>
      <c r="M21" s="685"/>
      <c r="N21" s="686"/>
      <c r="O21" s="105"/>
      <c r="P21" s="6"/>
    </row>
    <row r="22" spans="2:16" s="4" customFormat="1" ht="42.75" hidden="1" customHeight="1">
      <c r="B22" s="123">
        <v>9</v>
      </c>
      <c r="C22" s="343" t="s">
        <v>92</v>
      </c>
      <c r="D22" s="384" t="s">
        <v>210</v>
      </c>
      <c r="E22" s="59">
        <v>0</v>
      </c>
      <c r="F22" s="59">
        <v>0</v>
      </c>
      <c r="G22" s="97"/>
      <c r="H22" s="162">
        <f t="shared" si="0"/>
        <v>0</v>
      </c>
      <c r="I22" s="61"/>
      <c r="J22" s="61"/>
      <c r="K22" s="61">
        <f t="shared" si="1"/>
        <v>0</v>
      </c>
      <c r="L22" s="58" t="s">
        <v>20</v>
      </c>
      <c r="M22" s="685"/>
      <c r="N22" s="686"/>
      <c r="O22" s="105"/>
      <c r="P22" s="6"/>
    </row>
    <row r="23" spans="2:16" s="4" customFormat="1" ht="33" hidden="1" customHeight="1">
      <c r="B23" s="123">
        <v>10</v>
      </c>
      <c r="C23" s="343" t="s">
        <v>93</v>
      </c>
      <c r="D23" s="385" t="s">
        <v>208</v>
      </c>
      <c r="E23" s="59">
        <v>0</v>
      </c>
      <c r="F23" s="59">
        <v>0</v>
      </c>
      <c r="G23" s="97"/>
      <c r="H23" s="162">
        <f t="shared" si="0"/>
        <v>0</v>
      </c>
      <c r="I23" s="61"/>
      <c r="J23" s="61"/>
      <c r="K23" s="61">
        <f>J23*G23</f>
        <v>0</v>
      </c>
      <c r="L23" s="58" t="s">
        <v>20</v>
      </c>
      <c r="M23" s="772"/>
      <c r="N23" s="686"/>
      <c r="O23" s="105"/>
      <c r="P23" s="6"/>
    </row>
    <row r="24" spans="2:16" s="4" customFormat="1" ht="33.75" customHeight="1">
      <c r="B24" s="15"/>
      <c r="C24" s="79"/>
      <c r="E24" s="134" t="s">
        <v>17</v>
      </c>
      <c r="F24" s="134"/>
      <c r="G24" s="134"/>
      <c r="H24" s="134"/>
      <c r="I24" s="271">
        <f>SUM(I9:I23)</f>
        <v>400</v>
      </c>
      <c r="J24" s="271">
        <f>SUM(J9:J23)</f>
        <v>0</v>
      </c>
      <c r="K24" s="107">
        <f>SUM(K9:K23)</f>
        <v>0</v>
      </c>
      <c r="L24" s="135"/>
      <c r="M24" s="774"/>
      <c r="N24" s="775"/>
      <c r="O24" s="6"/>
      <c r="P24" s="6"/>
    </row>
    <row r="25" spans="2:16" s="4" customFormat="1" ht="32.25" customHeight="1">
      <c r="B25" s="9"/>
      <c r="C25" s="19"/>
      <c r="D25" s="19"/>
      <c r="E25" s="36"/>
      <c r="F25" s="117"/>
      <c r="G25" s="117"/>
      <c r="H25" s="117"/>
      <c r="I25" s="778" t="s">
        <v>81</v>
      </c>
      <c r="J25" s="778"/>
      <c r="K25" s="22" t="e">
        <f>K24/J24</f>
        <v>#DIV/0!</v>
      </c>
      <c r="L25" s="21" t="str">
        <f>WC!L22</f>
        <v>(Dec'21)</v>
      </c>
      <c r="M25" s="746" t="s">
        <v>38</v>
      </c>
      <c r="N25" s="675"/>
      <c r="O25" s="6"/>
      <c r="P25" s="6"/>
    </row>
    <row r="26" spans="2:16" s="4" customFormat="1" ht="32.25" customHeight="1">
      <c r="B26" s="9"/>
      <c r="C26" s="773" t="s">
        <v>386</v>
      </c>
      <c r="D26" s="773"/>
      <c r="E26" s="773"/>
      <c r="F26" s="773"/>
      <c r="G26" s="773"/>
      <c r="H26" s="773"/>
      <c r="I26" s="118"/>
      <c r="J26" s="118"/>
      <c r="K26" s="22">
        <v>255.2</v>
      </c>
      <c r="L26" s="21" t="str">
        <f>WC!L23</f>
        <v>(Nov'21)</v>
      </c>
      <c r="M26" s="660" t="e">
        <f>(K25-K26)/K26</f>
        <v>#DIV/0!</v>
      </c>
      <c r="N26" s="521">
        <v>3200</v>
      </c>
      <c r="O26" s="6"/>
      <c r="P26" s="6"/>
    </row>
    <row r="27" spans="2:16" s="4" customFormat="1" ht="19.5" customHeight="1">
      <c r="B27" s="37"/>
      <c r="C27" s="127"/>
      <c r="D27" s="127"/>
      <c r="E27" s="127"/>
      <c r="F27" s="41"/>
      <c r="G27" s="41"/>
      <c r="H27" s="41"/>
      <c r="I27" s="119"/>
      <c r="J27" s="119"/>
      <c r="K27" s="120"/>
      <c r="L27" s="28"/>
      <c r="M27" s="6"/>
      <c r="N27" s="6"/>
      <c r="O27" s="6"/>
      <c r="P27" s="6"/>
    </row>
    <row r="28" spans="2:16" ht="15" customHeight="1">
      <c r="L28" s="29"/>
      <c r="M28" s="196"/>
    </row>
    <row r="29" spans="2:16" s="71" customFormat="1" ht="24" customHeight="1">
      <c r="B29" s="262"/>
      <c r="C29" s="409" t="s">
        <v>103</v>
      </c>
      <c r="D29" s="410"/>
      <c r="E29" s="410"/>
      <c r="F29" s="226"/>
      <c r="G29" s="226"/>
      <c r="I29" s="217" t="s">
        <v>78</v>
      </c>
      <c r="J29" s="261">
        <v>1000</v>
      </c>
      <c r="K29" s="171" t="s">
        <v>48</v>
      </c>
      <c r="L29" s="324"/>
      <c r="M29" s="324"/>
    </row>
    <row r="30" spans="2:16" ht="23.25" customHeight="1">
      <c r="B30" s="7"/>
      <c r="D30" s="29"/>
      <c r="E30" s="29"/>
      <c r="J30" s="333"/>
      <c r="K30" s="323"/>
      <c r="M30" s="73" t="s">
        <v>78</v>
      </c>
    </row>
    <row r="31" spans="2:16" ht="33" customHeight="1">
      <c r="B31" s="704" t="s">
        <v>1</v>
      </c>
      <c r="C31" s="706" t="s">
        <v>2</v>
      </c>
      <c r="D31" s="706" t="s">
        <v>207</v>
      </c>
      <c r="E31" s="771" t="s">
        <v>3</v>
      </c>
      <c r="F31" s="668"/>
      <c r="G31" s="668"/>
      <c r="H31" s="556" t="s">
        <v>38</v>
      </c>
      <c r="I31" s="58" t="s">
        <v>5</v>
      </c>
      <c r="J31" s="58" t="s">
        <v>6</v>
      </c>
      <c r="K31" s="58" t="s">
        <v>7</v>
      </c>
      <c r="L31" s="11" t="s">
        <v>8</v>
      </c>
      <c r="M31" s="6"/>
      <c r="N31" s="6"/>
    </row>
    <row r="32" spans="2:16" ht="33" customHeight="1">
      <c r="B32" s="705"/>
      <c r="C32" s="707"/>
      <c r="D32" s="707"/>
      <c r="E32" s="402" t="str">
        <f>WC!E8</f>
        <v>Oct'21</v>
      </c>
      <c r="F32" s="13" t="str">
        <f>WC!F8</f>
        <v>Nov'21</v>
      </c>
      <c r="G32" s="95" t="str">
        <f>WC!G8</f>
        <v>Dec'21</v>
      </c>
      <c r="H32" s="14" t="s">
        <v>9</v>
      </c>
      <c r="I32" s="15" t="s">
        <v>23</v>
      </c>
      <c r="J32" s="16" t="s">
        <v>80</v>
      </c>
      <c r="K32" s="16" t="s">
        <v>12</v>
      </c>
      <c r="L32" s="12" t="s">
        <v>13</v>
      </c>
      <c r="M32" s="6"/>
      <c r="N32" s="6"/>
    </row>
    <row r="33" spans="1:16" ht="31.5" customHeight="1">
      <c r="A33" s="295"/>
      <c r="B33" s="147">
        <v>1</v>
      </c>
      <c r="C33" s="344" t="s">
        <v>89</v>
      </c>
      <c r="D33" s="384" t="s">
        <v>211</v>
      </c>
      <c r="E33" s="403">
        <v>250</v>
      </c>
      <c r="F33" s="62">
        <v>250</v>
      </c>
      <c r="G33" s="163"/>
      <c r="H33" s="162">
        <f t="shared" ref="H33:H52" si="2">G33-F33</f>
        <v>-250</v>
      </c>
      <c r="I33" s="61"/>
      <c r="J33" s="61"/>
      <c r="K33" s="88">
        <f t="shared" ref="K33:K52" si="3">J33*G33</f>
        <v>0</v>
      </c>
      <c r="L33" s="147" t="s">
        <v>20</v>
      </c>
      <c r="M33" s="685"/>
      <c r="N33" s="686"/>
      <c r="O33" s="341"/>
    </row>
    <row r="34" spans="1:16" ht="32.25" customHeight="1">
      <c r="A34" s="299"/>
      <c r="B34" s="147">
        <v>2</v>
      </c>
      <c r="C34" s="344" t="s">
        <v>90</v>
      </c>
      <c r="D34" s="385" t="s">
        <v>208</v>
      </c>
      <c r="E34" s="403">
        <v>259</v>
      </c>
      <c r="F34" s="62">
        <v>263</v>
      </c>
      <c r="G34" s="163"/>
      <c r="H34" s="162">
        <f t="shared" si="2"/>
        <v>-263</v>
      </c>
      <c r="I34" s="61"/>
      <c r="J34" s="61"/>
      <c r="K34" s="88">
        <f t="shared" si="3"/>
        <v>0</v>
      </c>
      <c r="L34" s="147" t="s">
        <v>20</v>
      </c>
      <c r="M34" s="685" t="s">
        <v>377</v>
      </c>
      <c r="N34" s="686"/>
      <c r="O34" s="341"/>
    </row>
    <row r="35" spans="1:16" ht="33.75" customHeight="1">
      <c r="A35" s="299"/>
      <c r="B35" s="147">
        <v>3</v>
      </c>
      <c r="C35" s="347" t="s">
        <v>99</v>
      </c>
      <c r="D35" s="385" t="s">
        <v>208</v>
      </c>
      <c r="E35" s="403">
        <v>272</v>
      </c>
      <c r="F35" s="62">
        <v>0</v>
      </c>
      <c r="G35" s="163"/>
      <c r="H35" s="162">
        <f t="shared" si="2"/>
        <v>0</v>
      </c>
      <c r="I35" s="61"/>
      <c r="J35" s="61"/>
      <c r="K35" s="88">
        <f t="shared" si="3"/>
        <v>0</v>
      </c>
      <c r="L35" s="147" t="s">
        <v>20</v>
      </c>
      <c r="M35" s="685"/>
      <c r="N35" s="686"/>
      <c r="O35" s="341"/>
    </row>
    <row r="36" spans="1:16" ht="30" customHeight="1">
      <c r="A36" s="299"/>
      <c r="B36" s="147">
        <v>4</v>
      </c>
      <c r="C36" s="343" t="s">
        <v>128</v>
      </c>
      <c r="D36" s="385" t="s">
        <v>208</v>
      </c>
      <c r="E36" s="403">
        <v>278</v>
      </c>
      <c r="F36" s="62">
        <v>280</v>
      </c>
      <c r="G36" s="163"/>
      <c r="H36" s="162">
        <f t="shared" si="2"/>
        <v>-280</v>
      </c>
      <c r="I36" s="61"/>
      <c r="J36" s="61"/>
      <c r="K36" s="61">
        <f t="shared" si="3"/>
        <v>0</v>
      </c>
      <c r="L36" s="329" t="s">
        <v>20</v>
      </c>
      <c r="M36" s="685"/>
      <c r="N36" s="686"/>
      <c r="O36" s="341"/>
    </row>
    <row r="37" spans="1:16" ht="39.75" customHeight="1">
      <c r="A37" s="299"/>
      <c r="B37" s="147">
        <v>5</v>
      </c>
      <c r="C37" s="343" t="s">
        <v>136</v>
      </c>
      <c r="D37" s="385" t="s">
        <v>209</v>
      </c>
      <c r="E37" s="403">
        <v>0</v>
      </c>
      <c r="F37" s="62">
        <v>0</v>
      </c>
      <c r="G37" s="163"/>
      <c r="H37" s="162">
        <f t="shared" si="2"/>
        <v>0</v>
      </c>
      <c r="I37" s="61"/>
      <c r="J37" s="61"/>
      <c r="K37" s="61">
        <f t="shared" si="3"/>
        <v>0</v>
      </c>
      <c r="L37" s="147" t="s">
        <v>20</v>
      </c>
      <c r="M37" s="685"/>
      <c r="N37" s="686"/>
      <c r="O37" s="341"/>
    </row>
    <row r="38" spans="1:16" ht="39">
      <c r="A38" s="299"/>
      <c r="B38" s="147">
        <v>6</v>
      </c>
      <c r="C38" s="347" t="s">
        <v>94</v>
      </c>
      <c r="D38" s="385" t="s">
        <v>209</v>
      </c>
      <c r="E38" s="148">
        <v>250</v>
      </c>
      <c r="F38" s="62">
        <v>250</v>
      </c>
      <c r="G38" s="163"/>
      <c r="H38" s="162">
        <f t="shared" si="2"/>
        <v>-250</v>
      </c>
      <c r="I38" s="61"/>
      <c r="J38" s="61"/>
      <c r="K38" s="61">
        <f t="shared" si="3"/>
        <v>0</v>
      </c>
      <c r="L38" s="147" t="s">
        <v>20</v>
      </c>
      <c r="M38" s="685"/>
      <c r="N38" s="686"/>
      <c r="O38" s="341"/>
    </row>
    <row r="39" spans="1:16" ht="36" hidden="1">
      <c r="A39" s="299"/>
      <c r="B39" s="147">
        <v>7</v>
      </c>
      <c r="C39" s="343" t="s">
        <v>92</v>
      </c>
      <c r="D39" s="384" t="s">
        <v>210</v>
      </c>
      <c r="E39" s="148">
        <v>0</v>
      </c>
      <c r="F39" s="62"/>
      <c r="G39" s="163"/>
      <c r="H39" s="162">
        <f t="shared" si="2"/>
        <v>0</v>
      </c>
      <c r="I39" s="61"/>
      <c r="J39" s="61"/>
      <c r="K39" s="61">
        <f t="shared" si="3"/>
        <v>0</v>
      </c>
      <c r="L39" s="147" t="s">
        <v>20</v>
      </c>
      <c r="M39" s="685"/>
      <c r="N39" s="686"/>
    </row>
    <row r="40" spans="1:16" ht="34.5" hidden="1" customHeight="1">
      <c r="A40" s="299"/>
      <c r="B40" s="147">
        <v>8</v>
      </c>
      <c r="C40" s="347" t="s">
        <v>91</v>
      </c>
      <c r="D40" s="347"/>
      <c r="E40" s="148"/>
      <c r="F40" s="62"/>
      <c r="G40" s="163"/>
      <c r="H40" s="162">
        <f t="shared" si="2"/>
        <v>0</v>
      </c>
      <c r="I40" s="61"/>
      <c r="J40" s="61"/>
      <c r="K40" s="61">
        <f t="shared" si="3"/>
        <v>0</v>
      </c>
      <c r="L40" s="147" t="s">
        <v>20</v>
      </c>
      <c r="M40" s="685"/>
      <c r="N40" s="686"/>
      <c r="O40" s="341"/>
    </row>
    <row r="41" spans="1:16" ht="33" hidden="1" customHeight="1">
      <c r="A41" s="299"/>
      <c r="B41" s="147">
        <v>6</v>
      </c>
      <c r="C41" s="343" t="s">
        <v>135</v>
      </c>
      <c r="D41" s="385" t="s">
        <v>208</v>
      </c>
      <c r="E41" s="148"/>
      <c r="F41" s="62"/>
      <c r="G41" s="163"/>
      <c r="H41" s="162">
        <f t="shared" si="2"/>
        <v>0</v>
      </c>
      <c r="I41" s="61"/>
      <c r="J41" s="61"/>
      <c r="K41" s="61">
        <f t="shared" si="3"/>
        <v>0</v>
      </c>
      <c r="L41" s="147" t="s">
        <v>336</v>
      </c>
      <c r="M41" s="685"/>
      <c r="N41" s="686"/>
    </row>
    <row r="42" spans="1:16" s="4" customFormat="1" ht="32.25" hidden="1" customHeight="1">
      <c r="B42" s="147">
        <v>8</v>
      </c>
      <c r="C42" s="344" t="s">
        <v>93</v>
      </c>
      <c r="D42" s="385" t="s">
        <v>208</v>
      </c>
      <c r="E42" s="128">
        <v>0</v>
      </c>
      <c r="F42" s="17"/>
      <c r="G42" s="394"/>
      <c r="H42" s="162">
        <f t="shared" si="2"/>
        <v>0</v>
      </c>
      <c r="I42" s="18"/>
      <c r="J42" s="18"/>
      <c r="K42" s="18">
        <f t="shared" si="3"/>
        <v>0</v>
      </c>
      <c r="L42" s="147" t="s">
        <v>20</v>
      </c>
      <c r="M42" s="664"/>
      <c r="N42" s="665"/>
      <c r="O42" s="342"/>
      <c r="P42" s="6"/>
    </row>
    <row r="43" spans="1:16" ht="33" customHeight="1">
      <c r="A43" s="299"/>
      <c r="B43" s="147">
        <v>7</v>
      </c>
      <c r="C43" s="343" t="s">
        <v>163</v>
      </c>
      <c r="D43" s="385" t="s">
        <v>208</v>
      </c>
      <c r="E43" s="148">
        <v>285</v>
      </c>
      <c r="F43" s="62">
        <v>295</v>
      </c>
      <c r="G43" s="163"/>
      <c r="H43" s="162">
        <f t="shared" si="2"/>
        <v>-295</v>
      </c>
      <c r="I43" s="61"/>
      <c r="J43" s="61"/>
      <c r="K43" s="61">
        <f t="shared" si="3"/>
        <v>0</v>
      </c>
      <c r="L43" s="329" t="s">
        <v>20</v>
      </c>
      <c r="M43" s="685"/>
      <c r="N43" s="686"/>
    </row>
    <row r="44" spans="1:16" ht="33" hidden="1" customHeight="1">
      <c r="A44" s="299"/>
      <c r="B44" s="147">
        <v>12</v>
      </c>
      <c r="C44" s="343" t="s">
        <v>164</v>
      </c>
      <c r="D44" s="343"/>
      <c r="E44" s="148"/>
      <c r="F44" s="62"/>
      <c r="G44" s="163"/>
      <c r="H44" s="162">
        <f t="shared" si="2"/>
        <v>0</v>
      </c>
      <c r="I44" s="61"/>
      <c r="J44" s="61"/>
      <c r="K44" s="61">
        <f t="shared" si="3"/>
        <v>0</v>
      </c>
      <c r="L44" s="329" t="s">
        <v>20</v>
      </c>
      <c r="M44" s="685"/>
      <c r="N44" s="686"/>
    </row>
    <row r="45" spans="1:16" ht="33" hidden="1" customHeight="1">
      <c r="A45" s="299"/>
      <c r="B45" s="147">
        <v>10</v>
      </c>
      <c r="C45" s="343" t="s">
        <v>101</v>
      </c>
      <c r="D45" s="385" t="s">
        <v>208</v>
      </c>
      <c r="E45" s="148">
        <v>0</v>
      </c>
      <c r="F45" s="62"/>
      <c r="G45" s="163"/>
      <c r="H45" s="162">
        <f t="shared" si="2"/>
        <v>0</v>
      </c>
      <c r="I45" s="61"/>
      <c r="J45" s="61"/>
      <c r="K45" s="61">
        <f t="shared" si="3"/>
        <v>0</v>
      </c>
      <c r="L45" s="329" t="s">
        <v>20</v>
      </c>
      <c r="M45" s="685"/>
      <c r="N45" s="686"/>
    </row>
    <row r="46" spans="1:16" ht="33" hidden="1" customHeight="1">
      <c r="A46" s="299"/>
      <c r="B46" s="147">
        <v>11</v>
      </c>
      <c r="C46" s="343" t="s">
        <v>138</v>
      </c>
      <c r="D46" s="343"/>
      <c r="E46" s="148"/>
      <c r="F46" s="62"/>
      <c r="G46" s="163"/>
      <c r="H46" s="162">
        <f t="shared" si="2"/>
        <v>0</v>
      </c>
      <c r="I46" s="61"/>
      <c r="J46" s="61"/>
      <c r="K46" s="61">
        <f t="shared" si="3"/>
        <v>0</v>
      </c>
      <c r="L46" s="329" t="s">
        <v>20</v>
      </c>
      <c r="M46" s="664"/>
      <c r="N46" s="665"/>
    </row>
    <row r="47" spans="1:16" ht="33" hidden="1" customHeight="1">
      <c r="A47" s="299"/>
      <c r="B47" s="147">
        <v>12</v>
      </c>
      <c r="C47" s="343" t="s">
        <v>95</v>
      </c>
      <c r="D47" s="343"/>
      <c r="E47" s="148"/>
      <c r="F47" s="62"/>
      <c r="G47" s="163"/>
      <c r="H47" s="162">
        <f t="shared" si="2"/>
        <v>0</v>
      </c>
      <c r="I47" s="61"/>
      <c r="J47" s="61"/>
      <c r="K47" s="61">
        <f t="shared" si="3"/>
        <v>0</v>
      </c>
      <c r="L47" s="329" t="s">
        <v>20</v>
      </c>
      <c r="M47" s="685"/>
      <c r="N47" s="686"/>
    </row>
    <row r="48" spans="1:16" ht="33" hidden="1" customHeight="1">
      <c r="A48" s="299"/>
      <c r="B48" s="147">
        <v>10</v>
      </c>
      <c r="C48" s="343" t="s">
        <v>173</v>
      </c>
      <c r="D48" s="343"/>
      <c r="E48" s="148"/>
      <c r="F48" s="62"/>
      <c r="G48" s="163"/>
      <c r="H48" s="162">
        <f t="shared" si="2"/>
        <v>0</v>
      </c>
      <c r="I48" s="61"/>
      <c r="J48" s="61"/>
      <c r="K48" s="61">
        <f t="shared" si="3"/>
        <v>0</v>
      </c>
      <c r="L48" s="329" t="s">
        <v>20</v>
      </c>
      <c r="M48" s="685"/>
      <c r="N48" s="686"/>
    </row>
    <row r="49" spans="1:14" ht="33" hidden="1" customHeight="1">
      <c r="A49" s="299"/>
      <c r="B49" s="147">
        <v>7</v>
      </c>
      <c r="C49" s="343" t="s">
        <v>77</v>
      </c>
      <c r="D49" s="385" t="s">
        <v>208</v>
      </c>
      <c r="E49" s="148"/>
      <c r="F49" s="62"/>
      <c r="G49" s="163"/>
      <c r="H49" s="162">
        <f t="shared" si="2"/>
        <v>0</v>
      </c>
      <c r="I49" s="61"/>
      <c r="J49" s="61"/>
      <c r="K49" s="61">
        <f t="shared" si="3"/>
        <v>0</v>
      </c>
      <c r="L49" s="329" t="s">
        <v>20</v>
      </c>
      <c r="M49" s="685"/>
      <c r="N49" s="686"/>
    </row>
    <row r="50" spans="1:14" ht="33" customHeight="1">
      <c r="A50" s="299"/>
      <c r="B50" s="147">
        <v>8</v>
      </c>
      <c r="C50" s="343" t="s">
        <v>177</v>
      </c>
      <c r="D50" s="385" t="s">
        <v>208</v>
      </c>
      <c r="E50" s="148">
        <v>285</v>
      </c>
      <c r="F50" s="62">
        <v>280</v>
      </c>
      <c r="G50" s="163"/>
      <c r="H50" s="162">
        <f t="shared" si="2"/>
        <v>-280</v>
      </c>
      <c r="I50" s="61"/>
      <c r="J50" s="61"/>
      <c r="K50" s="61">
        <f t="shared" si="3"/>
        <v>0</v>
      </c>
      <c r="L50" s="329" t="s">
        <v>20</v>
      </c>
      <c r="M50" s="685"/>
      <c r="N50" s="686"/>
    </row>
    <row r="51" spans="1:14" ht="33" hidden="1" customHeight="1">
      <c r="A51" s="299"/>
      <c r="B51" s="147">
        <v>11</v>
      </c>
      <c r="C51" s="343" t="s">
        <v>100</v>
      </c>
      <c r="D51" s="385" t="s">
        <v>208</v>
      </c>
      <c r="E51" s="148"/>
      <c r="F51" s="62"/>
      <c r="G51" s="163"/>
      <c r="H51" s="162">
        <f t="shared" si="2"/>
        <v>0</v>
      </c>
      <c r="I51" s="61"/>
      <c r="J51" s="61"/>
      <c r="K51" s="61">
        <f t="shared" si="3"/>
        <v>0</v>
      </c>
      <c r="L51" s="329" t="s">
        <v>20</v>
      </c>
      <c r="M51" s="685"/>
      <c r="N51" s="686"/>
    </row>
    <row r="52" spans="1:14" ht="39">
      <c r="A52" s="299"/>
      <c r="B52" s="147">
        <v>9</v>
      </c>
      <c r="C52" s="343" t="s">
        <v>188</v>
      </c>
      <c r="D52" s="385" t="s">
        <v>209</v>
      </c>
      <c r="E52" s="148">
        <v>0</v>
      </c>
      <c r="F52" s="62">
        <v>0</v>
      </c>
      <c r="G52" s="163"/>
      <c r="H52" s="162">
        <f t="shared" si="2"/>
        <v>0</v>
      </c>
      <c r="I52" s="61"/>
      <c r="J52" s="61"/>
      <c r="K52" s="61">
        <f t="shared" si="3"/>
        <v>0</v>
      </c>
      <c r="L52" s="329" t="s">
        <v>20</v>
      </c>
      <c r="M52" s="685"/>
      <c r="N52" s="686"/>
    </row>
    <row r="53" spans="1:14" ht="33" customHeight="1">
      <c r="B53" s="145"/>
      <c r="C53" s="150"/>
      <c r="D53" s="150"/>
      <c r="E53" s="134" t="s">
        <v>17</v>
      </c>
      <c r="F53" s="134"/>
      <c r="G53" s="134"/>
      <c r="H53" s="60"/>
      <c r="I53" s="271">
        <f>SUM(I33:I52)</f>
        <v>0</v>
      </c>
      <c r="J53" s="271">
        <f>SUM(J33:J52)</f>
        <v>0</v>
      </c>
      <c r="K53" s="271">
        <f>SUM(K33:K52)</f>
        <v>0</v>
      </c>
      <c r="L53" s="151"/>
      <c r="M53" s="357"/>
      <c r="N53" s="358"/>
    </row>
    <row r="54" spans="1:14" ht="33" customHeight="1">
      <c r="B54" s="141"/>
      <c r="C54" s="152"/>
      <c r="D54" s="152"/>
      <c r="E54" s="36"/>
      <c r="F54" s="117"/>
      <c r="G54" s="117"/>
      <c r="H54" s="117"/>
      <c r="I54" s="778" t="s">
        <v>81</v>
      </c>
      <c r="J54" s="778"/>
      <c r="K54" s="109" t="e">
        <f>K53/J53</f>
        <v>#DIV/0!</v>
      </c>
      <c r="L54" s="153" t="str">
        <f>WC!L22</f>
        <v>(Dec'21)</v>
      </c>
      <c r="M54" s="746" t="s">
        <v>38</v>
      </c>
      <c r="N54" s="675"/>
    </row>
    <row r="55" spans="1:14" ht="33" customHeight="1">
      <c r="B55" s="141"/>
      <c r="C55" s="773" t="s">
        <v>380</v>
      </c>
      <c r="D55" s="773"/>
      <c r="E55" s="773"/>
      <c r="F55" s="773"/>
      <c r="G55" s="773"/>
      <c r="H55" s="773"/>
      <c r="I55" s="118"/>
      <c r="J55" s="118"/>
      <c r="K55" s="22">
        <v>255.2</v>
      </c>
      <c r="L55" s="153" t="str">
        <f>WC!L23</f>
        <v>(Nov'21)</v>
      </c>
      <c r="M55" s="637" t="e">
        <f>(K54-K55)/K55</f>
        <v>#DIV/0!</v>
      </c>
      <c r="N55" s="658">
        <v>2200</v>
      </c>
    </row>
    <row r="56" spans="1:14" ht="18">
      <c r="B56" s="37"/>
      <c r="C56" s="127"/>
      <c r="D56" s="127"/>
      <c r="E56" s="127"/>
      <c r="F56" s="41"/>
      <c r="G56" s="41"/>
      <c r="H56" s="41"/>
      <c r="I56" s="119"/>
      <c r="J56" s="119"/>
      <c r="K56" s="120"/>
      <c r="L56" s="28"/>
      <c r="M56" s="6"/>
      <c r="N56" s="6"/>
    </row>
    <row r="57" spans="1:14" ht="18.75" customHeight="1">
      <c r="B57" s="218"/>
      <c r="C57" s="272"/>
      <c r="D57" s="272"/>
      <c r="E57" s="272"/>
      <c r="F57" s="272"/>
      <c r="G57" s="272"/>
      <c r="H57" s="272"/>
      <c r="I57" s="273"/>
      <c r="J57" s="273"/>
      <c r="K57" s="53"/>
      <c r="L57" s="219"/>
      <c r="M57" s="274"/>
    </row>
    <row r="58" spans="1:14" s="71" customFormat="1" ht="24" customHeight="1">
      <c r="B58" s="262"/>
      <c r="C58" s="409" t="s">
        <v>194</v>
      </c>
      <c r="D58" s="410"/>
      <c r="E58" s="410"/>
      <c r="F58" s="226"/>
      <c r="G58" s="226"/>
      <c r="I58" s="217" t="s">
        <v>78</v>
      </c>
      <c r="J58" s="261">
        <v>700</v>
      </c>
      <c r="K58" s="171" t="s">
        <v>48</v>
      </c>
      <c r="L58" s="69" t="s">
        <v>345</v>
      </c>
      <c r="M58" s="324"/>
    </row>
    <row r="59" spans="1:14" ht="23.25" customHeight="1">
      <c r="B59" s="7"/>
      <c r="J59" s="333"/>
      <c r="K59" s="323"/>
      <c r="M59" s="73" t="s">
        <v>78</v>
      </c>
    </row>
    <row r="60" spans="1:14" ht="33" customHeight="1">
      <c r="B60" s="704" t="s">
        <v>1</v>
      </c>
      <c r="C60" s="706" t="s">
        <v>2</v>
      </c>
      <c r="D60" s="706" t="s">
        <v>207</v>
      </c>
      <c r="E60" s="769" t="s">
        <v>3</v>
      </c>
      <c r="F60" s="770"/>
      <c r="G60" s="771"/>
      <c r="H60" s="556" t="s">
        <v>38</v>
      </c>
      <c r="I60" s="58" t="s">
        <v>5</v>
      </c>
      <c r="J60" s="58" t="s">
        <v>6</v>
      </c>
      <c r="K60" s="58" t="s">
        <v>7</v>
      </c>
      <c r="L60" s="11" t="s">
        <v>8</v>
      </c>
      <c r="M60" s="6"/>
      <c r="N60" s="1"/>
    </row>
    <row r="61" spans="1:14" ht="29.25" customHeight="1">
      <c r="B61" s="705"/>
      <c r="C61" s="707"/>
      <c r="D61" s="707"/>
      <c r="E61" s="430" t="str">
        <f>WC!E8</f>
        <v>Oct'21</v>
      </c>
      <c r="F61" s="430" t="str">
        <f>WC!F8</f>
        <v>Nov'21</v>
      </c>
      <c r="G61" s="98" t="str">
        <f>WC!G8</f>
        <v>Dec'21</v>
      </c>
      <c r="H61" s="429" t="s">
        <v>9</v>
      </c>
      <c r="I61" s="15" t="s">
        <v>23</v>
      </c>
      <c r="J61" s="16" t="s">
        <v>80</v>
      </c>
      <c r="K61" s="16" t="s">
        <v>12</v>
      </c>
      <c r="L61" s="12" t="s">
        <v>13</v>
      </c>
      <c r="M61" s="1"/>
      <c r="N61" s="1"/>
    </row>
    <row r="62" spans="1:14" ht="31.5" hidden="1" customHeight="1">
      <c r="A62" s="295"/>
      <c r="B62" s="147">
        <v>1</v>
      </c>
      <c r="C62" s="344" t="s">
        <v>89</v>
      </c>
      <c r="D62" s="385" t="s">
        <v>211</v>
      </c>
      <c r="E62" s="403">
        <v>0</v>
      </c>
      <c r="F62" s="62">
        <v>0</v>
      </c>
      <c r="G62" s="163"/>
      <c r="H62" s="61">
        <v>0</v>
      </c>
      <c r="I62" s="61">
        <v>0</v>
      </c>
      <c r="J62" s="61">
        <v>0</v>
      </c>
      <c r="K62" s="88">
        <f>G62*J62</f>
        <v>0</v>
      </c>
      <c r="L62" s="147" t="s">
        <v>20</v>
      </c>
      <c r="M62" s="341"/>
      <c r="N62" s="1"/>
    </row>
    <row r="63" spans="1:14" ht="39" hidden="1">
      <c r="A63" s="295"/>
      <c r="B63" s="147">
        <v>2</v>
      </c>
      <c r="C63" s="344" t="s">
        <v>136</v>
      </c>
      <c r="D63" s="385" t="s">
        <v>209</v>
      </c>
      <c r="E63" s="403">
        <v>0</v>
      </c>
      <c r="F63" s="62"/>
      <c r="G63" s="163"/>
      <c r="H63" s="61">
        <f>G63-F63</f>
        <v>0</v>
      </c>
      <c r="I63" s="61"/>
      <c r="J63" s="61"/>
      <c r="K63" s="88">
        <f t="shared" ref="K63:K71" si="4">G63*J63</f>
        <v>0</v>
      </c>
      <c r="L63" s="147" t="s">
        <v>20</v>
      </c>
      <c r="M63" s="341"/>
      <c r="N63" s="1"/>
    </row>
    <row r="64" spans="1:14" ht="32.25" hidden="1" customHeight="1">
      <c r="A64" s="299"/>
      <c r="B64" s="147">
        <v>1</v>
      </c>
      <c r="C64" s="344" t="s">
        <v>90</v>
      </c>
      <c r="D64" s="385" t="s">
        <v>208</v>
      </c>
      <c r="E64" s="403">
        <v>0</v>
      </c>
      <c r="F64" s="62">
        <v>0</v>
      </c>
      <c r="G64" s="163"/>
      <c r="H64" s="455">
        <f>G64-F64</f>
        <v>0</v>
      </c>
      <c r="I64" s="61"/>
      <c r="J64" s="61"/>
      <c r="K64" s="88">
        <f t="shared" si="4"/>
        <v>0</v>
      </c>
      <c r="L64" s="147" t="s">
        <v>20</v>
      </c>
      <c r="M64" s="341"/>
      <c r="N64" s="1"/>
    </row>
    <row r="65" spans="1:14" ht="32.25" customHeight="1">
      <c r="A65" s="299"/>
      <c r="B65" s="147">
        <v>1</v>
      </c>
      <c r="C65" s="344" t="s">
        <v>77</v>
      </c>
      <c r="D65" s="385" t="s">
        <v>208</v>
      </c>
      <c r="E65" s="403">
        <v>268</v>
      </c>
      <c r="F65" s="62">
        <v>248</v>
      </c>
      <c r="G65" s="163">
        <v>270</v>
      </c>
      <c r="H65" s="455">
        <f t="shared" ref="H65:H71" si="5">G65-F65</f>
        <v>22</v>
      </c>
      <c r="I65" s="61">
        <v>500</v>
      </c>
      <c r="J65" s="61"/>
      <c r="K65" s="88">
        <f t="shared" si="4"/>
        <v>0</v>
      </c>
      <c r="L65" s="147" t="s">
        <v>20</v>
      </c>
      <c r="M65" s="659" t="s">
        <v>383</v>
      </c>
      <c r="N65" s="435"/>
    </row>
    <row r="66" spans="1:14" ht="33.75" customHeight="1">
      <c r="A66" s="299"/>
      <c r="B66" s="147">
        <v>2</v>
      </c>
      <c r="C66" s="343" t="s">
        <v>198</v>
      </c>
      <c r="D66" s="385" t="s">
        <v>211</v>
      </c>
      <c r="E66" s="403">
        <v>275</v>
      </c>
      <c r="F66" s="62">
        <v>0</v>
      </c>
      <c r="G66" s="163"/>
      <c r="H66" s="455">
        <f t="shared" si="5"/>
        <v>0</v>
      </c>
      <c r="I66" s="61"/>
      <c r="J66" s="61"/>
      <c r="K66" s="88">
        <f t="shared" si="4"/>
        <v>0</v>
      </c>
      <c r="L66" s="329" t="s">
        <v>20</v>
      </c>
      <c r="M66" s="435"/>
      <c r="N66" s="1"/>
    </row>
    <row r="67" spans="1:14" ht="32.25" customHeight="1">
      <c r="A67" s="299"/>
      <c r="B67" s="147">
        <v>3</v>
      </c>
      <c r="C67" s="343" t="s">
        <v>206</v>
      </c>
      <c r="D67" s="385" t="s">
        <v>211</v>
      </c>
      <c r="E67" s="403">
        <v>255</v>
      </c>
      <c r="F67" s="62">
        <v>265</v>
      </c>
      <c r="G67" s="163"/>
      <c r="H67" s="455">
        <f t="shared" si="5"/>
        <v>-265</v>
      </c>
      <c r="I67" s="61"/>
      <c r="J67" s="61"/>
      <c r="K67" s="88">
        <f t="shared" si="4"/>
        <v>0</v>
      </c>
      <c r="L67" s="329" t="s">
        <v>20</v>
      </c>
      <c r="M67" s="435"/>
      <c r="N67" s="1"/>
    </row>
    <row r="68" spans="1:14" ht="33" customHeight="1">
      <c r="A68" s="299"/>
      <c r="B68" s="147">
        <v>4</v>
      </c>
      <c r="C68" s="343" t="s">
        <v>177</v>
      </c>
      <c r="D68" s="385" t="s">
        <v>208</v>
      </c>
      <c r="E68" s="403">
        <v>290</v>
      </c>
      <c r="F68" s="62">
        <v>285</v>
      </c>
      <c r="G68" s="163"/>
      <c r="H68" s="455">
        <f t="shared" si="5"/>
        <v>-285</v>
      </c>
      <c r="I68" s="61"/>
      <c r="J68" s="61"/>
      <c r="K68" s="88">
        <f t="shared" si="4"/>
        <v>0</v>
      </c>
      <c r="L68" s="147" t="s">
        <v>20</v>
      </c>
      <c r="M68" s="435"/>
      <c r="N68" s="1"/>
    </row>
    <row r="69" spans="1:14" ht="33" hidden="1" customHeight="1">
      <c r="A69" s="299"/>
      <c r="B69" s="147">
        <v>5</v>
      </c>
      <c r="C69" s="343" t="s">
        <v>100</v>
      </c>
      <c r="D69" s="385" t="s">
        <v>208</v>
      </c>
      <c r="E69" s="148"/>
      <c r="F69" s="62"/>
      <c r="G69" s="163"/>
      <c r="H69" s="455">
        <f t="shared" si="5"/>
        <v>0</v>
      </c>
      <c r="I69" s="61"/>
      <c r="J69" s="494"/>
      <c r="K69" s="61">
        <f t="shared" si="4"/>
        <v>0</v>
      </c>
      <c r="L69" s="496" t="s">
        <v>20</v>
      </c>
      <c r="M69" s="780" t="s">
        <v>337</v>
      </c>
      <c r="N69" s="781"/>
    </row>
    <row r="70" spans="1:14" ht="33" customHeight="1">
      <c r="A70" s="299"/>
      <c r="B70" s="147">
        <v>5</v>
      </c>
      <c r="C70" s="343" t="s">
        <v>197</v>
      </c>
      <c r="D70" s="385" t="s">
        <v>208</v>
      </c>
      <c r="E70" s="148">
        <v>248</v>
      </c>
      <c r="F70" s="62">
        <v>265</v>
      </c>
      <c r="G70" s="163"/>
      <c r="H70" s="455">
        <f t="shared" si="5"/>
        <v>-265</v>
      </c>
      <c r="I70" s="61"/>
      <c r="J70" s="494"/>
      <c r="K70" s="61">
        <f t="shared" si="4"/>
        <v>0</v>
      </c>
      <c r="L70" s="497" t="s">
        <v>20</v>
      </c>
      <c r="M70" s="435"/>
      <c r="N70" s="435"/>
    </row>
    <row r="71" spans="1:14" ht="33" customHeight="1">
      <c r="A71" s="299"/>
      <c r="B71" s="147">
        <v>6</v>
      </c>
      <c r="C71" s="343" t="s">
        <v>110</v>
      </c>
      <c r="D71" s="385" t="s">
        <v>208</v>
      </c>
      <c r="E71" s="148">
        <v>0</v>
      </c>
      <c r="F71" s="62">
        <v>0</v>
      </c>
      <c r="G71" s="163"/>
      <c r="H71" s="455">
        <f t="shared" si="5"/>
        <v>0</v>
      </c>
      <c r="I71" s="61"/>
      <c r="J71" s="494"/>
      <c r="K71" s="61">
        <f t="shared" si="4"/>
        <v>0</v>
      </c>
      <c r="L71" s="497" t="s">
        <v>20</v>
      </c>
      <c r="M71" s="1"/>
      <c r="N71" s="1"/>
    </row>
    <row r="72" spans="1:14" ht="33" customHeight="1">
      <c r="B72" s="145"/>
      <c r="C72" s="150"/>
      <c r="D72" s="150"/>
      <c r="E72" s="134" t="s">
        <v>17</v>
      </c>
      <c r="F72" s="134"/>
      <c r="G72" s="134"/>
      <c r="H72" s="60"/>
      <c r="I72" s="271">
        <f>SUM(I62:I71)</f>
        <v>500</v>
      </c>
      <c r="J72" s="495">
        <f>SUM(J62:J71)</f>
        <v>0</v>
      </c>
      <c r="K72" s="115">
        <f>SUM(K62:K71)</f>
        <v>0</v>
      </c>
      <c r="L72" s="498"/>
      <c r="M72" s="357"/>
      <c r="N72" s="358"/>
    </row>
    <row r="73" spans="1:14" ht="33" customHeight="1">
      <c r="B73" s="141"/>
      <c r="C73" s="152"/>
      <c r="D73" s="152"/>
      <c r="E73" s="36"/>
      <c r="F73" s="117"/>
      <c r="G73" s="117"/>
      <c r="H73" s="117"/>
      <c r="I73" s="778" t="s">
        <v>81</v>
      </c>
      <c r="J73" s="778"/>
      <c r="K73" s="499" t="e">
        <f>K72/J72</f>
        <v>#DIV/0!</v>
      </c>
      <c r="L73" s="153" t="str">
        <f>WC!L22</f>
        <v>(Dec'21)</v>
      </c>
      <c r="M73" s="746" t="s">
        <v>38</v>
      </c>
      <c r="N73" s="675"/>
    </row>
    <row r="74" spans="1:14" ht="33" customHeight="1">
      <c r="B74" s="141"/>
      <c r="C74" s="768" t="s">
        <v>384</v>
      </c>
      <c r="D74" s="768"/>
      <c r="E74" s="768"/>
      <c r="F74" s="768"/>
      <c r="G74" s="768"/>
      <c r="H74" s="768"/>
      <c r="I74" s="118"/>
      <c r="J74" s="118"/>
      <c r="K74" s="22">
        <v>248</v>
      </c>
      <c r="L74" s="153" t="str">
        <f>WC!L23</f>
        <v>(Nov'21)</v>
      </c>
      <c r="M74" s="500" t="e">
        <f>(K73-K74)/K74</f>
        <v>#DIV/0!</v>
      </c>
      <c r="N74" s="501">
        <v>1400</v>
      </c>
    </row>
    <row r="75" spans="1:14" ht="3" customHeight="1">
      <c r="B75" s="218"/>
      <c r="C75" s="315"/>
      <c r="D75" s="315"/>
      <c r="E75" s="315"/>
      <c r="F75" s="315"/>
      <c r="G75" s="315"/>
      <c r="H75" s="315"/>
      <c r="I75" s="273"/>
      <c r="J75" s="273"/>
      <c r="K75" s="311"/>
      <c r="L75" s="219"/>
      <c r="M75" s="388"/>
      <c r="N75" s="389"/>
    </row>
    <row r="76" spans="1:14" ht="9.75" customHeight="1">
      <c r="B76" s="218"/>
      <c r="C76" s="315"/>
      <c r="D76" s="315"/>
      <c r="E76" s="315"/>
      <c r="F76" s="315"/>
      <c r="G76" s="315"/>
      <c r="H76" s="315"/>
      <c r="I76" s="273"/>
      <c r="J76" s="273"/>
      <c r="K76" s="311"/>
      <c r="L76" s="219"/>
      <c r="M76" s="388"/>
      <c r="N76" s="389"/>
    </row>
    <row r="77" spans="1:14" s="71" customFormat="1" ht="24" hidden="1" customHeight="1">
      <c r="B77" s="262"/>
      <c r="C77" s="409" t="s">
        <v>201</v>
      </c>
      <c r="D77" s="410"/>
      <c r="E77" s="410"/>
      <c r="F77" s="226"/>
      <c r="G77" s="226"/>
      <c r="I77" s="217" t="s">
        <v>78</v>
      </c>
      <c r="J77" s="261"/>
      <c r="K77" s="171" t="s">
        <v>48</v>
      </c>
      <c r="L77" s="324"/>
      <c r="M77" s="324"/>
    </row>
    <row r="78" spans="1:14" ht="23.25" hidden="1" customHeight="1">
      <c r="B78" s="7"/>
      <c r="J78" s="333"/>
      <c r="K78" s="323"/>
      <c r="M78" s="73" t="s">
        <v>78</v>
      </c>
    </row>
    <row r="79" spans="1:14" ht="33" hidden="1" customHeight="1">
      <c r="B79" s="10" t="s">
        <v>1</v>
      </c>
      <c r="C79" s="404" t="s">
        <v>2</v>
      </c>
      <c r="D79" s="706" t="s">
        <v>207</v>
      </c>
      <c r="E79" s="771" t="s">
        <v>3</v>
      </c>
      <c r="F79" s="668"/>
      <c r="G79" s="668"/>
      <c r="H79" s="556" t="s">
        <v>38</v>
      </c>
      <c r="I79" s="58" t="s">
        <v>5</v>
      </c>
      <c r="J79" s="58" t="s">
        <v>6</v>
      </c>
      <c r="K79" s="58" t="s">
        <v>7</v>
      </c>
      <c r="L79" s="11" t="s">
        <v>8</v>
      </c>
      <c r="M79" s="6"/>
      <c r="N79" s="6"/>
    </row>
    <row r="80" spans="1:14" ht="33" hidden="1" customHeight="1">
      <c r="B80" s="14"/>
      <c r="C80" s="405"/>
      <c r="D80" s="707"/>
      <c r="E80" s="402" t="str">
        <f>WC!E8</f>
        <v>Oct'21</v>
      </c>
      <c r="F80" s="13" t="str">
        <f>WC!F8</f>
        <v>Nov'21</v>
      </c>
      <c r="G80" s="95" t="str">
        <f>WC!G8</f>
        <v>Dec'21</v>
      </c>
      <c r="H80" s="14" t="s">
        <v>9</v>
      </c>
      <c r="I80" s="15" t="s">
        <v>23</v>
      </c>
      <c r="J80" s="16" t="s">
        <v>80</v>
      </c>
      <c r="K80" s="16" t="s">
        <v>12</v>
      </c>
      <c r="L80" s="12" t="s">
        <v>13</v>
      </c>
      <c r="M80" s="6"/>
      <c r="N80" s="6"/>
    </row>
    <row r="81" spans="1:15" ht="37.5" hidden="1" customHeight="1">
      <c r="A81" s="295"/>
      <c r="B81" s="147">
        <v>1</v>
      </c>
      <c r="C81" s="399" t="s">
        <v>202</v>
      </c>
      <c r="D81" s="385" t="s">
        <v>208</v>
      </c>
      <c r="E81" s="403">
        <v>0</v>
      </c>
      <c r="F81" s="62">
        <v>270</v>
      </c>
      <c r="G81" s="163"/>
      <c r="H81" s="162">
        <f>G81-F81</f>
        <v>-270</v>
      </c>
      <c r="I81" s="61"/>
      <c r="J81" s="61"/>
      <c r="K81" s="61">
        <f>J81*G81</f>
        <v>0</v>
      </c>
      <c r="L81" s="147" t="s">
        <v>20</v>
      </c>
      <c r="M81" s="685" t="s">
        <v>340</v>
      </c>
      <c r="N81" s="686"/>
      <c r="O81" s="341"/>
    </row>
    <row r="82" spans="1:15" ht="32.25" hidden="1" customHeight="1">
      <c r="A82" s="299"/>
      <c r="B82" s="147">
        <v>2</v>
      </c>
      <c r="C82" s="399" t="s">
        <v>203</v>
      </c>
      <c r="D82" s="385" t="s">
        <v>208</v>
      </c>
      <c r="E82" s="403"/>
      <c r="F82" s="62"/>
      <c r="G82" s="163"/>
      <c r="H82" s="162">
        <f>G82-F82</f>
        <v>0</v>
      </c>
      <c r="I82" s="61"/>
      <c r="J82" s="61"/>
      <c r="K82" s="61">
        <f>J82*G82</f>
        <v>0</v>
      </c>
      <c r="L82" s="147" t="s">
        <v>20</v>
      </c>
      <c r="M82" s="685" t="s">
        <v>204</v>
      </c>
      <c r="N82" s="686"/>
      <c r="O82" s="341"/>
    </row>
    <row r="83" spans="1:15" ht="32.25" hidden="1" customHeight="1">
      <c r="A83" s="299"/>
      <c r="B83" s="147">
        <v>2</v>
      </c>
      <c r="C83" s="343" t="s">
        <v>101</v>
      </c>
      <c r="D83" s="385" t="s">
        <v>208</v>
      </c>
      <c r="E83" s="403">
        <v>295</v>
      </c>
      <c r="F83" s="62">
        <v>295</v>
      </c>
      <c r="G83" s="163">
        <v>295</v>
      </c>
      <c r="H83" s="162">
        <v>0</v>
      </c>
      <c r="I83" s="61">
        <v>300</v>
      </c>
      <c r="J83" s="61">
        <v>0</v>
      </c>
      <c r="K83" s="61">
        <f>J83*G83</f>
        <v>0</v>
      </c>
      <c r="L83" s="147" t="s">
        <v>20</v>
      </c>
      <c r="M83" s="685" t="s">
        <v>339</v>
      </c>
      <c r="N83" s="686"/>
      <c r="O83" s="341"/>
    </row>
    <row r="84" spans="1:15" ht="33" hidden="1" customHeight="1">
      <c r="B84" s="145"/>
      <c r="C84" s="406"/>
      <c r="D84" s="408"/>
      <c r="E84" s="407" t="s">
        <v>17</v>
      </c>
      <c r="F84" s="134"/>
      <c r="G84" s="134"/>
      <c r="H84" s="60"/>
      <c r="I84" s="271">
        <f>SUM(I81:I83)</f>
        <v>300</v>
      </c>
      <c r="J84" s="271">
        <f>SUM(J81:J83)</f>
        <v>0</v>
      </c>
      <c r="K84" s="271">
        <f>SUM(K81:K83)</f>
        <v>0</v>
      </c>
      <c r="L84" s="151"/>
      <c r="M84" s="357"/>
      <c r="N84" s="358"/>
    </row>
    <row r="85" spans="1:15" ht="33" hidden="1" customHeight="1">
      <c r="B85" s="141"/>
      <c r="C85" s="152"/>
      <c r="D85" s="150"/>
      <c r="E85" s="36"/>
      <c r="F85" s="117"/>
      <c r="G85" s="117"/>
      <c r="H85" s="117"/>
      <c r="I85" s="778" t="s">
        <v>81</v>
      </c>
      <c r="J85" s="778"/>
      <c r="K85" s="109" t="e">
        <f>K84/J84</f>
        <v>#DIV/0!</v>
      </c>
      <c r="L85" s="153" t="str">
        <f>WC!L22</f>
        <v>(Dec'21)</v>
      </c>
      <c r="M85" s="746" t="s">
        <v>38</v>
      </c>
      <c r="N85" s="675"/>
    </row>
    <row r="86" spans="1:15" ht="33" hidden="1" customHeight="1">
      <c r="B86" s="141"/>
      <c r="C86" s="768" t="s">
        <v>341</v>
      </c>
      <c r="D86" s="768"/>
      <c r="E86" s="768"/>
      <c r="F86" s="768"/>
      <c r="G86" s="768"/>
      <c r="H86" s="768"/>
      <c r="I86" s="118"/>
      <c r="J86" s="118"/>
      <c r="K86" s="518">
        <v>279.38</v>
      </c>
      <c r="L86" s="153" t="str">
        <f>WC!L23</f>
        <v>(Nov'21)</v>
      </c>
      <c r="M86" s="500" t="e">
        <f>(K85-K86)/K86</f>
        <v>#DIV/0!</v>
      </c>
      <c r="N86" s="501">
        <v>5832</v>
      </c>
    </row>
    <row r="87" spans="1:15" ht="10.5" hidden="1" customHeight="1">
      <c r="B87" s="218"/>
      <c r="C87" s="315"/>
      <c r="D87" s="315"/>
      <c r="E87" s="315"/>
      <c r="F87" s="315"/>
      <c r="G87" s="315"/>
      <c r="H87" s="315"/>
      <c r="I87" s="273"/>
      <c r="J87" s="273"/>
      <c r="K87" s="311"/>
      <c r="L87" s="219"/>
      <c r="M87" s="388"/>
      <c r="N87" s="389"/>
    </row>
    <row r="88" spans="1:15" s="645" customFormat="1" ht="15.75">
      <c r="B88" s="646" t="s">
        <v>394</v>
      </c>
      <c r="C88" s="647"/>
      <c r="D88" s="647"/>
      <c r="E88" s="686" t="s">
        <v>96</v>
      </c>
      <c r="F88" s="686"/>
      <c r="G88" s="686"/>
      <c r="H88" s="686"/>
      <c r="I88" s="686"/>
      <c r="J88" s="129"/>
      <c r="K88" s="648" t="s">
        <v>97</v>
      </c>
      <c r="L88" s="646" t="s">
        <v>98</v>
      </c>
      <c r="M88" s="6"/>
      <c r="N88" s="73"/>
    </row>
    <row r="89" spans="1:15" s="645" customFormat="1">
      <c r="B89" s="721" t="str">
        <f>WC!B94</f>
        <v>Checked : Ms. Adeline</v>
      </c>
      <c r="C89" s="721"/>
      <c r="D89" s="176"/>
      <c r="E89" s="721" t="s">
        <v>85</v>
      </c>
      <c r="F89" s="721"/>
      <c r="G89" s="721"/>
      <c r="H89" s="721"/>
      <c r="I89" s="721"/>
      <c r="J89" s="154"/>
      <c r="K89" s="649"/>
      <c r="L89" s="154"/>
      <c r="M89" s="73"/>
      <c r="N89" s="73"/>
    </row>
    <row r="90" spans="1:15">
      <c r="B90" s="73"/>
      <c r="C90" s="73"/>
      <c r="D90" s="73"/>
      <c r="E90" s="73"/>
      <c r="F90" s="73"/>
      <c r="G90" s="73"/>
      <c r="H90" s="73"/>
      <c r="I90" s="73"/>
      <c r="J90" s="73"/>
      <c r="K90" s="73"/>
      <c r="L90" s="73"/>
    </row>
    <row r="91" spans="1:15" ht="15.75">
      <c r="B91" s="28"/>
      <c r="C91" s="127"/>
      <c r="D91" s="127"/>
      <c r="F91" s="34"/>
      <c r="G91" s="34"/>
      <c r="K91" s="34"/>
      <c r="L91" s="650"/>
    </row>
    <row r="92" spans="1:15" ht="15.75">
      <c r="B92" s="131"/>
      <c r="C92" s="132"/>
      <c r="D92" s="132"/>
    </row>
    <row r="93" spans="1:15" ht="20.25">
      <c r="B93" s="779"/>
      <c r="C93" s="779"/>
      <c r="D93" s="779"/>
      <c r="E93" s="779"/>
      <c r="F93" s="779"/>
      <c r="G93" s="779"/>
      <c r="H93" s="779"/>
      <c r="I93" s="779"/>
      <c r="J93" s="779"/>
      <c r="K93" s="779"/>
      <c r="L93" s="779"/>
      <c r="M93" s="779"/>
      <c r="N93" s="779"/>
    </row>
  </sheetData>
  <mergeCells count="71">
    <mergeCell ref="M38:N38"/>
    <mergeCell ref="M50:N50"/>
    <mergeCell ref="M51:N51"/>
    <mergeCell ref="M69:N69"/>
    <mergeCell ref="M39:N39"/>
    <mergeCell ref="M49:N49"/>
    <mergeCell ref="M47:N47"/>
    <mergeCell ref="M42:N42"/>
    <mergeCell ref="M43:N43"/>
    <mergeCell ref="M85:N85"/>
    <mergeCell ref="C60:C61"/>
    <mergeCell ref="M40:N40"/>
    <mergeCell ref="M41:N41"/>
    <mergeCell ref="M44:N44"/>
    <mergeCell ref="M46:N46"/>
    <mergeCell ref="M45:N45"/>
    <mergeCell ref="B93:N93"/>
    <mergeCell ref="M52:N52"/>
    <mergeCell ref="E79:G79"/>
    <mergeCell ref="M81:N81"/>
    <mergeCell ref="C86:H86"/>
    <mergeCell ref="B89:C89"/>
    <mergeCell ref="D79:D80"/>
    <mergeCell ref="M54:N54"/>
    <mergeCell ref="E89:I89"/>
    <mergeCell ref="C55:H55"/>
    <mergeCell ref="E88:I88"/>
    <mergeCell ref="I25:J25"/>
    <mergeCell ref="I85:J85"/>
    <mergeCell ref="M33:N33"/>
    <mergeCell ref="M48:N48"/>
    <mergeCell ref="I54:J54"/>
    <mergeCell ref="M37:N37"/>
    <mergeCell ref="I73:J73"/>
    <mergeCell ref="M73:N73"/>
    <mergeCell ref="M83:N83"/>
    <mergeCell ref="C7:C8"/>
    <mergeCell ref="C4:E4"/>
    <mergeCell ref="M10:N10"/>
    <mergeCell ref="M11:N11"/>
    <mergeCell ref="E7:G7"/>
    <mergeCell ref="M82:N82"/>
    <mergeCell ref="M34:N34"/>
    <mergeCell ref="M13:N13"/>
    <mergeCell ref="M9:N9"/>
    <mergeCell ref="M12:N12"/>
    <mergeCell ref="M17:N17"/>
    <mergeCell ref="M18:N18"/>
    <mergeCell ref="M15:N15"/>
    <mergeCell ref="M16:N16"/>
    <mergeCell ref="M36:N36"/>
    <mergeCell ref="M19:N19"/>
    <mergeCell ref="M20:N20"/>
    <mergeCell ref="M24:N24"/>
    <mergeCell ref="M21:N21"/>
    <mergeCell ref="M23:N23"/>
    <mergeCell ref="M22:N22"/>
    <mergeCell ref="M25:N25"/>
    <mergeCell ref="M35:N35"/>
    <mergeCell ref="B7:B8"/>
    <mergeCell ref="C31:C32"/>
    <mergeCell ref="B31:B32"/>
    <mergeCell ref="M14:N14"/>
    <mergeCell ref="C26:H26"/>
    <mergeCell ref="D7:D8"/>
    <mergeCell ref="B60:B61"/>
    <mergeCell ref="C74:H74"/>
    <mergeCell ref="D31:D32"/>
    <mergeCell ref="D60:D61"/>
    <mergeCell ref="E60:G60"/>
    <mergeCell ref="E31:G31"/>
  </mergeCells>
  <pageMargins left="0.7" right="0.28000000000000003" top="0.61" bottom="0.17" header="0.3" footer="0.17"/>
  <pageSetup paperSize="9" scale="31"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B1:N20"/>
  <sheetViews>
    <sheetView topLeftCell="B1" zoomScale="70" zoomScaleNormal="70" zoomScaleSheetLayoutView="75" workbookViewId="0">
      <selection activeCell="B5" sqref="B5:N13"/>
    </sheetView>
  </sheetViews>
  <sheetFormatPr defaultColWidth="8.7109375" defaultRowHeight="12.75"/>
  <cols>
    <col min="1" max="1" width="0" style="1" hidden="1" customWidth="1"/>
    <col min="2" max="2" width="6.42578125" style="1" customWidth="1"/>
    <col min="3" max="3" width="36" style="1" customWidth="1"/>
    <col min="4" max="4" width="10" style="1" bestFit="1" customWidth="1"/>
    <col min="5" max="6" width="11.85546875" style="1" customWidth="1"/>
    <col min="7" max="7" width="16.42578125" style="1" customWidth="1"/>
    <col min="8" max="8" width="22.7109375" style="1" customWidth="1"/>
    <col min="9" max="11" width="17.28515625" style="1" customWidth="1"/>
    <col min="12" max="16384" width="8.7109375" style="1"/>
  </cols>
  <sheetData>
    <row r="1" spans="2:14" ht="20.100000000000001" customHeight="1">
      <c r="B1" s="2" t="s">
        <v>0</v>
      </c>
    </row>
    <row r="2" spans="2:14" ht="20.100000000000001" customHeight="1">
      <c r="B2" s="2"/>
    </row>
    <row r="3" spans="2:14" ht="20.100000000000001" customHeight="1">
      <c r="B3" s="5" t="s">
        <v>359</v>
      </c>
      <c r="G3" s="138" t="str">
        <f>WC!F3</f>
        <v>: DEC 2021</v>
      </c>
    </row>
    <row r="4" spans="2:14" ht="20.100000000000001" customHeight="1">
      <c r="B4" s="7"/>
    </row>
    <row r="5" spans="2:14" ht="18.75" customHeight="1">
      <c r="B5" s="5"/>
      <c r="C5" s="140" t="s">
        <v>49</v>
      </c>
      <c r="D5" s="66"/>
      <c r="E5" s="4"/>
      <c r="F5" s="4"/>
      <c r="H5" s="67" t="s">
        <v>79</v>
      </c>
      <c r="I5" s="116">
        <v>150</v>
      </c>
      <c r="J5" s="68" t="s">
        <v>48</v>
      </c>
    </row>
    <row r="6" spans="2:14" ht="20.100000000000001" customHeight="1">
      <c r="B6" s="7"/>
    </row>
    <row r="7" spans="2:14" s="4" customFormat="1" ht="32.25" customHeight="1">
      <c r="B7" s="286" t="s">
        <v>1</v>
      </c>
      <c r="C7" s="286" t="s">
        <v>2</v>
      </c>
      <c r="D7" s="759" t="s">
        <v>3</v>
      </c>
      <c r="E7" s="759"/>
      <c r="F7" s="760"/>
      <c r="G7" s="556" t="s">
        <v>38</v>
      </c>
      <c r="H7" s="556" t="s">
        <v>5</v>
      </c>
      <c r="I7" s="556" t="s">
        <v>6</v>
      </c>
      <c r="J7" s="556" t="s">
        <v>7</v>
      </c>
      <c r="K7" s="288" t="s">
        <v>8</v>
      </c>
      <c r="L7" s="6"/>
      <c r="M7" s="6"/>
      <c r="N7" s="6"/>
    </row>
    <row r="8" spans="2:14" s="4" customFormat="1" ht="32.25" customHeight="1">
      <c r="B8" s="289"/>
      <c r="C8" s="290"/>
      <c r="D8" s="291" t="str">
        <f>WC!E8</f>
        <v>Oct'21</v>
      </c>
      <c r="E8" s="291" t="str">
        <f>WC!F8</f>
        <v>Nov'21</v>
      </c>
      <c r="F8" s="338" t="str">
        <f>WC!G8</f>
        <v>Dec'21</v>
      </c>
      <c r="G8" s="292" t="s">
        <v>9</v>
      </c>
      <c r="H8" s="289" t="s">
        <v>23</v>
      </c>
      <c r="I8" s="124" t="s">
        <v>80</v>
      </c>
      <c r="J8" s="124" t="s">
        <v>12</v>
      </c>
      <c r="K8" s="290" t="s">
        <v>13</v>
      </c>
      <c r="L8" s="6"/>
      <c r="M8" s="6"/>
      <c r="N8" s="6"/>
    </row>
    <row r="9" spans="2:14" s="4" customFormat="1" ht="32.25" customHeight="1">
      <c r="B9" s="296">
        <v>1</v>
      </c>
      <c r="C9" s="152" t="s">
        <v>21</v>
      </c>
      <c r="D9" s="276">
        <v>0</v>
      </c>
      <c r="E9" s="276">
        <v>0</v>
      </c>
      <c r="F9" s="277">
        <v>178</v>
      </c>
      <c r="G9" s="162">
        <v>0</v>
      </c>
      <c r="H9" s="279">
        <v>500</v>
      </c>
      <c r="I9" s="279">
        <v>150</v>
      </c>
      <c r="J9" s="279">
        <f>I9*F9</f>
        <v>26700</v>
      </c>
      <c r="K9" s="280" t="s">
        <v>16</v>
      </c>
      <c r="L9" s="785" t="s">
        <v>361</v>
      </c>
      <c r="M9" s="786"/>
      <c r="N9" s="786"/>
    </row>
    <row r="10" spans="2:14" s="4" customFormat="1" ht="31.5" customHeight="1">
      <c r="B10" s="364">
        <v>2</v>
      </c>
      <c r="C10" s="361" t="s">
        <v>189</v>
      </c>
      <c r="D10" s="276">
        <v>0</v>
      </c>
      <c r="E10" s="276">
        <v>0</v>
      </c>
      <c r="F10" s="277">
        <v>0</v>
      </c>
      <c r="G10" s="162">
        <f>F10-E10</f>
        <v>0</v>
      </c>
      <c r="H10" s="279">
        <v>0</v>
      </c>
      <c r="I10" s="279">
        <v>0</v>
      </c>
      <c r="J10" s="279">
        <f>I10*F10</f>
        <v>0</v>
      </c>
      <c r="K10" s="280" t="s">
        <v>16</v>
      </c>
      <c r="L10" s="6"/>
      <c r="M10" s="6"/>
      <c r="N10" s="6"/>
    </row>
    <row r="11" spans="2:14" s="4" customFormat="1" ht="31.5" hidden="1" customHeight="1">
      <c r="B11" s="364">
        <v>2</v>
      </c>
      <c r="C11" s="362" t="s">
        <v>137</v>
      </c>
      <c r="D11" s="276">
        <v>0</v>
      </c>
      <c r="E11" s="276">
        <v>0</v>
      </c>
      <c r="F11" s="277">
        <v>0</v>
      </c>
      <c r="G11" s="337">
        <v>0</v>
      </c>
      <c r="H11" s="279">
        <v>0</v>
      </c>
      <c r="I11" s="279"/>
      <c r="J11" s="279">
        <f>I11*F11</f>
        <v>0</v>
      </c>
      <c r="K11" s="280" t="s">
        <v>16</v>
      </c>
      <c r="L11" s="6"/>
      <c r="M11" s="6"/>
      <c r="N11" s="6"/>
    </row>
    <row r="12" spans="2:14" s="4" customFormat="1" ht="32.25" customHeight="1">
      <c r="B12" s="363"/>
      <c r="C12" s="152"/>
      <c r="D12" s="152"/>
      <c r="E12" s="281" t="s">
        <v>17</v>
      </c>
      <c r="F12" s="281"/>
      <c r="G12" s="281"/>
      <c r="H12" s="293">
        <f>SUM(H9:H11)</f>
        <v>500</v>
      </c>
      <c r="I12" s="293">
        <f>SUM(I9:I11)</f>
        <v>150</v>
      </c>
      <c r="J12" s="279">
        <f>SUM(J9:J11)</f>
        <v>26700</v>
      </c>
      <c r="K12" s="282"/>
      <c r="L12" s="6"/>
      <c r="M12" s="6"/>
      <c r="N12" s="6"/>
    </row>
    <row r="13" spans="2:14" s="4" customFormat="1" ht="32.25" customHeight="1">
      <c r="B13" s="280"/>
      <c r="C13" s="782" t="s">
        <v>360</v>
      </c>
      <c r="D13" s="783"/>
      <c r="E13" s="783"/>
      <c r="F13" s="783"/>
      <c r="G13" s="784"/>
      <c r="H13" s="761" t="s">
        <v>81</v>
      </c>
      <c r="I13" s="761"/>
      <c r="J13" s="350">
        <f>J12/I12</f>
        <v>178</v>
      </c>
      <c r="K13" s="152" t="str">
        <f>WC!L22</f>
        <v>(Dec'21)</v>
      </c>
      <c r="L13" s="6"/>
      <c r="M13" s="6"/>
      <c r="N13" s="6"/>
    </row>
    <row r="14" spans="2:14" s="4" customFormat="1" ht="18">
      <c r="B14" s="37"/>
      <c r="C14" s="765"/>
      <c r="D14" s="765"/>
      <c r="E14" s="765"/>
      <c r="F14" s="41"/>
      <c r="G14" s="41"/>
      <c r="H14" s="119"/>
      <c r="I14" s="119"/>
      <c r="J14" s="120"/>
      <c r="K14" s="28"/>
      <c r="L14" s="6"/>
      <c r="M14" s="6"/>
      <c r="N14" s="6"/>
    </row>
    <row r="15" spans="2:14" ht="15.75" customHeight="1">
      <c r="B15" s="34" t="str">
        <f>WC!B93</f>
        <v>Prepared by: Yi Hong (22/10/2021)</v>
      </c>
      <c r="F15" s="34" t="s">
        <v>84</v>
      </c>
      <c r="J15" s="34" t="s">
        <v>22</v>
      </c>
    </row>
    <row r="16" spans="2:14" ht="15.75" customHeight="1">
      <c r="B16" s="34" t="s">
        <v>83</v>
      </c>
      <c r="F16" s="34" t="s">
        <v>85</v>
      </c>
      <c r="J16" s="34"/>
    </row>
    <row r="20" spans="2:2">
      <c r="B20" s="34"/>
    </row>
  </sheetData>
  <mergeCells count="5">
    <mergeCell ref="C14:E14"/>
    <mergeCell ref="C13:G13"/>
    <mergeCell ref="D7:F7"/>
    <mergeCell ref="H13:I13"/>
    <mergeCell ref="L9:N9"/>
  </mergeCells>
  <pageMargins left="0.7" right="0.7" top="0.75" bottom="0.75" header="0.3" footer="0.3"/>
  <pageSetup paperSize="9" scale="44"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11</vt:i4>
      </vt:variant>
    </vt:vector>
  </HeadingPairs>
  <TitlesOfParts>
    <vt:vector size="32" baseType="lpstr">
      <vt:lpstr>WC</vt:lpstr>
      <vt:lpstr>HIGH CV WC</vt:lpstr>
      <vt:lpstr>comparison</vt:lpstr>
      <vt:lpstr>Short EFB</vt:lpstr>
      <vt:lpstr>Mesocarp</vt:lpstr>
      <vt:lpstr>EFB</vt:lpstr>
      <vt:lpstr>PKS Granule</vt:lpstr>
      <vt:lpstr>PKS</vt:lpstr>
      <vt:lpstr>Palm Shell Mixture</vt:lpstr>
      <vt:lpstr>Wood Pellet</vt:lpstr>
      <vt:lpstr>RICE HUSK PELLET</vt:lpstr>
      <vt:lpstr>Sum</vt:lpstr>
      <vt:lpstr>Short EFB (2)</vt:lpstr>
      <vt:lpstr>PKS (2)</vt:lpstr>
      <vt:lpstr>Wood Pellet (2)</vt:lpstr>
      <vt:lpstr>Sheet3</vt:lpstr>
      <vt:lpstr>Wood Pellet (1)</vt:lpstr>
      <vt:lpstr>Comment</vt:lpstr>
      <vt:lpstr>Sheet2</vt:lpstr>
      <vt:lpstr>OPT Fiber</vt:lpstr>
      <vt:lpstr>Market Info</vt:lpstr>
      <vt:lpstr>EFB!Print_Area</vt:lpstr>
      <vt:lpstr>'HIGH CV WC'!Print_Area</vt:lpstr>
      <vt:lpstr>Mesocarp!Print_Area</vt:lpstr>
      <vt:lpstr>PKS!Print_Area</vt:lpstr>
      <vt:lpstr>'PKS (2)'!Print_Area</vt:lpstr>
      <vt:lpstr>'RICE HUSK PELLET'!Print_Area</vt:lpstr>
      <vt:lpstr>'Short EFB'!Print_Area</vt:lpstr>
      <vt:lpstr>'Short EFB (2)'!Print_Area</vt:lpstr>
      <vt:lpstr>WC!Print_Area</vt:lpstr>
      <vt:lpstr>'Wood Pellet'!Print_Area</vt:lpstr>
      <vt:lpstr>'Wood Pellet (2)'!Print_Area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Ng Choon Khon (Top Glove - F09)</cp:lastModifiedBy>
  <cp:lastPrinted>2021-10-25T04:54:35Z</cp:lastPrinted>
  <dcterms:created xsi:type="dcterms:W3CDTF">2013-07-18T05:39:08Z</dcterms:created>
  <dcterms:modified xsi:type="dcterms:W3CDTF">2021-11-15T09:27:42Z</dcterms:modified>
</cp:coreProperties>
</file>