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25680" yWindow="340" windowWidth="25600" windowHeight="2134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1" l="1"/>
  <c r="N26" i="1"/>
  <c r="N24" i="1"/>
  <c r="N20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8" i="1"/>
  <c r="BJ47" i="1"/>
  <c r="BJ44" i="1"/>
  <c r="BJ45" i="1"/>
  <c r="BJ46" i="1"/>
  <c r="BI48" i="1"/>
  <c r="BI47" i="1"/>
  <c r="BI44" i="1"/>
  <c r="BI45" i="1"/>
  <c r="BI46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8" i="1"/>
  <c r="T47" i="1"/>
  <c r="T46" i="1"/>
  <c r="T45" i="1"/>
  <c r="T44" i="1"/>
  <c r="D13" i="1"/>
  <c r="N13" i="1"/>
  <c r="D2" i="1"/>
  <c r="N2" i="1"/>
  <c r="O2" i="1"/>
  <c r="R13" i="1"/>
  <c r="S13" i="1"/>
  <c r="P13" i="1"/>
  <c r="Q13" i="1"/>
  <c r="O13" i="1"/>
  <c r="M13" i="1"/>
  <c r="K13" i="1"/>
  <c r="I13" i="1"/>
  <c r="G13" i="1"/>
  <c r="E13" i="1"/>
  <c r="F13" i="1"/>
  <c r="H13" i="1"/>
  <c r="J13" i="1"/>
  <c r="L13" i="1"/>
  <c r="D6" i="1"/>
  <c r="N6" i="1"/>
  <c r="R6" i="1"/>
  <c r="S6" i="1"/>
  <c r="P6" i="1"/>
  <c r="Q6" i="1"/>
  <c r="O6" i="1"/>
  <c r="M6" i="1"/>
  <c r="L6" i="1"/>
  <c r="K6" i="1"/>
  <c r="J6" i="1"/>
  <c r="I6" i="1"/>
  <c r="H6" i="1"/>
  <c r="G6" i="1"/>
  <c r="F6" i="1"/>
  <c r="E6" i="1"/>
  <c r="D16" i="1"/>
  <c r="N16" i="1"/>
  <c r="R16" i="1"/>
  <c r="S16" i="1"/>
  <c r="D30" i="1"/>
  <c r="N30" i="1"/>
  <c r="P30" i="1"/>
  <c r="Q30" i="1"/>
  <c r="P16" i="1"/>
  <c r="Q16" i="1"/>
  <c r="O39" i="1"/>
  <c r="D38" i="1"/>
  <c r="N38" i="1"/>
  <c r="O38" i="1"/>
  <c r="D37" i="1"/>
  <c r="N37" i="1"/>
  <c r="O37" i="1"/>
  <c r="D36" i="1"/>
  <c r="N36" i="1"/>
  <c r="O36" i="1"/>
  <c r="D35" i="1"/>
  <c r="N35" i="1"/>
  <c r="O35" i="1"/>
  <c r="D34" i="1"/>
  <c r="F34" i="1"/>
  <c r="H34" i="1"/>
  <c r="J34" i="1"/>
  <c r="L34" i="1"/>
  <c r="N34" i="1"/>
  <c r="O34" i="1"/>
  <c r="D33" i="1"/>
  <c r="F33" i="1"/>
  <c r="H33" i="1"/>
  <c r="J33" i="1"/>
  <c r="L33" i="1"/>
  <c r="N33" i="1"/>
  <c r="O33" i="1"/>
  <c r="D32" i="1"/>
  <c r="F32" i="1"/>
  <c r="H32" i="1"/>
  <c r="J32" i="1"/>
  <c r="L32" i="1"/>
  <c r="N32" i="1"/>
  <c r="O32" i="1"/>
  <c r="D31" i="1"/>
  <c r="F31" i="1"/>
  <c r="H31" i="1"/>
  <c r="J31" i="1"/>
  <c r="L31" i="1"/>
  <c r="N31" i="1"/>
  <c r="O31" i="1"/>
  <c r="O30" i="1"/>
  <c r="D29" i="1"/>
  <c r="F29" i="1"/>
  <c r="H29" i="1"/>
  <c r="J29" i="1"/>
  <c r="L29" i="1"/>
  <c r="N29" i="1"/>
  <c r="O29" i="1"/>
  <c r="D28" i="1"/>
  <c r="F28" i="1"/>
  <c r="H28" i="1"/>
  <c r="J28" i="1"/>
  <c r="L28" i="1"/>
  <c r="N28" i="1"/>
  <c r="O28" i="1"/>
  <c r="D27" i="1"/>
  <c r="F27" i="1"/>
  <c r="H27" i="1"/>
  <c r="J27" i="1"/>
  <c r="L27" i="1"/>
  <c r="N27" i="1"/>
  <c r="O27" i="1"/>
  <c r="D23" i="1"/>
  <c r="E23" i="1"/>
  <c r="D26" i="1"/>
  <c r="F26" i="1"/>
  <c r="G23" i="1"/>
  <c r="H26" i="1"/>
  <c r="I23" i="1"/>
  <c r="J26" i="1"/>
  <c r="K23" i="1"/>
  <c r="L26" i="1"/>
  <c r="M23" i="1"/>
  <c r="O26" i="1"/>
  <c r="D25" i="1"/>
  <c r="F25" i="1"/>
  <c r="H25" i="1"/>
  <c r="J25" i="1"/>
  <c r="L25" i="1"/>
  <c r="N25" i="1"/>
  <c r="O25" i="1"/>
  <c r="D21" i="1"/>
  <c r="E21" i="1"/>
  <c r="D24" i="1"/>
  <c r="F24" i="1"/>
  <c r="G21" i="1"/>
  <c r="H24" i="1"/>
  <c r="I21" i="1"/>
  <c r="J24" i="1"/>
  <c r="K21" i="1"/>
  <c r="L24" i="1"/>
  <c r="M21" i="1"/>
  <c r="O24" i="1"/>
  <c r="F23" i="1"/>
  <c r="H23" i="1"/>
  <c r="J23" i="1"/>
  <c r="L23" i="1"/>
  <c r="N23" i="1"/>
  <c r="O23" i="1"/>
  <c r="D22" i="1"/>
  <c r="F22" i="1"/>
  <c r="H22" i="1"/>
  <c r="J22" i="1"/>
  <c r="L22" i="1"/>
  <c r="N22" i="1"/>
  <c r="O22" i="1"/>
  <c r="D18" i="1"/>
  <c r="E18" i="1"/>
  <c r="F21" i="1"/>
  <c r="G18" i="1"/>
  <c r="H21" i="1"/>
  <c r="I18" i="1"/>
  <c r="J21" i="1"/>
  <c r="K18" i="1"/>
  <c r="L21" i="1"/>
  <c r="M18" i="1"/>
  <c r="O21" i="1"/>
  <c r="D17" i="1"/>
  <c r="E17" i="1"/>
  <c r="D20" i="1"/>
  <c r="F20" i="1"/>
  <c r="H20" i="1"/>
  <c r="J20" i="1"/>
  <c r="L20" i="1"/>
  <c r="O20" i="1"/>
  <c r="D19" i="1"/>
  <c r="F19" i="1"/>
  <c r="H19" i="1"/>
  <c r="J19" i="1"/>
  <c r="L19" i="1"/>
  <c r="N19" i="1"/>
  <c r="O19" i="1"/>
  <c r="F18" i="1"/>
  <c r="H18" i="1"/>
  <c r="J18" i="1"/>
  <c r="L18" i="1"/>
  <c r="N18" i="1"/>
  <c r="O18" i="1"/>
  <c r="N17" i="1"/>
  <c r="O17" i="1"/>
  <c r="O16" i="1"/>
  <c r="D15" i="1"/>
  <c r="F15" i="1"/>
  <c r="H15" i="1"/>
  <c r="J15" i="1"/>
  <c r="L15" i="1"/>
  <c r="N15" i="1"/>
  <c r="O15" i="1"/>
  <c r="D14" i="1"/>
  <c r="F14" i="1"/>
  <c r="H14" i="1"/>
  <c r="J14" i="1"/>
  <c r="L14" i="1"/>
  <c r="N14" i="1"/>
  <c r="O14" i="1"/>
  <c r="D12" i="1"/>
  <c r="F12" i="1"/>
  <c r="H12" i="1"/>
  <c r="J12" i="1"/>
  <c r="L12" i="1"/>
  <c r="N12" i="1"/>
  <c r="O12" i="1"/>
  <c r="D11" i="1"/>
  <c r="F11" i="1"/>
  <c r="H11" i="1"/>
  <c r="J11" i="1"/>
  <c r="L11" i="1"/>
  <c r="N11" i="1"/>
  <c r="O11" i="1"/>
  <c r="D10" i="1"/>
  <c r="F10" i="1"/>
  <c r="H10" i="1"/>
  <c r="J10" i="1"/>
  <c r="L10" i="1"/>
  <c r="N10" i="1"/>
  <c r="O10" i="1"/>
  <c r="D9" i="1"/>
  <c r="F9" i="1"/>
  <c r="H9" i="1"/>
  <c r="J9" i="1"/>
  <c r="L9" i="1"/>
  <c r="N9" i="1"/>
  <c r="O9" i="1"/>
  <c r="D8" i="1"/>
  <c r="F8" i="1"/>
  <c r="H8" i="1"/>
  <c r="J8" i="1"/>
  <c r="L8" i="1"/>
  <c r="N8" i="1"/>
  <c r="O8" i="1"/>
  <c r="D7" i="1"/>
  <c r="N7" i="1"/>
  <c r="O7" i="1"/>
  <c r="M30" i="1"/>
  <c r="K30" i="1"/>
  <c r="M17" i="1"/>
  <c r="M16" i="1"/>
  <c r="K17" i="1"/>
  <c r="K16" i="1"/>
  <c r="I16" i="1"/>
  <c r="I17" i="1"/>
  <c r="I30" i="1"/>
  <c r="G16" i="1"/>
  <c r="G17" i="1"/>
  <c r="G30" i="1"/>
  <c r="E30" i="1"/>
  <c r="E16" i="1"/>
  <c r="F16" i="1"/>
  <c r="H16" i="1"/>
  <c r="J16" i="1"/>
  <c r="L16" i="1"/>
  <c r="BJ50" i="1"/>
  <c r="J2" i="1"/>
  <c r="F2" i="1"/>
  <c r="H2" i="1"/>
  <c r="L2" i="1"/>
  <c r="D3" i="1"/>
  <c r="F3" i="1"/>
  <c r="H3" i="1"/>
  <c r="J3" i="1"/>
  <c r="L3" i="1"/>
  <c r="N3" i="1"/>
  <c r="J30" i="1"/>
  <c r="F30" i="1"/>
  <c r="H30" i="1"/>
  <c r="L30" i="1"/>
  <c r="R30" i="1"/>
  <c r="S3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F17" i="1"/>
  <c r="H17" i="1"/>
  <c r="J17" i="1"/>
  <c r="L17" i="1"/>
  <c r="R17" i="1"/>
  <c r="S17" i="1"/>
  <c r="D39" i="1"/>
  <c r="F39" i="1"/>
  <c r="H39" i="1"/>
  <c r="J39" i="1"/>
  <c r="L39" i="1"/>
  <c r="N39" i="1"/>
  <c r="F38" i="1"/>
  <c r="H38" i="1"/>
  <c r="J38" i="1"/>
  <c r="L38" i="1"/>
  <c r="F37" i="1"/>
  <c r="H37" i="1"/>
  <c r="J37" i="1"/>
  <c r="L37" i="1"/>
  <c r="F36" i="1"/>
  <c r="H36" i="1"/>
  <c r="J36" i="1"/>
  <c r="L36" i="1"/>
  <c r="F35" i="1"/>
  <c r="H35" i="1"/>
  <c r="J35" i="1"/>
  <c r="L35" i="1"/>
  <c r="P17" i="1"/>
  <c r="Q17" i="1"/>
  <c r="F7" i="1"/>
  <c r="H7" i="1"/>
  <c r="J7" i="1"/>
  <c r="L7" i="1"/>
  <c r="P7" i="1"/>
  <c r="Q7" i="1"/>
  <c r="R7" i="1"/>
  <c r="S7" i="1"/>
  <c r="E37" i="1"/>
  <c r="G37" i="1"/>
  <c r="I37" i="1"/>
  <c r="K37" i="1"/>
  <c r="M37" i="1"/>
  <c r="R39" i="1"/>
  <c r="S39" i="1"/>
  <c r="E36" i="1"/>
  <c r="G36" i="1"/>
  <c r="I36" i="1"/>
  <c r="K36" i="1"/>
  <c r="M36" i="1"/>
  <c r="R38" i="1"/>
  <c r="S38" i="1"/>
  <c r="E35" i="1"/>
  <c r="G35" i="1"/>
  <c r="I35" i="1"/>
  <c r="K35" i="1"/>
  <c r="M35" i="1"/>
  <c r="R37" i="1"/>
  <c r="S37" i="1"/>
  <c r="E34" i="1"/>
  <c r="G34" i="1"/>
  <c r="I34" i="1"/>
  <c r="K34" i="1"/>
  <c r="M34" i="1"/>
  <c r="R36" i="1"/>
  <c r="S36" i="1"/>
  <c r="E33" i="1"/>
  <c r="G33" i="1"/>
  <c r="I33" i="1"/>
  <c r="K33" i="1"/>
  <c r="M33" i="1"/>
  <c r="R35" i="1"/>
  <c r="S35" i="1"/>
  <c r="P39" i="1"/>
  <c r="Q39" i="1"/>
  <c r="P38" i="1"/>
  <c r="Q38" i="1"/>
  <c r="P37" i="1"/>
  <c r="Q37" i="1"/>
  <c r="P36" i="1"/>
  <c r="Q36" i="1"/>
  <c r="P35" i="1"/>
  <c r="Q35" i="1"/>
  <c r="M39" i="1"/>
  <c r="M38" i="1"/>
  <c r="K39" i="1"/>
  <c r="K38" i="1"/>
  <c r="I39" i="1"/>
  <c r="I38" i="1"/>
  <c r="G39" i="1"/>
  <c r="G38" i="1"/>
  <c r="E39" i="1"/>
  <c r="E38" i="1"/>
  <c r="E32" i="1"/>
  <c r="G32" i="1"/>
  <c r="I32" i="1"/>
  <c r="K32" i="1"/>
  <c r="M32" i="1"/>
  <c r="R34" i="1"/>
  <c r="S34" i="1"/>
  <c r="E31" i="1"/>
  <c r="G31" i="1"/>
  <c r="I31" i="1"/>
  <c r="K31" i="1"/>
  <c r="M31" i="1"/>
  <c r="R33" i="1"/>
  <c r="S33" i="1"/>
  <c r="E29" i="1"/>
  <c r="G29" i="1"/>
  <c r="I29" i="1"/>
  <c r="K29" i="1"/>
  <c r="M29" i="1"/>
  <c r="R32" i="1"/>
  <c r="S32" i="1"/>
  <c r="E28" i="1"/>
  <c r="G28" i="1"/>
  <c r="I28" i="1"/>
  <c r="K28" i="1"/>
  <c r="M28" i="1"/>
  <c r="R31" i="1"/>
  <c r="S31" i="1"/>
  <c r="E27" i="1"/>
  <c r="G27" i="1"/>
  <c r="I27" i="1"/>
  <c r="K27" i="1"/>
  <c r="M27" i="1"/>
  <c r="R29" i="1"/>
  <c r="S29" i="1"/>
  <c r="E26" i="1"/>
  <c r="G26" i="1"/>
  <c r="I26" i="1"/>
  <c r="K26" i="1"/>
  <c r="M26" i="1"/>
  <c r="R28" i="1"/>
  <c r="S28" i="1"/>
  <c r="E25" i="1"/>
  <c r="G25" i="1"/>
  <c r="I25" i="1"/>
  <c r="K25" i="1"/>
  <c r="M25" i="1"/>
  <c r="R27" i="1"/>
  <c r="S27" i="1"/>
  <c r="E24" i="1"/>
  <c r="G24" i="1"/>
  <c r="I24" i="1"/>
  <c r="K24" i="1"/>
  <c r="M24" i="1"/>
  <c r="R26" i="1"/>
  <c r="S26" i="1"/>
  <c r="R25" i="1"/>
  <c r="S25" i="1"/>
  <c r="E22" i="1"/>
  <c r="G22" i="1"/>
  <c r="I22" i="1"/>
  <c r="K22" i="1"/>
  <c r="M22" i="1"/>
  <c r="R24" i="1"/>
  <c r="S24" i="1"/>
  <c r="R23" i="1"/>
  <c r="S23" i="1"/>
  <c r="E20" i="1"/>
  <c r="G20" i="1"/>
  <c r="I20" i="1"/>
  <c r="K20" i="1"/>
  <c r="M20" i="1"/>
  <c r="R22" i="1"/>
  <c r="S22" i="1"/>
  <c r="E19" i="1"/>
  <c r="G19" i="1"/>
  <c r="I19" i="1"/>
  <c r="K19" i="1"/>
  <c r="M19" i="1"/>
  <c r="R21" i="1"/>
  <c r="S21" i="1"/>
  <c r="R20" i="1"/>
  <c r="S20" i="1"/>
  <c r="R19" i="1"/>
  <c r="S19" i="1"/>
  <c r="E15" i="1"/>
  <c r="G15" i="1"/>
  <c r="I15" i="1"/>
  <c r="K15" i="1"/>
  <c r="M15" i="1"/>
  <c r="R18" i="1"/>
  <c r="S18" i="1"/>
  <c r="E14" i="1"/>
  <c r="G14" i="1"/>
  <c r="I14" i="1"/>
  <c r="K14" i="1"/>
  <c r="M14" i="1"/>
  <c r="E12" i="1"/>
  <c r="G12" i="1"/>
  <c r="I12" i="1"/>
  <c r="K12" i="1"/>
  <c r="M12" i="1"/>
  <c r="R15" i="1"/>
  <c r="S15" i="1"/>
  <c r="E11" i="1"/>
  <c r="G11" i="1"/>
  <c r="I11" i="1"/>
  <c r="K11" i="1"/>
  <c r="M11" i="1"/>
  <c r="R14" i="1"/>
  <c r="S14" i="1"/>
  <c r="E10" i="1"/>
  <c r="G10" i="1"/>
  <c r="I10" i="1"/>
  <c r="K10" i="1"/>
  <c r="M10" i="1"/>
  <c r="R12" i="1"/>
  <c r="S12" i="1"/>
  <c r="E9" i="1"/>
  <c r="G9" i="1"/>
  <c r="I9" i="1"/>
  <c r="K9" i="1"/>
  <c r="M9" i="1"/>
  <c r="R11" i="1"/>
  <c r="S11" i="1"/>
  <c r="E8" i="1"/>
  <c r="G8" i="1"/>
  <c r="I8" i="1"/>
  <c r="K8" i="1"/>
  <c r="M8" i="1"/>
  <c r="R10" i="1"/>
  <c r="S10" i="1"/>
  <c r="E7" i="1"/>
  <c r="G7" i="1"/>
  <c r="I7" i="1"/>
  <c r="K7" i="1"/>
  <c r="M7" i="1"/>
  <c r="R9" i="1"/>
  <c r="S9" i="1"/>
  <c r="R8" i="1"/>
  <c r="S8" i="1"/>
  <c r="P34" i="1"/>
  <c r="Q34" i="1"/>
  <c r="P33" i="1"/>
  <c r="Q33" i="1"/>
  <c r="P32" i="1"/>
  <c r="Q32" i="1"/>
  <c r="P31" i="1"/>
  <c r="Q31" i="1"/>
  <c r="P29" i="1"/>
  <c r="Q29" i="1"/>
  <c r="P28" i="1"/>
  <c r="Q28" i="1"/>
  <c r="P27" i="1"/>
  <c r="Q27" i="1"/>
  <c r="P26" i="1"/>
  <c r="Q26" i="1"/>
  <c r="P25" i="1"/>
  <c r="Q25" i="1"/>
  <c r="P24" i="1"/>
  <c r="Q24" i="1"/>
  <c r="P23" i="1"/>
  <c r="Q23" i="1"/>
  <c r="P22" i="1"/>
  <c r="Q22" i="1"/>
  <c r="P21" i="1"/>
  <c r="Q21" i="1"/>
  <c r="P20" i="1"/>
  <c r="Q20" i="1"/>
  <c r="P19" i="1"/>
  <c r="Q19" i="1"/>
  <c r="P18" i="1"/>
  <c r="Q18" i="1"/>
  <c r="P15" i="1"/>
  <c r="Q15" i="1"/>
  <c r="P14" i="1"/>
  <c r="Q14" i="1"/>
  <c r="P12" i="1"/>
  <c r="Q12" i="1"/>
  <c r="P11" i="1"/>
  <c r="Q11" i="1"/>
  <c r="P10" i="1"/>
  <c r="Q10" i="1"/>
  <c r="P9" i="1"/>
  <c r="Q9" i="1"/>
  <c r="P8" i="1"/>
  <c r="Q8" i="1"/>
</calcChain>
</file>

<file path=xl/sharedStrings.xml><?xml version="1.0" encoding="utf-8"?>
<sst xmlns="http://schemas.openxmlformats.org/spreadsheetml/2006/main" count="195" uniqueCount="117">
  <si>
    <t>Introduction to Computer Science I</t>
  </si>
  <si>
    <t>ID</t>
  </si>
  <si>
    <t>StudentName</t>
  </si>
  <si>
    <t>Quizzes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</si>
  <si>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</si>
  <si>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</si>
  <si>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</si>
  <si>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</si>
  <si>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</si>
  <si>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</si>
  <si>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</si>
  <si>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</si>
  <si>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</si>
  <si>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</si>
  <si>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</si>
  <si>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</si>
  <si>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</si>
  <si>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</si>
  <si>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</si>
  <si>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</si>
  <si>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</si>
  <si>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</si>
  <si>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</si>
  <si>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Q21</t>
  </si>
  <si>
    <t>Q22</t>
  </si>
  <si>
    <t>Q23</t>
  </si>
  <si>
    <t>Q24</t>
  </si>
  <si>
    <t>Q25</t>
  </si>
  <si>
    <t>Q26</t>
  </si>
  <si>
    <t>Q27</t>
  </si>
  <si>
    <t>Q28</t>
  </si>
  <si>
    <t>Homeworks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</si>
  <si>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</si>
  <si>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</si>
  <si>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</si>
  <si>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</si>
  <si>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</si>
  <si>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</si>
  <si>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</si>
  <si>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</si>
  <si>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</si>
  <si>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</si>
  <si>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</si>
  <si>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</si>
  <si>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</si>
  <si>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Midterm</t>
  </si>
  <si>
    <t>Final</t>
  </si>
  <si>
    <t>Homework</t>
  </si>
  <si>
    <t>%</t>
  </si>
  <si>
    <t>Labs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</si>
  <si>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</si>
  <si>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</si>
  <si>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</si>
  <si>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</si>
  <si>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</si>
  <si>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</si>
  <si>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</si>
  <si>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</si>
  <si>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</si>
  <si>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</si>
  <si>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</si>
  <si>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</si>
  <si>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</si>
  <si>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Current</t>
  </si>
  <si>
    <t>Minimum</t>
  </si>
  <si>
    <t>Maximum</t>
  </si>
  <si>
    <t>Total</t>
  </si>
  <si>
    <t>Remaining</t>
  </si>
  <si>
    <t>Weight</t>
  </si>
  <si>
    <t>Work Hours</t>
  </si>
  <si>
    <t>Q20</t>
  </si>
  <si>
    <t>Extra Credit</t>
  </si>
  <si>
    <t>ICS 111 007 (CRN: 78778)</t>
  </si>
  <si>
    <t>Anthony, Shawn A.</t>
  </si>
  <si>
    <t>Arcangel, Michael G.</t>
  </si>
  <si>
    <t>Bucher, Danielle C.</t>
  </si>
  <si>
    <t>Budar, Laura M.</t>
  </si>
  <si>
    <t>Dunham, Cody W.</t>
  </si>
  <si>
    <t>Gordon, James P.</t>
  </si>
  <si>
    <t>Huang, Jason C.</t>
  </si>
  <si>
    <t>Javier, Jarren Jalen B.</t>
  </si>
  <si>
    <t>Kato, Kelsey A.</t>
  </si>
  <si>
    <t>Kim, Grace Y.</t>
  </si>
  <si>
    <t>Kong, Dylan K.</t>
  </si>
  <si>
    <t>Lagundimao, Keanu Y.</t>
  </si>
  <si>
    <t>Lai, Camelia X.</t>
  </si>
  <si>
    <t>Lancaster, Wainani R.</t>
  </si>
  <si>
    <t>Lau, Christopher J.</t>
  </si>
  <si>
    <t>Lum, Tyler J.</t>
  </si>
  <si>
    <t>Mabee, Amara J.</t>
  </si>
  <si>
    <t>Navarrette, Patrick A.</t>
  </si>
  <si>
    <t>Nguyen, ThieuHuy V.</t>
  </si>
  <si>
    <t>Nonaka, Aaron S.</t>
  </si>
  <si>
    <t>Ooka, Jordan K.</t>
  </si>
  <si>
    <t>Palompo, Andrew-Daniel E.</t>
  </si>
  <si>
    <t>Parrilla, Austin R.</t>
  </si>
  <si>
    <t>Pascual, Jonathan V.</t>
  </si>
  <si>
    <t>Vasconcellos, Joshua M.</t>
  </si>
  <si>
    <t>White, Joshua A.</t>
  </si>
  <si>
    <t>Wong, Alexander M.</t>
  </si>
  <si>
    <t>Wood II, Jeffery L.</t>
  </si>
  <si>
    <t>Yamamoto, Reid Y.</t>
  </si>
  <si>
    <t xml:space="preserve">Yen, John </t>
  </si>
  <si>
    <t>Young, Tyler A.</t>
  </si>
  <si>
    <t>10 - 15</t>
  </si>
  <si>
    <t>16 - 20</t>
  </si>
  <si>
    <t>20+</t>
  </si>
  <si>
    <t>12 - 15</t>
  </si>
  <si>
    <t>12 - 17</t>
  </si>
  <si>
    <t>10 - 20</t>
  </si>
  <si>
    <t>20 - 25</t>
  </si>
  <si>
    <t>0 - 10</t>
  </si>
  <si>
    <t>10 - 12</t>
  </si>
  <si>
    <t>30+</t>
  </si>
  <si>
    <t>Ahn, Jae Sung</t>
  </si>
  <si>
    <t>Hoddick, Joseph L.</t>
  </si>
  <si>
    <t xml:space="preserve">Ahn, Jae Sung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</si>
</sst>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0" xfId="0" applyNumberFormat="1"/>
    <xf numFmtId="10" fontId="0" fillId="0" borderId="2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NumberFormat="1"/>
    <xf numFmtId="0" fontId="0" fillId="0" borderId="2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0" fontId="3" fillId="0" borderId="0" xfId="0" applyFont="1"/>
    <xf numFmtId="16" fontId="0" fillId="0" borderId="0" xfId="0" applyNumberFormat="1"/>
    <xf numFmtId="16" fontId="0" fillId="0" borderId="1" xfId="0" applyNumberFormat="1" applyBorder="1"/>
    <xf numFmtId="0" fontId="4" fillId="0" borderId="0" xfId="0" applyFont="1"/>
    <xf numFmtId="0" fontId="0" fillId="0" borderId="0" xfId="0" quotePrefix="1"/>
    <xf numFmtId="0" fontId="0" fillId="0" borderId="0" xfId="0" applyBorder="1"/>
    <xf numFmtId="0" fontId="0" fillId="0" borderId="0" xfId="0" quotePrefix="1" applyBorder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0"/>
  <sheetViews>
    <sheetView tabSelected="1" showRuler="0" workbookViewId="0">
      <pane xSplit="3" topLeftCell="D1" activePane="topRight" state="frozen"/>
      <selection activeCell="B1" sqref="B1"/>
      <selection pane="topRight" activeCell="N22" sqref="N22"/>
    </sheetView>
  </sheetViews>
  <sheetFormatPr baseColWidth="10" defaultColWidth="11" defaultRowHeight="15" x14ac:dyDescent="0"/>
  <cols>
    <col min="1" max="1" width="11" customWidth="1"/>
    <col min="2" max="2" width="26.33203125" bestFit="1" customWidth="1"/>
    <col min="3" max="3" width="11" hidden="1" customWidth="1"/>
    <col min="4" max="4" width="7.5" customWidth="1"/>
    <col min="5" max="5" width="8.1640625" style="4" customWidth="1"/>
    <col min="6" max="6" width="10.1640625" customWidth="1"/>
    <col min="7" max="7" width="8.1640625" style="4" customWidth="1"/>
    <col min="8" max="8" width="4.83203125" style="8" customWidth="1"/>
    <col min="9" max="9" width="8.1640625" style="4" customWidth="1"/>
    <col min="10" max="10" width="8.5" style="8" customWidth="1"/>
    <col min="11" max="11" width="8.1640625" style="4" customWidth="1"/>
    <col min="12" max="12" width="5.1640625" style="8" customWidth="1"/>
    <col min="13" max="13" width="8.1640625" style="4" customWidth="1"/>
    <col min="14" max="14" width="7.5" style="8" bestFit="1" customWidth="1"/>
    <col min="15" max="15" width="9.83203125" bestFit="1" customWidth="1"/>
    <col min="16" max="16" width="9.1640625" style="8" bestFit="1" customWidth="1"/>
    <col min="17" max="17" width="7.1640625" bestFit="1" customWidth="1"/>
    <col min="18" max="18" width="10.33203125" style="8" bestFit="1" customWidth="1"/>
    <col min="19" max="19" width="8.1640625" style="10" bestFit="1" customWidth="1"/>
    <col min="20" max="20" width="7.5" customWidth="1"/>
    <col min="21" max="25" width="6.5" bestFit="1" customWidth="1"/>
    <col min="26" max="27" width="5.83203125" bestFit="1" customWidth="1"/>
    <col min="28" max="29" width="4.6640625" bestFit="1" customWidth="1"/>
    <col min="30" max="33" width="6.83203125" bestFit="1" customWidth="1"/>
    <col min="34" max="34" width="6.1640625" bestFit="1" customWidth="1"/>
    <col min="35" max="39" width="7.1640625" bestFit="1" customWidth="1"/>
    <col min="40" max="41" width="5.83203125" bestFit="1" customWidth="1"/>
    <col min="42" max="46" width="6.83203125" bestFit="1" customWidth="1"/>
    <col min="47" max="47" width="6.83203125" style="1" bestFit="1" customWidth="1"/>
    <col min="48" max="48" width="11" bestFit="1" customWidth="1"/>
    <col min="49" max="54" width="4.5" bestFit="1" customWidth="1"/>
    <col min="55" max="59" width="4.5" customWidth="1"/>
    <col min="60" max="60" width="4.5" style="1" customWidth="1"/>
    <col min="62" max="62" width="11" style="1"/>
    <col min="63" max="63" width="4.83203125" bestFit="1" customWidth="1"/>
    <col min="64" max="74" width="4.1640625" bestFit="1" customWidth="1"/>
    <col min="75" max="75" width="4.1640625" style="1" bestFit="1" customWidth="1"/>
  </cols>
  <sheetData>
    <row r="1" spans="1:76">
      <c r="A1" t="s">
        <v>0</v>
      </c>
      <c r="N1" s="8" t="s">
        <v>66</v>
      </c>
      <c r="O1" t="s">
        <v>67</v>
      </c>
      <c r="T1" t="s">
        <v>3</v>
      </c>
      <c r="AV1" t="s">
        <v>31</v>
      </c>
      <c r="BI1" t="s">
        <v>45</v>
      </c>
      <c r="BJ1" s="1" t="s">
        <v>46</v>
      </c>
      <c r="BK1" t="s">
        <v>49</v>
      </c>
      <c r="BX1" t="s">
        <v>71</v>
      </c>
    </row>
    <row r="2" spans="1:76">
      <c r="A2" t="s">
        <v>72</v>
      </c>
      <c r="D2">
        <f>SUM(T2:AU2)</f>
        <v>20</v>
      </c>
      <c r="F2">
        <f>SUM(AV2:BH2)</f>
        <v>0</v>
      </c>
      <c r="H2" s="8">
        <f>SUM(BK2:BW2)</f>
        <v>0</v>
      </c>
      <c r="J2" s="8">
        <f>BI2</f>
        <v>0</v>
      </c>
      <c r="L2" s="8">
        <f>BJ2</f>
        <v>0</v>
      </c>
      <c r="N2" s="8">
        <f>D2*E4+F2*G4+H2*I4+J2*K4+L2*M4</f>
        <v>4</v>
      </c>
      <c r="O2">
        <f>N3-N2</f>
        <v>144</v>
      </c>
      <c r="T2">
        <v>10</v>
      </c>
      <c r="U2">
        <v>10</v>
      </c>
    </row>
    <row r="3" spans="1:76">
      <c r="D3">
        <f>SUM(T3:AU3)</f>
        <v>280</v>
      </c>
      <c r="F3">
        <f>SUM(AV3:BH3)</f>
        <v>130</v>
      </c>
      <c r="H3" s="8">
        <f>SUM(BK3:BW3)</f>
        <v>130</v>
      </c>
      <c r="J3" s="8">
        <f>BI3</f>
        <v>100</v>
      </c>
      <c r="L3" s="8">
        <f>BJ3</f>
        <v>100</v>
      </c>
      <c r="N3" s="8">
        <f>D3*E4+F3*G4+H3*I4+J3*K4+L3*M4</f>
        <v>148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 s="1">
        <v>10</v>
      </c>
      <c r="AV3" s="6">
        <v>10</v>
      </c>
      <c r="AW3" s="6">
        <v>10</v>
      </c>
      <c r="AX3" s="6">
        <v>10</v>
      </c>
      <c r="AY3" s="6">
        <v>10</v>
      </c>
      <c r="AZ3" s="6">
        <v>10</v>
      </c>
      <c r="BA3" s="6">
        <v>10</v>
      </c>
      <c r="BB3" s="6">
        <v>10</v>
      </c>
      <c r="BC3" s="6">
        <v>10</v>
      </c>
      <c r="BD3" s="6">
        <v>10</v>
      </c>
      <c r="BE3" s="6">
        <v>10</v>
      </c>
      <c r="BF3" s="6">
        <v>10</v>
      </c>
      <c r="BG3" s="6">
        <v>10</v>
      </c>
      <c r="BH3" s="1">
        <v>10</v>
      </c>
      <c r="BI3" s="6">
        <v>100</v>
      </c>
      <c r="BJ3" s="7">
        <v>100</v>
      </c>
      <c r="BK3" s="6">
        <v>10</v>
      </c>
      <c r="BL3" s="6">
        <v>10</v>
      </c>
      <c r="BM3" s="6">
        <v>10</v>
      </c>
      <c r="BN3" s="6">
        <v>10</v>
      </c>
      <c r="BO3" s="6">
        <v>10</v>
      </c>
      <c r="BP3" s="6">
        <v>10</v>
      </c>
      <c r="BQ3" s="6">
        <v>10</v>
      </c>
      <c r="BR3" s="6">
        <v>10</v>
      </c>
      <c r="BS3" s="6">
        <v>10</v>
      </c>
      <c r="BT3" s="6">
        <v>10</v>
      </c>
      <c r="BU3" s="6">
        <v>10</v>
      </c>
      <c r="BV3" s="6">
        <v>10</v>
      </c>
      <c r="BW3" s="1">
        <v>10</v>
      </c>
    </row>
    <row r="4" spans="1:76">
      <c r="D4" t="s">
        <v>68</v>
      </c>
      <c r="E4" s="4">
        <v>0.2</v>
      </c>
      <c r="G4" s="4">
        <v>0.2</v>
      </c>
      <c r="I4" s="4">
        <v>0.2</v>
      </c>
      <c r="K4" s="4">
        <v>0.15</v>
      </c>
      <c r="M4" s="4">
        <v>0.25</v>
      </c>
      <c r="T4" s="13"/>
      <c r="U4" s="13"/>
      <c r="V4" s="13"/>
      <c r="W4" s="13"/>
      <c r="X4" s="13"/>
      <c r="Y4" s="13"/>
      <c r="Z4" s="13"/>
      <c r="AA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4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I4" s="6"/>
      <c r="BJ4" s="7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</row>
    <row r="5" spans="1:76" s="2" customFormat="1">
      <c r="A5" s="2" t="s">
        <v>1</v>
      </c>
      <c r="B5" s="2" t="s">
        <v>2</v>
      </c>
      <c r="C5" s="2" t="s">
        <v>69</v>
      </c>
      <c r="D5" s="2" t="s">
        <v>3</v>
      </c>
      <c r="E5" s="5" t="s">
        <v>48</v>
      </c>
      <c r="F5" s="2" t="s">
        <v>47</v>
      </c>
      <c r="G5" s="5" t="s">
        <v>48</v>
      </c>
      <c r="H5" s="9" t="s">
        <v>49</v>
      </c>
      <c r="I5" s="5" t="s">
        <v>48</v>
      </c>
      <c r="J5" s="9" t="s">
        <v>45</v>
      </c>
      <c r="K5" s="5" t="s">
        <v>48</v>
      </c>
      <c r="L5" s="9" t="s">
        <v>46</v>
      </c>
      <c r="M5" s="5"/>
      <c r="N5" s="9" t="s">
        <v>63</v>
      </c>
      <c r="O5" s="2" t="s">
        <v>48</v>
      </c>
      <c r="P5" s="9" t="s">
        <v>64</v>
      </c>
      <c r="Q5" s="2" t="s">
        <v>48</v>
      </c>
      <c r="R5" s="9" t="s">
        <v>65</v>
      </c>
      <c r="S5" s="11" t="s">
        <v>48</v>
      </c>
      <c r="T5" s="2" t="s">
        <v>4</v>
      </c>
      <c r="U5" s="2" t="s">
        <v>5</v>
      </c>
      <c r="V5" s="2" t="s">
        <v>6</v>
      </c>
      <c r="W5" s="2" t="s">
        <v>7</v>
      </c>
      <c r="X5" s="2" t="s">
        <v>8</v>
      </c>
      <c r="Y5" s="2" t="s">
        <v>9</v>
      </c>
      <c r="Z5" s="2" t="s">
        <v>10</v>
      </c>
      <c r="AA5" s="2" t="s">
        <v>11</v>
      </c>
      <c r="AB5" s="2" t="s">
        <v>12</v>
      </c>
      <c r="AC5" s="2" t="s">
        <v>13</v>
      </c>
      <c r="AD5" s="2" t="s">
        <v>14</v>
      </c>
      <c r="AE5" s="2" t="s">
        <v>15</v>
      </c>
      <c r="AF5" s="2" t="s">
        <v>16</v>
      </c>
      <c r="AG5" s="2" t="s">
        <v>17</v>
      </c>
      <c r="AH5" s="2" t="s">
        <v>18</v>
      </c>
      <c r="AI5" s="2" t="s">
        <v>19</v>
      </c>
      <c r="AJ5" s="2" t="s">
        <v>20</v>
      </c>
      <c r="AK5" s="2" t="s">
        <v>21</v>
      </c>
      <c r="AL5" s="2" t="s">
        <v>22</v>
      </c>
      <c r="AM5" s="2" t="s">
        <v>70</v>
      </c>
      <c r="AN5" s="2" t="s">
        <v>23</v>
      </c>
      <c r="AO5" s="2" t="s">
        <v>24</v>
      </c>
      <c r="AP5" s="2" t="s">
        <v>25</v>
      </c>
      <c r="AQ5" s="2" t="s">
        <v>26</v>
      </c>
      <c r="AR5" s="2" t="s">
        <v>27</v>
      </c>
      <c r="AS5" s="2" t="s">
        <v>28</v>
      </c>
      <c r="AT5" s="2" t="s">
        <v>29</v>
      </c>
      <c r="AU5" s="3" t="s">
        <v>30</v>
      </c>
      <c r="AV5" s="2" t="s">
        <v>32</v>
      </c>
      <c r="AW5" s="2" t="s">
        <v>33</v>
      </c>
      <c r="AX5" s="2" t="s">
        <v>34</v>
      </c>
      <c r="AY5" s="2" t="s">
        <v>35</v>
      </c>
      <c r="AZ5" s="2" t="s">
        <v>36</v>
      </c>
      <c r="BA5" s="2" t="s">
        <v>37</v>
      </c>
      <c r="BB5" s="2" t="s">
        <v>38</v>
      </c>
      <c r="BC5" s="2" t="s">
        <v>39</v>
      </c>
      <c r="BD5" s="2" t="s">
        <v>40</v>
      </c>
      <c r="BE5" s="2" t="s">
        <v>41</v>
      </c>
      <c r="BF5" s="2" t="s">
        <v>42</v>
      </c>
      <c r="BG5" s="2" t="s">
        <v>43</v>
      </c>
      <c r="BH5" s="3" t="s">
        <v>44</v>
      </c>
      <c r="BJ5" s="3"/>
      <c r="BK5" s="2" t="s">
        <v>50</v>
      </c>
      <c r="BL5" s="2" t="s">
        <v>51</v>
      </c>
      <c r="BM5" s="2" t="s">
        <v>52</v>
      </c>
      <c r="BN5" s="2" t="s">
        <v>53</v>
      </c>
      <c r="BO5" s="2" t="s">
        <v>54</v>
      </c>
      <c r="BP5" s="2" t="s">
        <v>55</v>
      </c>
      <c r="BQ5" s="2" t="s">
        <v>56</v>
      </c>
      <c r="BR5" s="2" t="s">
        <v>57</v>
      </c>
      <c r="BS5" s="2" t="s">
        <v>58</v>
      </c>
      <c r="BT5" s="2" t="s">
        <v>59</v>
      </c>
      <c r="BU5" s="2" t="s">
        <v>60</v>
      </c>
      <c r="BV5" s="2" t="s">
        <v>61</v>
      </c>
      <c r="BW5" s="3" t="s">
        <v>62</v>
      </c>
    </row>
    <row r="6" spans="1:76" s="17" customFormat="1">
      <c r="B6" s="17" t="s">
        <v>114</v>
      </c>
      <c r="C6" s="18" t="s">
        <v>104</v>
      </c>
      <c r="D6">
        <f>SUM(T6:AU6)</f>
        <v>19</v>
      </c>
      <c r="E6" s="4">
        <f>IF(D2&lt;&gt;0,D6/D2,1)</f>
        <v>0.95</v>
      </c>
      <c r="F6">
        <f>SUM(V6:AW6)</f>
        <v>0</v>
      </c>
      <c r="G6" s="4">
        <f>IF(F2&lt;&gt;0,F6/F2,1)</f>
        <v>1</v>
      </c>
      <c r="H6">
        <f>SUM(X6:AY6)</f>
        <v>0</v>
      </c>
      <c r="I6" s="4">
        <f>IF(H2&lt;&gt;0,H6/H2,1)</f>
        <v>1</v>
      </c>
      <c r="J6">
        <f>SUM(Z6:BA6)</f>
        <v>0</v>
      </c>
      <c r="K6" s="4">
        <f>IF(J2&lt;&gt;0,J6/J2,1)</f>
        <v>1</v>
      </c>
      <c r="L6">
        <f>SUM(AB6:BC6)</f>
        <v>0</v>
      </c>
      <c r="M6" s="4">
        <f>IF(L2&lt;&gt;0,L6/L2,1)</f>
        <v>1</v>
      </c>
      <c r="N6" s="8">
        <f>(D6*E4+F6*G4+H6*I4+J6*K4+L6*M4)</f>
        <v>3.8000000000000003</v>
      </c>
      <c r="O6" s="4">
        <f>IF(N2&lt;&gt;0,N6/N2,1)</f>
        <v>0.95000000000000007</v>
      </c>
      <c r="P6" s="8">
        <f>N6</f>
        <v>3.8000000000000003</v>
      </c>
      <c r="Q6" s="4">
        <f>P6/N3</f>
        <v>2.5675675675675677E-2</v>
      </c>
      <c r="R6" s="8">
        <f>N6+O2</f>
        <v>147.80000000000001</v>
      </c>
      <c r="S6" s="10">
        <f>R6/N3</f>
        <v>0.99864864864864877</v>
      </c>
      <c r="T6" s="17">
        <v>9</v>
      </c>
      <c r="U6" s="17">
        <v>10</v>
      </c>
      <c r="AU6" s="1"/>
      <c r="BH6" s="1"/>
      <c r="BJ6" s="1"/>
      <c r="BW6" s="1"/>
    </row>
    <row r="7" spans="1:76">
      <c r="B7" t="s">
        <v>73</v>
      </c>
      <c r="C7">
        <v>0</v>
      </c>
      <c r="D7">
        <f>SUM(T7:AU7)</f>
        <v>17</v>
      </c>
      <c r="E7" s="4">
        <f>IF(D2&lt;&gt;0,D7/D2,1)</f>
        <v>0.85</v>
      </c>
      <c r="F7">
        <f>SUM(AV7:BH7)</f>
        <v>0</v>
      </c>
      <c r="G7" s="4">
        <f>IF(F2&lt;&gt;0,F7/F2,1)</f>
        <v>1</v>
      </c>
      <c r="H7" s="8">
        <f>SUM(BK7:BW7)</f>
        <v>0</v>
      </c>
      <c r="I7" s="4">
        <f>IF(H2&lt;&gt;0,H7/H2,1)</f>
        <v>1</v>
      </c>
      <c r="J7" s="8">
        <f>BI7</f>
        <v>0</v>
      </c>
      <c r="K7" s="4">
        <f>IF(J2&lt;&gt;0,J7/J2,1)</f>
        <v>1</v>
      </c>
      <c r="L7" s="8">
        <f>BJ7</f>
        <v>0</v>
      </c>
      <c r="M7" s="4">
        <f>IF(L2&lt;&gt;0,L7/L2,1)</f>
        <v>1</v>
      </c>
      <c r="N7" s="8">
        <f>(D7*E4+F7*G4+H7*I4+J7*K4+L7*M4)</f>
        <v>3.4000000000000004</v>
      </c>
      <c r="O7" s="4">
        <f>IF(N2&lt;&gt;0,N7/N2,1)</f>
        <v>0.85000000000000009</v>
      </c>
      <c r="P7" s="8">
        <f>N7</f>
        <v>3.4000000000000004</v>
      </c>
      <c r="Q7" s="4">
        <f>P7/N3</f>
        <v>2.2972972972972974E-2</v>
      </c>
      <c r="R7" s="8">
        <f>N7+O2</f>
        <v>147.4</v>
      </c>
      <c r="S7" s="10">
        <f>R7/N3</f>
        <v>0.99594594594594599</v>
      </c>
      <c r="T7">
        <v>9</v>
      </c>
      <c r="U7" s="6">
        <v>8</v>
      </c>
      <c r="AS7" s="6"/>
    </row>
    <row r="8" spans="1:76">
      <c r="B8" t="s">
        <v>74</v>
      </c>
      <c r="C8">
        <v>0</v>
      </c>
      <c r="D8">
        <f t="shared" ref="D8:D34" si="0">SUM(T8:AU8)</f>
        <v>19</v>
      </c>
      <c r="E8" s="4">
        <f>IF(D2&lt;&gt;0,D8/D2,1)</f>
        <v>0.95</v>
      </c>
      <c r="F8">
        <f t="shared" ref="F8:F34" si="1">SUM(AV8:BH8)</f>
        <v>0</v>
      </c>
      <c r="G8" s="4">
        <f>IF(F2&lt;&gt;0,F8/F2,1)</f>
        <v>1</v>
      </c>
      <c r="H8" s="8">
        <f t="shared" ref="H8:H34" si="2">SUM(BK8:BW8)</f>
        <v>0</v>
      </c>
      <c r="I8" s="4">
        <f>IF(H2&lt;&gt;0,H8/H2,1)</f>
        <v>1</v>
      </c>
      <c r="J8" s="8">
        <f t="shared" ref="J8:J34" si="3">BI8</f>
        <v>0</v>
      </c>
      <c r="K8" s="4">
        <f>IF(J2&lt;&gt;0,J8/J2,1)</f>
        <v>1</v>
      </c>
      <c r="L8" s="8">
        <f t="shared" ref="L8:L34" si="4">BJ8</f>
        <v>0</v>
      </c>
      <c r="M8" s="4">
        <f>IF(L2&lt;&gt;0,L8/L2,1)</f>
        <v>1</v>
      </c>
      <c r="N8" s="8">
        <f>(D8*E4+F8*G4+H8*I4+J8*K4+L8*M4)</f>
        <v>3.8000000000000003</v>
      </c>
      <c r="O8" s="4">
        <f>IF(N2&lt;&gt;0,N8/N2,1)</f>
        <v>0.95000000000000007</v>
      </c>
      <c r="P8" s="8">
        <f t="shared" ref="P8:P34" si="5">N8</f>
        <v>3.8000000000000003</v>
      </c>
      <c r="Q8" s="4">
        <f>P8/N3</f>
        <v>2.5675675675675677E-2</v>
      </c>
      <c r="R8" s="8">
        <f>N8+O2</f>
        <v>147.80000000000001</v>
      </c>
      <c r="S8" s="10">
        <f>R8/N3</f>
        <v>0.99864864864864877</v>
      </c>
      <c r="T8">
        <v>9</v>
      </c>
      <c r="U8">
        <v>10</v>
      </c>
      <c r="AS8" s="6"/>
    </row>
    <row r="9" spans="1:76">
      <c r="B9" t="s">
        <v>75</v>
      </c>
      <c r="D9">
        <f t="shared" si="0"/>
        <v>9</v>
      </c>
      <c r="E9" s="4">
        <f>IF(D2&lt;&gt;0,D9/D2,1)</f>
        <v>0.45</v>
      </c>
      <c r="F9">
        <f t="shared" si="1"/>
        <v>0</v>
      </c>
      <c r="G9" s="4">
        <f>IF(F2&lt;&gt;0,F9/F2,1)</f>
        <v>1</v>
      </c>
      <c r="H9" s="8">
        <f t="shared" si="2"/>
        <v>0</v>
      </c>
      <c r="I9" s="4">
        <f>IF(H2&lt;&gt;0,H9/H2,1)</f>
        <v>1</v>
      </c>
      <c r="J9" s="8">
        <f t="shared" si="3"/>
        <v>0</v>
      </c>
      <c r="K9" s="4">
        <f>IF(J2&lt;&gt;0,J9/J2,1)</f>
        <v>1</v>
      </c>
      <c r="L9" s="8">
        <f t="shared" si="4"/>
        <v>0</v>
      </c>
      <c r="M9" s="4">
        <f>IF(L2&lt;&gt;0,L9/L2,1)</f>
        <v>1</v>
      </c>
      <c r="N9" s="8">
        <f>(D9*E4+F9*G4+H9*I4+J9*K4+L9*M4)</f>
        <v>1.8</v>
      </c>
      <c r="O9" s="4">
        <f>IF(N2&lt;&gt;0,N9/N2,1)</f>
        <v>0.45</v>
      </c>
      <c r="P9" s="8">
        <f t="shared" si="5"/>
        <v>1.8</v>
      </c>
      <c r="Q9" s="4">
        <f>P9/N3</f>
        <v>1.2162162162162163E-2</v>
      </c>
      <c r="R9" s="8">
        <f>N9+O2</f>
        <v>145.80000000000001</v>
      </c>
      <c r="S9" s="10">
        <f>R9/N3</f>
        <v>0.98513513513513518</v>
      </c>
      <c r="T9">
        <v>9</v>
      </c>
      <c r="AS9" s="6"/>
    </row>
    <row r="10" spans="1:76">
      <c r="B10" t="s">
        <v>76</v>
      </c>
      <c r="C10" s="16" t="s">
        <v>113</v>
      </c>
      <c r="D10">
        <f t="shared" si="0"/>
        <v>18</v>
      </c>
      <c r="E10" s="4">
        <f>IF(D2&lt;&gt;0,D10/D2,1)</f>
        <v>0.9</v>
      </c>
      <c r="F10">
        <f t="shared" si="1"/>
        <v>0</v>
      </c>
      <c r="G10" s="4">
        <f>IF(F2&lt;&gt;0,F10/F2,1)</f>
        <v>1</v>
      </c>
      <c r="H10" s="8">
        <f t="shared" si="2"/>
        <v>0</v>
      </c>
      <c r="I10" s="4">
        <f>IF(H2&lt;&gt;0,H10/H2,1)</f>
        <v>1</v>
      </c>
      <c r="J10" s="8">
        <f t="shared" si="3"/>
        <v>0</v>
      </c>
      <c r="K10" s="4">
        <f>IF(J2&lt;&gt;0,J10/J2,1)</f>
        <v>1</v>
      </c>
      <c r="L10" s="8">
        <f t="shared" si="4"/>
        <v>0</v>
      </c>
      <c r="M10" s="4">
        <f>IF(L2&lt;&gt;0,L10/L2,1)</f>
        <v>1</v>
      </c>
      <c r="N10" s="8">
        <f>(D10*E4+F10*G4+H10*I4+J10*K4+L10*M4)</f>
        <v>3.6</v>
      </c>
      <c r="O10" s="4">
        <f>IF(N2&lt;&gt;0,N10/N2,1)</f>
        <v>0.9</v>
      </c>
      <c r="P10" s="8">
        <f t="shared" si="5"/>
        <v>3.6</v>
      </c>
      <c r="Q10" s="4">
        <f>P10/N3</f>
        <v>2.4324324324324326E-2</v>
      </c>
      <c r="R10" s="8">
        <f>N10+O2</f>
        <v>147.6</v>
      </c>
      <c r="S10" s="10">
        <f>R10/N3</f>
        <v>0.99729729729729721</v>
      </c>
      <c r="T10">
        <v>9</v>
      </c>
      <c r="U10">
        <v>9</v>
      </c>
    </row>
    <row r="11" spans="1:76">
      <c r="B11" t="s">
        <v>77</v>
      </c>
      <c r="D11">
        <f t="shared" si="0"/>
        <v>10</v>
      </c>
      <c r="E11" s="4">
        <f>IF(D2&lt;&gt;0,D11/D2,1)</f>
        <v>0.5</v>
      </c>
      <c r="F11">
        <f t="shared" si="1"/>
        <v>0</v>
      </c>
      <c r="G11" s="4">
        <f>IF(F2&lt;&gt;0,F11/F2,1)</f>
        <v>1</v>
      </c>
      <c r="H11" s="8">
        <f t="shared" si="2"/>
        <v>0</v>
      </c>
      <c r="I11" s="4">
        <f>IF(H2&lt;&gt;0,H11/H2,1)</f>
        <v>1</v>
      </c>
      <c r="J11" s="8">
        <f t="shared" si="3"/>
        <v>0</v>
      </c>
      <c r="K11" s="4">
        <f>IF(J2&lt;&gt;0,J11/J2,1)</f>
        <v>1</v>
      </c>
      <c r="L11" s="8">
        <f t="shared" si="4"/>
        <v>0</v>
      </c>
      <c r="M11" s="4">
        <f>IF(L2&lt;&gt;0,L11/L2,1)</f>
        <v>1</v>
      </c>
      <c r="N11" s="8">
        <f>(D11*E4+F11*G4+H11*I4+J11*K4+L11*M4)</f>
        <v>2</v>
      </c>
      <c r="O11" s="4">
        <f>IF(N2&lt;&gt;0,N11/N2,1)</f>
        <v>0.5</v>
      </c>
      <c r="P11" s="8">
        <f t="shared" si="5"/>
        <v>2</v>
      </c>
      <c r="Q11" s="4">
        <f>P11/N3</f>
        <v>1.3513513513513514E-2</v>
      </c>
      <c r="R11" s="8">
        <f>N11+O2</f>
        <v>146</v>
      </c>
      <c r="S11" s="10">
        <f>R11/N3</f>
        <v>0.98648648648648651</v>
      </c>
      <c r="U11">
        <v>10</v>
      </c>
    </row>
    <row r="12" spans="1:76">
      <c r="B12" t="s">
        <v>78</v>
      </c>
      <c r="C12" t="s">
        <v>106</v>
      </c>
      <c r="D12">
        <f t="shared" si="0"/>
        <v>15</v>
      </c>
      <c r="E12" s="4">
        <f>IF(D2&lt;&gt;0,D12/D2,1)</f>
        <v>0.75</v>
      </c>
      <c r="F12">
        <f t="shared" si="1"/>
        <v>0</v>
      </c>
      <c r="G12" s="4">
        <f>IF(F2&lt;&gt;0,F12/F2,1)</f>
        <v>1</v>
      </c>
      <c r="H12" s="8">
        <f t="shared" si="2"/>
        <v>0</v>
      </c>
      <c r="I12" s="4">
        <f>IF(H2&lt;&gt;0,H12/H2,1)</f>
        <v>1</v>
      </c>
      <c r="J12" s="8">
        <f t="shared" si="3"/>
        <v>0</v>
      </c>
      <c r="K12" s="4">
        <f>IF(J2&lt;&gt;0,J12/J2,1)</f>
        <v>1</v>
      </c>
      <c r="L12" s="8">
        <f t="shared" si="4"/>
        <v>0</v>
      </c>
      <c r="M12" s="4">
        <f>IF(L2&lt;&gt;0,L12/L2,1)</f>
        <v>1</v>
      </c>
      <c r="N12" s="8">
        <f>(D12*E4+F12*G4+H12*I4+J12*K4+L12*M4)</f>
        <v>3</v>
      </c>
      <c r="O12" s="4">
        <f>IF(N2&lt;&gt;0,N12/N2,1)</f>
        <v>0.75</v>
      </c>
      <c r="P12" s="8">
        <f t="shared" si="5"/>
        <v>3</v>
      </c>
      <c r="Q12" s="4">
        <f>P12/N3</f>
        <v>2.0270270270270271E-2</v>
      </c>
      <c r="R12" s="8">
        <f>N12+O2</f>
        <v>147</v>
      </c>
      <c r="S12" s="10">
        <f>R12/N3</f>
        <v>0.9932432432432432</v>
      </c>
      <c r="T12">
        <v>8</v>
      </c>
      <c r="U12">
        <v>7</v>
      </c>
    </row>
    <row r="13" spans="1:76">
      <c r="B13" t="s">
        <v>115</v>
      </c>
      <c r="C13">
        <v>15</v>
      </c>
      <c r="D13">
        <f t="shared" ref="D13" si="6">SUM(T13:AU13)</f>
        <v>8</v>
      </c>
      <c r="E13" s="4">
        <f>IF(D2&lt;&gt;0,D13/D2,1)</f>
        <v>0.4</v>
      </c>
      <c r="F13">
        <f t="shared" ref="F13" si="7">SUM(AV13:BH13)</f>
        <v>0</v>
      </c>
      <c r="G13" s="4">
        <f>IF(F2&lt;&gt;0,F13/F2,1)</f>
        <v>1</v>
      </c>
      <c r="H13" s="8">
        <f t="shared" ref="H13" si="8">SUM(BK13:BW13)</f>
        <v>0</v>
      </c>
      <c r="I13" s="4">
        <f>IF(H2&lt;&gt;0,H13/H2,1)</f>
        <v>1</v>
      </c>
      <c r="J13" s="8">
        <f t="shared" ref="J13" si="9">BI13</f>
        <v>0</v>
      </c>
      <c r="K13" s="4">
        <f>IF(J2&lt;&gt;0,J13/J2,1)</f>
        <v>1</v>
      </c>
      <c r="L13" s="8">
        <f t="shared" ref="L13" si="10">BJ13</f>
        <v>0</v>
      </c>
      <c r="M13" s="4">
        <f>IF(L2&lt;&gt;0,L13/L2,1)</f>
        <v>1</v>
      </c>
      <c r="N13" s="8">
        <f>(D13*E4+F13*G4+H13*I4+J13*K4+L13*M4)</f>
        <v>1.6</v>
      </c>
      <c r="O13" s="4">
        <f>IF(N2&lt;&gt;0,N13/N2,1)</f>
        <v>0.4</v>
      </c>
      <c r="P13" s="8">
        <f t="shared" ref="P13" si="11">N13</f>
        <v>1.6</v>
      </c>
      <c r="Q13" s="4">
        <f>P13/N3</f>
        <v>1.0810810810810811E-2</v>
      </c>
      <c r="R13" s="8">
        <f>N13+O2</f>
        <v>145.6</v>
      </c>
      <c r="S13" s="10">
        <f>R13/N3</f>
        <v>0.98378378378378373</v>
      </c>
      <c r="T13">
        <v>8</v>
      </c>
    </row>
    <row r="14" spans="1:76">
      <c r="B14" t="s">
        <v>79</v>
      </c>
      <c r="C14" s="16" t="s">
        <v>112</v>
      </c>
      <c r="D14">
        <f t="shared" si="0"/>
        <v>17</v>
      </c>
      <c r="E14" s="4">
        <f>IF(D2&lt;&gt;0,D14/D2,1)</f>
        <v>0.85</v>
      </c>
      <c r="F14">
        <f t="shared" si="1"/>
        <v>0</v>
      </c>
      <c r="G14" s="4">
        <f>IF(F2&lt;&gt;0,F14/F2,1)</f>
        <v>1</v>
      </c>
      <c r="H14" s="8">
        <f t="shared" si="2"/>
        <v>0</v>
      </c>
      <c r="I14" s="4">
        <f>IF(H2&lt;&gt;0,H14/H2,1)</f>
        <v>1</v>
      </c>
      <c r="J14" s="8">
        <f t="shared" si="3"/>
        <v>0</v>
      </c>
      <c r="K14" s="4">
        <f>IF(J2&lt;&gt;0,J14/J2,1)</f>
        <v>1</v>
      </c>
      <c r="L14" s="8">
        <f t="shared" si="4"/>
        <v>0</v>
      </c>
      <c r="M14" s="4">
        <f>IF(L2&lt;&gt;0,L14/L2,1)</f>
        <v>1</v>
      </c>
      <c r="N14" s="8">
        <f>(D14*E4+F14*G4+H14*I4+J14*K4+L14*M4)</f>
        <v>3.4000000000000004</v>
      </c>
      <c r="O14" s="4">
        <f>IF(N2&lt;&gt;0,N14/N2,1)</f>
        <v>0.85000000000000009</v>
      </c>
      <c r="P14" s="8">
        <f t="shared" si="5"/>
        <v>3.4000000000000004</v>
      </c>
      <c r="Q14" s="4">
        <f>P14/N3</f>
        <v>2.2972972972972974E-2</v>
      </c>
      <c r="R14" s="8">
        <f>N14+O2</f>
        <v>147.4</v>
      </c>
      <c r="S14" s="10">
        <f>R14/N3</f>
        <v>0.99594594594594599</v>
      </c>
      <c r="T14">
        <v>9</v>
      </c>
      <c r="U14">
        <v>8</v>
      </c>
    </row>
    <row r="15" spans="1:76">
      <c r="B15" t="s">
        <v>80</v>
      </c>
      <c r="C15" s="16" t="s">
        <v>111</v>
      </c>
      <c r="D15">
        <f t="shared" si="0"/>
        <v>16</v>
      </c>
      <c r="E15" s="4">
        <f>IF(D2&lt;&gt;0,D15/D2,1)</f>
        <v>0.8</v>
      </c>
      <c r="F15">
        <f t="shared" si="1"/>
        <v>0</v>
      </c>
      <c r="G15" s="4">
        <f>IF(F2&lt;&gt;0,F15/F2,1)</f>
        <v>1</v>
      </c>
      <c r="H15" s="8">
        <f t="shared" si="2"/>
        <v>0</v>
      </c>
      <c r="I15" s="4">
        <f>IF(H2&lt;&gt;0,H15/H2,1)</f>
        <v>1</v>
      </c>
      <c r="J15" s="8">
        <f t="shared" si="3"/>
        <v>0</v>
      </c>
      <c r="K15" s="4">
        <f>IF(J2&lt;&gt;0,J15/J2,1)</f>
        <v>1</v>
      </c>
      <c r="L15" s="8">
        <f t="shared" si="4"/>
        <v>0</v>
      </c>
      <c r="M15" s="4">
        <f>IF(L2&lt;&gt;0,L15/L2,1)</f>
        <v>1</v>
      </c>
      <c r="N15" s="8">
        <f>(D15*E4+F15*G4+H15*I4+J15*K4+L15*M4)</f>
        <v>3.2</v>
      </c>
      <c r="O15" s="4">
        <f>IF(N2&lt;&gt;0,N15/N2,1)</f>
        <v>0.8</v>
      </c>
      <c r="P15" s="8">
        <f t="shared" si="5"/>
        <v>3.2</v>
      </c>
      <c r="Q15" s="4">
        <f>P15/N3</f>
        <v>2.1621621621621623E-2</v>
      </c>
      <c r="R15" s="8">
        <f>N15+O2</f>
        <v>147.19999999999999</v>
      </c>
      <c r="S15" s="10">
        <f>R15/N3</f>
        <v>0.99459459459459454</v>
      </c>
      <c r="T15">
        <v>9</v>
      </c>
      <c r="U15">
        <v>7</v>
      </c>
    </row>
    <row r="16" spans="1:76">
      <c r="B16" t="s">
        <v>81</v>
      </c>
      <c r="C16" s="16" t="s">
        <v>104</v>
      </c>
      <c r="D16">
        <f t="shared" ref="D16" si="12">SUM(T16:AU16)</f>
        <v>19</v>
      </c>
      <c r="E16" s="4">
        <f>IF(D2&lt;&gt;0,D16/D2,1)</f>
        <v>0.95</v>
      </c>
      <c r="F16">
        <f t="shared" ref="F16" si="13">SUM(AV16:BH16)</f>
        <v>0</v>
      </c>
      <c r="G16" s="4">
        <f>IF(F2&lt;&gt;0,F16/F2,1)</f>
        <v>1</v>
      </c>
      <c r="H16" s="8">
        <f t="shared" ref="H16" si="14">SUM(BK16:BW16)</f>
        <v>0</v>
      </c>
      <c r="I16" s="4">
        <f>IF(H2&lt;&gt;0,H16/H2,1)</f>
        <v>1</v>
      </c>
      <c r="J16" s="8">
        <f t="shared" ref="J16" si="15">BI16</f>
        <v>0</v>
      </c>
      <c r="K16" s="4">
        <f>IF(J2&lt;&gt;0,J16/J2,1)</f>
        <v>1</v>
      </c>
      <c r="L16" s="8">
        <f t="shared" ref="L16" si="16">BJ16</f>
        <v>0</v>
      </c>
      <c r="M16" s="4">
        <f>IF(L2&lt;&gt;0,L16/L2,1)</f>
        <v>1</v>
      </c>
      <c r="N16" s="8">
        <f>(D16*E4+F16*G4+H16*I4+J16*K4+L16*M4)</f>
        <v>3.8000000000000003</v>
      </c>
      <c r="O16" s="4">
        <f>IF(N2&lt;&gt;0,N16/N2,1)</f>
        <v>0.95000000000000007</v>
      </c>
      <c r="P16" s="8">
        <f t="shared" ref="P16" si="17">N16</f>
        <v>3.8000000000000003</v>
      </c>
      <c r="Q16" s="4">
        <f>P16/N3</f>
        <v>2.5675675675675677E-2</v>
      </c>
      <c r="R16" s="8">
        <f>N16+O2</f>
        <v>147.80000000000001</v>
      </c>
      <c r="S16" s="10">
        <f>R16/N3</f>
        <v>0.99864864864864877</v>
      </c>
      <c r="T16">
        <v>10</v>
      </c>
      <c r="U16">
        <v>9</v>
      </c>
    </row>
    <row r="17" spans="2:21">
      <c r="B17" t="s">
        <v>82</v>
      </c>
      <c r="C17" s="16" t="s">
        <v>109</v>
      </c>
      <c r="D17">
        <f t="shared" ref="D17" si="18">SUM(T17:AU17)</f>
        <v>19</v>
      </c>
      <c r="E17" s="4">
        <f>IF(D2&lt;&gt;0,D17/D2,1)</f>
        <v>0.95</v>
      </c>
      <c r="F17">
        <f t="shared" ref="F17" si="19">SUM(AV17:BH17)</f>
        <v>0</v>
      </c>
      <c r="G17" s="4">
        <f>IF(F2&lt;&gt;0,F17/F2,1)</f>
        <v>1</v>
      </c>
      <c r="H17" s="8">
        <f t="shared" ref="H17" si="20">SUM(BK17:BW17)</f>
        <v>0</v>
      </c>
      <c r="I17" s="4">
        <f>IF(H2&lt;&gt;0,H17/H2,1)</f>
        <v>1</v>
      </c>
      <c r="J17" s="8">
        <f t="shared" ref="J17" si="21">BI17</f>
        <v>0</v>
      </c>
      <c r="K17" s="4">
        <f>IF(J2&lt;&gt;0,J17/J2,1)</f>
        <v>1</v>
      </c>
      <c r="L17" s="8">
        <f t="shared" ref="L17" si="22">BJ17</f>
        <v>0</v>
      </c>
      <c r="M17" s="4">
        <f>IF(L2&lt;&gt;0,L17/L2,1)</f>
        <v>1</v>
      </c>
      <c r="N17" s="8">
        <f>(D17*E4+F17*G4+H17*I4+J17*K4+L17*M4)</f>
        <v>3.8000000000000003</v>
      </c>
      <c r="O17" s="4">
        <f>IF(N2&lt;&gt;0,N17/N2,1)</f>
        <v>0.95000000000000007</v>
      </c>
      <c r="P17" s="8">
        <f t="shared" ref="P17" si="23">N17</f>
        <v>3.8000000000000003</v>
      </c>
      <c r="Q17" s="4">
        <f>P17/N3</f>
        <v>2.5675675675675677E-2</v>
      </c>
      <c r="R17" s="8">
        <f>N17+O2</f>
        <v>147.80000000000001</v>
      </c>
      <c r="S17" s="10">
        <f>R17/N3</f>
        <v>0.99864864864864877</v>
      </c>
      <c r="T17">
        <v>9</v>
      </c>
      <c r="U17">
        <v>10</v>
      </c>
    </row>
    <row r="18" spans="2:21">
      <c r="B18" t="s">
        <v>83</v>
      </c>
      <c r="C18" s="16" t="s">
        <v>105</v>
      </c>
      <c r="D18">
        <f t="shared" si="0"/>
        <v>10</v>
      </c>
      <c r="E18" s="4">
        <f>IF(D2&lt;&gt;0,D18/D2,1)</f>
        <v>0.5</v>
      </c>
      <c r="F18">
        <f t="shared" si="1"/>
        <v>0</v>
      </c>
      <c r="G18" s="4">
        <f>IF(F2&lt;&gt;0,F18/F2,1)</f>
        <v>1</v>
      </c>
      <c r="H18" s="8">
        <f t="shared" si="2"/>
        <v>0</v>
      </c>
      <c r="I18" s="4">
        <f>IF(H2&lt;&gt;0,H18/H2,1)</f>
        <v>1</v>
      </c>
      <c r="J18" s="8">
        <f t="shared" si="3"/>
        <v>0</v>
      </c>
      <c r="K18" s="4">
        <f>IF(J2&lt;&gt;0,J18/J2,1)</f>
        <v>1</v>
      </c>
      <c r="L18" s="8">
        <f t="shared" si="4"/>
        <v>0</v>
      </c>
      <c r="M18" s="4">
        <f>IF(L2&lt;&gt;0,L18/L2,1)</f>
        <v>1</v>
      </c>
      <c r="N18" s="8">
        <f>(D18*E4+F18*G4+H18*I4+J18*K4+L18*M4)</f>
        <v>2</v>
      </c>
      <c r="O18" s="4">
        <f>IF(N2&lt;&gt;0,N18/N2,1)</f>
        <v>0.5</v>
      </c>
      <c r="P18" s="8">
        <f t="shared" si="5"/>
        <v>2</v>
      </c>
      <c r="Q18" s="4">
        <f>P18/N3</f>
        <v>1.3513513513513514E-2</v>
      </c>
      <c r="R18" s="8">
        <f>N18+O2</f>
        <v>146</v>
      </c>
      <c r="S18" s="10">
        <f>R18/N3</f>
        <v>0.98648648648648651</v>
      </c>
      <c r="T18">
        <v>10</v>
      </c>
    </row>
    <row r="19" spans="2:21">
      <c r="B19" t="s">
        <v>84</v>
      </c>
      <c r="C19">
        <v>0</v>
      </c>
      <c r="D19">
        <f t="shared" si="0"/>
        <v>18</v>
      </c>
      <c r="E19" s="4">
        <f>IF(D2&lt;&gt;0,D19/D2,1)</f>
        <v>0.9</v>
      </c>
      <c r="F19">
        <f t="shared" si="1"/>
        <v>0</v>
      </c>
      <c r="G19" s="4">
        <f>IF(F2&lt;&gt;0,F19/F2,1)</f>
        <v>1</v>
      </c>
      <c r="H19" s="8">
        <f t="shared" si="2"/>
        <v>0</v>
      </c>
      <c r="I19" s="4">
        <f>IF(H2&lt;&gt;0,H19/H2,1)</f>
        <v>1</v>
      </c>
      <c r="J19" s="8">
        <f t="shared" si="3"/>
        <v>0</v>
      </c>
      <c r="K19" s="4">
        <f>IF(J2&lt;&gt;0,J19/J2,1)</f>
        <v>1</v>
      </c>
      <c r="L19" s="8">
        <f t="shared" si="4"/>
        <v>0</v>
      </c>
      <c r="M19" s="4">
        <f>IF(L2&lt;&gt;0,L19/L2,1)</f>
        <v>1</v>
      </c>
      <c r="N19" s="8">
        <f>(D19*E4+F19*G4+H19*I4+J19*K4+L19*M4)</f>
        <v>3.6</v>
      </c>
      <c r="O19" s="4">
        <f>IF(N2&lt;&gt;0,N19/N2,1)</f>
        <v>0.9</v>
      </c>
      <c r="P19" s="8">
        <f t="shared" si="5"/>
        <v>3.6</v>
      </c>
      <c r="Q19" s="4">
        <f>P19/N3</f>
        <v>2.4324324324324326E-2</v>
      </c>
      <c r="R19" s="8">
        <f>N19+O2</f>
        <v>147.6</v>
      </c>
      <c r="S19" s="10">
        <f>R19/N3</f>
        <v>0.99729729729729721</v>
      </c>
      <c r="T19">
        <v>8</v>
      </c>
      <c r="U19">
        <v>10</v>
      </c>
    </row>
    <row r="20" spans="2:21">
      <c r="B20" t="s">
        <v>85</v>
      </c>
      <c r="C20">
        <v>8</v>
      </c>
      <c r="D20">
        <f t="shared" si="0"/>
        <v>19</v>
      </c>
      <c r="E20" s="4">
        <f>IF(D2&lt;&gt;0,D20/D2,1)</f>
        <v>0.95</v>
      </c>
      <c r="F20">
        <f t="shared" si="1"/>
        <v>0</v>
      </c>
      <c r="G20" s="4">
        <f>IF(F2&lt;&gt;0,F20/F2,1)</f>
        <v>1</v>
      </c>
      <c r="H20" s="8">
        <f t="shared" si="2"/>
        <v>0</v>
      </c>
      <c r="I20" s="4">
        <f>IF(H2&lt;&gt;0,H20/H2,1)</f>
        <v>1</v>
      </c>
      <c r="J20" s="8">
        <f t="shared" si="3"/>
        <v>0</v>
      </c>
      <c r="K20" s="4">
        <f>IF(J2&lt;&gt;0,J20/J2,1)</f>
        <v>1</v>
      </c>
      <c r="L20" s="8">
        <f t="shared" si="4"/>
        <v>0</v>
      </c>
      <c r="M20" s="4">
        <f>IF(L2&lt;&gt;0,L20/L2,1)</f>
        <v>1</v>
      </c>
      <c r="N20" s="8">
        <f>(D20*E4+F20*G4+H20*I4+J20*K4+L20*M4)</f>
        <v>3.8000000000000003</v>
      </c>
      <c r="O20" s="4">
        <f>IF(N2&lt;&gt;0,N20/N2,1)</f>
        <v>0.95000000000000007</v>
      </c>
      <c r="P20" s="8">
        <f t="shared" si="5"/>
        <v>3.8000000000000003</v>
      </c>
      <c r="Q20" s="4">
        <f>P20/N3</f>
        <v>2.5675675675675677E-2</v>
      </c>
      <c r="R20" s="8">
        <f>N20+O2</f>
        <v>147.80000000000001</v>
      </c>
      <c r="S20" s="10">
        <f>R20/N3</f>
        <v>0.99864864864864877</v>
      </c>
      <c r="T20">
        <v>9</v>
      </c>
      <c r="U20">
        <v>10</v>
      </c>
    </row>
    <row r="21" spans="2:21">
      <c r="B21" t="s">
        <v>86</v>
      </c>
      <c r="C21">
        <v>30</v>
      </c>
      <c r="D21">
        <f t="shared" si="0"/>
        <v>17</v>
      </c>
      <c r="E21" s="4">
        <f>IF(D2&lt;&gt;0,D21/D2,1)</f>
        <v>0.85</v>
      </c>
      <c r="F21">
        <f t="shared" si="1"/>
        <v>0</v>
      </c>
      <c r="G21" s="4">
        <f>IF(F2&lt;&gt;0,F21/F2,1)</f>
        <v>1</v>
      </c>
      <c r="H21" s="8">
        <f t="shared" si="2"/>
        <v>0</v>
      </c>
      <c r="I21" s="4">
        <f>IF(H2&lt;&gt;0,H21/H2,1)</f>
        <v>1</v>
      </c>
      <c r="J21" s="8">
        <f t="shared" si="3"/>
        <v>0</v>
      </c>
      <c r="K21" s="4">
        <f>IF(J2&lt;&gt;0,J21/J2,1)</f>
        <v>1</v>
      </c>
      <c r="L21" s="8">
        <f t="shared" si="4"/>
        <v>0</v>
      </c>
      <c r="M21" s="4">
        <f>IF(L2&lt;&gt;0,L21/L2,1)</f>
        <v>1</v>
      </c>
      <c r="N21" s="8">
        <f>(D21*E4+F21*G4+H21*I4+J21*K4+L21*M4)</f>
        <v>3.4000000000000004</v>
      </c>
      <c r="O21" s="4">
        <f>IF(N2&lt;&gt;0,N21/N2,1)</f>
        <v>0.85000000000000009</v>
      </c>
      <c r="P21" s="8">
        <f t="shared" si="5"/>
        <v>3.4000000000000004</v>
      </c>
      <c r="Q21" s="4">
        <f>P21/N3</f>
        <v>2.2972972972972974E-2</v>
      </c>
      <c r="R21" s="8">
        <f>N21+O2</f>
        <v>147.4</v>
      </c>
      <c r="S21" s="10">
        <f>R21/N3</f>
        <v>0.99594594594594599</v>
      </c>
      <c r="T21">
        <v>9</v>
      </c>
      <c r="U21">
        <v>8</v>
      </c>
    </row>
    <row r="22" spans="2:21">
      <c r="B22" t="s">
        <v>87</v>
      </c>
      <c r="D22">
        <f t="shared" si="0"/>
        <v>17</v>
      </c>
      <c r="E22" s="4">
        <f>IF(D2&lt;&gt;0,D22/D2,1)</f>
        <v>0.85</v>
      </c>
      <c r="F22">
        <f t="shared" si="1"/>
        <v>0</v>
      </c>
      <c r="G22" s="4">
        <f>IF(F2&lt;&gt;0,F22/F2,1)</f>
        <v>1</v>
      </c>
      <c r="H22" s="8">
        <f t="shared" si="2"/>
        <v>0</v>
      </c>
      <c r="I22" s="4">
        <f>IF(H2&lt;&gt;0,H22/H2,1)</f>
        <v>1</v>
      </c>
      <c r="J22" s="8">
        <f t="shared" si="3"/>
        <v>0</v>
      </c>
      <c r="K22" s="4">
        <f>IF(J2&lt;&gt;0,J22/J2,1)</f>
        <v>1</v>
      </c>
      <c r="L22" s="8">
        <f t="shared" si="4"/>
        <v>0</v>
      </c>
      <c r="M22" s="4">
        <f>IF(L2&lt;&gt;0,L22/L2,1)</f>
        <v>1</v>
      </c>
      <c r="N22" s="8">
        <f>(D22*E4+F22*G4+H22*I4+J22*K4+L22*M4)</f>
        <v>3.4000000000000004</v>
      </c>
      <c r="O22" s="4">
        <f>IF(N2&lt;&gt;0,N22/N2,1)</f>
        <v>0.85000000000000009</v>
      </c>
      <c r="P22" s="8">
        <f t="shared" si="5"/>
        <v>3.4000000000000004</v>
      </c>
      <c r="Q22" s="4">
        <f>P22/N3</f>
        <v>2.2972972972972974E-2</v>
      </c>
      <c r="R22" s="8">
        <f>N22+O2</f>
        <v>147.4</v>
      </c>
      <c r="S22" s="10">
        <f>R22/N3</f>
        <v>0.99594594594594599</v>
      </c>
      <c r="T22">
        <v>9</v>
      </c>
      <c r="U22">
        <v>8</v>
      </c>
    </row>
    <row r="23" spans="2:21">
      <c r="B23" t="s">
        <v>88</v>
      </c>
      <c r="D23">
        <f t="shared" si="0"/>
        <v>18</v>
      </c>
      <c r="E23" s="4">
        <f>IF(D2&lt;&gt;0,D23/D2,1)</f>
        <v>0.9</v>
      </c>
      <c r="F23">
        <f t="shared" si="1"/>
        <v>0</v>
      </c>
      <c r="G23" s="4">
        <f>IF(F2&lt;&gt;0,F23/F2,1)</f>
        <v>1</v>
      </c>
      <c r="H23" s="8">
        <f t="shared" si="2"/>
        <v>0</v>
      </c>
      <c r="I23" s="4">
        <f>IF(H2&lt;&gt;0,H23/H2,1)</f>
        <v>1</v>
      </c>
      <c r="J23" s="8">
        <f t="shared" si="3"/>
        <v>0</v>
      </c>
      <c r="K23" s="4">
        <f>IF(J2&lt;&gt;0,J23/J2,1)</f>
        <v>1</v>
      </c>
      <c r="L23" s="8">
        <f t="shared" si="4"/>
        <v>0</v>
      </c>
      <c r="M23" s="4">
        <f>IF(L2&lt;&gt;0,L23/L2,1)</f>
        <v>1</v>
      </c>
      <c r="N23" s="8">
        <f>(D23*E4+F23*G4+H23*I4+J23*K4+L23*M4)</f>
        <v>3.6</v>
      </c>
      <c r="O23" s="4">
        <f>IF(N2&lt;&gt;0,N23/N2,1)</f>
        <v>0.9</v>
      </c>
      <c r="P23" s="8">
        <f t="shared" si="5"/>
        <v>3.6</v>
      </c>
      <c r="Q23" s="4">
        <f>P23/N3</f>
        <v>2.4324324324324326E-2</v>
      </c>
      <c r="R23" s="8">
        <f>N23+O2</f>
        <v>147.6</v>
      </c>
      <c r="S23" s="10">
        <f>R23/N3</f>
        <v>0.99729729729729721</v>
      </c>
      <c r="T23">
        <v>9</v>
      </c>
      <c r="U23">
        <v>9</v>
      </c>
    </row>
    <row r="24" spans="2:21">
      <c r="B24" t="s">
        <v>89</v>
      </c>
      <c r="C24" s="16" t="s">
        <v>107</v>
      </c>
      <c r="D24">
        <f t="shared" si="0"/>
        <v>18</v>
      </c>
      <c r="E24" s="4">
        <f>IF(D2&lt;&gt;0,D24/D2,1)</f>
        <v>0.9</v>
      </c>
      <c r="F24">
        <f t="shared" si="1"/>
        <v>0</v>
      </c>
      <c r="G24" s="4">
        <f>IF(F2&lt;&gt;0,F24/F2,1)</f>
        <v>1</v>
      </c>
      <c r="H24" s="8">
        <f t="shared" si="2"/>
        <v>0</v>
      </c>
      <c r="I24" s="4">
        <f>IF(H2&lt;&gt;0,H24/H2,1)</f>
        <v>1</v>
      </c>
      <c r="J24" s="8">
        <f t="shared" si="3"/>
        <v>0</v>
      </c>
      <c r="K24" s="4">
        <f>IF(J2&lt;&gt;0,J24/J2,1)</f>
        <v>1</v>
      </c>
      <c r="L24" s="8">
        <f t="shared" si="4"/>
        <v>0</v>
      </c>
      <c r="M24" s="4">
        <f>IF(L2&lt;&gt;0,L24/L2,1)</f>
        <v>1</v>
      </c>
      <c r="N24" s="8">
        <f>(D24*E4+F24*G4+H24*I4+J24*K4+L24*M4)</f>
        <v>3.6</v>
      </c>
      <c r="O24" s="4">
        <f>IF(N2&lt;&gt;0,N24/N2,1)</f>
        <v>0.9</v>
      </c>
      <c r="P24" s="8">
        <f t="shared" si="5"/>
        <v>3.6</v>
      </c>
      <c r="Q24" s="4">
        <f>P24/N3</f>
        <v>2.4324324324324326E-2</v>
      </c>
      <c r="R24" s="8">
        <f>N24+O2</f>
        <v>147.6</v>
      </c>
      <c r="S24" s="10">
        <f>R24/N3</f>
        <v>0.99729729729729721</v>
      </c>
      <c r="T24">
        <v>10</v>
      </c>
      <c r="U24">
        <v>8</v>
      </c>
    </row>
    <row r="25" spans="2:21">
      <c r="B25" t="s">
        <v>90</v>
      </c>
      <c r="D25">
        <f t="shared" si="0"/>
        <v>19</v>
      </c>
      <c r="E25" s="4">
        <f>IF(D2&lt;&gt;0,D25/D2,1)</f>
        <v>0.95</v>
      </c>
      <c r="F25">
        <f t="shared" si="1"/>
        <v>0</v>
      </c>
      <c r="G25" s="4">
        <f>IF(F2&lt;&gt;0,F25/F2,1)</f>
        <v>1</v>
      </c>
      <c r="H25" s="8">
        <f t="shared" si="2"/>
        <v>0</v>
      </c>
      <c r="I25" s="4">
        <f>IF(H2&lt;&gt;0,H25/H2,1)</f>
        <v>1</v>
      </c>
      <c r="J25" s="8">
        <f t="shared" si="3"/>
        <v>0</v>
      </c>
      <c r="K25" s="4">
        <f>IF(J2&lt;&gt;0,J25/J2,1)</f>
        <v>1</v>
      </c>
      <c r="L25" s="8">
        <f t="shared" si="4"/>
        <v>0</v>
      </c>
      <c r="M25" s="4">
        <f>IF(L2&lt;&gt;0,L25/L2,1)</f>
        <v>1</v>
      </c>
      <c r="N25" s="8">
        <f>(D25*E4+F25*G4+H25*I4+J25*K4+L25*M4)</f>
        <v>3.8000000000000003</v>
      </c>
      <c r="O25" s="4">
        <f>IF(N2&lt;&gt;0,N25/N2,1)</f>
        <v>0.95000000000000007</v>
      </c>
      <c r="P25" s="8">
        <f t="shared" si="5"/>
        <v>3.8000000000000003</v>
      </c>
      <c r="Q25" s="4">
        <f>P25/N3</f>
        <v>2.5675675675675677E-2</v>
      </c>
      <c r="R25" s="8">
        <f>N25+O2</f>
        <v>147.80000000000001</v>
      </c>
      <c r="S25" s="10">
        <f>R25/N3</f>
        <v>0.99864864864864877</v>
      </c>
      <c r="T25">
        <v>9</v>
      </c>
      <c r="U25">
        <v>10</v>
      </c>
    </row>
    <row r="26" spans="2:21">
      <c r="B26" t="s">
        <v>91</v>
      </c>
      <c r="C26">
        <v>16</v>
      </c>
      <c r="D26">
        <f t="shared" si="0"/>
        <v>17</v>
      </c>
      <c r="E26" s="4">
        <f>IF(D2&lt;&gt;0,D26/D2,1)</f>
        <v>0.85</v>
      </c>
      <c r="F26">
        <f t="shared" si="1"/>
        <v>0</v>
      </c>
      <c r="G26" s="4">
        <f>IF(F2&lt;&gt;0,F26/F2,1)</f>
        <v>1</v>
      </c>
      <c r="H26" s="8">
        <f t="shared" si="2"/>
        <v>0</v>
      </c>
      <c r="I26" s="4">
        <f>IF(H2&lt;&gt;0,H26/H2,1)</f>
        <v>1</v>
      </c>
      <c r="J26" s="8">
        <f t="shared" si="3"/>
        <v>0</v>
      </c>
      <c r="K26" s="4">
        <f>IF(J2&lt;&gt;0,J26/J2,1)</f>
        <v>1</v>
      </c>
      <c r="L26" s="8">
        <f t="shared" si="4"/>
        <v>0</v>
      </c>
      <c r="M26" s="4">
        <f>IF(L2&lt;&gt;0,L26/L2,1)</f>
        <v>1</v>
      </c>
      <c r="N26" s="8">
        <f>(D26*E4+F26*G4+H26*I4+J26*K4+L26*M4)</f>
        <v>3.4000000000000004</v>
      </c>
      <c r="O26" s="4">
        <f>IF(N2&lt;&gt;0,N26/N2,1)</f>
        <v>0.85000000000000009</v>
      </c>
      <c r="P26" s="8">
        <f t="shared" si="5"/>
        <v>3.4000000000000004</v>
      </c>
      <c r="Q26" s="4">
        <f>P26/N3</f>
        <v>2.2972972972972974E-2</v>
      </c>
      <c r="R26" s="8">
        <f>N26+O2</f>
        <v>147.4</v>
      </c>
      <c r="S26" s="10">
        <f>R26/N3</f>
        <v>0.99594594594594599</v>
      </c>
      <c r="T26">
        <v>9</v>
      </c>
      <c r="U26">
        <v>8</v>
      </c>
    </row>
    <row r="27" spans="2:21">
      <c r="B27" t="s">
        <v>92</v>
      </c>
      <c r="C27" s="16" t="s">
        <v>107</v>
      </c>
      <c r="D27">
        <f t="shared" si="0"/>
        <v>17</v>
      </c>
      <c r="E27" s="4">
        <f>IF(D2&lt;&gt;0,D27/D2,1)</f>
        <v>0.85</v>
      </c>
      <c r="F27">
        <f t="shared" si="1"/>
        <v>0</v>
      </c>
      <c r="G27" s="4">
        <f>IF(F2&lt;&gt;0,F27/F2,1)</f>
        <v>1</v>
      </c>
      <c r="H27" s="8">
        <f t="shared" si="2"/>
        <v>0</v>
      </c>
      <c r="I27" s="4">
        <f>IF(H2&lt;&gt;0,H27/H2,1)</f>
        <v>1</v>
      </c>
      <c r="J27" s="8">
        <f t="shared" si="3"/>
        <v>0</v>
      </c>
      <c r="K27" s="4">
        <f>IF(J2&lt;&gt;0,J27/J2,1)</f>
        <v>1</v>
      </c>
      <c r="L27" s="8">
        <f t="shared" si="4"/>
        <v>0</v>
      </c>
      <c r="M27" s="4">
        <f>IF(L2&lt;&gt;0,L27/L2,1)</f>
        <v>1</v>
      </c>
      <c r="N27" s="8">
        <f>(D27*E4+F27*G4+H27*I4+J27*K4+L27*M4)</f>
        <v>3.4000000000000004</v>
      </c>
      <c r="O27" s="4">
        <f>IF(N2&lt;&gt;0,N27/N2,1)</f>
        <v>0.85000000000000009</v>
      </c>
      <c r="P27" s="8">
        <f t="shared" si="5"/>
        <v>3.4000000000000004</v>
      </c>
      <c r="Q27" s="4">
        <f>P27/N3</f>
        <v>2.2972972972972974E-2</v>
      </c>
      <c r="R27" s="8">
        <f>N27+O2</f>
        <v>147.4</v>
      </c>
      <c r="S27" s="10">
        <f>R27/N3</f>
        <v>0.99594594594594599</v>
      </c>
      <c r="T27">
        <v>9</v>
      </c>
      <c r="U27">
        <v>8</v>
      </c>
    </row>
    <row r="28" spans="2:21">
      <c r="B28" t="s">
        <v>93</v>
      </c>
      <c r="C28" s="16" t="s">
        <v>108</v>
      </c>
      <c r="D28">
        <f t="shared" si="0"/>
        <v>17</v>
      </c>
      <c r="E28" s="4">
        <f>IF(D2&lt;&gt;0,D28/D2,1)</f>
        <v>0.85</v>
      </c>
      <c r="F28">
        <f t="shared" si="1"/>
        <v>0</v>
      </c>
      <c r="G28" s="4">
        <f>IF(F2&lt;&gt;0,F28/F2,1)</f>
        <v>1</v>
      </c>
      <c r="H28" s="8">
        <f t="shared" si="2"/>
        <v>0</v>
      </c>
      <c r="I28" s="4">
        <f>IF(H2&lt;&gt;0,H28/H2,1)</f>
        <v>1</v>
      </c>
      <c r="J28" s="8">
        <f t="shared" si="3"/>
        <v>0</v>
      </c>
      <c r="K28" s="4">
        <f>IF(J2&lt;&gt;0,J28/J2,1)</f>
        <v>1</v>
      </c>
      <c r="L28" s="8">
        <f t="shared" si="4"/>
        <v>0</v>
      </c>
      <c r="M28" s="4">
        <f>IF(L2&lt;&gt;0,L28/L2,1)</f>
        <v>1</v>
      </c>
      <c r="N28" s="8">
        <f>(D28*E4+F28*G4+H28*I4+J28*K4+L28*M4)</f>
        <v>3.4000000000000004</v>
      </c>
      <c r="O28" s="4">
        <f>IF(N2&lt;&gt;0,N28/N2,1)</f>
        <v>0.85000000000000009</v>
      </c>
      <c r="P28" s="8">
        <f t="shared" si="5"/>
        <v>3.4000000000000004</v>
      </c>
      <c r="Q28" s="4">
        <f>P28/N3</f>
        <v>2.2972972972972974E-2</v>
      </c>
      <c r="R28" s="8">
        <f>N28+O2</f>
        <v>147.4</v>
      </c>
      <c r="S28" s="10">
        <f>R28/N3</f>
        <v>0.99594594594594599</v>
      </c>
      <c r="T28">
        <v>9</v>
      </c>
      <c r="U28">
        <v>8</v>
      </c>
    </row>
    <row r="29" spans="2:21">
      <c r="B29" t="s">
        <v>94</v>
      </c>
      <c r="C29">
        <v>16</v>
      </c>
      <c r="D29">
        <f t="shared" si="0"/>
        <v>19</v>
      </c>
      <c r="E29" s="4">
        <f>IF(D2&lt;&gt;0,D29/D2,1)</f>
        <v>0.95</v>
      </c>
      <c r="F29">
        <f t="shared" si="1"/>
        <v>0</v>
      </c>
      <c r="G29" s="4">
        <f>IF(F2&lt;&gt;0,F29/F2,1)</f>
        <v>1</v>
      </c>
      <c r="H29" s="8">
        <f t="shared" si="2"/>
        <v>0</v>
      </c>
      <c r="I29" s="4">
        <f>IF(H2&lt;&gt;0,H29/H2,1)</f>
        <v>1</v>
      </c>
      <c r="J29" s="8">
        <f t="shared" si="3"/>
        <v>0</v>
      </c>
      <c r="K29" s="4">
        <f>IF(J2&lt;&gt;0,J29/J2,1)</f>
        <v>1</v>
      </c>
      <c r="L29" s="8">
        <f t="shared" si="4"/>
        <v>0</v>
      </c>
      <c r="M29" s="4">
        <f>IF(L2&lt;&gt;0,L29/L2,1)</f>
        <v>1</v>
      </c>
      <c r="N29" s="8">
        <f>(D29*E4+F29*G4+H29*I4+J29*K4+L29*M4)</f>
        <v>3.8000000000000003</v>
      </c>
      <c r="O29" s="4">
        <f>IF(N2&lt;&gt;0,N29/N2,1)</f>
        <v>0.95000000000000007</v>
      </c>
      <c r="P29" s="8">
        <f t="shared" si="5"/>
        <v>3.8000000000000003</v>
      </c>
      <c r="Q29" s="4">
        <f>P29/N3</f>
        <v>2.5675675675675677E-2</v>
      </c>
      <c r="R29" s="8">
        <f>N29+O2</f>
        <v>147.80000000000001</v>
      </c>
      <c r="S29" s="10">
        <f>R29/N3</f>
        <v>0.99864864864864877</v>
      </c>
      <c r="T29">
        <v>9</v>
      </c>
      <c r="U29">
        <v>10</v>
      </c>
    </row>
    <row r="30" spans="2:21">
      <c r="B30" t="s">
        <v>95</v>
      </c>
      <c r="C30">
        <v>16</v>
      </c>
      <c r="D30">
        <f t="shared" ref="D30" si="24">SUM(T30:AU30)</f>
        <v>18</v>
      </c>
      <c r="E30" s="4">
        <f>IF(D2&lt;&gt;0,D30/D2,1)</f>
        <v>0.9</v>
      </c>
      <c r="F30">
        <f t="shared" ref="F30" si="25">SUM(AV30:BH30)</f>
        <v>0</v>
      </c>
      <c r="G30" s="4">
        <f>IF(F2&lt;&gt;0,F30/F2,1)</f>
        <v>1</v>
      </c>
      <c r="H30" s="8">
        <f t="shared" ref="H30" si="26">SUM(BK30:BW30)</f>
        <v>0</v>
      </c>
      <c r="I30" s="4">
        <f>IF(H2&lt;&gt;0,H30/H2,1)</f>
        <v>1</v>
      </c>
      <c r="J30" s="8">
        <f t="shared" ref="J30" si="27">BI30</f>
        <v>0</v>
      </c>
      <c r="K30" s="4">
        <f>IF(J2&lt;&gt;0,J30/J2,1)</f>
        <v>1</v>
      </c>
      <c r="L30" s="8">
        <f t="shared" ref="L30" si="28">BJ30</f>
        <v>0</v>
      </c>
      <c r="M30" s="4">
        <f>IF(L2&lt;&gt;0,L30/L2,1)</f>
        <v>1</v>
      </c>
      <c r="N30" s="8">
        <f>(D30*E4+F30*G4+H30*I4+J30*K4+L30*M4)</f>
        <v>3.6</v>
      </c>
      <c r="O30" s="4">
        <f>IF(N2&lt;&gt;0,N30/N2,1)</f>
        <v>0.9</v>
      </c>
      <c r="P30" s="8">
        <f t="shared" ref="P30" si="29">N30</f>
        <v>3.6</v>
      </c>
      <c r="Q30" s="4">
        <f>P30/N3</f>
        <v>2.4324324324324326E-2</v>
      </c>
      <c r="R30" s="8">
        <f>N30+O2</f>
        <v>147.6</v>
      </c>
      <c r="S30" s="10">
        <f>R30/N3</f>
        <v>0.99729729729729721</v>
      </c>
      <c r="T30">
        <v>9</v>
      </c>
      <c r="U30">
        <v>9</v>
      </c>
    </row>
    <row r="31" spans="2:21">
      <c r="B31" t="s">
        <v>96</v>
      </c>
      <c r="C31" s="16" t="s">
        <v>104</v>
      </c>
      <c r="D31">
        <f t="shared" si="0"/>
        <v>19</v>
      </c>
      <c r="E31" s="4">
        <f>IF(D2&lt;&gt;0,D31/D2,1)</f>
        <v>0.95</v>
      </c>
      <c r="F31">
        <f t="shared" si="1"/>
        <v>0</v>
      </c>
      <c r="G31" s="4">
        <f>IF(F2&lt;&gt;0,F31/F2,1)</f>
        <v>1</v>
      </c>
      <c r="H31" s="8">
        <f t="shared" si="2"/>
        <v>0</v>
      </c>
      <c r="I31" s="4">
        <f>IF(H2&lt;&gt;0,H31/H2,1)</f>
        <v>1</v>
      </c>
      <c r="J31" s="8">
        <f t="shared" si="3"/>
        <v>0</v>
      </c>
      <c r="K31" s="4">
        <f>IF(J2&lt;&gt;0,J31/J2,1)</f>
        <v>1</v>
      </c>
      <c r="L31" s="8">
        <f t="shared" si="4"/>
        <v>0</v>
      </c>
      <c r="M31" s="4">
        <f>IF(L2&lt;&gt;0,L31/L2,1)</f>
        <v>1</v>
      </c>
      <c r="N31" s="8">
        <f>(D31*E4+F31*G4+H31*I4+J31*K4+L31*M4)</f>
        <v>3.8000000000000003</v>
      </c>
      <c r="O31" s="4">
        <f>IF(N2&lt;&gt;0,N31/N2,1)</f>
        <v>0.95000000000000007</v>
      </c>
      <c r="P31" s="8">
        <f t="shared" si="5"/>
        <v>3.8000000000000003</v>
      </c>
      <c r="Q31" s="4">
        <f>P31/N3</f>
        <v>2.5675675675675677E-2</v>
      </c>
      <c r="R31" s="8">
        <f>N31+O2</f>
        <v>147.80000000000001</v>
      </c>
      <c r="S31" s="10">
        <f>R31/N3</f>
        <v>0.99864864864864877</v>
      </c>
      <c r="T31">
        <v>9</v>
      </c>
      <c r="U31">
        <v>10</v>
      </c>
    </row>
    <row r="32" spans="2:21">
      <c r="B32" t="s">
        <v>97</v>
      </c>
      <c r="C32">
        <v>0</v>
      </c>
      <c r="D32">
        <f t="shared" si="0"/>
        <v>17</v>
      </c>
      <c r="E32" s="4">
        <f>IF(D2&lt;&gt;0,D32/D2,1)</f>
        <v>0.85</v>
      </c>
      <c r="F32">
        <f t="shared" si="1"/>
        <v>0</v>
      </c>
      <c r="G32" s="4">
        <f>IF(F2&lt;&gt;0,F32/F2,1)</f>
        <v>1</v>
      </c>
      <c r="H32" s="8">
        <f t="shared" si="2"/>
        <v>0</v>
      </c>
      <c r="I32" s="4">
        <f>IF(H2&lt;&gt;0,H32/H2,1)</f>
        <v>1</v>
      </c>
      <c r="J32" s="8">
        <f t="shared" si="3"/>
        <v>0</v>
      </c>
      <c r="K32" s="4">
        <f>IF(J2&lt;&gt;0,J32/J2,1)</f>
        <v>1</v>
      </c>
      <c r="L32" s="8">
        <f t="shared" si="4"/>
        <v>0</v>
      </c>
      <c r="M32" s="4">
        <f>IF(L2&lt;&gt;0,L32/L2,1)</f>
        <v>1</v>
      </c>
      <c r="N32" s="8">
        <f>(D32*E4+F32*G4+H32*I4+J32*K4+L32*M4)</f>
        <v>3.4000000000000004</v>
      </c>
      <c r="O32" s="4">
        <f>IF(N2&lt;&gt;0,N32/N2,1)</f>
        <v>0.85000000000000009</v>
      </c>
      <c r="P32" s="8">
        <f t="shared" si="5"/>
        <v>3.4000000000000004</v>
      </c>
      <c r="Q32" s="4">
        <f>P32/N3</f>
        <v>2.2972972972972974E-2</v>
      </c>
      <c r="R32" s="8">
        <f>N32+O2</f>
        <v>147.4</v>
      </c>
      <c r="S32" s="10">
        <f>R32/N3</f>
        <v>0.99594594594594599</v>
      </c>
      <c r="T32">
        <v>9</v>
      </c>
      <c r="U32">
        <v>8</v>
      </c>
    </row>
    <row r="33" spans="2:75">
      <c r="B33" t="s">
        <v>98</v>
      </c>
      <c r="D33">
        <f t="shared" si="0"/>
        <v>17</v>
      </c>
      <c r="E33" s="4">
        <f>IF(D2&lt;&gt;0,D33/D2,1)</f>
        <v>0.85</v>
      </c>
      <c r="F33">
        <f t="shared" si="1"/>
        <v>0</v>
      </c>
      <c r="G33" s="4">
        <f>IF(F2&lt;&gt;0,F33/F2,1)</f>
        <v>1</v>
      </c>
      <c r="H33" s="8">
        <f t="shared" si="2"/>
        <v>0</v>
      </c>
      <c r="I33" s="4">
        <f>IF(H2&lt;&gt;0,H33/H2,1)</f>
        <v>1</v>
      </c>
      <c r="J33" s="8">
        <f t="shared" si="3"/>
        <v>0</v>
      </c>
      <c r="K33" s="4">
        <f>IF(J2&lt;&gt;0,J33/J2,1)</f>
        <v>1</v>
      </c>
      <c r="L33" s="8">
        <f t="shared" si="4"/>
        <v>0</v>
      </c>
      <c r="M33" s="4">
        <f>IF(L2&lt;&gt;0,L33/L2,1)</f>
        <v>1</v>
      </c>
      <c r="N33" s="8">
        <f>(D33*E4+F33*G4+H33*I4+J33*K4+L33*M4)</f>
        <v>3.4000000000000004</v>
      </c>
      <c r="O33" s="4">
        <f>IF(N2&lt;&gt;0,N33/N2,1)</f>
        <v>0.85000000000000009</v>
      </c>
      <c r="P33" s="8">
        <f t="shared" si="5"/>
        <v>3.4000000000000004</v>
      </c>
      <c r="Q33" s="4">
        <f>P33/N3</f>
        <v>2.2972972972972974E-2</v>
      </c>
      <c r="R33" s="8">
        <f>N33+O2</f>
        <v>147.4</v>
      </c>
      <c r="S33" s="10">
        <f>R33/N3</f>
        <v>0.99594594594594599</v>
      </c>
      <c r="T33">
        <v>9</v>
      </c>
      <c r="U33">
        <v>8</v>
      </c>
    </row>
    <row r="34" spans="2:75">
      <c r="B34" t="s">
        <v>99</v>
      </c>
      <c r="C34">
        <v>15</v>
      </c>
      <c r="D34">
        <f t="shared" si="0"/>
        <v>19</v>
      </c>
      <c r="E34" s="4">
        <f>IF(D2&lt;&gt;0,D34/D2,1)</f>
        <v>0.95</v>
      </c>
      <c r="F34">
        <f t="shared" si="1"/>
        <v>0</v>
      </c>
      <c r="G34" s="4">
        <f>IF(F2&lt;&gt;0,F34/F2,1)</f>
        <v>1</v>
      </c>
      <c r="H34" s="8">
        <f t="shared" si="2"/>
        <v>0</v>
      </c>
      <c r="I34" s="4">
        <f>IF(H2&lt;&gt;0,H34/H2,1)</f>
        <v>1</v>
      </c>
      <c r="J34" s="8">
        <f t="shared" si="3"/>
        <v>0</v>
      </c>
      <c r="K34" s="4">
        <f>IF(J2&lt;&gt;0,J34/J2,1)</f>
        <v>1</v>
      </c>
      <c r="L34" s="8">
        <f t="shared" si="4"/>
        <v>0</v>
      </c>
      <c r="M34" s="4">
        <f>IF(L2&lt;&gt;0,L34/L2,1)</f>
        <v>1</v>
      </c>
      <c r="N34" s="8">
        <f>(D34*E4+F34*G4+H34*I4+J34*K4+L34*M4)</f>
        <v>3.8000000000000003</v>
      </c>
      <c r="O34" s="4">
        <f>IF(N2&lt;&gt;0,N34/N2,1)</f>
        <v>0.95000000000000007</v>
      </c>
      <c r="P34" s="8">
        <f t="shared" si="5"/>
        <v>3.8000000000000003</v>
      </c>
      <c r="Q34" s="4">
        <f>P34/N3</f>
        <v>2.5675675675675677E-2</v>
      </c>
      <c r="R34" s="8">
        <f>N34+O2</f>
        <v>147.80000000000001</v>
      </c>
      <c r="S34" s="10">
        <f>R34/N3</f>
        <v>0.99864864864864877</v>
      </c>
      <c r="T34">
        <v>9</v>
      </c>
      <c r="U34">
        <v>10</v>
      </c>
    </row>
    <row r="35" spans="2:75">
      <c r="B35" t="s">
        <v>100</v>
      </c>
      <c r="C35">
        <v>20</v>
      </c>
      <c r="D35">
        <f t="shared" ref="D35:D39" si="30">SUM(T35:AU35)</f>
        <v>17</v>
      </c>
      <c r="E35" s="4">
        <f>IF(D2&lt;&gt;0,D35/D2,1)</f>
        <v>0.85</v>
      </c>
      <c r="F35">
        <f t="shared" ref="F35:F39" si="31">SUM(AV35:BH35)</f>
        <v>0</v>
      </c>
      <c r="G35" s="4">
        <f>IF(F2&lt;&gt;0,F35/F2,1)</f>
        <v>1</v>
      </c>
      <c r="H35" s="8">
        <f t="shared" ref="H35:H39" si="32">SUM(BK35:BW35)</f>
        <v>0</v>
      </c>
      <c r="I35" s="4">
        <f>IF(H2&lt;&gt;0,H35/H2,1)</f>
        <v>1</v>
      </c>
      <c r="J35" s="8">
        <f t="shared" ref="J35:J39" si="33">BI35</f>
        <v>0</v>
      </c>
      <c r="K35" s="4">
        <f>IF(J2&lt;&gt;0,J35/J2,1)</f>
        <v>1</v>
      </c>
      <c r="L35" s="8">
        <f t="shared" ref="L35:L39" si="34">BJ35</f>
        <v>0</v>
      </c>
      <c r="M35" s="4">
        <f>IF(L2&lt;&gt;0,L35/L2,1)</f>
        <v>1</v>
      </c>
      <c r="N35" s="8">
        <f>(D35*E4+F35*G4+H35*I4+J35*K4+L35*M4)</f>
        <v>3.4000000000000004</v>
      </c>
      <c r="O35" s="4">
        <f>IF(N2&lt;&gt;0,N35/N2,1)</f>
        <v>0.85000000000000009</v>
      </c>
      <c r="P35" s="8">
        <f t="shared" ref="P35:P39" si="35">N35</f>
        <v>3.4000000000000004</v>
      </c>
      <c r="Q35" s="4">
        <f>P35/N3</f>
        <v>2.2972972972972974E-2</v>
      </c>
      <c r="R35" s="8">
        <f>N35+O2</f>
        <v>147.4</v>
      </c>
      <c r="S35" s="10">
        <f>R35/N3</f>
        <v>0.99594594594594599</v>
      </c>
      <c r="T35">
        <v>9</v>
      </c>
      <c r="U35">
        <v>8</v>
      </c>
    </row>
    <row r="36" spans="2:75">
      <c r="B36" t="s">
        <v>101</v>
      </c>
      <c r="C36" s="16" t="s">
        <v>110</v>
      </c>
      <c r="D36">
        <f t="shared" si="30"/>
        <v>17</v>
      </c>
      <c r="E36" s="4">
        <f>IF(D2&lt;&gt;0,D36/D2,1)</f>
        <v>0.85</v>
      </c>
      <c r="F36">
        <f t="shared" si="31"/>
        <v>0</v>
      </c>
      <c r="G36" s="4">
        <f>IF(F2&lt;&gt;0,F36/F2,1)</f>
        <v>1</v>
      </c>
      <c r="H36" s="8">
        <f t="shared" si="32"/>
        <v>0</v>
      </c>
      <c r="I36" s="4">
        <f>IF(H2&lt;&gt;0,H36/H2,1)</f>
        <v>1</v>
      </c>
      <c r="J36" s="8">
        <f t="shared" si="33"/>
        <v>0</v>
      </c>
      <c r="K36" s="4">
        <f>IF(J2&lt;&gt;0,J36/J2,1)</f>
        <v>1</v>
      </c>
      <c r="L36" s="8">
        <f t="shared" si="34"/>
        <v>0</v>
      </c>
      <c r="M36" s="4">
        <f>IF(L2&lt;&gt;0,L36/L2,1)</f>
        <v>1</v>
      </c>
      <c r="N36" s="8">
        <f>(D36*E4+F36*G4+H36*I4+J36*K4+L36*M4)</f>
        <v>3.4000000000000004</v>
      </c>
      <c r="O36" s="4">
        <f>IF(N2&lt;&gt;0,N36/N2,1)</f>
        <v>0.85000000000000009</v>
      </c>
      <c r="P36" s="8">
        <f t="shared" si="35"/>
        <v>3.4000000000000004</v>
      </c>
      <c r="Q36" s="4">
        <f>P36/N3</f>
        <v>2.2972972972972974E-2</v>
      </c>
      <c r="R36" s="8">
        <f>N36+O2</f>
        <v>147.4</v>
      </c>
      <c r="S36" s="10">
        <f>R36/N3</f>
        <v>0.99594594594594599</v>
      </c>
      <c r="T36">
        <v>9</v>
      </c>
      <c r="U36">
        <v>8</v>
      </c>
    </row>
    <row r="37" spans="2:75">
      <c r="B37" t="s">
        <v>102</v>
      </c>
      <c r="C37">
        <v>25</v>
      </c>
      <c r="D37">
        <f t="shared" si="30"/>
        <v>16</v>
      </c>
      <c r="E37" s="4">
        <f>IF(D2&lt;&gt;0,D37/D2,1)</f>
        <v>0.8</v>
      </c>
      <c r="F37">
        <f t="shared" si="31"/>
        <v>0</v>
      </c>
      <c r="G37" s="4">
        <f>IF(F2&lt;&gt;0,F37/F2,1)</f>
        <v>1</v>
      </c>
      <c r="H37" s="8">
        <f t="shared" si="32"/>
        <v>0</v>
      </c>
      <c r="I37" s="4">
        <f>IF(H2&lt;&gt;0,H37/H2,1)</f>
        <v>1</v>
      </c>
      <c r="J37" s="8">
        <f t="shared" si="33"/>
        <v>0</v>
      </c>
      <c r="K37" s="4">
        <f>IF(J2&lt;&gt;0,J37/J2,1)</f>
        <v>1</v>
      </c>
      <c r="L37" s="8">
        <f t="shared" si="34"/>
        <v>0</v>
      </c>
      <c r="M37" s="4">
        <f>IF(L2&lt;&gt;0,L37/L2,1)</f>
        <v>1</v>
      </c>
      <c r="N37" s="8">
        <f>(D37*E4+F37*G4+H37*I4+J37*K4+L37*M4)</f>
        <v>3.2</v>
      </c>
      <c r="O37" s="4">
        <f>IF(N2&lt;&gt;0,N37/N2,1)</f>
        <v>0.8</v>
      </c>
      <c r="P37" s="8">
        <f t="shared" si="35"/>
        <v>3.2</v>
      </c>
      <c r="Q37" s="4">
        <f>P37/N3</f>
        <v>2.1621621621621623E-2</v>
      </c>
      <c r="R37" s="8">
        <f>N37+O2</f>
        <v>147.19999999999999</v>
      </c>
      <c r="S37" s="10">
        <f>R37/N3</f>
        <v>0.99459459459459454</v>
      </c>
      <c r="T37">
        <v>9</v>
      </c>
      <c r="U37">
        <v>7</v>
      </c>
    </row>
    <row r="38" spans="2:75">
      <c r="B38" t="s">
        <v>103</v>
      </c>
      <c r="C38">
        <v>10</v>
      </c>
      <c r="D38">
        <f t="shared" si="30"/>
        <v>19</v>
      </c>
      <c r="E38" s="4">
        <f>IF(D2&lt;&gt;0,D38/D2,1)</f>
        <v>0.95</v>
      </c>
      <c r="F38">
        <f t="shared" si="31"/>
        <v>0</v>
      </c>
      <c r="G38" s="4">
        <f>IF(F2&lt;&gt;0,F38/F2,1)</f>
        <v>1</v>
      </c>
      <c r="H38" s="8">
        <f t="shared" si="32"/>
        <v>0</v>
      </c>
      <c r="I38" s="4">
        <f>IF(H2&lt;&gt;0,H38/H2,1)</f>
        <v>1</v>
      </c>
      <c r="J38" s="8">
        <f t="shared" si="33"/>
        <v>0</v>
      </c>
      <c r="K38" s="4">
        <f>IF(J2&lt;&gt;0,J38/J2,1)</f>
        <v>1</v>
      </c>
      <c r="L38" s="8">
        <f t="shared" si="34"/>
        <v>0</v>
      </c>
      <c r="M38" s="4">
        <f>IF(L2&lt;&gt;0,L38/L2,1)</f>
        <v>1</v>
      </c>
      <c r="N38" s="8">
        <f>(D38*E4+F38*G4+H38*I4+J38*K4+L38*M4)</f>
        <v>3.8000000000000003</v>
      </c>
      <c r="O38" s="4">
        <f>IF(N2&lt;&gt;0,N38/N2,1)</f>
        <v>0.95000000000000007</v>
      </c>
      <c r="P38" s="8">
        <f t="shared" si="35"/>
        <v>3.8000000000000003</v>
      </c>
      <c r="Q38" s="4">
        <f>P38/N3</f>
        <v>2.5675675675675677E-2</v>
      </c>
      <c r="R38" s="8">
        <f>N38+O2</f>
        <v>147.80000000000001</v>
      </c>
      <c r="S38" s="10">
        <f>R38/N3</f>
        <v>0.99864864864864877</v>
      </c>
      <c r="T38">
        <v>9</v>
      </c>
      <c r="U38">
        <v>10</v>
      </c>
    </row>
    <row r="39" spans="2:75">
      <c r="D39">
        <f t="shared" si="30"/>
        <v>0</v>
      </c>
      <c r="E39" s="4">
        <f>IF(D2&lt;&gt;0,D39/D2,1)</f>
        <v>0</v>
      </c>
      <c r="F39">
        <f t="shared" si="31"/>
        <v>0</v>
      </c>
      <c r="G39" s="4">
        <f>IF(F2&lt;&gt;0,F39/F2,1)</f>
        <v>1</v>
      </c>
      <c r="H39" s="8">
        <f t="shared" si="32"/>
        <v>0</v>
      </c>
      <c r="I39" s="4">
        <f>IF(H2&lt;&gt;0,H39/H2,1)</f>
        <v>1</v>
      </c>
      <c r="J39" s="8">
        <f t="shared" si="33"/>
        <v>0</v>
      </c>
      <c r="K39" s="4">
        <f>IF(J2&lt;&gt;0,J39/J2,1)</f>
        <v>1</v>
      </c>
      <c r="L39" s="8">
        <f t="shared" si="34"/>
        <v>0</v>
      </c>
      <c r="M39" s="4">
        <f>IF(L2&lt;&gt;0,L39/L2,1)</f>
        <v>1</v>
      </c>
      <c r="N39" s="8">
        <f>(D39*E4+F39*G4+H39*I4+J39*K4+L39*M4)</f>
        <v>0</v>
      </c>
      <c r="O39" s="4">
        <f>IF(N2&lt;&gt;0,N39/N2,1)</f>
        <v>0</v>
      </c>
      <c r="P39" s="8">
        <f t="shared" si="35"/>
        <v>0</v>
      </c>
      <c r="Q39" s="4">
        <f>P39/N3</f>
        <v>0</v>
      </c>
      <c r="R39" s="8">
        <f>N39+O2</f>
        <v>144</v>
      </c>
      <c r="S39" s="10">
        <f>R39/N3</f>
        <v>0.97297297297297303</v>
      </c>
    </row>
    <row r="40" spans="2:75">
      <c r="O40" s="4"/>
      <c r="Q40" s="4"/>
    </row>
    <row r="41" spans="2:75">
      <c r="C41" s="16"/>
      <c r="O41" s="4"/>
      <c r="Q41" s="4"/>
    </row>
    <row r="44" spans="2:75">
      <c r="B44" s="12">
        <v>10</v>
      </c>
      <c r="T44">
        <f>COUNTIF(T6:T41, "&gt;=10")</f>
        <v>3</v>
      </c>
      <c r="U44">
        <f t="shared" ref="U44:BH44" si="36">COUNTIF(U6:U41, "&gt;=10")</f>
        <v>11</v>
      </c>
      <c r="V44">
        <f t="shared" si="36"/>
        <v>0</v>
      </c>
      <c r="W44">
        <f t="shared" si="36"/>
        <v>0</v>
      </c>
      <c r="X44">
        <f t="shared" si="36"/>
        <v>0</v>
      </c>
      <c r="Y44">
        <f t="shared" si="36"/>
        <v>0</v>
      </c>
      <c r="Z44">
        <f t="shared" si="36"/>
        <v>0</v>
      </c>
      <c r="AA44">
        <f t="shared" si="36"/>
        <v>0</v>
      </c>
      <c r="AB44">
        <f t="shared" si="36"/>
        <v>0</v>
      </c>
      <c r="AC44">
        <f t="shared" si="36"/>
        <v>0</v>
      </c>
      <c r="AD44">
        <f t="shared" si="36"/>
        <v>0</v>
      </c>
      <c r="AE44">
        <f t="shared" si="36"/>
        <v>0</v>
      </c>
      <c r="AF44">
        <f t="shared" si="36"/>
        <v>0</v>
      </c>
      <c r="AG44">
        <f t="shared" si="36"/>
        <v>0</v>
      </c>
      <c r="AH44">
        <f t="shared" si="36"/>
        <v>0</v>
      </c>
      <c r="AI44">
        <f t="shared" si="36"/>
        <v>0</v>
      </c>
      <c r="AJ44">
        <f t="shared" si="36"/>
        <v>0</v>
      </c>
      <c r="AK44">
        <f t="shared" si="36"/>
        <v>0</v>
      </c>
      <c r="AL44">
        <f t="shared" si="36"/>
        <v>0</v>
      </c>
      <c r="AM44">
        <f t="shared" si="36"/>
        <v>0</v>
      </c>
      <c r="AN44">
        <f t="shared" si="36"/>
        <v>0</v>
      </c>
      <c r="AO44">
        <f t="shared" si="36"/>
        <v>0</v>
      </c>
      <c r="AP44">
        <f t="shared" si="36"/>
        <v>0</v>
      </c>
      <c r="AQ44">
        <f t="shared" si="36"/>
        <v>0</v>
      </c>
      <c r="AR44">
        <f t="shared" si="36"/>
        <v>0</v>
      </c>
      <c r="AS44">
        <f t="shared" si="36"/>
        <v>0</v>
      </c>
      <c r="AT44">
        <f t="shared" si="36"/>
        <v>0</v>
      </c>
      <c r="AU44">
        <f t="shared" si="36"/>
        <v>0</v>
      </c>
      <c r="AV44">
        <f t="shared" si="36"/>
        <v>0</v>
      </c>
      <c r="AW44">
        <f t="shared" si="36"/>
        <v>0</v>
      </c>
      <c r="AX44">
        <f t="shared" si="36"/>
        <v>0</v>
      </c>
      <c r="AY44">
        <f t="shared" si="36"/>
        <v>0</v>
      </c>
      <c r="AZ44">
        <f t="shared" si="36"/>
        <v>0</v>
      </c>
      <c r="BA44">
        <f t="shared" si="36"/>
        <v>0</v>
      </c>
      <c r="BB44">
        <f t="shared" si="36"/>
        <v>0</v>
      </c>
      <c r="BC44">
        <f t="shared" si="36"/>
        <v>0</v>
      </c>
      <c r="BD44">
        <f t="shared" si="36"/>
        <v>0</v>
      </c>
      <c r="BE44">
        <f t="shared" si="36"/>
        <v>0</v>
      </c>
      <c r="BF44">
        <f t="shared" si="36"/>
        <v>0</v>
      </c>
      <c r="BG44">
        <f t="shared" si="36"/>
        <v>0</v>
      </c>
      <c r="BH44">
        <f t="shared" si="36"/>
        <v>0</v>
      </c>
      <c r="BI44">
        <f>COUNTIF(BI6:BI42, "&gt;=90")</f>
        <v>0</v>
      </c>
      <c r="BJ44">
        <f>COUNTIF(BJ6:BJ42, "&gt;=90")</f>
        <v>0</v>
      </c>
      <c r="BK44">
        <f t="shared" ref="BK44:BW44" si="37">COUNTIF(BK6:BK41, "&gt;=10")</f>
        <v>0</v>
      </c>
      <c r="BL44">
        <f t="shared" si="37"/>
        <v>0</v>
      </c>
      <c r="BM44">
        <f t="shared" si="37"/>
        <v>0</v>
      </c>
      <c r="BN44">
        <f t="shared" si="37"/>
        <v>0</v>
      </c>
      <c r="BO44">
        <f t="shared" si="37"/>
        <v>0</v>
      </c>
      <c r="BP44">
        <f t="shared" si="37"/>
        <v>0</v>
      </c>
      <c r="BQ44">
        <f t="shared" si="37"/>
        <v>0</v>
      </c>
      <c r="BR44">
        <f t="shared" si="37"/>
        <v>0</v>
      </c>
      <c r="BS44">
        <f t="shared" si="37"/>
        <v>0</v>
      </c>
      <c r="BT44">
        <f t="shared" si="37"/>
        <v>0</v>
      </c>
      <c r="BU44">
        <f t="shared" si="37"/>
        <v>0</v>
      </c>
      <c r="BV44">
        <f t="shared" si="37"/>
        <v>0</v>
      </c>
      <c r="BW44">
        <f t="shared" si="37"/>
        <v>0</v>
      </c>
    </row>
    <row r="45" spans="2:75">
      <c r="B45" s="12">
        <v>9</v>
      </c>
      <c r="T45">
        <f>COUNTIF(T6:T42, "=9")</f>
        <v>26</v>
      </c>
      <c r="U45">
        <f t="shared" ref="U45:BH45" si="38">COUNTIF(U6:U42, "=9")</f>
        <v>4</v>
      </c>
      <c r="V45">
        <f t="shared" si="38"/>
        <v>0</v>
      </c>
      <c r="W45">
        <f t="shared" si="38"/>
        <v>0</v>
      </c>
      <c r="X45">
        <f t="shared" si="38"/>
        <v>0</v>
      </c>
      <c r="Y45">
        <f t="shared" si="38"/>
        <v>0</v>
      </c>
      <c r="Z45">
        <f t="shared" si="38"/>
        <v>0</v>
      </c>
      <c r="AA45">
        <f t="shared" si="38"/>
        <v>0</v>
      </c>
      <c r="AB45">
        <f t="shared" si="38"/>
        <v>0</v>
      </c>
      <c r="AC45">
        <f t="shared" si="38"/>
        <v>0</v>
      </c>
      <c r="AD45">
        <f t="shared" si="38"/>
        <v>0</v>
      </c>
      <c r="AE45">
        <f t="shared" si="38"/>
        <v>0</v>
      </c>
      <c r="AF45">
        <f t="shared" si="38"/>
        <v>0</v>
      </c>
      <c r="AG45">
        <f t="shared" si="38"/>
        <v>0</v>
      </c>
      <c r="AH45">
        <f t="shared" si="38"/>
        <v>0</v>
      </c>
      <c r="AI45">
        <f t="shared" si="38"/>
        <v>0</v>
      </c>
      <c r="AJ45">
        <f t="shared" si="38"/>
        <v>0</v>
      </c>
      <c r="AK45">
        <f t="shared" si="38"/>
        <v>0</v>
      </c>
      <c r="AL45">
        <f t="shared" si="38"/>
        <v>0</v>
      </c>
      <c r="AM45">
        <f t="shared" si="38"/>
        <v>0</v>
      </c>
      <c r="AN45">
        <f t="shared" si="38"/>
        <v>0</v>
      </c>
      <c r="AO45">
        <f t="shared" si="38"/>
        <v>0</v>
      </c>
      <c r="AP45">
        <f t="shared" si="38"/>
        <v>0</v>
      </c>
      <c r="AQ45">
        <f t="shared" si="38"/>
        <v>0</v>
      </c>
      <c r="AR45">
        <f t="shared" si="38"/>
        <v>0</v>
      </c>
      <c r="AS45">
        <f t="shared" si="38"/>
        <v>0</v>
      </c>
      <c r="AT45">
        <f t="shared" si="38"/>
        <v>0</v>
      </c>
      <c r="AU45">
        <f t="shared" si="38"/>
        <v>0</v>
      </c>
      <c r="AV45">
        <f t="shared" si="38"/>
        <v>0</v>
      </c>
      <c r="AW45">
        <f t="shared" si="38"/>
        <v>0</v>
      </c>
      <c r="AX45">
        <f t="shared" si="38"/>
        <v>0</v>
      </c>
      <c r="AY45">
        <f t="shared" si="38"/>
        <v>0</v>
      </c>
      <c r="AZ45">
        <f t="shared" si="38"/>
        <v>0</v>
      </c>
      <c r="BA45">
        <f t="shared" si="38"/>
        <v>0</v>
      </c>
      <c r="BB45">
        <f t="shared" si="38"/>
        <v>0</v>
      </c>
      <c r="BC45">
        <f t="shared" si="38"/>
        <v>0</v>
      </c>
      <c r="BD45">
        <f t="shared" si="38"/>
        <v>0</v>
      </c>
      <c r="BE45">
        <f t="shared" si="38"/>
        <v>0</v>
      </c>
      <c r="BF45">
        <f t="shared" si="38"/>
        <v>0</v>
      </c>
      <c r="BG45">
        <f t="shared" si="38"/>
        <v>0</v>
      </c>
      <c r="BH45">
        <f t="shared" si="38"/>
        <v>0</v>
      </c>
      <c r="BI45">
        <f>COUNTIF(BI6:BI42, "&gt;85") - BI44</f>
        <v>0</v>
      </c>
      <c r="BJ45">
        <f>COUNTIF(BJ6:BJ42, "&gt;85") - BJ44</f>
        <v>0</v>
      </c>
      <c r="BK45">
        <f t="shared" ref="BK45:BW45" si="39">COUNTIF(BK6:BK42, "=9")</f>
        <v>0</v>
      </c>
      <c r="BL45">
        <f t="shared" si="39"/>
        <v>0</v>
      </c>
      <c r="BM45">
        <f t="shared" si="39"/>
        <v>0</v>
      </c>
      <c r="BN45">
        <f t="shared" si="39"/>
        <v>0</v>
      </c>
      <c r="BO45">
        <f t="shared" si="39"/>
        <v>0</v>
      </c>
      <c r="BP45">
        <f t="shared" si="39"/>
        <v>0</v>
      </c>
      <c r="BQ45">
        <f t="shared" si="39"/>
        <v>0</v>
      </c>
      <c r="BR45">
        <f t="shared" si="39"/>
        <v>0</v>
      </c>
      <c r="BS45">
        <f t="shared" si="39"/>
        <v>0</v>
      </c>
      <c r="BT45">
        <f t="shared" si="39"/>
        <v>0</v>
      </c>
      <c r="BU45">
        <f t="shared" si="39"/>
        <v>0</v>
      </c>
      <c r="BV45">
        <f t="shared" si="39"/>
        <v>0</v>
      </c>
      <c r="BW45">
        <f t="shared" si="39"/>
        <v>0</v>
      </c>
    </row>
    <row r="46" spans="2:75">
      <c r="B46" s="12">
        <v>8</v>
      </c>
      <c r="T46">
        <f>COUNTIF(T6:T42, "=8")</f>
        <v>3</v>
      </c>
      <c r="U46">
        <f t="shared" ref="U46:BH46" si="40">COUNTIF(U6:U42, "=8")</f>
        <v>12</v>
      </c>
      <c r="V46">
        <f t="shared" si="40"/>
        <v>0</v>
      </c>
      <c r="W46">
        <f t="shared" si="40"/>
        <v>0</v>
      </c>
      <c r="X46">
        <f t="shared" si="40"/>
        <v>0</v>
      </c>
      <c r="Y46">
        <f t="shared" si="40"/>
        <v>0</v>
      </c>
      <c r="Z46">
        <f t="shared" si="40"/>
        <v>0</v>
      </c>
      <c r="AA46">
        <f t="shared" si="40"/>
        <v>0</v>
      </c>
      <c r="AB46">
        <f t="shared" si="40"/>
        <v>0</v>
      </c>
      <c r="AC46">
        <f t="shared" si="40"/>
        <v>0</v>
      </c>
      <c r="AD46">
        <f t="shared" si="40"/>
        <v>0</v>
      </c>
      <c r="AE46">
        <f t="shared" si="40"/>
        <v>0</v>
      </c>
      <c r="AF46">
        <f t="shared" si="40"/>
        <v>0</v>
      </c>
      <c r="AG46">
        <f t="shared" si="40"/>
        <v>0</v>
      </c>
      <c r="AH46">
        <f t="shared" si="40"/>
        <v>0</v>
      </c>
      <c r="AI46">
        <f t="shared" si="40"/>
        <v>0</v>
      </c>
      <c r="AJ46">
        <f t="shared" si="40"/>
        <v>0</v>
      </c>
      <c r="AK46">
        <f t="shared" si="40"/>
        <v>0</v>
      </c>
      <c r="AL46">
        <f t="shared" si="40"/>
        <v>0</v>
      </c>
      <c r="AM46">
        <f t="shared" si="40"/>
        <v>0</v>
      </c>
      <c r="AN46">
        <f t="shared" si="40"/>
        <v>0</v>
      </c>
      <c r="AO46">
        <f t="shared" si="40"/>
        <v>0</v>
      </c>
      <c r="AP46">
        <f t="shared" si="40"/>
        <v>0</v>
      </c>
      <c r="AQ46">
        <f t="shared" si="40"/>
        <v>0</v>
      </c>
      <c r="AR46">
        <f t="shared" si="40"/>
        <v>0</v>
      </c>
      <c r="AS46">
        <f t="shared" si="40"/>
        <v>0</v>
      </c>
      <c r="AT46">
        <f t="shared" si="40"/>
        <v>0</v>
      </c>
      <c r="AU46">
        <f t="shared" si="40"/>
        <v>0</v>
      </c>
      <c r="AV46">
        <f t="shared" si="40"/>
        <v>0</v>
      </c>
      <c r="AW46">
        <f t="shared" si="40"/>
        <v>0</v>
      </c>
      <c r="AX46">
        <f t="shared" si="40"/>
        <v>0</v>
      </c>
      <c r="AY46">
        <f t="shared" si="40"/>
        <v>0</v>
      </c>
      <c r="AZ46">
        <f t="shared" si="40"/>
        <v>0</v>
      </c>
      <c r="BA46">
        <f t="shared" si="40"/>
        <v>0</v>
      </c>
      <c r="BB46">
        <f t="shared" si="40"/>
        <v>0</v>
      </c>
      <c r="BC46">
        <f t="shared" si="40"/>
        <v>0</v>
      </c>
      <c r="BD46">
        <f t="shared" si="40"/>
        <v>0</v>
      </c>
      <c r="BE46">
        <f t="shared" si="40"/>
        <v>0</v>
      </c>
      <c r="BF46">
        <f t="shared" si="40"/>
        <v>0</v>
      </c>
      <c r="BG46">
        <f t="shared" si="40"/>
        <v>0</v>
      </c>
      <c r="BH46">
        <f t="shared" si="40"/>
        <v>0</v>
      </c>
      <c r="BI46">
        <f>COUNTIF(BI6:BI42, "&gt;79")-BI45-BI44</f>
        <v>0</v>
      </c>
      <c r="BJ46">
        <f>COUNTIF(BJ6:BJ42, "&gt;79")-BJ45-BJ44</f>
        <v>0</v>
      </c>
      <c r="BK46">
        <f t="shared" ref="BK46:BW46" si="41">COUNTIF(BK6:BK42, "=8")</f>
        <v>0</v>
      </c>
      <c r="BL46">
        <f t="shared" si="41"/>
        <v>0</v>
      </c>
      <c r="BM46">
        <f t="shared" si="41"/>
        <v>0</v>
      </c>
      <c r="BN46">
        <f t="shared" si="41"/>
        <v>0</v>
      </c>
      <c r="BO46">
        <f t="shared" si="41"/>
        <v>0</v>
      </c>
      <c r="BP46">
        <f t="shared" si="41"/>
        <v>0</v>
      </c>
      <c r="BQ46">
        <f t="shared" si="41"/>
        <v>0</v>
      </c>
      <c r="BR46">
        <f t="shared" si="41"/>
        <v>0</v>
      </c>
      <c r="BS46">
        <f t="shared" si="41"/>
        <v>0</v>
      </c>
      <c r="BT46">
        <f t="shared" si="41"/>
        <v>0</v>
      </c>
      <c r="BU46">
        <f t="shared" si="41"/>
        <v>0</v>
      </c>
      <c r="BV46">
        <f t="shared" si="41"/>
        <v>0</v>
      </c>
      <c r="BW46">
        <f t="shared" si="41"/>
        <v>0</v>
      </c>
    </row>
    <row r="47" spans="2:75">
      <c r="B47" s="12">
        <v>7</v>
      </c>
      <c r="T47">
        <f>COUNTIF(T6:T42, "=7")</f>
        <v>0</v>
      </c>
      <c r="U47">
        <f t="shared" ref="U47:BH47" si="42">COUNTIF(U6:U42, "=7")</f>
        <v>3</v>
      </c>
      <c r="V47">
        <f t="shared" si="42"/>
        <v>0</v>
      </c>
      <c r="W47">
        <f t="shared" si="42"/>
        <v>0</v>
      </c>
      <c r="X47">
        <f t="shared" si="42"/>
        <v>0</v>
      </c>
      <c r="Y47">
        <f t="shared" si="42"/>
        <v>0</v>
      </c>
      <c r="Z47">
        <f t="shared" si="42"/>
        <v>0</v>
      </c>
      <c r="AA47">
        <f t="shared" si="42"/>
        <v>0</v>
      </c>
      <c r="AB47">
        <f t="shared" si="42"/>
        <v>0</v>
      </c>
      <c r="AC47">
        <f t="shared" si="42"/>
        <v>0</v>
      </c>
      <c r="AD47">
        <f t="shared" si="42"/>
        <v>0</v>
      </c>
      <c r="AE47">
        <f t="shared" si="42"/>
        <v>0</v>
      </c>
      <c r="AF47">
        <f t="shared" si="42"/>
        <v>0</v>
      </c>
      <c r="AG47">
        <f t="shared" si="42"/>
        <v>0</v>
      </c>
      <c r="AH47">
        <f t="shared" si="42"/>
        <v>0</v>
      </c>
      <c r="AI47">
        <f t="shared" si="42"/>
        <v>0</v>
      </c>
      <c r="AJ47">
        <f t="shared" si="42"/>
        <v>0</v>
      </c>
      <c r="AK47">
        <f t="shared" si="42"/>
        <v>0</v>
      </c>
      <c r="AL47">
        <f t="shared" si="42"/>
        <v>0</v>
      </c>
      <c r="AM47">
        <f t="shared" si="42"/>
        <v>0</v>
      </c>
      <c r="AN47">
        <f t="shared" si="42"/>
        <v>0</v>
      </c>
      <c r="AO47">
        <f t="shared" si="42"/>
        <v>0</v>
      </c>
      <c r="AP47">
        <f t="shared" si="42"/>
        <v>0</v>
      </c>
      <c r="AQ47">
        <f t="shared" si="42"/>
        <v>0</v>
      </c>
      <c r="AR47">
        <f t="shared" si="42"/>
        <v>0</v>
      </c>
      <c r="AS47">
        <f t="shared" si="42"/>
        <v>0</v>
      </c>
      <c r="AT47">
        <f t="shared" si="42"/>
        <v>0</v>
      </c>
      <c r="AU47">
        <f t="shared" si="42"/>
        <v>0</v>
      </c>
      <c r="AV47">
        <f t="shared" si="42"/>
        <v>0</v>
      </c>
      <c r="AW47">
        <f t="shared" si="42"/>
        <v>0</v>
      </c>
      <c r="AX47">
        <f t="shared" si="42"/>
        <v>0</v>
      </c>
      <c r="AY47">
        <f t="shared" si="42"/>
        <v>0</v>
      </c>
      <c r="AZ47">
        <f t="shared" si="42"/>
        <v>0</v>
      </c>
      <c r="BA47">
        <f t="shared" si="42"/>
        <v>0</v>
      </c>
      <c r="BB47">
        <f t="shared" si="42"/>
        <v>0</v>
      </c>
      <c r="BC47">
        <f t="shared" si="42"/>
        <v>0</v>
      </c>
      <c r="BD47">
        <f t="shared" si="42"/>
        <v>0</v>
      </c>
      <c r="BE47">
        <f t="shared" si="42"/>
        <v>0</v>
      </c>
      <c r="BF47">
        <f t="shared" si="42"/>
        <v>0</v>
      </c>
      <c r="BG47">
        <f t="shared" si="42"/>
        <v>0</v>
      </c>
      <c r="BH47">
        <f t="shared" si="42"/>
        <v>0</v>
      </c>
      <c r="BI47">
        <f>COUNTIF(BI6:BI42, "&lt;79")</f>
        <v>0</v>
      </c>
      <c r="BJ47">
        <f>COUNTIF(BJ6:BJ42, "&lt;79")</f>
        <v>0</v>
      </c>
      <c r="BK47">
        <f t="shared" ref="BK47:BW47" si="43">COUNTIF(BK6:BK42, "=7")</f>
        <v>0</v>
      </c>
      <c r="BL47">
        <f t="shared" si="43"/>
        <v>0</v>
      </c>
      <c r="BM47">
        <f t="shared" si="43"/>
        <v>0</v>
      </c>
      <c r="BN47">
        <f t="shared" si="43"/>
        <v>0</v>
      </c>
      <c r="BO47">
        <f t="shared" si="43"/>
        <v>0</v>
      </c>
      <c r="BP47">
        <f t="shared" si="43"/>
        <v>0</v>
      </c>
      <c r="BQ47">
        <f t="shared" si="43"/>
        <v>0</v>
      </c>
      <c r="BR47">
        <f t="shared" si="43"/>
        <v>0</v>
      </c>
      <c r="BS47">
        <f t="shared" si="43"/>
        <v>0</v>
      </c>
      <c r="BT47">
        <f t="shared" si="43"/>
        <v>0</v>
      </c>
      <c r="BU47">
        <f t="shared" si="43"/>
        <v>0</v>
      </c>
      <c r="BV47">
        <f t="shared" si="43"/>
        <v>0</v>
      </c>
      <c r="BW47">
        <f t="shared" si="43"/>
        <v>0</v>
      </c>
    </row>
    <row r="48" spans="2:75">
      <c r="T48">
        <f>COUNTIF(T6:T42,"&lt;7")</f>
        <v>0</v>
      </c>
      <c r="U48">
        <f t="shared" ref="U48:BH48" si="44">COUNTIF(U6:U42,"&lt;7")</f>
        <v>0</v>
      </c>
      <c r="V48">
        <f t="shared" si="44"/>
        <v>0</v>
      </c>
      <c r="W48">
        <f t="shared" si="44"/>
        <v>0</v>
      </c>
      <c r="X48">
        <f t="shared" si="44"/>
        <v>0</v>
      </c>
      <c r="Y48">
        <f t="shared" si="44"/>
        <v>0</v>
      </c>
      <c r="Z48">
        <f t="shared" si="44"/>
        <v>0</v>
      </c>
      <c r="AA48">
        <f t="shared" si="44"/>
        <v>0</v>
      </c>
      <c r="AB48">
        <f t="shared" si="44"/>
        <v>0</v>
      </c>
      <c r="AC48">
        <f t="shared" si="44"/>
        <v>0</v>
      </c>
      <c r="AD48">
        <f t="shared" si="44"/>
        <v>0</v>
      </c>
      <c r="AE48">
        <f t="shared" si="44"/>
        <v>0</v>
      </c>
      <c r="AF48">
        <f t="shared" si="44"/>
        <v>0</v>
      </c>
      <c r="AG48">
        <f t="shared" si="44"/>
        <v>0</v>
      </c>
      <c r="AH48">
        <f t="shared" si="44"/>
        <v>0</v>
      </c>
      <c r="AI48">
        <f t="shared" si="44"/>
        <v>0</v>
      </c>
      <c r="AJ48">
        <f t="shared" si="44"/>
        <v>0</v>
      </c>
      <c r="AK48">
        <f t="shared" si="44"/>
        <v>0</v>
      </c>
      <c r="AL48">
        <f t="shared" si="44"/>
        <v>0</v>
      </c>
      <c r="AM48">
        <f t="shared" si="44"/>
        <v>0</v>
      </c>
      <c r="AN48">
        <f t="shared" si="44"/>
        <v>0</v>
      </c>
      <c r="AO48">
        <f t="shared" si="44"/>
        <v>0</v>
      </c>
      <c r="AP48">
        <f t="shared" si="44"/>
        <v>0</v>
      </c>
      <c r="AQ48">
        <f t="shared" si="44"/>
        <v>0</v>
      </c>
      <c r="AR48">
        <f t="shared" si="44"/>
        <v>0</v>
      </c>
      <c r="AS48">
        <f t="shared" si="44"/>
        <v>0</v>
      </c>
      <c r="AT48">
        <f t="shared" si="44"/>
        <v>0</v>
      </c>
      <c r="AU48">
        <f t="shared" si="44"/>
        <v>0</v>
      </c>
      <c r="AV48">
        <f t="shared" si="44"/>
        <v>0</v>
      </c>
      <c r="AW48">
        <f t="shared" si="44"/>
        <v>0</v>
      </c>
      <c r="AX48">
        <f t="shared" si="44"/>
        <v>0</v>
      </c>
      <c r="AY48">
        <f t="shared" si="44"/>
        <v>0</v>
      </c>
      <c r="AZ48">
        <f t="shared" si="44"/>
        <v>0</v>
      </c>
      <c r="BA48">
        <f t="shared" si="44"/>
        <v>0</v>
      </c>
      <c r="BB48">
        <f t="shared" si="44"/>
        <v>0</v>
      </c>
      <c r="BC48">
        <f t="shared" si="44"/>
        <v>0</v>
      </c>
      <c r="BD48">
        <f t="shared" si="44"/>
        <v>0</v>
      </c>
      <c r="BE48">
        <f t="shared" si="44"/>
        <v>0</v>
      </c>
      <c r="BF48">
        <f t="shared" si="44"/>
        <v>0</v>
      </c>
      <c r="BG48">
        <f t="shared" si="44"/>
        <v>0</v>
      </c>
      <c r="BH48">
        <f t="shared" si="44"/>
        <v>0</v>
      </c>
      <c r="BI48">
        <f>COUNTIF(BI6:BI42,"&lt;70")</f>
        <v>0</v>
      </c>
      <c r="BJ48">
        <f>COUNTIF(BJ6:BJ42,"&lt;70")</f>
        <v>0</v>
      </c>
      <c r="BK48">
        <f t="shared" ref="BK48:BW48" si="45">COUNTIF(BK6:BK42,"&lt;7")</f>
        <v>0</v>
      </c>
      <c r="BL48">
        <f t="shared" si="45"/>
        <v>0</v>
      </c>
      <c r="BM48">
        <f t="shared" si="45"/>
        <v>0</v>
      </c>
      <c r="BN48">
        <f t="shared" si="45"/>
        <v>0</v>
      </c>
      <c r="BO48">
        <f t="shared" si="45"/>
        <v>0</v>
      </c>
      <c r="BP48">
        <f t="shared" si="45"/>
        <v>0</v>
      </c>
      <c r="BQ48">
        <f t="shared" si="45"/>
        <v>0</v>
      </c>
      <c r="BR48">
        <f t="shared" si="45"/>
        <v>0</v>
      </c>
      <c r="BS48">
        <f t="shared" si="45"/>
        <v>0</v>
      </c>
      <c r="BT48">
        <f t="shared" si="45"/>
        <v>0</v>
      </c>
      <c r="BU48">
        <f t="shared" si="45"/>
        <v>0</v>
      </c>
      <c r="BV48">
        <f t="shared" si="45"/>
        <v>0</v>
      </c>
      <c r="BW48">
        <f t="shared" si="45"/>
        <v>0</v>
      </c>
    </row>
    <row r="49" spans="2:75">
      <c r="BJ49"/>
    </row>
    <row r="50" spans="2:75">
      <c r="B50" s="12" t="s">
        <v>66</v>
      </c>
      <c r="T50">
        <f>SUM(T44:T48)</f>
        <v>32</v>
      </c>
      <c r="U50">
        <f t="shared" ref="U50:BW50" si="46">SUM(U44:U48)</f>
        <v>30</v>
      </c>
      <c r="V50">
        <f t="shared" si="46"/>
        <v>0</v>
      </c>
      <c r="W50">
        <f t="shared" si="46"/>
        <v>0</v>
      </c>
      <c r="X50">
        <f t="shared" si="46"/>
        <v>0</v>
      </c>
      <c r="Y50">
        <f t="shared" si="46"/>
        <v>0</v>
      </c>
      <c r="Z50">
        <f t="shared" si="46"/>
        <v>0</v>
      </c>
      <c r="AA50">
        <f t="shared" si="46"/>
        <v>0</v>
      </c>
      <c r="AB50">
        <f t="shared" si="46"/>
        <v>0</v>
      </c>
      <c r="AC50">
        <f t="shared" si="46"/>
        <v>0</v>
      </c>
      <c r="AD50">
        <f t="shared" si="46"/>
        <v>0</v>
      </c>
      <c r="AE50">
        <f t="shared" si="46"/>
        <v>0</v>
      </c>
      <c r="AF50">
        <f t="shared" si="46"/>
        <v>0</v>
      </c>
      <c r="AG50">
        <f t="shared" si="46"/>
        <v>0</v>
      </c>
      <c r="AH50">
        <f t="shared" si="46"/>
        <v>0</v>
      </c>
      <c r="AI50">
        <f t="shared" si="46"/>
        <v>0</v>
      </c>
      <c r="AJ50">
        <f t="shared" si="46"/>
        <v>0</v>
      </c>
      <c r="AK50">
        <f t="shared" si="46"/>
        <v>0</v>
      </c>
      <c r="AL50">
        <f t="shared" si="46"/>
        <v>0</v>
      </c>
      <c r="AM50">
        <f t="shared" si="46"/>
        <v>0</v>
      </c>
      <c r="AN50">
        <f t="shared" si="46"/>
        <v>0</v>
      </c>
      <c r="AO50">
        <f t="shared" si="46"/>
        <v>0</v>
      </c>
      <c r="AP50">
        <f t="shared" si="46"/>
        <v>0</v>
      </c>
      <c r="AQ50">
        <f t="shared" si="46"/>
        <v>0</v>
      </c>
      <c r="AR50">
        <f t="shared" si="46"/>
        <v>0</v>
      </c>
      <c r="AS50">
        <f t="shared" si="46"/>
        <v>0</v>
      </c>
      <c r="AT50">
        <f t="shared" si="46"/>
        <v>0</v>
      </c>
      <c r="AU50" s="1">
        <f t="shared" si="46"/>
        <v>0</v>
      </c>
      <c r="AV50">
        <f t="shared" si="46"/>
        <v>0</v>
      </c>
      <c r="AW50">
        <f t="shared" si="46"/>
        <v>0</v>
      </c>
      <c r="AX50">
        <f t="shared" si="46"/>
        <v>0</v>
      </c>
      <c r="AY50">
        <f t="shared" si="46"/>
        <v>0</v>
      </c>
      <c r="AZ50">
        <f t="shared" si="46"/>
        <v>0</v>
      </c>
      <c r="BA50">
        <f t="shared" si="46"/>
        <v>0</v>
      </c>
      <c r="BB50">
        <f t="shared" si="46"/>
        <v>0</v>
      </c>
      <c r="BC50">
        <f t="shared" si="46"/>
        <v>0</v>
      </c>
      <c r="BD50">
        <f t="shared" si="46"/>
        <v>0</v>
      </c>
      <c r="BE50">
        <f t="shared" si="46"/>
        <v>0</v>
      </c>
      <c r="BF50">
        <f t="shared" si="46"/>
        <v>0</v>
      </c>
      <c r="BG50">
        <f t="shared" si="46"/>
        <v>0</v>
      </c>
      <c r="BH50">
        <f t="shared" si="46"/>
        <v>0</v>
      </c>
      <c r="BI50">
        <f t="shared" si="46"/>
        <v>0</v>
      </c>
      <c r="BJ50">
        <f t="shared" ref="BJ50" si="47">SUM(BJ44:BJ48)</f>
        <v>0</v>
      </c>
      <c r="BK50">
        <f t="shared" si="46"/>
        <v>0</v>
      </c>
      <c r="BL50">
        <f t="shared" si="46"/>
        <v>0</v>
      </c>
      <c r="BM50">
        <f t="shared" si="46"/>
        <v>0</v>
      </c>
      <c r="BN50">
        <f t="shared" si="46"/>
        <v>0</v>
      </c>
      <c r="BO50">
        <f t="shared" si="46"/>
        <v>0</v>
      </c>
      <c r="BP50">
        <f t="shared" si="46"/>
        <v>0</v>
      </c>
      <c r="BQ50">
        <f t="shared" si="46"/>
        <v>0</v>
      </c>
      <c r="BR50">
        <f t="shared" si="46"/>
        <v>0</v>
      </c>
      <c r="BS50">
        <f t="shared" si="46"/>
        <v>0</v>
      </c>
      <c r="BT50">
        <f t="shared" si="46"/>
        <v>0</v>
      </c>
      <c r="BU50">
        <f t="shared" si="46"/>
        <v>0</v>
      </c>
      <c r="BV50">
        <f t="shared" si="46"/>
        <v>0</v>
      </c>
      <c r="BW50" s="1">
        <f t="shared" si="46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showRuler="0" workbookViewId="0">
      <selection activeCell="D9" sqref="D9:D40"/>
    </sheetView>
  </sheetViews>
  <sheetFormatPr baseColWidth="10" defaultRowHeight="15" x14ac:dyDescent="0"/>
  <cols>
    <col min="2" max="2" width="23.33203125" customWidth="1"/>
    <col min="4" max="4" width="23.5" bestFit="1" customWidth="1"/>
  </cols>
  <sheetData>
    <row r="1" spans="1:4" ht="16">
      <c r="A1" s="15"/>
    </row>
    <row r="8" spans="1:4">
      <c r="B8" t="s">
        <v>2</v>
      </c>
      <c r="D8" t="s">
        <v>2</v>
      </c>
    </row>
    <row r="9" spans="1:4">
      <c r="B9" t="s">
        <v>73</v>
      </c>
      <c r="D9" t="s">
        <v>116</v>
      </c>
    </row>
    <row r="10" spans="1:4">
      <c r="B10" t="s">
        <v>74</v>
      </c>
      <c r="D10" t="s">
        <v>73</v>
      </c>
    </row>
    <row r="11" spans="1:4">
      <c r="B11" t="s">
        <v>75</v>
      </c>
      <c r="D11" t="s">
        <v>74</v>
      </c>
    </row>
    <row r="12" spans="1:4">
      <c r="B12" t="s">
        <v>76</v>
      </c>
      <c r="D12" t="s">
        <v>75</v>
      </c>
    </row>
    <row r="13" spans="1:4">
      <c r="B13" t="s">
        <v>77</v>
      </c>
      <c r="D13" t="s">
        <v>76</v>
      </c>
    </row>
    <row r="14" spans="1:4">
      <c r="B14" t="s">
        <v>78</v>
      </c>
      <c r="D14" t="s">
        <v>77</v>
      </c>
    </row>
    <row r="15" spans="1:4">
      <c r="B15" t="s">
        <v>79</v>
      </c>
      <c r="D15" t="s">
        <v>78</v>
      </c>
    </row>
    <row r="16" spans="1:4">
      <c r="B16" t="s">
        <v>80</v>
      </c>
      <c r="D16" t="s">
        <v>115</v>
      </c>
    </row>
    <row r="17" spans="2:4">
      <c r="B17" t="s">
        <v>81</v>
      </c>
      <c r="D17" t="s">
        <v>79</v>
      </c>
    </row>
    <row r="18" spans="2:4">
      <c r="B18" t="s">
        <v>82</v>
      </c>
      <c r="D18" t="s">
        <v>80</v>
      </c>
    </row>
    <row r="19" spans="2:4">
      <c r="B19" t="s">
        <v>83</v>
      </c>
      <c r="D19" t="s">
        <v>81</v>
      </c>
    </row>
    <row r="20" spans="2:4">
      <c r="B20" t="s">
        <v>84</v>
      </c>
      <c r="D20" t="s">
        <v>82</v>
      </c>
    </row>
    <row r="21" spans="2:4">
      <c r="B21" t="s">
        <v>85</v>
      </c>
      <c r="D21" t="s">
        <v>83</v>
      </c>
    </row>
    <row r="22" spans="2:4">
      <c r="B22" t="s">
        <v>86</v>
      </c>
      <c r="D22" t="s">
        <v>84</v>
      </c>
    </row>
    <row r="23" spans="2:4">
      <c r="B23" t="s">
        <v>87</v>
      </c>
      <c r="D23" t="s">
        <v>85</v>
      </c>
    </row>
    <row r="24" spans="2:4">
      <c r="B24" t="s">
        <v>88</v>
      </c>
      <c r="D24" t="s">
        <v>86</v>
      </c>
    </row>
    <row r="25" spans="2:4">
      <c r="B25" t="s">
        <v>89</v>
      </c>
      <c r="D25" t="s">
        <v>88</v>
      </c>
    </row>
    <row r="26" spans="2:4">
      <c r="B26" t="s">
        <v>90</v>
      </c>
      <c r="D26" t="s">
        <v>89</v>
      </c>
    </row>
    <row r="27" spans="2:4">
      <c r="B27" t="s">
        <v>91</v>
      </c>
      <c r="D27" t="s">
        <v>90</v>
      </c>
    </row>
    <row r="28" spans="2:4">
      <c r="B28" t="s">
        <v>92</v>
      </c>
      <c r="D28" t="s">
        <v>91</v>
      </c>
    </row>
    <row r="29" spans="2:4">
      <c r="B29" t="s">
        <v>93</v>
      </c>
      <c r="D29" t="s">
        <v>92</v>
      </c>
    </row>
    <row r="30" spans="2:4">
      <c r="B30" t="s">
        <v>94</v>
      </c>
      <c r="D30" t="s">
        <v>93</v>
      </c>
    </row>
    <row r="31" spans="2:4">
      <c r="B31" t="s">
        <v>95</v>
      </c>
      <c r="D31" t="s">
        <v>94</v>
      </c>
    </row>
    <row r="32" spans="2:4">
      <c r="B32" t="s">
        <v>96</v>
      </c>
      <c r="D32" t="s">
        <v>95</v>
      </c>
    </row>
    <row r="33" spans="2:4">
      <c r="B33" t="s">
        <v>97</v>
      </c>
      <c r="D33" t="s">
        <v>96</v>
      </c>
    </row>
    <row r="34" spans="2:4">
      <c r="B34" t="s">
        <v>98</v>
      </c>
      <c r="D34" t="s">
        <v>97</v>
      </c>
    </row>
    <row r="35" spans="2:4">
      <c r="B35" t="s">
        <v>99</v>
      </c>
      <c r="D35" t="s">
        <v>98</v>
      </c>
    </row>
    <row r="36" spans="2:4">
      <c r="B36" t="s">
        <v>100</v>
      </c>
      <c r="D36" t="s">
        <v>99</v>
      </c>
    </row>
    <row r="37" spans="2:4">
      <c r="B37" t="s">
        <v>101</v>
      </c>
      <c r="D37" t="s">
        <v>100</v>
      </c>
    </row>
    <row r="38" spans="2:4">
      <c r="B38" t="s">
        <v>102</v>
      </c>
      <c r="D38" t="s">
        <v>101</v>
      </c>
    </row>
    <row r="39" spans="2:4">
      <c r="B39" t="s">
        <v>103</v>
      </c>
      <c r="D39" t="s">
        <v>102</v>
      </c>
    </row>
    <row r="40" spans="2:4">
      <c r="D40" t="s">
        <v>103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Carleton Moore</dc:creator>
  <cp:lastModifiedBy>Carleton Moore</cp:lastModifiedBy>
  <dcterms:created xsi:type="dcterms:W3CDTF">2015-12-28T20:57:45Z</dcterms:created>
  <dcterms:modified xsi:type="dcterms:W3CDTF">2016-08-29T23:18:04Z</dcterms:modified>
</cp:coreProperties>
</file>