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5380" yWindow="0" windowWidth="20740" windowHeight="283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Q2" i="1"/>
  <c r="E36" i="1"/>
  <c r="Q36" i="1"/>
  <c r="R36" i="1"/>
  <c r="E35" i="1"/>
  <c r="Q35" i="1"/>
  <c r="R35" i="1"/>
  <c r="E34" i="1"/>
  <c r="Q34" i="1"/>
  <c r="R34" i="1"/>
  <c r="E33" i="1"/>
  <c r="Q33" i="1"/>
  <c r="R33" i="1"/>
  <c r="E32" i="1"/>
  <c r="G32" i="1"/>
  <c r="I32" i="1"/>
  <c r="K32" i="1"/>
  <c r="O32" i="1"/>
  <c r="M32" i="1"/>
  <c r="Q32" i="1"/>
  <c r="R32" i="1"/>
  <c r="E29" i="1"/>
  <c r="F29" i="1"/>
  <c r="E31" i="1"/>
  <c r="G31" i="1"/>
  <c r="H29" i="1"/>
  <c r="I31" i="1"/>
  <c r="J29" i="1"/>
  <c r="K31" i="1"/>
  <c r="L29" i="1"/>
  <c r="O31" i="1"/>
  <c r="P29" i="1"/>
  <c r="Q31" i="1"/>
  <c r="R31" i="1"/>
  <c r="E30" i="1"/>
  <c r="G30" i="1"/>
  <c r="I30" i="1"/>
  <c r="K30" i="1"/>
  <c r="O30" i="1"/>
  <c r="M30" i="1"/>
  <c r="Q30" i="1"/>
  <c r="R30" i="1"/>
  <c r="G29" i="1"/>
  <c r="I29" i="1"/>
  <c r="K29" i="1"/>
  <c r="O29" i="1"/>
  <c r="M29" i="1"/>
  <c r="Q29" i="1"/>
  <c r="R29" i="1"/>
  <c r="E28" i="1"/>
  <c r="G28" i="1"/>
  <c r="I28" i="1"/>
  <c r="K28" i="1"/>
  <c r="O28" i="1"/>
  <c r="M28" i="1"/>
  <c r="Q28" i="1"/>
  <c r="R28" i="1"/>
  <c r="E27" i="1"/>
  <c r="G27" i="1"/>
  <c r="I27" i="1"/>
  <c r="K27" i="1"/>
  <c r="O27" i="1"/>
  <c r="M27" i="1"/>
  <c r="Q27" i="1"/>
  <c r="R27" i="1"/>
  <c r="E26" i="1"/>
  <c r="G26" i="1"/>
  <c r="I26" i="1"/>
  <c r="K26" i="1"/>
  <c r="O26" i="1"/>
  <c r="M26" i="1"/>
  <c r="Q26" i="1"/>
  <c r="R26" i="1"/>
  <c r="E25" i="1"/>
  <c r="G25" i="1"/>
  <c r="I25" i="1"/>
  <c r="K25" i="1"/>
  <c r="O25" i="1"/>
  <c r="M25" i="1"/>
  <c r="Q25" i="1"/>
  <c r="R25" i="1"/>
  <c r="E24" i="1"/>
  <c r="Q24" i="1"/>
  <c r="R24" i="1"/>
  <c r="E23" i="1"/>
  <c r="G23" i="1"/>
  <c r="I23" i="1"/>
  <c r="K23" i="1"/>
  <c r="O23" i="1"/>
  <c r="M23" i="1"/>
  <c r="Q23" i="1"/>
  <c r="R23" i="1"/>
  <c r="E22" i="1"/>
  <c r="G22" i="1"/>
  <c r="I22" i="1"/>
  <c r="K22" i="1"/>
  <c r="O22" i="1"/>
  <c r="M22" i="1"/>
  <c r="Q22" i="1"/>
  <c r="R22" i="1"/>
  <c r="E19" i="1"/>
  <c r="F19" i="1"/>
  <c r="E21" i="1"/>
  <c r="G21" i="1"/>
  <c r="H19" i="1"/>
  <c r="I21" i="1"/>
  <c r="J19" i="1"/>
  <c r="K21" i="1"/>
  <c r="L19" i="1"/>
  <c r="O21" i="1"/>
  <c r="P19" i="1"/>
  <c r="Q21" i="1"/>
  <c r="R21" i="1"/>
  <c r="E20" i="1"/>
  <c r="G20" i="1"/>
  <c r="I20" i="1"/>
  <c r="K20" i="1"/>
  <c r="O20" i="1"/>
  <c r="M20" i="1"/>
  <c r="Q20" i="1"/>
  <c r="R20" i="1"/>
  <c r="G19" i="1"/>
  <c r="I19" i="1"/>
  <c r="K19" i="1"/>
  <c r="O19" i="1"/>
  <c r="M19" i="1"/>
  <c r="Q19" i="1"/>
  <c r="R19" i="1"/>
  <c r="E17" i="1"/>
  <c r="G17" i="1"/>
  <c r="I17" i="1"/>
  <c r="K17" i="1"/>
  <c r="O17" i="1"/>
  <c r="M17" i="1"/>
  <c r="Q17" i="1"/>
  <c r="R17" i="1"/>
  <c r="E16" i="1"/>
  <c r="G16" i="1"/>
  <c r="I16" i="1"/>
  <c r="K16" i="1"/>
  <c r="O16" i="1"/>
  <c r="M16" i="1"/>
  <c r="Q16" i="1"/>
  <c r="R16" i="1"/>
  <c r="E15" i="1"/>
  <c r="G15" i="1"/>
  <c r="I15" i="1"/>
  <c r="K15" i="1"/>
  <c r="O15" i="1"/>
  <c r="M15" i="1"/>
  <c r="Q15" i="1"/>
  <c r="R15" i="1"/>
  <c r="E12" i="1"/>
  <c r="G12" i="1"/>
  <c r="I12" i="1"/>
  <c r="K12" i="1"/>
  <c r="O12" i="1"/>
  <c r="M12" i="1"/>
  <c r="Q12" i="1"/>
  <c r="R12" i="1"/>
  <c r="E13" i="1"/>
  <c r="G13" i="1"/>
  <c r="I13" i="1"/>
  <c r="K13" i="1"/>
  <c r="O13" i="1"/>
  <c r="M13" i="1"/>
  <c r="Q13" i="1"/>
  <c r="R13" i="1"/>
  <c r="E11" i="1"/>
  <c r="G11" i="1"/>
  <c r="I11" i="1"/>
  <c r="K11" i="1"/>
  <c r="O11" i="1"/>
  <c r="M11" i="1"/>
  <c r="Q11" i="1"/>
  <c r="R11" i="1"/>
  <c r="E10" i="1"/>
  <c r="G10" i="1"/>
  <c r="I10" i="1"/>
  <c r="K10" i="1"/>
  <c r="O10" i="1"/>
  <c r="M10" i="1"/>
  <c r="Q10" i="1"/>
  <c r="R10" i="1"/>
  <c r="E9" i="1"/>
  <c r="G9" i="1"/>
  <c r="I9" i="1"/>
  <c r="K9" i="1"/>
  <c r="O9" i="1"/>
  <c r="M9" i="1"/>
  <c r="Q9" i="1"/>
  <c r="R9" i="1"/>
  <c r="E8" i="1"/>
  <c r="G8" i="1"/>
  <c r="I8" i="1"/>
  <c r="K8" i="1"/>
  <c r="O8" i="1"/>
  <c r="M8" i="1"/>
  <c r="Q8" i="1"/>
  <c r="R8" i="1"/>
  <c r="E7" i="1"/>
  <c r="G7" i="1"/>
  <c r="I7" i="1"/>
  <c r="K7" i="1"/>
  <c r="O7" i="1"/>
  <c r="M7" i="1"/>
  <c r="Q7" i="1"/>
  <c r="R7" i="1"/>
  <c r="E6" i="1"/>
  <c r="G6" i="1"/>
  <c r="Q6" i="1"/>
  <c r="R6" i="1"/>
  <c r="BG40" i="1"/>
  <c r="BG41" i="1"/>
  <c r="BG42" i="1"/>
  <c r="BG43" i="1"/>
  <c r="BG44" i="1"/>
  <c r="BG46" i="1"/>
  <c r="BU46" i="1"/>
  <c r="BF40" i="1"/>
  <c r="BF41" i="1"/>
  <c r="BF42" i="1"/>
  <c r="BF43" i="1"/>
  <c r="BF44" i="1"/>
  <c r="BF46" i="1"/>
  <c r="BE44" i="1"/>
  <c r="BE40" i="1"/>
  <c r="BE41" i="1"/>
  <c r="BE42" i="1"/>
  <c r="BE43" i="1"/>
  <c r="BE46" i="1"/>
  <c r="BD44" i="1"/>
  <c r="BC44" i="1"/>
  <c r="BB44" i="1"/>
  <c r="BA44" i="1"/>
  <c r="AZ44" i="1"/>
  <c r="AY44" i="1"/>
  <c r="AX44" i="1"/>
  <c r="AW44" i="1"/>
  <c r="AV44" i="1"/>
  <c r="BD40" i="1"/>
  <c r="BD41" i="1"/>
  <c r="BD42" i="1"/>
  <c r="BD43" i="1"/>
  <c r="BC40" i="1"/>
  <c r="BC41" i="1"/>
  <c r="BC42" i="1"/>
  <c r="BC43" i="1"/>
  <c r="BB40" i="1"/>
  <c r="BB41" i="1"/>
  <c r="BB42" i="1"/>
  <c r="BB43" i="1"/>
  <c r="BA40" i="1"/>
  <c r="BA41" i="1"/>
  <c r="BA42" i="1"/>
  <c r="BA43" i="1"/>
  <c r="AZ40" i="1"/>
  <c r="AZ41" i="1"/>
  <c r="AZ42" i="1"/>
  <c r="AZ43" i="1"/>
  <c r="AY40" i="1"/>
  <c r="AY41" i="1"/>
  <c r="AY42" i="1"/>
  <c r="AY43" i="1"/>
  <c r="AX40" i="1"/>
  <c r="AX41" i="1"/>
  <c r="AX42" i="1"/>
  <c r="AX43" i="1"/>
  <c r="AW40" i="1"/>
  <c r="AW41" i="1"/>
  <c r="AW42" i="1"/>
  <c r="AW43" i="1"/>
  <c r="AV40" i="1"/>
  <c r="AV41" i="1"/>
  <c r="AV42" i="1"/>
  <c r="AV43" i="1"/>
  <c r="AU40" i="1"/>
  <c r="AU41" i="1"/>
  <c r="AU42" i="1"/>
  <c r="AU43" i="1"/>
  <c r="BT40" i="1"/>
  <c r="BT41" i="1"/>
  <c r="BT42" i="1"/>
  <c r="BT43" i="1"/>
  <c r="BT44" i="1"/>
  <c r="BT46" i="1"/>
  <c r="BS40" i="1"/>
  <c r="BS41" i="1"/>
  <c r="BS42" i="1"/>
  <c r="BS43" i="1"/>
  <c r="BS44" i="1"/>
  <c r="BS46" i="1"/>
  <c r="BR40" i="1"/>
  <c r="BR41" i="1"/>
  <c r="BR42" i="1"/>
  <c r="BR43" i="1"/>
  <c r="BR44" i="1"/>
  <c r="BR46" i="1"/>
  <c r="BQ40" i="1"/>
  <c r="BQ41" i="1"/>
  <c r="BQ42" i="1"/>
  <c r="BQ43" i="1"/>
  <c r="BQ44" i="1"/>
  <c r="BQ46" i="1"/>
  <c r="BP40" i="1"/>
  <c r="BP41" i="1"/>
  <c r="BP42" i="1"/>
  <c r="BP43" i="1"/>
  <c r="BP44" i="1"/>
  <c r="BP46" i="1"/>
  <c r="BO40" i="1"/>
  <c r="BO41" i="1"/>
  <c r="BO42" i="1"/>
  <c r="BO43" i="1"/>
  <c r="BO44" i="1"/>
  <c r="BO46" i="1"/>
  <c r="BN40" i="1"/>
  <c r="BN41" i="1"/>
  <c r="BN42" i="1"/>
  <c r="BN43" i="1"/>
  <c r="BN44" i="1"/>
  <c r="BN46" i="1"/>
  <c r="BM40" i="1"/>
  <c r="BM41" i="1"/>
  <c r="BM42" i="1"/>
  <c r="BM43" i="1"/>
  <c r="BM44" i="1"/>
  <c r="BM46" i="1"/>
  <c r="BL40" i="1"/>
  <c r="BL41" i="1"/>
  <c r="BL42" i="1"/>
  <c r="BL43" i="1"/>
  <c r="BL44" i="1"/>
  <c r="BL46" i="1"/>
  <c r="BK40" i="1"/>
  <c r="BK41" i="1"/>
  <c r="BK42" i="1"/>
  <c r="BK43" i="1"/>
  <c r="BK44" i="1"/>
  <c r="BK46" i="1"/>
  <c r="BJ40" i="1"/>
  <c r="BJ41" i="1"/>
  <c r="BJ42" i="1"/>
  <c r="BJ43" i="1"/>
  <c r="BJ44" i="1"/>
  <c r="BJ46" i="1"/>
  <c r="BI40" i="1"/>
  <c r="BI41" i="1"/>
  <c r="BI42" i="1"/>
  <c r="BI43" i="1"/>
  <c r="BI44" i="1"/>
  <c r="BI46" i="1"/>
  <c r="BH40" i="1"/>
  <c r="BH41" i="1"/>
  <c r="BH42" i="1"/>
  <c r="BH43" i="1"/>
  <c r="BH44" i="1"/>
  <c r="BH46" i="1"/>
  <c r="BD46" i="1"/>
  <c r="BC46" i="1"/>
  <c r="BB46" i="1"/>
  <c r="BA46" i="1"/>
  <c r="AZ46" i="1"/>
  <c r="AY46" i="1"/>
  <c r="AX46" i="1"/>
  <c r="AW46" i="1"/>
  <c r="AV46" i="1"/>
  <c r="AU44" i="1"/>
  <c r="AU46" i="1"/>
  <c r="AT40" i="1"/>
  <c r="AT41" i="1"/>
  <c r="AT42" i="1"/>
  <c r="AT43" i="1"/>
  <c r="AT44" i="1"/>
  <c r="AT46" i="1"/>
  <c r="AS40" i="1"/>
  <c r="AS41" i="1"/>
  <c r="AS42" i="1"/>
  <c r="AS43" i="1"/>
  <c r="AS44" i="1"/>
  <c r="AS46" i="1"/>
  <c r="AR40" i="1"/>
  <c r="AR41" i="1"/>
  <c r="AR42" i="1"/>
  <c r="AR43" i="1"/>
  <c r="AR44" i="1"/>
  <c r="AR46" i="1"/>
  <c r="AQ40" i="1"/>
  <c r="AQ41" i="1"/>
  <c r="AQ42" i="1"/>
  <c r="AQ43" i="1"/>
  <c r="AQ44" i="1"/>
  <c r="AQ46" i="1"/>
  <c r="AP40" i="1"/>
  <c r="AP41" i="1"/>
  <c r="AP42" i="1"/>
  <c r="AP43" i="1"/>
  <c r="AP44" i="1"/>
  <c r="AP46" i="1"/>
  <c r="AO40" i="1"/>
  <c r="AO41" i="1"/>
  <c r="AO42" i="1"/>
  <c r="AO43" i="1"/>
  <c r="AO44" i="1"/>
  <c r="AO46" i="1"/>
  <c r="AN40" i="1"/>
  <c r="AN41" i="1"/>
  <c r="AN42" i="1"/>
  <c r="AN43" i="1"/>
  <c r="AN44" i="1"/>
  <c r="AN46" i="1"/>
  <c r="AM40" i="1"/>
  <c r="AM41" i="1"/>
  <c r="AM42" i="1"/>
  <c r="AM43" i="1"/>
  <c r="AM44" i="1"/>
  <c r="AM46" i="1"/>
  <c r="AL40" i="1"/>
  <c r="AL41" i="1"/>
  <c r="AL42" i="1"/>
  <c r="AL43" i="1"/>
  <c r="AL44" i="1"/>
  <c r="AL46" i="1"/>
  <c r="AK40" i="1"/>
  <c r="AK41" i="1"/>
  <c r="AK42" i="1"/>
  <c r="AK43" i="1"/>
  <c r="AK44" i="1"/>
  <c r="AK46" i="1"/>
  <c r="AJ40" i="1"/>
  <c r="AJ41" i="1"/>
  <c r="AJ42" i="1"/>
  <c r="AJ43" i="1"/>
  <c r="AJ44" i="1"/>
  <c r="AJ46" i="1"/>
  <c r="AI40" i="1"/>
  <c r="AI41" i="1"/>
  <c r="AI42" i="1"/>
  <c r="AI43" i="1"/>
  <c r="AI44" i="1"/>
  <c r="AI46" i="1"/>
  <c r="AH40" i="1"/>
  <c r="AH41" i="1"/>
  <c r="AH42" i="1"/>
  <c r="AH43" i="1"/>
  <c r="AH44" i="1"/>
  <c r="AH46" i="1"/>
  <c r="AG40" i="1"/>
  <c r="AG41" i="1"/>
  <c r="AG42" i="1"/>
  <c r="AG43" i="1"/>
  <c r="AG44" i="1"/>
  <c r="AG46" i="1"/>
  <c r="AF40" i="1"/>
  <c r="AF41" i="1"/>
  <c r="AF42" i="1"/>
  <c r="AF43" i="1"/>
  <c r="AF44" i="1"/>
  <c r="AF46" i="1"/>
  <c r="AE40" i="1"/>
  <c r="AE41" i="1"/>
  <c r="AE42" i="1"/>
  <c r="AE43" i="1"/>
  <c r="AE44" i="1"/>
  <c r="AE46" i="1"/>
  <c r="AD40" i="1"/>
  <c r="AD41" i="1"/>
  <c r="AD42" i="1"/>
  <c r="AD43" i="1"/>
  <c r="AD44" i="1"/>
  <c r="AD46" i="1"/>
  <c r="AC40" i="1"/>
  <c r="AC41" i="1"/>
  <c r="AC42" i="1"/>
  <c r="AC43" i="1"/>
  <c r="AC44" i="1"/>
  <c r="AC46" i="1"/>
  <c r="AB40" i="1"/>
  <c r="AB41" i="1"/>
  <c r="AB42" i="1"/>
  <c r="AB43" i="1"/>
  <c r="AB44" i="1"/>
  <c r="AB46" i="1"/>
  <c r="AA40" i="1"/>
  <c r="AA41" i="1"/>
  <c r="AA42" i="1"/>
  <c r="AA43" i="1"/>
  <c r="AA44" i="1"/>
  <c r="AA46" i="1"/>
  <c r="Z40" i="1"/>
  <c r="Z41" i="1"/>
  <c r="Z42" i="1"/>
  <c r="Z43" i="1"/>
  <c r="Z44" i="1"/>
  <c r="Z46" i="1"/>
  <c r="Y40" i="1"/>
  <c r="Y41" i="1"/>
  <c r="Y42" i="1"/>
  <c r="Y43" i="1"/>
  <c r="Y44" i="1"/>
  <c r="Y46" i="1"/>
  <c r="X40" i="1"/>
  <c r="X41" i="1"/>
  <c r="X42" i="1"/>
  <c r="X43" i="1"/>
  <c r="X44" i="1"/>
  <c r="X46" i="1"/>
  <c r="W40" i="1"/>
  <c r="W41" i="1"/>
  <c r="W42" i="1"/>
  <c r="W43" i="1"/>
  <c r="W44" i="1"/>
  <c r="W46" i="1"/>
  <c r="I24" i="1"/>
  <c r="G24" i="1"/>
  <c r="K24" i="1"/>
  <c r="O24" i="1"/>
  <c r="M24" i="1"/>
  <c r="I2" i="1"/>
  <c r="G2" i="1"/>
  <c r="K2" i="1"/>
  <c r="M2" i="1"/>
  <c r="O2" i="1"/>
  <c r="Q3" i="1"/>
  <c r="R2" i="1"/>
  <c r="U24" i="1"/>
  <c r="V24" i="1"/>
  <c r="S24" i="1"/>
  <c r="T24" i="1"/>
  <c r="I36" i="1"/>
  <c r="G36" i="1"/>
  <c r="K36" i="1"/>
  <c r="O36" i="1"/>
  <c r="M36" i="1"/>
  <c r="I35" i="1"/>
  <c r="G35" i="1"/>
  <c r="K35" i="1"/>
  <c r="O35" i="1"/>
  <c r="M35" i="1"/>
  <c r="I34" i="1"/>
  <c r="G34" i="1"/>
  <c r="K34" i="1"/>
  <c r="O34" i="1"/>
  <c r="M34" i="1"/>
  <c r="I33" i="1"/>
  <c r="G33" i="1"/>
  <c r="K33" i="1"/>
  <c r="O33" i="1"/>
  <c r="M33" i="1"/>
  <c r="I6" i="1"/>
  <c r="K6" i="1"/>
  <c r="O6" i="1"/>
  <c r="M6" i="1"/>
  <c r="P24" i="1"/>
  <c r="N24" i="1"/>
  <c r="L24" i="1"/>
  <c r="J24" i="1"/>
  <c r="H24" i="1"/>
  <c r="F24" i="1"/>
  <c r="L36" i="1"/>
  <c r="F34" i="1"/>
  <c r="H34" i="1"/>
  <c r="J34" i="1"/>
  <c r="L34" i="1"/>
  <c r="P34" i="1"/>
  <c r="E3" i="1"/>
  <c r="G3" i="1"/>
  <c r="I3" i="1"/>
  <c r="K3" i="1"/>
  <c r="O3" i="1"/>
  <c r="U36" i="1"/>
  <c r="V36" i="1"/>
  <c r="F33" i="1"/>
  <c r="H33" i="1"/>
  <c r="J33" i="1"/>
  <c r="L33" i="1"/>
  <c r="P33" i="1"/>
  <c r="U35" i="1"/>
  <c r="V35" i="1"/>
  <c r="F32" i="1"/>
  <c r="H32" i="1"/>
  <c r="J32" i="1"/>
  <c r="L32" i="1"/>
  <c r="P32" i="1"/>
  <c r="U34" i="1"/>
  <c r="V34" i="1"/>
  <c r="F31" i="1"/>
  <c r="H31" i="1"/>
  <c r="J31" i="1"/>
  <c r="L31" i="1"/>
  <c r="P31" i="1"/>
  <c r="U33" i="1"/>
  <c r="V33" i="1"/>
  <c r="S36" i="1"/>
  <c r="T36" i="1"/>
  <c r="S35" i="1"/>
  <c r="T35" i="1"/>
  <c r="S34" i="1"/>
  <c r="T34" i="1"/>
  <c r="S33" i="1"/>
  <c r="T33" i="1"/>
  <c r="P36" i="1"/>
  <c r="P35" i="1"/>
  <c r="N36" i="1"/>
  <c r="N35" i="1"/>
  <c r="N34" i="1"/>
  <c r="N33" i="1"/>
  <c r="N32" i="1"/>
  <c r="L35" i="1"/>
  <c r="J35" i="1"/>
  <c r="H36" i="1"/>
  <c r="H35" i="1"/>
  <c r="F36" i="1"/>
  <c r="F35" i="1"/>
  <c r="J36" i="1"/>
  <c r="M31" i="1"/>
  <c r="N31" i="1"/>
  <c r="N30" i="1"/>
  <c r="N29" i="1"/>
  <c r="N28" i="1"/>
  <c r="N27" i="1"/>
  <c r="N26" i="1"/>
  <c r="N25" i="1"/>
  <c r="N23" i="1"/>
  <c r="N22" i="1"/>
  <c r="M21" i="1"/>
  <c r="N21" i="1"/>
  <c r="N20" i="1"/>
  <c r="N19" i="1"/>
  <c r="N17" i="1"/>
  <c r="N16" i="1"/>
  <c r="N15" i="1"/>
  <c r="M14" i="1"/>
  <c r="N14" i="1"/>
  <c r="N13" i="1"/>
  <c r="N12" i="1"/>
  <c r="N11" i="1"/>
  <c r="N10" i="1"/>
  <c r="N9" i="1"/>
  <c r="N8" i="1"/>
  <c r="N7" i="1"/>
  <c r="N6" i="1"/>
  <c r="F30" i="1"/>
  <c r="H30" i="1"/>
  <c r="J30" i="1"/>
  <c r="L30" i="1"/>
  <c r="P30" i="1"/>
  <c r="U32" i="1"/>
  <c r="V32" i="1"/>
  <c r="S32" i="1"/>
  <c r="T32" i="1"/>
  <c r="U31" i="1"/>
  <c r="V31" i="1"/>
  <c r="S31" i="1"/>
  <c r="T31" i="1"/>
  <c r="F28" i="1"/>
  <c r="H28" i="1"/>
  <c r="J28" i="1"/>
  <c r="L28" i="1"/>
  <c r="P28" i="1"/>
  <c r="U30" i="1"/>
  <c r="V30" i="1"/>
  <c r="S30" i="1"/>
  <c r="T30" i="1"/>
  <c r="F27" i="1"/>
  <c r="H27" i="1"/>
  <c r="J27" i="1"/>
  <c r="L27" i="1"/>
  <c r="P27" i="1"/>
  <c r="U29" i="1"/>
  <c r="V29" i="1"/>
  <c r="S29" i="1"/>
  <c r="T29" i="1"/>
  <c r="F26" i="1"/>
  <c r="H26" i="1"/>
  <c r="J26" i="1"/>
  <c r="L26" i="1"/>
  <c r="P26" i="1"/>
  <c r="U28" i="1"/>
  <c r="V28" i="1"/>
  <c r="S28" i="1"/>
  <c r="T28" i="1"/>
  <c r="F25" i="1"/>
  <c r="H25" i="1"/>
  <c r="J25" i="1"/>
  <c r="L25" i="1"/>
  <c r="P25" i="1"/>
  <c r="U27" i="1"/>
  <c r="V27" i="1"/>
  <c r="S27" i="1"/>
  <c r="T27" i="1"/>
  <c r="F23" i="1"/>
  <c r="H23" i="1"/>
  <c r="J23" i="1"/>
  <c r="L23" i="1"/>
  <c r="P23" i="1"/>
  <c r="U26" i="1"/>
  <c r="V26" i="1"/>
  <c r="S26" i="1"/>
  <c r="T26" i="1"/>
  <c r="F22" i="1"/>
  <c r="H22" i="1"/>
  <c r="J22" i="1"/>
  <c r="L22" i="1"/>
  <c r="P22" i="1"/>
  <c r="U25" i="1"/>
  <c r="V25" i="1"/>
  <c r="S25" i="1"/>
  <c r="T25" i="1"/>
  <c r="F21" i="1"/>
  <c r="H21" i="1"/>
  <c r="J21" i="1"/>
  <c r="L21" i="1"/>
  <c r="P21" i="1"/>
  <c r="U23" i="1"/>
  <c r="V23" i="1"/>
  <c r="S23" i="1"/>
  <c r="T23" i="1"/>
  <c r="F20" i="1"/>
  <c r="H20" i="1"/>
  <c r="J20" i="1"/>
  <c r="L20" i="1"/>
  <c r="P20" i="1"/>
  <c r="U22" i="1"/>
  <c r="V22" i="1"/>
  <c r="S22" i="1"/>
  <c r="T22" i="1"/>
  <c r="U21" i="1"/>
  <c r="V21" i="1"/>
  <c r="S21" i="1"/>
  <c r="T21" i="1"/>
  <c r="F17" i="1"/>
  <c r="H17" i="1"/>
  <c r="J17" i="1"/>
  <c r="L17" i="1"/>
  <c r="P17" i="1"/>
  <c r="U20" i="1"/>
  <c r="V20" i="1"/>
  <c r="S20" i="1"/>
  <c r="T20" i="1"/>
  <c r="F16" i="1"/>
  <c r="H16" i="1"/>
  <c r="J16" i="1"/>
  <c r="L16" i="1"/>
  <c r="P16" i="1"/>
  <c r="U19" i="1"/>
  <c r="V19" i="1"/>
  <c r="S19" i="1"/>
  <c r="T19" i="1"/>
  <c r="F15" i="1"/>
  <c r="H15" i="1"/>
  <c r="J15" i="1"/>
  <c r="L15" i="1"/>
  <c r="P15" i="1"/>
  <c r="U17" i="1"/>
  <c r="V17" i="1"/>
  <c r="S17" i="1"/>
  <c r="T17" i="1"/>
  <c r="E14" i="1"/>
  <c r="F14" i="1"/>
  <c r="G14" i="1"/>
  <c r="H14" i="1"/>
  <c r="I14" i="1"/>
  <c r="J14" i="1"/>
  <c r="K14" i="1"/>
  <c r="L14" i="1"/>
  <c r="O14" i="1"/>
  <c r="P14" i="1"/>
  <c r="U16" i="1"/>
  <c r="V16" i="1"/>
  <c r="S16" i="1"/>
  <c r="T16" i="1"/>
  <c r="F13" i="1"/>
  <c r="H13" i="1"/>
  <c r="J13" i="1"/>
  <c r="L13" i="1"/>
  <c r="P13" i="1"/>
  <c r="U15" i="1"/>
  <c r="V15" i="1"/>
  <c r="S15" i="1"/>
  <c r="T15" i="1"/>
  <c r="F12" i="1"/>
  <c r="H12" i="1"/>
  <c r="J12" i="1"/>
  <c r="L12" i="1"/>
  <c r="P12" i="1"/>
  <c r="Q14" i="1"/>
  <c r="U14" i="1"/>
  <c r="V14" i="1"/>
  <c r="S14" i="1"/>
  <c r="T14" i="1"/>
  <c r="R14" i="1"/>
  <c r="F11" i="1"/>
  <c r="H11" i="1"/>
  <c r="J11" i="1"/>
  <c r="L11" i="1"/>
  <c r="P11" i="1"/>
  <c r="U13" i="1"/>
  <c r="V13" i="1"/>
  <c r="S13" i="1"/>
  <c r="T13" i="1"/>
  <c r="F10" i="1"/>
  <c r="H10" i="1"/>
  <c r="J10" i="1"/>
  <c r="L10" i="1"/>
  <c r="P10" i="1"/>
  <c r="U12" i="1"/>
  <c r="V12" i="1"/>
  <c r="S12" i="1"/>
  <c r="T12" i="1"/>
  <c r="F9" i="1"/>
  <c r="H9" i="1"/>
  <c r="J9" i="1"/>
  <c r="L9" i="1"/>
  <c r="P9" i="1"/>
  <c r="U11" i="1"/>
  <c r="V11" i="1"/>
  <c r="S11" i="1"/>
  <c r="T11" i="1"/>
  <c r="F8" i="1"/>
  <c r="H8" i="1"/>
  <c r="J8" i="1"/>
  <c r="L8" i="1"/>
  <c r="P8" i="1"/>
  <c r="U10" i="1"/>
  <c r="V10" i="1"/>
  <c r="S10" i="1"/>
  <c r="T10" i="1"/>
  <c r="F7" i="1"/>
  <c r="H7" i="1"/>
  <c r="J7" i="1"/>
  <c r="L7" i="1"/>
  <c r="P7" i="1"/>
  <c r="U9" i="1"/>
  <c r="V9" i="1"/>
  <c r="S9" i="1"/>
  <c r="T9" i="1"/>
  <c r="F6" i="1"/>
  <c r="H6" i="1"/>
  <c r="J6" i="1"/>
  <c r="L6" i="1"/>
  <c r="P6" i="1"/>
  <c r="U8" i="1"/>
  <c r="V8" i="1"/>
  <c r="S8" i="1"/>
  <c r="T8" i="1"/>
  <c r="U7" i="1"/>
  <c r="V7" i="1"/>
  <c r="S7" i="1"/>
  <c r="T7" i="1"/>
  <c r="U6" i="1"/>
  <c r="V6" i="1"/>
  <c r="S6" i="1"/>
  <c r="T6" i="1"/>
</calcChain>
</file>

<file path=xl/sharedStrings.xml><?xml version="1.0" encoding="utf-8"?>
<sst xmlns="http://schemas.openxmlformats.org/spreadsheetml/2006/main" count="311" uniqueCount="152">
  <si>
    <t>Introduction to Computer Science II</t>
  </si>
  <si>
    <t>ID</t>
  </si>
  <si>
    <t>StudentName</t>
  </si>
  <si>
    <t>Email</t>
  </si>
  <si>
    <t>Total</t>
  </si>
  <si>
    <t>Remaining</t>
  </si>
  <si>
    <t>Weight</t>
  </si>
  <si>
    <t>Quizzes</t>
  </si>
  <si>
    <t>%</t>
  </si>
  <si>
    <t>Homework</t>
  </si>
  <si>
    <t>Labs</t>
  </si>
  <si>
    <t>Midterm</t>
  </si>
  <si>
    <t>Final</t>
  </si>
  <si>
    <t>Current</t>
  </si>
  <si>
    <t>Minimum</t>
  </si>
  <si>
    <t>Maximum</t>
  </si>
  <si>
    <t>Homeworks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</si>
  <si>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</si>
  <si>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</si>
  <si>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</si>
  <si>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</si>
  <si>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</si>
  <si>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</si>
  <si>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</si>
  <si>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</si>
  <si>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</si>
  <si>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</si>
  <si>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</si>
  <si>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</si>
  <si>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</si>
  <si>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</si>
  <si>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</si>
  <si>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</si>
  <si>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</si>
  <si>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</si>
  <si>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</si>
  <si>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Q21</t>
  </si>
  <si>
    <t>Q22</t>
  </si>
  <si>
    <t>Q23</t>
  </si>
  <si>
    <t>Q24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</si>
  <si>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</si>
  <si>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</si>
  <si>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</si>
  <si>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</si>
  <si>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</si>
  <si>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</si>
  <si>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</si>
  <si>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</si>
  <si>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</si>
  <si>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</si>
  <si>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</si>
  <si>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</si>
  <si>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</si>
  <si>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</si>
  <si>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</si>
  <si>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</si>
  <si>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</si>
  <si>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</si>
  <si>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</si>
  <si>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</si>
  <si>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</si>
  <si>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</si>
  <si>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</si>
  <si>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Midterm2</t>
  </si>
  <si>
    <t>Midterm1</t>
  </si>
  <si>
    <t>Institution</t>
  </si>
  <si>
    <t>Major</t>
  </si>
  <si>
    <t>Reg</t>
  </si>
  <si>
    <t>GradeMode</t>
  </si>
  <si>
    <t>SubmittedGrade</t>
  </si>
  <si>
    <t>FinalGrade</t>
  </si>
  <si>
    <t>MAN</t>
  </si>
  <si>
    <t>Information&amp; Computer Sciences</t>
  </si>
  <si>
    <t>RW</t>
  </si>
  <si>
    <t>Standard Letter A-F</t>
  </si>
  <si>
    <t>Computer Science</t>
  </si>
  <si>
    <t>Exploratory</t>
  </si>
  <si>
    <t>RE</t>
  </si>
  <si>
    <t>Kawamoto, Ryan K.</t>
  </si>
  <si>
    <t>ryankkaw@hawaii.edu</t>
  </si>
  <si>
    <t>Work Hours</t>
  </si>
  <si>
    <t>Extra Credit</t>
  </si>
  <si>
    <t>Q20</t>
  </si>
  <si>
    <t>ICS 211 001 (CRN: 74952)</t>
  </si>
  <si>
    <t>Class Meets: MW, 1030-1145, in KUY 310, 08/22 thru 12/16/2016</t>
  </si>
  <si>
    <t>Class Meets: WF, 1630-1745, in POST 319, 08/22 thru 12/16/2016</t>
  </si>
  <si>
    <t>Enrollment: 30 of 30 (0 seats available)</t>
  </si>
  <si>
    <t>Bala, April-Angela I.</t>
  </si>
  <si>
    <t>aaibala@hawaii.edu</t>
  </si>
  <si>
    <t>Bone, Mark L.</t>
  </si>
  <si>
    <t>bone@hawaii.edu</t>
  </si>
  <si>
    <t xml:space="preserve">Chen, Wendy </t>
  </si>
  <si>
    <t>wchen9@hawaii.edu</t>
  </si>
  <si>
    <t>Chin, Jonathan K.</t>
  </si>
  <si>
    <t>jkchin@hawaii.edu</t>
  </si>
  <si>
    <t>Denton-Kubo, Jake T.</t>
  </si>
  <si>
    <t>jaketdk@hawaii.edu</t>
  </si>
  <si>
    <t>Doan, Brandon S.</t>
  </si>
  <si>
    <t>doanb@hawaii.edu</t>
  </si>
  <si>
    <t>Fukushima, Kelsey R.</t>
  </si>
  <si>
    <t>Computer Engineering</t>
  </si>
  <si>
    <t>kryf@hawaii.edu</t>
  </si>
  <si>
    <t>Garcia, Sollie B.</t>
  </si>
  <si>
    <t>sollie@hawaii.edu</t>
  </si>
  <si>
    <t>Gorai, Creighton H.</t>
  </si>
  <si>
    <t>cgorai@hawaii.edu</t>
  </si>
  <si>
    <t>Kinel, Seth A.</t>
  </si>
  <si>
    <t>sethak@hawaii.edu</t>
  </si>
  <si>
    <t xml:space="preserve">Lee, Kelly </t>
  </si>
  <si>
    <t>kellyl4@hawaii.edu</t>
  </si>
  <si>
    <t>Li, Dan D.</t>
  </si>
  <si>
    <t>danli@hawaii.edu</t>
  </si>
  <si>
    <t xml:space="preserve">Luu, Michelle </t>
  </si>
  <si>
    <t>mluu83@hawaii.edu</t>
  </si>
  <si>
    <t>Mateo, Chaster T.</t>
  </si>
  <si>
    <t>chaster@hawaii.edu</t>
  </si>
  <si>
    <t>McClure, Melissa K.</t>
  </si>
  <si>
    <t>mkmcclur@hawaii.edu</t>
  </si>
  <si>
    <t>Na, Jonathan J.</t>
  </si>
  <si>
    <t>jna6@hawaii.edu</t>
  </si>
  <si>
    <t>Nakata, Ryan K.</t>
  </si>
  <si>
    <t>rknakata@hawaii.edu</t>
  </si>
  <si>
    <t>Nguyen, Huy A.</t>
  </si>
  <si>
    <t>huy2@hawaii.edu</t>
  </si>
  <si>
    <t>Pa'ahana, Kailey N.</t>
  </si>
  <si>
    <t>Art</t>
  </si>
  <si>
    <t>kpaahana@hawaii.edu</t>
  </si>
  <si>
    <t xml:space="preserve">Park, Heuijae </t>
  </si>
  <si>
    <t>heuijae@hawaii.edu</t>
  </si>
  <si>
    <t>Pascual, Mary Elizabeth K.</t>
  </si>
  <si>
    <t>mekp@hawaii.edu</t>
  </si>
  <si>
    <t>Peterson, Yubi M.</t>
  </si>
  <si>
    <t>yubi@hawaii.edu</t>
  </si>
  <si>
    <t>Redaja, Reno L.</t>
  </si>
  <si>
    <t>rredaja@hawaii.edu</t>
  </si>
  <si>
    <t>Sabbaghian, Sabrina V.</t>
  </si>
  <si>
    <t>ssabbagh@hawaii.edu</t>
  </si>
  <si>
    <t>Saldania, Courtney K.</t>
  </si>
  <si>
    <t>cks808@hawaii.edu</t>
  </si>
  <si>
    <t>Tacker, David R.</t>
  </si>
  <si>
    <t>dtacker@hawaii.edu</t>
  </si>
  <si>
    <t>Thai, Andy M.</t>
  </si>
  <si>
    <t>andythai@hawaii.edu</t>
  </si>
  <si>
    <t>Wataru, Blaine M.</t>
  </si>
  <si>
    <t>watarub@hawaii.edu</t>
  </si>
  <si>
    <t xml:space="preserve">Wu, Jing Jie </t>
  </si>
  <si>
    <t>jingjie6@hawaii.edu</t>
  </si>
  <si>
    <t>20 - 25</t>
  </si>
  <si>
    <t>20 - 40</t>
  </si>
  <si>
    <t>15 - 20</t>
  </si>
  <si>
    <t>0 or 8</t>
  </si>
  <si>
    <t>32 - 46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</si>
</sst>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0" borderId="0" xfId="0" applyNumberFormat="1"/>
    <xf numFmtId="10" fontId="0" fillId="0" borderId="2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16" fontId="0" fillId="0" borderId="0" xfId="0" applyNumberFormat="1"/>
    <xf numFmtId="0" fontId="3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tabSelected="1" showRuler="0" workbookViewId="0">
      <pane xSplit="4" topLeftCell="S1" activePane="topRight" state="frozen"/>
      <selection activeCell="B1" sqref="B1"/>
      <selection pane="topRight" activeCell="X21" sqref="X21"/>
    </sheetView>
  </sheetViews>
  <sheetFormatPr baseColWidth="10" defaultRowHeight="15" x14ac:dyDescent="0"/>
  <cols>
    <col min="1" max="1" width="30.1640625" hidden="1" customWidth="1"/>
    <col min="2" max="2" width="25.5" bestFit="1" customWidth="1"/>
    <col min="3" max="3" width="20.5" hidden="1" customWidth="1"/>
    <col min="4" max="4" width="11" hidden="1" customWidth="1"/>
    <col min="5" max="5" width="7.5" customWidth="1"/>
    <col min="6" max="6" width="8.1640625" customWidth="1"/>
    <col min="7" max="7" width="10.1640625" customWidth="1"/>
    <col min="8" max="8" width="8.1640625" customWidth="1"/>
    <col min="9" max="9" width="4.83203125" customWidth="1"/>
    <col min="10" max="10" width="8.1640625" customWidth="1"/>
    <col min="11" max="11" width="9.33203125" customWidth="1"/>
    <col min="12" max="12" width="8.1640625" customWidth="1"/>
    <col min="13" max="13" width="9.33203125" customWidth="1"/>
    <col min="14" max="14" width="8.1640625" customWidth="1"/>
    <col min="15" max="15" width="5.1640625" customWidth="1"/>
    <col min="16" max="16" width="8.1640625" customWidth="1"/>
    <col min="17" max="17" width="8.1640625" bestFit="1" customWidth="1"/>
    <col min="18" max="18" width="9.83203125" bestFit="1" customWidth="1"/>
    <col min="19" max="19" width="9.1640625" bestFit="1" customWidth="1"/>
    <col min="20" max="20" width="7.1640625" bestFit="1" customWidth="1"/>
    <col min="21" max="21" width="9.5" bestFit="1" customWidth="1"/>
    <col min="22" max="22" width="8.1640625" bestFit="1" customWidth="1"/>
    <col min="23" max="23" width="7.5" customWidth="1"/>
    <col min="24" max="41" width="4.6640625" customWidth="1"/>
    <col min="42" max="42" width="4.33203125" customWidth="1"/>
    <col min="43" max="46" width="4.6640625" customWidth="1"/>
    <col min="47" max="47" width="11" customWidth="1"/>
    <col min="48" max="55" width="4.5" bestFit="1" customWidth="1"/>
    <col min="56" max="56" width="4.5" style="8" bestFit="1" customWidth="1"/>
    <col min="57" max="57" width="8.5" bestFit="1" customWidth="1"/>
    <col min="58" max="58" width="9.33203125" bestFit="1" customWidth="1"/>
    <col min="59" max="59" width="5.1640625" style="8" bestFit="1" customWidth="1"/>
    <col min="60" max="60" width="4.83203125" bestFit="1" customWidth="1"/>
    <col min="61" max="61" width="4.1640625" customWidth="1"/>
    <col min="62" max="72" width="4.1640625" bestFit="1" customWidth="1"/>
  </cols>
  <sheetData>
    <row r="1" spans="1:73">
      <c r="A1" t="s">
        <v>0</v>
      </c>
      <c r="F1" s="2"/>
      <c r="H1" s="2"/>
      <c r="I1" s="3"/>
      <c r="J1" s="2"/>
      <c r="K1" s="3"/>
      <c r="L1" s="2"/>
      <c r="M1" s="2"/>
      <c r="N1" s="2"/>
      <c r="O1" s="3"/>
      <c r="P1" s="2"/>
      <c r="Q1" s="3" t="s">
        <v>4</v>
      </c>
      <c r="R1" t="s">
        <v>5</v>
      </c>
      <c r="S1" s="3"/>
      <c r="U1" s="3"/>
      <c r="V1" s="4"/>
      <c r="W1" t="s">
        <v>7</v>
      </c>
      <c r="AT1" s="8"/>
      <c r="AU1" t="s">
        <v>16</v>
      </c>
      <c r="BE1" t="s">
        <v>11</v>
      </c>
      <c r="BF1" t="s">
        <v>63</v>
      </c>
      <c r="BG1" s="8" t="s">
        <v>12</v>
      </c>
      <c r="BH1" t="s">
        <v>10</v>
      </c>
      <c r="BT1" s="8"/>
      <c r="BU1" t="s">
        <v>81</v>
      </c>
    </row>
    <row r="2" spans="1:73">
      <c r="A2" t="s">
        <v>83</v>
      </c>
      <c r="E2">
        <f>SUM(W2:AT2)</f>
        <v>20</v>
      </c>
      <c r="F2" s="2"/>
      <c r="G2">
        <f>SUM(AU2:BD2)</f>
        <v>0</v>
      </c>
      <c r="H2" s="2"/>
      <c r="I2" s="3">
        <f>SUM(BH2:BT2)</f>
        <v>0</v>
      </c>
      <c r="J2" s="2"/>
      <c r="K2" s="3">
        <f>BE2</f>
        <v>0</v>
      </c>
      <c r="L2" s="2"/>
      <c r="M2" s="3">
        <f>BF2</f>
        <v>0</v>
      </c>
      <c r="N2" s="2"/>
      <c r="O2" s="3">
        <f>BG2</f>
        <v>0</v>
      </c>
      <c r="P2" s="2"/>
      <c r="Q2" s="3">
        <f>E2*F4+G2*H4+I2*J4+K2*L4+M2*N4+O2*P4</f>
        <v>3</v>
      </c>
      <c r="R2">
        <f>Q3-Q2</f>
        <v>122.5</v>
      </c>
      <c r="S2" s="3"/>
      <c r="U2" s="3"/>
      <c r="V2" s="4"/>
      <c r="W2">
        <v>10</v>
      </c>
      <c r="X2">
        <v>10</v>
      </c>
      <c r="AT2" s="8"/>
      <c r="BT2" s="8"/>
    </row>
    <row r="3" spans="1:73">
      <c r="E3">
        <f>SUM(W3:AT3)</f>
        <v>240</v>
      </c>
      <c r="F3" s="2"/>
      <c r="G3">
        <f>SUM(AU3:BD3)</f>
        <v>100</v>
      </c>
      <c r="H3" s="2"/>
      <c r="I3" s="3">
        <f>SUM(BH3:BT3)</f>
        <v>130</v>
      </c>
      <c r="J3" s="2"/>
      <c r="K3" s="3">
        <f>BE3</f>
        <v>100</v>
      </c>
      <c r="L3" s="2"/>
      <c r="M3" s="3">
        <v>100</v>
      </c>
      <c r="N3" s="2"/>
      <c r="O3" s="3">
        <f>BG3</f>
        <v>100</v>
      </c>
      <c r="P3" s="2"/>
      <c r="Q3" s="3">
        <f>E3*F4+G3*H4+I3*J4+K3*L4+M3*N4+O3*P4</f>
        <v>125.5</v>
      </c>
      <c r="S3" s="3"/>
      <c r="U3" s="3"/>
      <c r="V3" s="4"/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 s="8">
        <v>10</v>
      </c>
      <c r="AU3" s="9">
        <v>10</v>
      </c>
      <c r="AV3" s="9">
        <v>10</v>
      </c>
      <c r="AW3" s="9">
        <v>10</v>
      </c>
      <c r="AX3" s="9">
        <v>10</v>
      </c>
      <c r="AY3" s="9">
        <v>10</v>
      </c>
      <c r="AZ3" s="9">
        <v>10</v>
      </c>
      <c r="BA3" s="9">
        <v>10</v>
      </c>
      <c r="BB3" s="9">
        <v>10</v>
      </c>
      <c r="BC3" s="9">
        <v>10</v>
      </c>
      <c r="BD3" s="10">
        <v>10</v>
      </c>
      <c r="BE3" s="9">
        <v>100</v>
      </c>
      <c r="BF3" s="9">
        <v>100</v>
      </c>
      <c r="BG3" s="10">
        <v>100</v>
      </c>
      <c r="BH3" s="9">
        <v>10</v>
      </c>
      <c r="BI3" s="9">
        <v>10</v>
      </c>
      <c r="BJ3" s="9">
        <v>10</v>
      </c>
      <c r="BK3" s="9">
        <v>10</v>
      </c>
      <c r="BL3" s="9">
        <v>10</v>
      </c>
      <c r="BM3" s="9">
        <v>10</v>
      </c>
      <c r="BN3" s="9">
        <v>10</v>
      </c>
      <c r="BO3" s="9">
        <v>10</v>
      </c>
      <c r="BP3" s="9">
        <v>10</v>
      </c>
      <c r="BQ3" s="9">
        <v>10</v>
      </c>
      <c r="BR3" s="9">
        <v>10</v>
      </c>
      <c r="BS3" s="9">
        <v>10</v>
      </c>
      <c r="BT3" s="8">
        <v>10</v>
      </c>
    </row>
    <row r="4" spans="1:73">
      <c r="E4" t="s">
        <v>6</v>
      </c>
      <c r="F4" s="2">
        <v>0.15</v>
      </c>
      <c r="H4" s="2">
        <v>0.3</v>
      </c>
      <c r="I4" s="3"/>
      <c r="J4" s="2">
        <v>0.15</v>
      </c>
      <c r="K4" s="3"/>
      <c r="L4" s="2">
        <v>0.1</v>
      </c>
      <c r="M4" s="2"/>
      <c r="N4" s="2">
        <v>0.1</v>
      </c>
      <c r="O4" s="3"/>
      <c r="P4" s="2">
        <v>0.2</v>
      </c>
      <c r="Q4" s="3"/>
      <c r="S4" s="3"/>
      <c r="U4" s="3"/>
      <c r="V4" s="4"/>
      <c r="AT4" s="8"/>
      <c r="AU4" s="9"/>
      <c r="AV4" s="9"/>
      <c r="AW4" s="9"/>
      <c r="AX4" s="9"/>
      <c r="AY4" s="9"/>
      <c r="AZ4" s="9"/>
      <c r="BA4" s="9"/>
      <c r="BB4" s="9"/>
      <c r="BC4" s="9"/>
      <c r="BD4" s="10"/>
      <c r="BE4" s="9"/>
      <c r="BF4" s="9"/>
      <c r="BG4" s="10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8"/>
    </row>
    <row r="5" spans="1:73" s="1" customFormat="1">
      <c r="A5" s="1" t="s">
        <v>1</v>
      </c>
      <c r="B5" s="1" t="s">
        <v>2</v>
      </c>
      <c r="C5" s="1" t="s">
        <v>3</v>
      </c>
      <c r="D5" s="1" t="s">
        <v>80</v>
      </c>
      <c r="E5" s="1" t="s">
        <v>7</v>
      </c>
      <c r="F5" s="5" t="s">
        <v>8</v>
      </c>
      <c r="G5" s="1" t="s">
        <v>9</v>
      </c>
      <c r="H5" s="5" t="s">
        <v>8</v>
      </c>
      <c r="I5" s="6" t="s">
        <v>10</v>
      </c>
      <c r="J5" s="5" t="s">
        <v>8</v>
      </c>
      <c r="K5" s="6" t="s">
        <v>64</v>
      </c>
      <c r="L5" s="5" t="s">
        <v>8</v>
      </c>
      <c r="M5" s="5" t="s">
        <v>63</v>
      </c>
      <c r="N5" s="5" t="s">
        <v>8</v>
      </c>
      <c r="O5" s="6" t="s">
        <v>12</v>
      </c>
      <c r="P5" s="5"/>
      <c r="Q5" s="6" t="s">
        <v>13</v>
      </c>
      <c r="R5" s="1" t="s">
        <v>8</v>
      </c>
      <c r="S5" s="6" t="s">
        <v>14</v>
      </c>
      <c r="T5" s="1" t="s">
        <v>8</v>
      </c>
      <c r="U5" s="6" t="s">
        <v>15</v>
      </c>
      <c r="V5" s="7" t="s">
        <v>8</v>
      </c>
      <c r="W5" s="1" t="s">
        <v>17</v>
      </c>
      <c r="X5" s="1" t="s">
        <v>18</v>
      </c>
      <c r="Y5" s="1" t="s">
        <v>19</v>
      </c>
      <c r="Z5" s="1" t="s">
        <v>20</v>
      </c>
      <c r="AA5" s="1" t="s">
        <v>21</v>
      </c>
      <c r="AB5" s="1" t="s">
        <v>22</v>
      </c>
      <c r="AC5" s="1" t="s">
        <v>23</v>
      </c>
      <c r="AD5" s="1" t="s">
        <v>24</v>
      </c>
      <c r="AE5" s="1" t="s">
        <v>25</v>
      </c>
      <c r="AF5" s="1" t="s">
        <v>26</v>
      </c>
      <c r="AG5" s="1" t="s">
        <v>27</v>
      </c>
      <c r="AH5" s="1" t="s">
        <v>28</v>
      </c>
      <c r="AI5" s="1" t="s">
        <v>29</v>
      </c>
      <c r="AJ5" s="1" t="s">
        <v>30</v>
      </c>
      <c r="AK5" s="1" t="s">
        <v>31</v>
      </c>
      <c r="AL5" s="1" t="s">
        <v>32</v>
      </c>
      <c r="AM5" s="1" t="s">
        <v>33</v>
      </c>
      <c r="AN5" s="1" t="s">
        <v>34</v>
      </c>
      <c r="AO5" s="1" t="s">
        <v>35</v>
      </c>
      <c r="AP5" s="1" t="s">
        <v>82</v>
      </c>
      <c r="AQ5" s="1" t="s">
        <v>36</v>
      </c>
      <c r="AR5" s="1" t="s">
        <v>37</v>
      </c>
      <c r="AS5" s="1" t="s">
        <v>38</v>
      </c>
      <c r="AT5" s="11" t="s">
        <v>39</v>
      </c>
      <c r="AU5" s="1" t="s">
        <v>40</v>
      </c>
      <c r="AV5" s="1" t="s">
        <v>41</v>
      </c>
      <c r="AW5" s="1" t="s">
        <v>42</v>
      </c>
      <c r="AX5" s="1" t="s">
        <v>43</v>
      </c>
      <c r="AY5" s="1" t="s">
        <v>44</v>
      </c>
      <c r="AZ5" s="1" t="s">
        <v>45</v>
      </c>
      <c r="BA5" s="1" t="s">
        <v>46</v>
      </c>
      <c r="BB5" s="1" t="s">
        <v>47</v>
      </c>
      <c r="BC5" s="1" t="s">
        <v>48</v>
      </c>
      <c r="BD5" s="11" t="s">
        <v>49</v>
      </c>
      <c r="BG5" s="11"/>
      <c r="BH5" s="1" t="s">
        <v>50</v>
      </c>
      <c r="BI5" s="1" t="s">
        <v>51</v>
      </c>
      <c r="BJ5" s="1" t="s">
        <v>52</v>
      </c>
      <c r="BK5" s="1" t="s">
        <v>53</v>
      </c>
      <c r="BL5" s="1" t="s">
        <v>54</v>
      </c>
      <c r="BM5" s="1" t="s">
        <v>55</v>
      </c>
      <c r="BN5" s="1" t="s">
        <v>56</v>
      </c>
      <c r="BO5" s="1" t="s">
        <v>57</v>
      </c>
      <c r="BP5" s="1" t="s">
        <v>58</v>
      </c>
      <c r="BQ5" s="1" t="s">
        <v>59</v>
      </c>
      <c r="BR5" s="1" t="s">
        <v>60</v>
      </c>
      <c r="BS5" s="1" t="s">
        <v>61</v>
      </c>
      <c r="BT5" s="11" t="s">
        <v>62</v>
      </c>
    </row>
    <row r="6" spans="1:73">
      <c r="B6" t="s">
        <v>87</v>
      </c>
      <c r="D6">
        <v>15</v>
      </c>
      <c r="E6">
        <f t="shared" ref="E6:E36" si="0">SUM(W6:AT6)</f>
        <v>16</v>
      </c>
      <c r="F6" s="2">
        <f>IF(E2&lt;&gt;0,E6/E2,1)</f>
        <v>0.8</v>
      </c>
      <c r="G6">
        <f t="shared" ref="G6:G32" si="1">SUM(AU6:BD6)</f>
        <v>0</v>
      </c>
      <c r="H6" s="2">
        <f>IF(G2&lt;&gt;0,G6/G2,1)</f>
        <v>1</v>
      </c>
      <c r="I6" s="3">
        <f>SUM(BH6:BT6)</f>
        <v>0</v>
      </c>
      <c r="J6" s="2">
        <f>IF(I2&lt;&gt;0,I6/I2,1)</f>
        <v>1</v>
      </c>
      <c r="K6" s="3">
        <f>BE6</f>
        <v>0</v>
      </c>
      <c r="L6" s="2">
        <f>IF(K2&lt;&gt;0,K6/K2,1)</f>
        <v>1</v>
      </c>
      <c r="M6" s="3">
        <f>BG6</f>
        <v>0</v>
      </c>
      <c r="N6" s="2">
        <f>IF(M2&lt;&gt;0,M6/M2,1)</f>
        <v>1</v>
      </c>
      <c r="O6" s="3">
        <f>BG6</f>
        <v>0</v>
      </c>
      <c r="P6" s="2">
        <f>IF(O2&lt;&gt;0,O6/O2,1)</f>
        <v>1</v>
      </c>
      <c r="Q6" s="3">
        <f>(E6*F4+G6*H4+I6*J4+K6*L4+O6*P4 +M6*N4)</f>
        <v>2.4</v>
      </c>
      <c r="R6" s="2">
        <f>IF(Q2 &lt;&gt; 0, Q6/Q2, 0)</f>
        <v>0.79999999999999993</v>
      </c>
      <c r="S6" s="3">
        <f>Q6</f>
        <v>2.4</v>
      </c>
      <c r="T6" s="2">
        <f>S6/Q3</f>
        <v>1.9123505976095617E-2</v>
      </c>
      <c r="U6" s="3">
        <f>Q6+R2</f>
        <v>124.9</v>
      </c>
      <c r="V6" s="4">
        <f>U6/Q3</f>
        <v>0.99521912350597619</v>
      </c>
      <c r="W6">
        <v>8</v>
      </c>
      <c r="X6">
        <v>8</v>
      </c>
      <c r="AT6" s="8"/>
      <c r="BT6" s="8"/>
      <c r="BU6" s="9"/>
    </row>
    <row r="7" spans="1:73">
      <c r="B7" t="s">
        <v>89</v>
      </c>
      <c r="D7">
        <v>20</v>
      </c>
      <c r="E7">
        <f t="shared" si="0"/>
        <v>15</v>
      </c>
      <c r="F7" s="2">
        <f>IF(E2&lt;&gt;0,E7/E2,1)</f>
        <v>0.75</v>
      </c>
      <c r="G7">
        <f t="shared" si="1"/>
        <v>0</v>
      </c>
      <c r="H7" s="2">
        <f>IF(G2&lt;&gt;0,G7/G2,1)</f>
        <v>1</v>
      </c>
      <c r="I7" s="3">
        <f t="shared" ref="I7:I32" si="2">SUM(BH7:BT7)</f>
        <v>0</v>
      </c>
      <c r="J7" s="2">
        <f>IF(I2&lt;&gt;0,I7/I2,1)</f>
        <v>1</v>
      </c>
      <c r="K7" s="3">
        <f t="shared" ref="K7:K32" si="3">BE7</f>
        <v>0</v>
      </c>
      <c r="L7" s="2">
        <f>IF(K2&lt;&gt;0,K7/K2,1)</f>
        <v>1</v>
      </c>
      <c r="M7" s="3">
        <f t="shared" ref="M7:M32" si="4">BG7</f>
        <v>0</v>
      </c>
      <c r="N7" s="2">
        <f>IF(M2&lt;&gt;0,M7/M2,1)</f>
        <v>1</v>
      </c>
      <c r="O7" s="3">
        <f t="shared" ref="O7:O32" si="5">BG7</f>
        <v>0</v>
      </c>
      <c r="P7" s="2">
        <f>IF(O2&lt;&gt;0,O7/O2,1)</f>
        <v>1</v>
      </c>
      <c r="Q7" s="3">
        <f>(E7*F4+G7*H4+I7*J4+K7*L4+O7*P4+M7*N4)</f>
        <v>2.25</v>
      </c>
      <c r="R7" s="2">
        <f>IF(Q2 &lt;&gt; 0, Q7/Q2, 0)</f>
        <v>0.75</v>
      </c>
      <c r="S7" s="3">
        <f t="shared" ref="S7:S32" si="6">Q7</f>
        <v>2.25</v>
      </c>
      <c r="T7" s="2">
        <f>S7/Q3</f>
        <v>1.7928286852589643E-2</v>
      </c>
      <c r="U7" s="3">
        <f>Q7+R2</f>
        <v>124.75</v>
      </c>
      <c r="V7" s="4">
        <f>U7/Q3</f>
        <v>0.99402390438247012</v>
      </c>
      <c r="W7">
        <v>8</v>
      </c>
      <c r="X7">
        <v>7</v>
      </c>
      <c r="AT7" s="8"/>
      <c r="BT7" s="8"/>
      <c r="BU7" s="9"/>
    </row>
    <row r="8" spans="1:73">
      <c r="B8" t="s">
        <v>91</v>
      </c>
      <c r="D8">
        <v>0</v>
      </c>
      <c r="E8">
        <f t="shared" si="0"/>
        <v>17</v>
      </c>
      <c r="F8" s="2">
        <f>IF(E2&lt;&gt;0,E8/E2,1)</f>
        <v>0.85</v>
      </c>
      <c r="G8">
        <f t="shared" si="1"/>
        <v>0</v>
      </c>
      <c r="H8" s="2">
        <f>IF(G2&lt;&gt;0,G8/G2,1)</f>
        <v>1</v>
      </c>
      <c r="I8" s="3">
        <f t="shared" si="2"/>
        <v>0</v>
      </c>
      <c r="J8" s="2">
        <f>IF(I2&lt;&gt;0,I8/I2,1)</f>
        <v>1</v>
      </c>
      <c r="K8" s="3">
        <f t="shared" si="3"/>
        <v>0</v>
      </c>
      <c r="L8" s="2">
        <f>IF(K2&lt;&gt;0,K8/K2,1)</f>
        <v>1</v>
      </c>
      <c r="M8" s="3">
        <f t="shared" si="4"/>
        <v>0</v>
      </c>
      <c r="N8" s="2">
        <f>IF(M2&lt;&gt;0,M8/M2,1)</f>
        <v>1</v>
      </c>
      <c r="O8" s="3">
        <f t="shared" si="5"/>
        <v>0</v>
      </c>
      <c r="P8" s="2">
        <f>IF(O2&lt;&gt;0,O8/O2,1)</f>
        <v>1</v>
      </c>
      <c r="Q8" s="3">
        <f>(E8*F4+G8*H4+I8*J4+K8*L4+O8*P4+M8*N4)</f>
        <v>2.5499999999999998</v>
      </c>
      <c r="R8" s="2">
        <f>IF(Q2 &lt;&gt; 0, Q8/Q2, 0)</f>
        <v>0.85</v>
      </c>
      <c r="S8" s="3">
        <f t="shared" si="6"/>
        <v>2.5499999999999998</v>
      </c>
      <c r="T8" s="2">
        <f>S8/Q3</f>
        <v>2.0318725099601594E-2</v>
      </c>
      <c r="U8" s="3">
        <f>Q8+R2</f>
        <v>125.05</v>
      </c>
      <c r="V8" s="4">
        <f>U8/Q3</f>
        <v>0.99641434262948203</v>
      </c>
      <c r="W8">
        <v>9</v>
      </c>
      <c r="X8">
        <v>8</v>
      </c>
      <c r="AT8" s="8"/>
      <c r="BT8" s="8"/>
    </row>
    <row r="9" spans="1:73">
      <c r="B9" t="s">
        <v>93</v>
      </c>
      <c r="D9">
        <v>15</v>
      </c>
      <c r="E9">
        <f t="shared" si="0"/>
        <v>15</v>
      </c>
      <c r="F9" s="2">
        <f>IF(E2&lt;&gt;0,E9/E2,1)</f>
        <v>0.75</v>
      </c>
      <c r="G9">
        <f t="shared" si="1"/>
        <v>0</v>
      </c>
      <c r="H9" s="2">
        <f>IF(G2&lt;&gt;0,G9/G2,1)</f>
        <v>1</v>
      </c>
      <c r="I9" s="3">
        <f t="shared" si="2"/>
        <v>0</v>
      </c>
      <c r="J9" s="2">
        <f>IF(I2&lt;&gt;0,I9/I2,1)</f>
        <v>1</v>
      </c>
      <c r="K9" s="3">
        <f t="shared" si="3"/>
        <v>0</v>
      </c>
      <c r="L9" s="2">
        <f>IF(K2&lt;&gt;0,K9/K2,1)</f>
        <v>1</v>
      </c>
      <c r="M9" s="3">
        <f t="shared" si="4"/>
        <v>0</v>
      </c>
      <c r="N9" s="2">
        <f>IF(M2&lt;&gt;0,M9/M2,1)</f>
        <v>1</v>
      </c>
      <c r="O9" s="3">
        <f t="shared" si="5"/>
        <v>0</v>
      </c>
      <c r="P9" s="2">
        <f>IF(O2&lt;&gt;0,O9/O2,1)</f>
        <v>1</v>
      </c>
      <c r="Q9" s="3">
        <f>(E9*F4+G9*H4+I9*J4+K9*L4+O9*P4+M9*N4)</f>
        <v>2.25</v>
      </c>
      <c r="R9" s="2">
        <f>IF(Q2&lt;&gt;0,Q9/Q2,0)</f>
        <v>0.75</v>
      </c>
      <c r="S9" s="3">
        <f t="shared" si="6"/>
        <v>2.25</v>
      </c>
      <c r="T9" s="2">
        <f>S9/Q3</f>
        <v>1.7928286852589643E-2</v>
      </c>
      <c r="U9" s="3">
        <f>Q9+R2</f>
        <v>124.75</v>
      </c>
      <c r="V9" s="4">
        <f>U9/Q3</f>
        <v>0.99402390438247012</v>
      </c>
      <c r="W9">
        <v>8</v>
      </c>
      <c r="X9">
        <v>7</v>
      </c>
      <c r="AT9" s="8"/>
      <c r="BT9" s="8"/>
    </row>
    <row r="10" spans="1:73">
      <c r="B10" t="s">
        <v>95</v>
      </c>
      <c r="D10">
        <v>22</v>
      </c>
      <c r="E10">
        <f t="shared" si="0"/>
        <v>18</v>
      </c>
      <c r="F10" s="2">
        <f>IF(E2&lt;&gt;0,E10/E2,1)</f>
        <v>0.9</v>
      </c>
      <c r="G10">
        <f t="shared" si="1"/>
        <v>0</v>
      </c>
      <c r="H10" s="2">
        <f>IF(G2&lt;&gt;0,G10/G2,1)</f>
        <v>1</v>
      </c>
      <c r="I10" s="3">
        <f t="shared" si="2"/>
        <v>0</v>
      </c>
      <c r="J10" s="2">
        <f>IF(I2&lt;&gt;0,I10/I2,1)</f>
        <v>1</v>
      </c>
      <c r="K10" s="3">
        <f t="shared" si="3"/>
        <v>0</v>
      </c>
      <c r="L10" s="2">
        <f>IF(K2&lt;&gt;0,K10/K2,1)</f>
        <v>1</v>
      </c>
      <c r="M10" s="3">
        <f t="shared" si="4"/>
        <v>0</v>
      </c>
      <c r="N10" s="2">
        <f>IF(M2&lt;&gt;0,M10/M2,1)</f>
        <v>1</v>
      </c>
      <c r="O10" s="3">
        <f t="shared" si="5"/>
        <v>0</v>
      </c>
      <c r="P10" s="2">
        <f>IF(O2&lt;&gt;0,O10/O2,1)</f>
        <v>1</v>
      </c>
      <c r="Q10" s="3">
        <f>(E10*F4+G10*H4+I10*J4+K10*L4+O10*P4+M10*N4)</f>
        <v>2.6999999999999997</v>
      </c>
      <c r="R10" s="2">
        <f>IF(Q2&lt;&gt;0,Q10/Q2,0)</f>
        <v>0.89999999999999991</v>
      </c>
      <c r="S10" s="3">
        <f t="shared" si="6"/>
        <v>2.6999999999999997</v>
      </c>
      <c r="T10" s="2">
        <f>S10/Q3</f>
        <v>2.1513944223107567E-2</v>
      </c>
      <c r="U10" s="3">
        <f>Q10+R2</f>
        <v>125.2</v>
      </c>
      <c r="V10" s="4">
        <f>U10/Q3</f>
        <v>0.99760956175298809</v>
      </c>
      <c r="W10">
        <v>9</v>
      </c>
      <c r="X10">
        <v>9</v>
      </c>
      <c r="AT10" s="8"/>
      <c r="BT10" s="8"/>
    </row>
    <row r="11" spans="1:73" ht="14" customHeight="1">
      <c r="B11" t="s">
        <v>97</v>
      </c>
      <c r="D11" t="s">
        <v>147</v>
      </c>
      <c r="E11">
        <f t="shared" si="0"/>
        <v>15</v>
      </c>
      <c r="F11" s="2">
        <f>IF(E2&lt;&gt;0,E11/E2,1)</f>
        <v>0.75</v>
      </c>
      <c r="G11">
        <f t="shared" si="1"/>
        <v>0</v>
      </c>
      <c r="H11" s="2">
        <f>IF(G2&lt;&gt;0,G11/G2,1)</f>
        <v>1</v>
      </c>
      <c r="I11" s="3">
        <f t="shared" si="2"/>
        <v>0</v>
      </c>
      <c r="J11" s="2">
        <f>IF(I2&lt;&gt;0,I11/I2,1)</f>
        <v>1</v>
      </c>
      <c r="K11" s="3">
        <f t="shared" si="3"/>
        <v>0</v>
      </c>
      <c r="L11" s="2">
        <f>IF(K2&lt;&gt;0,K11/K2,1)</f>
        <v>1</v>
      </c>
      <c r="M11" s="3">
        <f t="shared" si="4"/>
        <v>0</v>
      </c>
      <c r="N11" s="2">
        <f>IF(M2&lt;&gt;0,M11/M2,1)</f>
        <v>1</v>
      </c>
      <c r="O11" s="3">
        <f t="shared" si="5"/>
        <v>0</v>
      </c>
      <c r="P11" s="2">
        <f>IF(O2&lt;&gt;0,O11/O2,1)</f>
        <v>1</v>
      </c>
      <c r="Q11" s="3">
        <f>(E11*F4+G11*H4+I11*J4+K11*L4+O11*P4+M11*N4)</f>
        <v>2.25</v>
      </c>
      <c r="R11" s="2">
        <f>IF(Q2&lt;&gt;0,Q11/Q2,0)</f>
        <v>0.75</v>
      </c>
      <c r="S11" s="3">
        <f t="shared" si="6"/>
        <v>2.25</v>
      </c>
      <c r="T11" s="2">
        <f>S11/Q3</f>
        <v>1.7928286852589643E-2</v>
      </c>
      <c r="U11" s="3">
        <f>Q11+R2</f>
        <v>124.75</v>
      </c>
      <c r="V11" s="4">
        <f>U11/Q3</f>
        <v>0.99402390438247012</v>
      </c>
      <c r="W11">
        <v>8</v>
      </c>
      <c r="X11">
        <v>7</v>
      </c>
      <c r="AT11" s="8"/>
      <c r="BT11" s="8"/>
      <c r="BU11" s="9"/>
    </row>
    <row r="12" spans="1:73">
      <c r="B12" t="s">
        <v>99</v>
      </c>
      <c r="D12">
        <v>0</v>
      </c>
      <c r="E12">
        <f t="shared" si="0"/>
        <v>16</v>
      </c>
      <c r="F12" s="2">
        <f>IF(E2&lt;&gt;0,E12/E2,1)</f>
        <v>0.8</v>
      </c>
      <c r="G12">
        <f t="shared" si="1"/>
        <v>0</v>
      </c>
      <c r="H12" s="2">
        <f>IF(G2&lt;&gt;0,G12/G2,1)</f>
        <v>1</v>
      </c>
      <c r="I12" s="3">
        <f t="shared" si="2"/>
        <v>0</v>
      </c>
      <c r="J12" s="2">
        <f>IF(I2&lt;&gt;0,I12/I2,1)</f>
        <v>1</v>
      </c>
      <c r="K12" s="3">
        <f t="shared" si="3"/>
        <v>0</v>
      </c>
      <c r="L12" s="2">
        <f>IF(K2&lt;&gt;0,K12/K2,1)</f>
        <v>1</v>
      </c>
      <c r="M12" s="3">
        <f t="shared" si="4"/>
        <v>0</v>
      </c>
      <c r="N12" s="2">
        <f>IF(M2&lt;&gt;0,M12/M2,1)</f>
        <v>1</v>
      </c>
      <c r="O12" s="3">
        <f t="shared" si="5"/>
        <v>0</v>
      </c>
      <c r="P12" s="2">
        <f>IF(O2&lt;&gt;0,O12/O2,1)</f>
        <v>1</v>
      </c>
      <c r="Q12" s="3">
        <f>(E12*F4+G12*H4+I12*J4+K12*L4+O12*P4+M12*N4)</f>
        <v>2.4</v>
      </c>
      <c r="R12" s="2">
        <f>IF(Q2&lt;&gt;0,Q12/Q2,0)</f>
        <v>0.79999999999999993</v>
      </c>
      <c r="S12" s="3">
        <f t="shared" si="6"/>
        <v>2.4</v>
      </c>
      <c r="T12" s="2">
        <f>S12/Q3</f>
        <v>1.9123505976095617E-2</v>
      </c>
      <c r="U12" s="3">
        <f>Q12+R2</f>
        <v>124.9</v>
      </c>
      <c r="V12" s="4">
        <f>U12/Q3</f>
        <v>0.99521912350597619</v>
      </c>
      <c r="W12">
        <v>8</v>
      </c>
      <c r="X12">
        <v>8</v>
      </c>
      <c r="AT12" s="8"/>
      <c r="BT12" s="8"/>
    </row>
    <row r="13" spans="1:73">
      <c r="B13" t="s">
        <v>102</v>
      </c>
      <c r="E13">
        <f t="shared" si="0"/>
        <v>18</v>
      </c>
      <c r="F13" s="2">
        <f>IF(E2&lt;&gt;0,E13/E2,1)</f>
        <v>0.9</v>
      </c>
      <c r="G13">
        <f t="shared" si="1"/>
        <v>0</v>
      </c>
      <c r="H13" s="2">
        <f>IF(G2&lt;&gt;0,G13/G2,1)</f>
        <v>1</v>
      </c>
      <c r="I13" s="3">
        <f t="shared" si="2"/>
        <v>0</v>
      </c>
      <c r="J13" s="2">
        <f>IF(I2&lt;&gt;0,I13/I2,1)</f>
        <v>1</v>
      </c>
      <c r="K13" s="3">
        <f t="shared" si="3"/>
        <v>0</v>
      </c>
      <c r="L13" s="2">
        <f>IF(K2&lt;&gt;0,K13/K2,1)</f>
        <v>1</v>
      </c>
      <c r="M13" s="3">
        <f t="shared" si="4"/>
        <v>0</v>
      </c>
      <c r="N13" s="2">
        <f>IF(M2&lt;&gt;0,M13/M2,1)</f>
        <v>1</v>
      </c>
      <c r="O13" s="3">
        <f t="shared" si="5"/>
        <v>0</v>
      </c>
      <c r="P13" s="2">
        <f>IF(O2&lt;&gt;0,O13/O2,1)</f>
        <v>1</v>
      </c>
      <c r="Q13" s="3">
        <f>(E13*F4+G13*H4+I13*J4+K13*L4+O13*P4+M13*N4)</f>
        <v>2.6999999999999997</v>
      </c>
      <c r="R13" s="2">
        <f>IF(Q2&lt;&gt;0,Q13/Q2,0)</f>
        <v>0.89999999999999991</v>
      </c>
      <c r="S13" s="3">
        <f t="shared" si="6"/>
        <v>2.6999999999999997</v>
      </c>
      <c r="T13" s="2">
        <f>S13/Q3</f>
        <v>2.1513944223107567E-2</v>
      </c>
      <c r="U13" s="3">
        <f>Q13+R2</f>
        <v>125.2</v>
      </c>
      <c r="V13" s="4">
        <f>U13/Q3</f>
        <v>0.99760956175298809</v>
      </c>
      <c r="W13">
        <v>9</v>
      </c>
      <c r="X13">
        <v>9</v>
      </c>
      <c r="AT13" s="8"/>
      <c r="BT13" s="8"/>
    </row>
    <row r="14" spans="1:73">
      <c r="B14" t="s">
        <v>104</v>
      </c>
      <c r="E14">
        <f t="shared" si="0"/>
        <v>17</v>
      </c>
      <c r="F14" s="2">
        <f>IF(E2&lt;&gt;0,E14/E2,1)</f>
        <v>0.85</v>
      </c>
      <c r="G14">
        <f t="shared" si="1"/>
        <v>0</v>
      </c>
      <c r="H14" s="2">
        <f>IF(G2&lt;&gt;0,G14/G2,1)</f>
        <v>1</v>
      </c>
      <c r="I14" s="3">
        <f t="shared" si="2"/>
        <v>0</v>
      </c>
      <c r="J14" s="2">
        <f>IF(I2&lt;&gt;0,I14/I2,1)</f>
        <v>1</v>
      </c>
      <c r="K14" s="3">
        <f t="shared" si="3"/>
        <v>0</v>
      </c>
      <c r="L14" s="2">
        <f>IF(K2&lt;&gt;0,K14/K2,1)</f>
        <v>1</v>
      </c>
      <c r="M14" s="3">
        <f t="shared" si="4"/>
        <v>0</v>
      </c>
      <c r="N14" s="2">
        <f>IF(M2&lt;&gt;0,M14/M2,1)</f>
        <v>1</v>
      </c>
      <c r="O14" s="3">
        <f t="shared" si="5"/>
        <v>0</v>
      </c>
      <c r="P14" s="2">
        <f>IF(O2&lt;&gt;0,O14/O2,1)</f>
        <v>1</v>
      </c>
      <c r="Q14" s="3">
        <f t="shared" ref="Q14:Q31" si="7">(E14*F12+G14*H12+I14*J12+K14*L12+O14*P12)</f>
        <v>13.600000000000001</v>
      </c>
      <c r="R14" s="2">
        <f>Q14/Q3</f>
        <v>0.10836653386454184</v>
      </c>
      <c r="S14" s="3">
        <f t="shared" si="6"/>
        <v>13.600000000000001</v>
      </c>
      <c r="T14" s="2">
        <f>S14/Q3</f>
        <v>0.10836653386454184</v>
      </c>
      <c r="U14" s="3">
        <f>Q14+R2</f>
        <v>136.1</v>
      </c>
      <c r="V14" s="4">
        <f>U14/Q3</f>
        <v>1.0844621513944224</v>
      </c>
      <c r="W14">
        <v>8</v>
      </c>
      <c r="X14">
        <v>9</v>
      </c>
      <c r="AT14" s="8"/>
      <c r="BT14" s="8"/>
    </row>
    <row r="15" spans="1:73">
      <c r="B15" t="s">
        <v>78</v>
      </c>
      <c r="D15">
        <v>40</v>
      </c>
      <c r="E15">
        <f t="shared" si="0"/>
        <v>16</v>
      </c>
      <c r="F15" s="2">
        <f>IF(E2&lt;&gt;0,E15/E2,1)</f>
        <v>0.8</v>
      </c>
      <c r="G15">
        <f t="shared" si="1"/>
        <v>0</v>
      </c>
      <c r="H15" s="2">
        <f>IF(G2&lt;&gt;0,G15/G2,1)</f>
        <v>1</v>
      </c>
      <c r="I15" s="3">
        <f t="shared" si="2"/>
        <v>0</v>
      </c>
      <c r="J15" s="2">
        <f>IF(I2&lt;&gt;0,I15/I2,1)</f>
        <v>1</v>
      </c>
      <c r="K15" s="3">
        <f t="shared" si="3"/>
        <v>0</v>
      </c>
      <c r="L15" s="2">
        <f>IF(K2&lt;&gt;0,K15/K2,1)</f>
        <v>1</v>
      </c>
      <c r="M15" s="3">
        <f t="shared" si="4"/>
        <v>0</v>
      </c>
      <c r="N15" s="2">
        <f>IF(M2&lt;&gt;0,M15/M2,1)</f>
        <v>1</v>
      </c>
      <c r="O15" s="3">
        <f t="shared" si="5"/>
        <v>0</v>
      </c>
      <c r="P15" s="2">
        <f>IF(O2&lt;&gt;0,O15/O2,1)</f>
        <v>1</v>
      </c>
      <c r="Q15" s="3">
        <f>(E15*F4+G15*H4+I15*J4+K15*L4+O15*P4+M15*N4)</f>
        <v>2.4</v>
      </c>
      <c r="R15" s="2">
        <f>IF(Q2&lt;&gt;0,Q15/Q2,0)</f>
        <v>0.79999999999999993</v>
      </c>
      <c r="S15" s="3">
        <f t="shared" si="6"/>
        <v>2.4</v>
      </c>
      <c r="T15" s="2">
        <f>S15/Q3</f>
        <v>1.9123505976095617E-2</v>
      </c>
      <c r="U15" s="3">
        <f>Q15+R2</f>
        <v>124.9</v>
      </c>
      <c r="V15" s="4">
        <f>U15/Q3</f>
        <v>0.99521912350597619</v>
      </c>
      <c r="W15">
        <v>8</v>
      </c>
      <c r="X15">
        <v>8</v>
      </c>
      <c r="AT15" s="8"/>
      <c r="BT15" s="8"/>
    </row>
    <row r="16" spans="1:73">
      <c r="B16" t="s">
        <v>106</v>
      </c>
      <c r="D16">
        <v>10</v>
      </c>
      <c r="E16">
        <f t="shared" si="0"/>
        <v>16</v>
      </c>
      <c r="F16" s="2">
        <f>IF(E2&lt;&gt;0,E16/E2,1)</f>
        <v>0.8</v>
      </c>
      <c r="G16">
        <f t="shared" si="1"/>
        <v>0</v>
      </c>
      <c r="H16" s="2">
        <f>IF(G2&lt;&gt;0,G16/G2,1)</f>
        <v>1</v>
      </c>
      <c r="I16" s="3">
        <f t="shared" si="2"/>
        <v>0</v>
      </c>
      <c r="J16" s="2">
        <f>IF(I2&lt;&gt;0,I16/I2,1)</f>
        <v>1</v>
      </c>
      <c r="K16" s="3">
        <f t="shared" si="3"/>
        <v>0</v>
      </c>
      <c r="L16" s="2">
        <f>IF(K2&lt;&gt;0,K16/K2,1)</f>
        <v>1</v>
      </c>
      <c r="M16" s="3">
        <f t="shared" si="4"/>
        <v>0</v>
      </c>
      <c r="N16" s="2">
        <f>IF(M2&lt;&gt;0,M16/M2,1)</f>
        <v>1</v>
      </c>
      <c r="O16" s="3">
        <f t="shared" si="5"/>
        <v>0</v>
      </c>
      <c r="P16" s="2">
        <f>IF(O2&lt;&gt;0,O16/O2,1)</f>
        <v>1</v>
      </c>
      <c r="Q16" s="3">
        <f>(E16*F4+G16*H4+I16*J4+K16*L4+O16*P4+M16*N4)</f>
        <v>2.4</v>
      </c>
      <c r="R16" s="2">
        <f>IF(Q2&lt;&gt;0,Q16/Q2,0)</f>
        <v>0.79999999999999993</v>
      </c>
      <c r="S16" s="3">
        <f t="shared" si="6"/>
        <v>2.4</v>
      </c>
      <c r="T16" s="2">
        <f>S16/Q3</f>
        <v>1.9123505976095617E-2</v>
      </c>
      <c r="U16" s="3">
        <f>Q16+R2</f>
        <v>124.9</v>
      </c>
      <c r="V16" s="4">
        <f>U16/Q3</f>
        <v>0.99521912350597619</v>
      </c>
      <c r="W16">
        <v>8</v>
      </c>
      <c r="X16">
        <v>8</v>
      </c>
      <c r="AT16" s="8"/>
      <c r="BT16" s="8"/>
    </row>
    <row r="17" spans="2:73">
      <c r="B17" t="s">
        <v>108</v>
      </c>
      <c r="D17">
        <v>25</v>
      </c>
      <c r="E17">
        <f t="shared" si="0"/>
        <v>17</v>
      </c>
      <c r="F17" s="2">
        <f>IF(E2&lt;&gt;0,E17/E2,1)</f>
        <v>0.85</v>
      </c>
      <c r="G17">
        <f t="shared" si="1"/>
        <v>0</v>
      </c>
      <c r="H17" s="2">
        <f>IF(G2&lt;&gt;0,G17/G2,1)</f>
        <v>1</v>
      </c>
      <c r="I17" s="3">
        <f t="shared" si="2"/>
        <v>0</v>
      </c>
      <c r="J17" s="2">
        <f>IF(I2&lt;&gt;0,I17/I2,1)</f>
        <v>1</v>
      </c>
      <c r="K17" s="3">
        <f t="shared" si="3"/>
        <v>0</v>
      </c>
      <c r="L17" s="2">
        <f>IF(K2&lt;&gt;0,K17/K2,1)</f>
        <v>1</v>
      </c>
      <c r="M17" s="3">
        <f t="shared" si="4"/>
        <v>0</v>
      </c>
      <c r="N17" s="2">
        <f>IF(M2&lt;&gt;0,M17/M2,1)</f>
        <v>1</v>
      </c>
      <c r="O17" s="3">
        <f t="shared" si="5"/>
        <v>0</v>
      </c>
      <c r="P17" s="2">
        <f>IF(O2&lt;&gt;0,O17/O2,1)</f>
        <v>1</v>
      </c>
      <c r="Q17" s="3">
        <f>(E17*F4+G17*H4+I17*J4+K17*L4+O17*P4+M17*N4)</f>
        <v>2.5499999999999998</v>
      </c>
      <c r="R17" s="2">
        <f>IF(Q2&lt;&gt;0,Q17/Q2,0)</f>
        <v>0.85</v>
      </c>
      <c r="S17" s="3">
        <f t="shared" si="6"/>
        <v>2.5499999999999998</v>
      </c>
      <c r="T17" s="2">
        <f>S17/Q3</f>
        <v>2.0318725099601594E-2</v>
      </c>
      <c r="U17" s="3">
        <f>Q17+R2</f>
        <v>125.05</v>
      </c>
      <c r="V17" s="4">
        <f>U17/Q3</f>
        <v>0.99641434262948203</v>
      </c>
      <c r="W17">
        <v>8</v>
      </c>
      <c r="X17">
        <v>9</v>
      </c>
      <c r="AT17" s="8"/>
      <c r="BT17" s="8"/>
    </row>
    <row r="18" spans="2:73">
      <c r="F18" s="2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4"/>
      <c r="AT18" s="8"/>
      <c r="BT18" s="8"/>
    </row>
    <row r="19" spans="2:73">
      <c r="B19" t="s">
        <v>110</v>
      </c>
      <c r="D19">
        <v>17</v>
      </c>
      <c r="E19">
        <f t="shared" si="0"/>
        <v>17</v>
      </c>
      <c r="F19" s="2">
        <f>IF(E2&lt;&gt;0,E19/E2,1)</f>
        <v>0.85</v>
      </c>
      <c r="G19">
        <f t="shared" si="1"/>
        <v>0</v>
      </c>
      <c r="H19" s="2">
        <f>IF(G2&lt;&gt;0,G19/G2,1)</f>
        <v>1</v>
      </c>
      <c r="I19" s="3">
        <f t="shared" si="2"/>
        <v>0</v>
      </c>
      <c r="J19" s="2">
        <f>IF(I2&lt;&gt;0,I19/I2,1)</f>
        <v>1</v>
      </c>
      <c r="K19" s="3">
        <f t="shared" si="3"/>
        <v>0</v>
      </c>
      <c r="L19" s="2">
        <f>IF(K2&lt;&gt;0,K19/K2,1)</f>
        <v>1</v>
      </c>
      <c r="M19" s="3">
        <f t="shared" si="4"/>
        <v>0</v>
      </c>
      <c r="N19" s="2">
        <f>IF(M2&lt;&gt;0,M19/M2,1)</f>
        <v>1</v>
      </c>
      <c r="O19" s="3">
        <f t="shared" si="5"/>
        <v>0</v>
      </c>
      <c r="P19" s="2">
        <f>IF(O2&lt;&gt;0,O19/O2,1)</f>
        <v>1</v>
      </c>
      <c r="Q19" s="3">
        <f>(E19*F4+G19*H4+I19*J4+K19*L4+O19*P4+M19*N4)</f>
        <v>2.5499999999999998</v>
      </c>
      <c r="R19" s="2">
        <f>IF(Q2&lt;&gt;0,Q19/Q2,0)</f>
        <v>0.85</v>
      </c>
      <c r="S19" s="3">
        <f t="shared" si="6"/>
        <v>2.5499999999999998</v>
      </c>
      <c r="T19" s="2">
        <f>S19/Q3</f>
        <v>2.0318725099601594E-2</v>
      </c>
      <c r="U19" s="3">
        <f>Q19+R2</f>
        <v>125.05</v>
      </c>
      <c r="V19" s="4">
        <f>U19/Q3</f>
        <v>0.99641434262948203</v>
      </c>
      <c r="W19">
        <v>8</v>
      </c>
      <c r="X19">
        <v>9</v>
      </c>
      <c r="AT19" s="8"/>
      <c r="BT19" s="8"/>
    </row>
    <row r="20" spans="2:73">
      <c r="B20" t="s">
        <v>112</v>
      </c>
      <c r="D20">
        <v>8</v>
      </c>
      <c r="E20">
        <f t="shared" si="0"/>
        <v>16</v>
      </c>
      <c r="F20" s="2">
        <f>IF(E2&lt;&gt;0,E20/E2,1)</f>
        <v>0.8</v>
      </c>
      <c r="G20">
        <f t="shared" si="1"/>
        <v>0</v>
      </c>
      <c r="H20" s="2">
        <f>IF(G2&lt;&gt;0,G20/G2,1)</f>
        <v>1</v>
      </c>
      <c r="I20" s="3">
        <f t="shared" si="2"/>
        <v>0</v>
      </c>
      <c r="J20" s="2">
        <f>IF(I2&lt;&gt;0,I20/I2,1)</f>
        <v>1</v>
      </c>
      <c r="K20" s="3">
        <f t="shared" si="3"/>
        <v>0</v>
      </c>
      <c r="L20" s="2">
        <f>IF(K2&lt;&gt;0,K20/K2,1)</f>
        <v>1</v>
      </c>
      <c r="M20" s="3">
        <f t="shared" si="4"/>
        <v>0</v>
      </c>
      <c r="N20" s="2">
        <f>IF(M2&lt;&gt;0,M20/M2,1)</f>
        <v>1</v>
      </c>
      <c r="O20" s="3">
        <f t="shared" si="5"/>
        <v>0</v>
      </c>
      <c r="P20" s="2">
        <f>IF(O2&lt;&gt;0,O20/O2,1)</f>
        <v>1</v>
      </c>
      <c r="Q20" s="3">
        <f>(E20*F4+G20*H4+I20*J4+K20*L4+O20*P4+M20*N4)</f>
        <v>2.4</v>
      </c>
      <c r="R20" s="2">
        <f>IF(Q2&lt;&gt;0,Q20/Q2,0)</f>
        <v>0.79999999999999993</v>
      </c>
      <c r="S20" s="3">
        <f t="shared" si="6"/>
        <v>2.4</v>
      </c>
      <c r="T20" s="2">
        <f>S20/Q3</f>
        <v>1.9123505976095617E-2</v>
      </c>
      <c r="U20" s="3">
        <f>Q20+R2</f>
        <v>124.9</v>
      </c>
      <c r="V20" s="4">
        <f>U20/Q3</f>
        <v>0.99521912350597619</v>
      </c>
      <c r="W20">
        <v>8</v>
      </c>
      <c r="X20">
        <v>8</v>
      </c>
      <c r="AT20" s="8"/>
      <c r="BT20" s="8"/>
    </row>
    <row r="21" spans="2:73">
      <c r="B21" t="s">
        <v>114</v>
      </c>
      <c r="D21">
        <v>0</v>
      </c>
      <c r="E21">
        <f t="shared" si="0"/>
        <v>16</v>
      </c>
      <c r="F21" s="2">
        <f>IF(E2&lt;&gt;0,E21/E2,1)</f>
        <v>0.8</v>
      </c>
      <c r="G21">
        <f t="shared" si="1"/>
        <v>0</v>
      </c>
      <c r="H21" s="2">
        <f>IF(G2&lt;&gt;0,G21/G2,1)</f>
        <v>1</v>
      </c>
      <c r="I21" s="3">
        <f t="shared" si="2"/>
        <v>0</v>
      </c>
      <c r="J21" s="2">
        <f>IF(I2&lt;&gt;0,I21/I2,1)</f>
        <v>1</v>
      </c>
      <c r="K21" s="3">
        <f t="shared" si="3"/>
        <v>0</v>
      </c>
      <c r="L21" s="2">
        <f>IF(K2&lt;&gt;0,K21/K2,1)</f>
        <v>1</v>
      </c>
      <c r="M21" s="3">
        <f t="shared" si="4"/>
        <v>0</v>
      </c>
      <c r="N21" s="2">
        <f>IF(M2&lt;&gt;0,M21/M2,1)</f>
        <v>1</v>
      </c>
      <c r="O21" s="3">
        <f t="shared" si="5"/>
        <v>0</v>
      </c>
      <c r="P21" s="2">
        <f>IF(O2&lt;&gt;0,O21/O2,1)</f>
        <v>1</v>
      </c>
      <c r="Q21" s="3">
        <f t="shared" si="7"/>
        <v>13.6</v>
      </c>
      <c r="R21" s="2">
        <f>IF(Q2&lt;&gt;0,Q21/Q2,0)</f>
        <v>4.5333333333333332</v>
      </c>
      <c r="S21" s="3">
        <f t="shared" si="6"/>
        <v>13.6</v>
      </c>
      <c r="T21" s="2">
        <f>S21/Q3</f>
        <v>0.10836653386454183</v>
      </c>
      <c r="U21" s="3">
        <f>Q21+R2</f>
        <v>136.1</v>
      </c>
      <c r="V21" s="4">
        <f>U21/Q3</f>
        <v>1.0844621513944224</v>
      </c>
      <c r="W21">
        <v>8</v>
      </c>
      <c r="X21">
        <v>8</v>
      </c>
      <c r="AT21" s="8"/>
      <c r="BT21" s="8"/>
    </row>
    <row r="22" spans="2:73">
      <c r="B22" t="s">
        <v>116</v>
      </c>
      <c r="D22" t="s">
        <v>147</v>
      </c>
      <c r="E22">
        <f t="shared" si="0"/>
        <v>17</v>
      </c>
      <c r="F22" s="2">
        <f>IF(E2&lt;&gt;0,E22/E2,1)</f>
        <v>0.85</v>
      </c>
      <c r="G22">
        <f t="shared" si="1"/>
        <v>0</v>
      </c>
      <c r="H22" s="2">
        <f>IF(G2&lt;&gt;0,G22/G2,1)</f>
        <v>1</v>
      </c>
      <c r="I22" s="3">
        <f t="shared" si="2"/>
        <v>0</v>
      </c>
      <c r="J22" s="2">
        <f>IF(I2&lt;&gt;0,I22/I2,1)</f>
        <v>1</v>
      </c>
      <c r="K22" s="3">
        <f t="shared" si="3"/>
        <v>0</v>
      </c>
      <c r="L22" s="2">
        <f>IF(K2&lt;&gt;0,K22/K2,1)</f>
        <v>1</v>
      </c>
      <c r="M22" s="3">
        <f t="shared" si="4"/>
        <v>0</v>
      </c>
      <c r="N22" s="2">
        <f>IF(M2&lt;&gt;0,M22/M2,1)</f>
        <v>1</v>
      </c>
      <c r="O22" s="3">
        <f t="shared" si="5"/>
        <v>0</v>
      </c>
      <c r="P22" s="2">
        <f>IF(O2&lt;&gt;0,O22/O2,1)</f>
        <v>1</v>
      </c>
      <c r="Q22" s="3">
        <f>(E22*F4+G22*H4+I22*J4+K22*L4+O22*P4+M22*N4)</f>
        <v>2.5499999999999998</v>
      </c>
      <c r="R22" s="2">
        <f>IF(Q2&lt;&gt;0,Q22/Q2,0)</f>
        <v>0.85</v>
      </c>
      <c r="S22" s="3">
        <f t="shared" si="6"/>
        <v>2.5499999999999998</v>
      </c>
      <c r="T22" s="2">
        <f>S22/Q3</f>
        <v>2.0318725099601594E-2</v>
      </c>
      <c r="U22" s="3">
        <f>Q22+R2</f>
        <v>125.05</v>
      </c>
      <c r="V22" s="4">
        <f>U22/Q3</f>
        <v>0.99641434262948203</v>
      </c>
      <c r="W22">
        <v>8</v>
      </c>
      <c r="X22">
        <v>9</v>
      </c>
      <c r="AT22" s="8"/>
      <c r="BT22" s="8"/>
      <c r="BU22" s="9"/>
    </row>
    <row r="23" spans="2:73">
      <c r="B23" t="s">
        <v>118</v>
      </c>
      <c r="D23">
        <v>0</v>
      </c>
      <c r="E23">
        <f t="shared" si="0"/>
        <v>16</v>
      </c>
      <c r="F23" s="2">
        <f>IF(E2&lt;&gt;0,E23/E2,1)</f>
        <v>0.8</v>
      </c>
      <c r="G23">
        <f t="shared" si="1"/>
        <v>0</v>
      </c>
      <c r="H23" s="2">
        <f>IF(G2&lt;&gt;0,G23/G2,1)</f>
        <v>1</v>
      </c>
      <c r="I23" s="3">
        <f t="shared" si="2"/>
        <v>0</v>
      </c>
      <c r="J23" s="2">
        <f>IF(I2&lt;&gt;0,I23/I2,1)</f>
        <v>1</v>
      </c>
      <c r="K23" s="3">
        <f t="shared" si="3"/>
        <v>0</v>
      </c>
      <c r="L23" s="2">
        <f>IF(K2&lt;&gt;0,K23/K2,1)</f>
        <v>1</v>
      </c>
      <c r="M23" s="3">
        <f t="shared" si="4"/>
        <v>0</v>
      </c>
      <c r="N23" s="2">
        <f>IF(M2&lt;&gt;0,M23/M2,1)</f>
        <v>1</v>
      </c>
      <c r="O23" s="3">
        <f t="shared" si="5"/>
        <v>0</v>
      </c>
      <c r="P23" s="2">
        <f>IF(O2&lt;&gt;0,O23/O2,1)</f>
        <v>1</v>
      </c>
      <c r="Q23" s="3">
        <f>(E23*F4+G23*H4+I23*J4+K23*L4+O23*P4+M23*N4)</f>
        <v>2.4</v>
      </c>
      <c r="R23" s="2">
        <f>IF(Q2&lt;&gt;0,Q23/Q2,0)</f>
        <v>0.79999999999999993</v>
      </c>
      <c r="S23" s="3">
        <f t="shared" si="6"/>
        <v>2.4</v>
      </c>
      <c r="T23" s="2">
        <f>S23/Q3</f>
        <v>1.9123505976095617E-2</v>
      </c>
      <c r="U23" s="3">
        <f>Q23+R2</f>
        <v>124.9</v>
      </c>
      <c r="V23" s="4">
        <f>U23/Q3</f>
        <v>0.99521912350597619</v>
      </c>
      <c r="W23">
        <v>8</v>
      </c>
      <c r="X23">
        <v>8</v>
      </c>
      <c r="AT23" s="8"/>
      <c r="BT23" s="8"/>
      <c r="BU23" s="9"/>
    </row>
    <row r="24" spans="2:73">
      <c r="B24" t="s">
        <v>120</v>
      </c>
      <c r="E24">
        <f t="shared" ref="E24" si="8">SUM(W24:AT24)</f>
        <v>17</v>
      </c>
      <c r="F24" s="2">
        <f>IF(E2&lt;&gt;0,E24/E2,1)</f>
        <v>0.85</v>
      </c>
      <c r="G24">
        <f t="shared" ref="G24" si="9">SUM(AU24:BD24)</f>
        <v>0</v>
      </c>
      <c r="H24" s="2">
        <f>IF(G2&lt;&gt;0,G24/G2,1)</f>
        <v>1</v>
      </c>
      <c r="I24" s="3">
        <f t="shared" ref="I24" si="10">SUM(BH24:BT24)</f>
        <v>0</v>
      </c>
      <c r="J24" s="2">
        <f>IF(I2&lt;&gt;0,I24/I2,1)</f>
        <v>1</v>
      </c>
      <c r="K24" s="3">
        <f t="shared" ref="K24" si="11">BE24</f>
        <v>0</v>
      </c>
      <c r="L24" s="2">
        <f>IF(K2&lt;&gt;0,K24/K2,1)</f>
        <v>1</v>
      </c>
      <c r="M24" s="3">
        <f t="shared" ref="M24" si="12">BG24</f>
        <v>0</v>
      </c>
      <c r="N24" s="2">
        <f>IF(M2&lt;&gt;0,M24/M2,1)</f>
        <v>1</v>
      </c>
      <c r="O24" s="3">
        <f t="shared" ref="O24" si="13">BG24</f>
        <v>0</v>
      </c>
      <c r="P24" s="2">
        <f>IF(O2&lt;&gt;0,O24/O2,1)</f>
        <v>1</v>
      </c>
      <c r="Q24" s="3">
        <f>(E24*F4+G24*H4+I24*J4+K24*L4+O24*P4+M24*N4)</f>
        <v>2.5499999999999998</v>
      </c>
      <c r="R24" s="2">
        <f>IF(Q2&lt;&gt;0,Q24/Q2,0)</f>
        <v>0.85</v>
      </c>
      <c r="S24" s="3">
        <f t="shared" ref="S24" si="14">Q24</f>
        <v>2.5499999999999998</v>
      </c>
      <c r="T24" s="2">
        <f>S24/Q3</f>
        <v>2.0318725099601594E-2</v>
      </c>
      <c r="U24" s="3">
        <f>Q24+R2</f>
        <v>125.05</v>
      </c>
      <c r="V24" s="4">
        <f>U24/Q3</f>
        <v>0.99641434262948203</v>
      </c>
      <c r="W24">
        <v>9</v>
      </c>
      <c r="X24">
        <v>8</v>
      </c>
      <c r="AT24" s="8"/>
      <c r="BT24" s="8"/>
    </row>
    <row r="25" spans="2:73">
      <c r="B25" t="s">
        <v>122</v>
      </c>
      <c r="E25">
        <f t="shared" si="0"/>
        <v>15</v>
      </c>
      <c r="F25" s="2">
        <f>IF(E2&lt;&gt;0,E25/E2,1)</f>
        <v>0.75</v>
      </c>
      <c r="G25">
        <f t="shared" si="1"/>
        <v>0</v>
      </c>
      <c r="H25" s="2">
        <f>IF(G2&lt;&gt;0,G25/G2,1)</f>
        <v>1</v>
      </c>
      <c r="I25" s="3">
        <f t="shared" si="2"/>
        <v>0</v>
      </c>
      <c r="J25" s="2">
        <f>IF(I2&lt;&gt;0,I25/I2,1)</f>
        <v>1</v>
      </c>
      <c r="K25" s="3">
        <f t="shared" si="3"/>
        <v>0</v>
      </c>
      <c r="L25" s="2">
        <f>IF(K2&lt;&gt;0,K25/K2,1)</f>
        <v>1</v>
      </c>
      <c r="M25" s="3">
        <f t="shared" si="4"/>
        <v>0</v>
      </c>
      <c r="N25" s="2">
        <f>IF(M2&lt;&gt;0,M25/M2,1)</f>
        <v>1</v>
      </c>
      <c r="O25" s="3">
        <f t="shared" si="5"/>
        <v>0</v>
      </c>
      <c r="P25" s="2">
        <f>IF(O2&lt;&gt;0,O25/O2,1)</f>
        <v>1</v>
      </c>
      <c r="Q25" s="3">
        <f>(E25*F4+G25*H4+I25*J4+K25*L4+O25*P4+M25*N4)</f>
        <v>2.25</v>
      </c>
      <c r="R25" s="2">
        <f>IF(Q2&lt;&gt;0,Q25/Q2,0)</f>
        <v>0.75</v>
      </c>
      <c r="S25" s="3">
        <f t="shared" si="6"/>
        <v>2.25</v>
      </c>
      <c r="T25" s="2">
        <f>S25/Q3</f>
        <v>1.7928286852589643E-2</v>
      </c>
      <c r="U25" s="3">
        <f>Q25+R2</f>
        <v>124.75</v>
      </c>
      <c r="V25" s="4">
        <f>U25/Q3</f>
        <v>0.99402390438247012</v>
      </c>
      <c r="W25">
        <v>8</v>
      </c>
      <c r="X25">
        <v>7</v>
      </c>
      <c r="AT25" s="8"/>
      <c r="BT25" s="8"/>
    </row>
    <row r="26" spans="2:73">
      <c r="B26" t="s">
        <v>124</v>
      </c>
      <c r="D26">
        <v>15</v>
      </c>
      <c r="E26">
        <f t="shared" si="0"/>
        <v>16</v>
      </c>
      <c r="F26" s="2">
        <f>IF(E2&lt;&gt;0,E26/E2,1)</f>
        <v>0.8</v>
      </c>
      <c r="G26">
        <f t="shared" si="1"/>
        <v>0</v>
      </c>
      <c r="H26" s="2">
        <f>IF(G2&lt;&gt;0,G26/G2,1)</f>
        <v>1</v>
      </c>
      <c r="I26" s="3">
        <f t="shared" si="2"/>
        <v>0</v>
      </c>
      <c r="J26" s="2">
        <f>IF(I2&lt;&gt;0,I26/I2,1)</f>
        <v>1</v>
      </c>
      <c r="K26" s="3">
        <f t="shared" si="3"/>
        <v>0</v>
      </c>
      <c r="L26" s="2">
        <f>IF(K2&lt;&gt;0,K26/K2,1)</f>
        <v>1</v>
      </c>
      <c r="M26" s="3">
        <f t="shared" si="4"/>
        <v>0</v>
      </c>
      <c r="N26" s="2">
        <f>IF(M2&lt;&gt;0,M26/M2,1)</f>
        <v>1</v>
      </c>
      <c r="O26" s="3">
        <f t="shared" si="5"/>
        <v>0</v>
      </c>
      <c r="P26" s="2">
        <f>IF(O2&lt;&gt;0,O26/O2,1)</f>
        <v>1</v>
      </c>
      <c r="Q26" s="3">
        <f>(E26*F4+G26*H4+I26*J4+K26*L4+O26*P4+M26*N4)</f>
        <v>2.4</v>
      </c>
      <c r="R26" s="2">
        <f>IF(Q2&lt;&gt;0,Q26/Q2,0)</f>
        <v>0.79999999999999993</v>
      </c>
      <c r="S26" s="3">
        <f t="shared" si="6"/>
        <v>2.4</v>
      </c>
      <c r="T26" s="2">
        <f>S26/Q3</f>
        <v>1.9123505976095617E-2</v>
      </c>
      <c r="U26" s="3">
        <f>Q26+R2</f>
        <v>124.9</v>
      </c>
      <c r="V26" s="4">
        <f>U26/Q3</f>
        <v>0.99521912350597619</v>
      </c>
      <c r="W26">
        <v>8</v>
      </c>
      <c r="X26">
        <v>8</v>
      </c>
      <c r="AT26" s="8"/>
      <c r="BT26" s="8"/>
    </row>
    <row r="27" spans="2:73">
      <c r="B27" t="s">
        <v>127</v>
      </c>
      <c r="E27">
        <f t="shared" si="0"/>
        <v>7</v>
      </c>
      <c r="F27" s="2">
        <f>IF(E2&lt;&gt;0,E27/E2,1)</f>
        <v>0.35</v>
      </c>
      <c r="G27">
        <f t="shared" si="1"/>
        <v>0</v>
      </c>
      <c r="H27" s="2">
        <f>IF(G2&lt;&gt;0,G27/G2,1)</f>
        <v>1</v>
      </c>
      <c r="I27" s="3">
        <f t="shared" si="2"/>
        <v>0</v>
      </c>
      <c r="J27" s="2">
        <f>IF(I2&lt;&gt;0,I27/I2,1)</f>
        <v>1</v>
      </c>
      <c r="K27" s="3">
        <f t="shared" si="3"/>
        <v>0</v>
      </c>
      <c r="L27" s="2">
        <f>IF(K2&lt;&gt;0,K27/K2,1)</f>
        <v>1</v>
      </c>
      <c r="M27" s="3">
        <f t="shared" si="4"/>
        <v>0</v>
      </c>
      <c r="N27" s="2">
        <f>IF(M2&lt;&gt;0,M27/M2,1)</f>
        <v>1</v>
      </c>
      <c r="O27" s="3">
        <f t="shared" si="5"/>
        <v>0</v>
      </c>
      <c r="P27" s="2">
        <f>IF(O2&lt;&gt;0,O27/O2,1)</f>
        <v>1</v>
      </c>
      <c r="Q27" s="3">
        <f>(E27*F4+G27*H4+I27*J4+K27*L4+O27*P4+M27*N4)</f>
        <v>1.05</v>
      </c>
      <c r="R27" s="2">
        <f>IF(Q2&lt;&gt;0,Q27/Q2,0)</f>
        <v>0.35000000000000003</v>
      </c>
      <c r="S27" s="3">
        <f t="shared" si="6"/>
        <v>1.05</v>
      </c>
      <c r="T27" s="2">
        <f>S27/Q3</f>
        <v>8.3665338645418329E-3</v>
      </c>
      <c r="U27" s="3">
        <f>Q27+R2</f>
        <v>123.55</v>
      </c>
      <c r="V27" s="4">
        <f>U27/Q3</f>
        <v>0.98446215139442228</v>
      </c>
      <c r="X27">
        <v>7</v>
      </c>
      <c r="AT27" s="8"/>
      <c r="BT27" s="8"/>
    </row>
    <row r="28" spans="2:73">
      <c r="B28" t="s">
        <v>129</v>
      </c>
      <c r="D28">
        <v>18</v>
      </c>
      <c r="E28">
        <f t="shared" si="0"/>
        <v>16</v>
      </c>
      <c r="F28" s="2">
        <f>IF(E2&lt;&gt;0,E28/E2,1)</f>
        <v>0.8</v>
      </c>
      <c r="G28">
        <f t="shared" si="1"/>
        <v>0</v>
      </c>
      <c r="H28" s="2">
        <f>IF(G2&lt;&gt;0,G28/G2,1)</f>
        <v>1</v>
      </c>
      <c r="I28" s="3">
        <f t="shared" si="2"/>
        <v>0</v>
      </c>
      <c r="J28" s="2">
        <f>IF(I2&lt;&gt;0,I28/I2,1)</f>
        <v>1</v>
      </c>
      <c r="K28" s="3">
        <f t="shared" si="3"/>
        <v>0</v>
      </c>
      <c r="L28" s="2">
        <f>IF(K2&lt;&gt;0,K28/K2,1)</f>
        <v>1</v>
      </c>
      <c r="M28" s="3">
        <f t="shared" si="4"/>
        <v>0</v>
      </c>
      <c r="N28" s="2">
        <f>IF(M2&lt;&gt;0,M28/M2,1)</f>
        <v>1</v>
      </c>
      <c r="O28" s="3">
        <f t="shared" si="5"/>
        <v>0</v>
      </c>
      <c r="P28" s="2">
        <f>IF(O2&lt;&gt;0,O28/O2,1)</f>
        <v>1</v>
      </c>
      <c r="Q28" s="3">
        <f>(E28*F4+G28*H4+I28*J4+K28*L4+O28*P4+M28*N4)</f>
        <v>2.4</v>
      </c>
      <c r="R28" s="2">
        <f>IF(Q2&lt;&gt;0,Q28/Q2,0)</f>
        <v>0.79999999999999993</v>
      </c>
      <c r="S28" s="3">
        <f t="shared" si="6"/>
        <v>2.4</v>
      </c>
      <c r="T28" s="2">
        <f>S28/Q3</f>
        <v>1.9123505976095617E-2</v>
      </c>
      <c r="U28" s="3">
        <f>Q28+R2</f>
        <v>124.9</v>
      </c>
      <c r="V28" s="4">
        <f>U28/Q3</f>
        <v>0.99521912350597619</v>
      </c>
      <c r="W28">
        <v>8</v>
      </c>
      <c r="X28">
        <v>8</v>
      </c>
      <c r="AT28" s="8"/>
      <c r="BT28" s="8"/>
    </row>
    <row r="29" spans="2:73">
      <c r="B29" t="s">
        <v>131</v>
      </c>
      <c r="D29" t="s">
        <v>150</v>
      </c>
      <c r="E29">
        <f t="shared" si="0"/>
        <v>16</v>
      </c>
      <c r="F29" s="2">
        <f>IF(E2&lt;&gt;0,E29/E2,1)</f>
        <v>0.8</v>
      </c>
      <c r="G29">
        <f t="shared" si="1"/>
        <v>0</v>
      </c>
      <c r="H29" s="2">
        <f>IF(G2&lt;&gt;0,G29/G2,1)</f>
        <v>1</v>
      </c>
      <c r="I29" s="3">
        <f t="shared" si="2"/>
        <v>0</v>
      </c>
      <c r="J29" s="2">
        <f>IF(I2&lt;&gt;0,I29/I2,1)</f>
        <v>1</v>
      </c>
      <c r="K29" s="3">
        <f t="shared" si="3"/>
        <v>0</v>
      </c>
      <c r="L29" s="2">
        <f>IF(K2&lt;&gt;0,K29/K2,1)</f>
        <v>1</v>
      </c>
      <c r="M29" s="3">
        <f t="shared" si="4"/>
        <v>0</v>
      </c>
      <c r="N29" s="2">
        <f>IF(M2&lt;&gt;0,M29/M2,1)</f>
        <v>1</v>
      </c>
      <c r="O29" s="3">
        <f t="shared" si="5"/>
        <v>0</v>
      </c>
      <c r="P29" s="2">
        <f>IF(O2&lt;&gt;0,O29/O2,1)</f>
        <v>1</v>
      </c>
      <c r="Q29" s="3">
        <f>(E29*F4+G29*H4+I29*J4+K29*L4+O29*P4+M29*N4)</f>
        <v>2.4</v>
      </c>
      <c r="R29" s="2">
        <f>IF(Q2&lt;&gt;0,Q29/Q2,0)</f>
        <v>0.79999999999999993</v>
      </c>
      <c r="S29" s="3">
        <f t="shared" si="6"/>
        <v>2.4</v>
      </c>
      <c r="T29" s="2">
        <f>S29/Q3</f>
        <v>1.9123505976095617E-2</v>
      </c>
      <c r="U29" s="3">
        <f>Q29+R2</f>
        <v>124.9</v>
      </c>
      <c r="V29" s="4">
        <f>U29/Q3</f>
        <v>0.99521912350597619</v>
      </c>
      <c r="W29">
        <v>8</v>
      </c>
      <c r="X29">
        <v>8</v>
      </c>
      <c r="AT29" s="8"/>
      <c r="BT29" s="8"/>
      <c r="BU29" s="9"/>
    </row>
    <row r="30" spans="2:73">
      <c r="B30" t="s">
        <v>133</v>
      </c>
      <c r="D30" s="12" t="s">
        <v>148</v>
      </c>
      <c r="E30">
        <f t="shared" si="0"/>
        <v>16</v>
      </c>
      <c r="F30" s="2">
        <f>IF(E2&lt;&gt;0,E30/E2,1)</f>
        <v>0.8</v>
      </c>
      <c r="G30">
        <f t="shared" si="1"/>
        <v>0</v>
      </c>
      <c r="H30" s="2">
        <f>IF(G2&lt;&gt;0,G30/G2,1)</f>
        <v>1</v>
      </c>
      <c r="I30" s="3">
        <f t="shared" si="2"/>
        <v>0</v>
      </c>
      <c r="J30" s="2">
        <f>IF(I2&lt;&gt;0,I30/I2,1)</f>
        <v>1</v>
      </c>
      <c r="K30" s="3">
        <f t="shared" si="3"/>
        <v>0</v>
      </c>
      <c r="L30" s="2">
        <f>IF(K2&lt;&gt;0,K30/K2,1)</f>
        <v>1</v>
      </c>
      <c r="M30" s="3">
        <f t="shared" si="4"/>
        <v>0</v>
      </c>
      <c r="N30" s="2">
        <f>IF(M2&lt;&gt;0,M30/M2,1)</f>
        <v>1</v>
      </c>
      <c r="O30" s="3">
        <f t="shared" si="5"/>
        <v>0</v>
      </c>
      <c r="P30" s="2">
        <f>IF(O2&lt;&gt;0,O30/O2,1)</f>
        <v>1</v>
      </c>
      <c r="Q30" s="3">
        <f>(E30*F4+G30*H4+I30*J4+K30*L4+O30*P4+M30*N4)</f>
        <v>2.4</v>
      </c>
      <c r="R30" s="2">
        <f>IF(Q2&lt;&gt;0,Q30/Q2,0)</f>
        <v>0.79999999999999993</v>
      </c>
      <c r="S30" s="3">
        <f t="shared" si="6"/>
        <v>2.4</v>
      </c>
      <c r="T30" s="2">
        <f>S30/Q3</f>
        <v>1.9123505976095617E-2</v>
      </c>
      <c r="U30" s="3">
        <f>Q30+R2</f>
        <v>124.9</v>
      </c>
      <c r="V30" s="4">
        <f>U30/Q3</f>
        <v>0.99521912350597619</v>
      </c>
      <c r="W30">
        <v>8</v>
      </c>
      <c r="X30">
        <v>8</v>
      </c>
      <c r="AT30" s="8"/>
      <c r="BT30" s="8"/>
    </row>
    <row r="31" spans="2:73">
      <c r="B31" t="s">
        <v>135</v>
      </c>
      <c r="D31" t="s">
        <v>151</v>
      </c>
      <c r="E31">
        <f t="shared" si="0"/>
        <v>16</v>
      </c>
      <c r="F31" s="2">
        <f>IF(E2&lt;&gt;0,E31/E2,1)</f>
        <v>0.8</v>
      </c>
      <c r="G31">
        <f t="shared" si="1"/>
        <v>0</v>
      </c>
      <c r="H31" s="2">
        <f>IF(G2&lt;&gt;0,G31/G2,1)</f>
        <v>1</v>
      </c>
      <c r="I31" s="3">
        <f t="shared" si="2"/>
        <v>0</v>
      </c>
      <c r="J31" s="2">
        <f>IF(I2&lt;&gt;0,I31/I2,1)</f>
        <v>1</v>
      </c>
      <c r="K31" s="3">
        <f t="shared" si="3"/>
        <v>0</v>
      </c>
      <c r="L31" s="2">
        <f>IF(K2&lt;&gt;0,K31/K2,1)</f>
        <v>1</v>
      </c>
      <c r="M31" s="3">
        <f t="shared" si="4"/>
        <v>0</v>
      </c>
      <c r="N31" s="2">
        <f>IF(M2&lt;&gt;0,M31/M2,1)</f>
        <v>1</v>
      </c>
      <c r="O31" s="3">
        <f t="shared" si="5"/>
        <v>0</v>
      </c>
      <c r="P31" s="2">
        <f>IF(O2&lt;&gt;0,O31/O2,1)</f>
        <v>1</v>
      </c>
      <c r="Q31" s="3">
        <f t="shared" si="7"/>
        <v>12.8</v>
      </c>
      <c r="R31" s="2">
        <f>IF(Q2&lt;&gt;0,Q31/Q2,0)</f>
        <v>4.2666666666666666</v>
      </c>
      <c r="S31" s="3">
        <f t="shared" si="6"/>
        <v>12.8</v>
      </c>
      <c r="T31" s="2">
        <f>S31/Q3</f>
        <v>0.10199203187250996</v>
      </c>
      <c r="U31" s="3">
        <f>Q31+R2</f>
        <v>135.30000000000001</v>
      </c>
      <c r="V31" s="4">
        <f>U31/Q3</f>
        <v>1.0780876494023905</v>
      </c>
      <c r="W31">
        <v>8</v>
      </c>
      <c r="X31">
        <v>8</v>
      </c>
      <c r="AT31" s="8"/>
      <c r="BT31" s="8"/>
    </row>
    <row r="32" spans="2:73">
      <c r="B32" t="s">
        <v>137</v>
      </c>
      <c r="D32" t="s">
        <v>149</v>
      </c>
      <c r="E32">
        <f t="shared" si="0"/>
        <v>16</v>
      </c>
      <c r="F32" s="2">
        <f>IF(E2&lt;&gt;0,E32/E2,1)</f>
        <v>0.8</v>
      </c>
      <c r="G32">
        <f t="shared" si="1"/>
        <v>0</v>
      </c>
      <c r="H32" s="2">
        <f>IF(G2&lt;&gt;0,G32/G2,1)</f>
        <v>1</v>
      </c>
      <c r="I32" s="3">
        <f t="shared" si="2"/>
        <v>0</v>
      </c>
      <c r="J32" s="2">
        <f>IF(I2&lt;&gt;0,I32/I2,1)</f>
        <v>1</v>
      </c>
      <c r="K32" s="3">
        <f t="shared" si="3"/>
        <v>0</v>
      </c>
      <c r="L32" s="2">
        <f>IF(K2&lt;&gt;0,K32/K2,1)</f>
        <v>1</v>
      </c>
      <c r="M32" s="3">
        <f t="shared" si="4"/>
        <v>0</v>
      </c>
      <c r="N32" s="2">
        <f>IF(M2&lt;&gt;0,M32/M2,1)</f>
        <v>1</v>
      </c>
      <c r="O32" s="3">
        <f t="shared" si="5"/>
        <v>0</v>
      </c>
      <c r="P32" s="2">
        <f>IF(O2&lt;&gt;0,O32/O2,1)</f>
        <v>1</v>
      </c>
      <c r="Q32" s="3">
        <f>(E32*F4+G32*H4+I32*J4+K32*L4+O32*P4+M32*N4)</f>
        <v>2.4</v>
      </c>
      <c r="R32" s="2">
        <f>IF(Q2&lt;&gt;0,Q32/Q2,0)</f>
        <v>0.79999999999999993</v>
      </c>
      <c r="S32" s="3">
        <f t="shared" si="6"/>
        <v>2.4</v>
      </c>
      <c r="T32" s="2">
        <f>S32/Q3</f>
        <v>1.9123505976095617E-2</v>
      </c>
      <c r="U32" s="3">
        <f>Q32+R2</f>
        <v>124.9</v>
      </c>
      <c r="V32" s="4">
        <f>U32/Q3</f>
        <v>0.99521912350597619</v>
      </c>
      <c r="W32">
        <v>8</v>
      </c>
      <c r="X32">
        <v>8</v>
      </c>
      <c r="AT32" s="8"/>
      <c r="BT32" s="8"/>
    </row>
    <row r="33" spans="2:73">
      <c r="B33" t="s">
        <v>139</v>
      </c>
      <c r="D33">
        <v>20</v>
      </c>
      <c r="E33">
        <f t="shared" si="0"/>
        <v>19</v>
      </c>
      <c r="F33" s="2">
        <f>IF(E2&lt;&gt;0,E33/E2,1)</f>
        <v>0.95</v>
      </c>
      <c r="G33">
        <f t="shared" ref="G33:G36" si="15">SUM(AU33:BD33)</f>
        <v>0</v>
      </c>
      <c r="H33" s="2">
        <f>IF(G2&lt;&gt;0,G33/G2,1)</f>
        <v>1</v>
      </c>
      <c r="I33" s="3">
        <f t="shared" ref="I33:I36" si="16">SUM(BH33:BT33)</f>
        <v>0</v>
      </c>
      <c r="J33" s="2">
        <f>IF(I2&lt;&gt;0,I33/I2,1)</f>
        <v>1</v>
      </c>
      <c r="K33" s="3">
        <f t="shared" ref="K33:K36" si="17">BE33</f>
        <v>0</v>
      </c>
      <c r="L33" s="2">
        <f>IF(K2&lt;&gt;0,K33/K2,1)</f>
        <v>1</v>
      </c>
      <c r="M33" s="3">
        <f t="shared" ref="M33:M36" si="18">BG33</f>
        <v>0</v>
      </c>
      <c r="N33" s="2">
        <f>IF(M2&lt;&gt;0,M33/M2,1)</f>
        <v>1</v>
      </c>
      <c r="O33" s="3">
        <f t="shared" ref="O33:O36" si="19">BG33</f>
        <v>0</v>
      </c>
      <c r="P33" s="2">
        <f>IF(O2&lt;&gt;0,O33/O2,1)</f>
        <v>1</v>
      </c>
      <c r="Q33" s="3">
        <f>(E33*F4+G33*H4+I33*J4+K33*L4+O33*P4+M33*N4)</f>
        <v>2.85</v>
      </c>
      <c r="R33" s="2">
        <f>IF(Q2&lt;&gt;0,Q33/Q2,0)</f>
        <v>0.95000000000000007</v>
      </c>
      <c r="S33" s="3">
        <f t="shared" ref="S33:S36" si="20">Q33</f>
        <v>2.85</v>
      </c>
      <c r="T33" s="2">
        <f>S33/Q3</f>
        <v>2.2709163346613548E-2</v>
      </c>
      <c r="U33" s="3">
        <f>Q33+R2</f>
        <v>125.35</v>
      </c>
      <c r="V33" s="4">
        <f>U33/Q3</f>
        <v>0.99880478087649394</v>
      </c>
      <c r="W33">
        <v>9</v>
      </c>
      <c r="X33">
        <v>10</v>
      </c>
      <c r="AT33" s="8"/>
      <c r="BT33" s="8"/>
    </row>
    <row r="34" spans="2:73">
      <c r="B34" t="s">
        <v>141</v>
      </c>
      <c r="E34">
        <f t="shared" si="0"/>
        <v>17</v>
      </c>
      <c r="F34" s="2">
        <f>IF(E2&lt;&gt;0,E34/E2,1)</f>
        <v>0.85</v>
      </c>
      <c r="G34">
        <f t="shared" si="15"/>
        <v>0</v>
      </c>
      <c r="H34" s="2">
        <f>IF(G2&lt;&gt;0,G34/G2,1)</f>
        <v>1</v>
      </c>
      <c r="I34" s="3">
        <f t="shared" si="16"/>
        <v>0</v>
      </c>
      <c r="J34" s="2">
        <f>IF(I2&lt;&gt;0,I34/I2,1)</f>
        <v>1</v>
      </c>
      <c r="K34" s="3">
        <f t="shared" si="17"/>
        <v>0</v>
      </c>
      <c r="L34" s="2">
        <f>IF(K2&lt;&gt;0,K34/K2,1)</f>
        <v>1</v>
      </c>
      <c r="M34" s="3">
        <f t="shared" si="18"/>
        <v>0</v>
      </c>
      <c r="N34" s="2">
        <f>IF(M2&lt;&gt;0,M34/M2,1)</f>
        <v>1</v>
      </c>
      <c r="O34" s="3">
        <f t="shared" si="19"/>
        <v>0</v>
      </c>
      <c r="P34" s="2">
        <f>IF(O2&lt;&gt;0,O34/O2,1)</f>
        <v>1</v>
      </c>
      <c r="Q34" s="3">
        <f>(E34*F4+G34*H4+I34*J4+K34*L4+O34*P4+M34*N4)</f>
        <v>2.5499999999999998</v>
      </c>
      <c r="R34" s="2">
        <f>IF(Q2&lt;&gt;0,Q34/Q2,0)</f>
        <v>0.85</v>
      </c>
      <c r="S34" s="3">
        <f t="shared" si="20"/>
        <v>2.5499999999999998</v>
      </c>
      <c r="T34" s="2">
        <f>S34/Q3</f>
        <v>2.0318725099601594E-2</v>
      </c>
      <c r="U34" s="3">
        <f>Q34+R2</f>
        <v>125.05</v>
      </c>
      <c r="V34" s="4">
        <f>U34/Q3</f>
        <v>0.99641434262948203</v>
      </c>
      <c r="W34">
        <v>9</v>
      </c>
      <c r="X34">
        <v>8</v>
      </c>
      <c r="AT34" s="8"/>
      <c r="BT34" s="8"/>
    </row>
    <row r="35" spans="2:73">
      <c r="B35" t="s">
        <v>143</v>
      </c>
      <c r="D35">
        <v>0</v>
      </c>
      <c r="E35">
        <f t="shared" si="0"/>
        <v>19</v>
      </c>
      <c r="F35" s="2">
        <f>IF(E2&lt;&gt;0,E35/E2,1)</f>
        <v>0.95</v>
      </c>
      <c r="G35">
        <f t="shared" si="15"/>
        <v>0</v>
      </c>
      <c r="H35" s="2">
        <f>IF(G2&lt;&gt;0,G35/G2,1)</f>
        <v>1</v>
      </c>
      <c r="I35" s="3">
        <f t="shared" si="16"/>
        <v>0</v>
      </c>
      <c r="J35" s="2">
        <f>IF(I2&lt;&gt;0,I35/I2,1)</f>
        <v>1</v>
      </c>
      <c r="K35" s="3">
        <f t="shared" si="17"/>
        <v>0</v>
      </c>
      <c r="L35" s="2">
        <f>IF(K2&lt;&gt;0,K35/K2,1)</f>
        <v>1</v>
      </c>
      <c r="M35" s="3">
        <f t="shared" si="18"/>
        <v>0</v>
      </c>
      <c r="N35" s="2">
        <f>IF(M2&lt;&gt;0,M35/M2,1)</f>
        <v>1</v>
      </c>
      <c r="O35" s="3">
        <f t="shared" si="19"/>
        <v>0</v>
      </c>
      <c r="P35" s="2">
        <f>IF(O2&lt;&gt;0,O35/O2,1)</f>
        <v>1</v>
      </c>
      <c r="Q35" s="3">
        <f>(E35*F4+G35*H4+I35*J4+K35*L4+O35*P4+M35*N4)</f>
        <v>2.85</v>
      </c>
      <c r="R35" s="2">
        <f>IF(Q2&lt;&gt;0,Q35/Q2,0)</f>
        <v>0.95000000000000007</v>
      </c>
      <c r="S35" s="3">
        <f t="shared" si="20"/>
        <v>2.85</v>
      </c>
      <c r="T35" s="2">
        <f>S35/Q3</f>
        <v>2.2709163346613548E-2</v>
      </c>
      <c r="U35" s="3">
        <f>Q35+R2</f>
        <v>125.35</v>
      </c>
      <c r="V35" s="4">
        <f>U35/Q3</f>
        <v>0.99880478087649394</v>
      </c>
      <c r="W35">
        <v>9</v>
      </c>
      <c r="X35">
        <v>10</v>
      </c>
      <c r="AT35" s="8"/>
      <c r="BT35" s="8"/>
      <c r="BU35" s="9"/>
    </row>
    <row r="36" spans="2:73">
      <c r="B36" t="s">
        <v>145</v>
      </c>
      <c r="D36">
        <v>15</v>
      </c>
      <c r="E36">
        <f t="shared" si="0"/>
        <v>16</v>
      </c>
      <c r="F36" s="2">
        <f>IF(E2&lt;&gt;0,E36/E2,1)</f>
        <v>0.8</v>
      </c>
      <c r="G36">
        <f t="shared" si="15"/>
        <v>0</v>
      </c>
      <c r="H36" s="2">
        <f>IF(G2&lt;&gt;0,G36/G2,1)</f>
        <v>1</v>
      </c>
      <c r="I36" s="3">
        <f t="shared" si="16"/>
        <v>0</v>
      </c>
      <c r="J36" s="2">
        <f t="shared" ref="J36" si="21">IF(I6&lt;&gt;0,I36/I6,1)</f>
        <v>1</v>
      </c>
      <c r="K36" s="3">
        <f t="shared" si="17"/>
        <v>0</v>
      </c>
      <c r="L36" s="2">
        <f>IF(K2&lt;&gt;0,K36/K2,1)</f>
        <v>1</v>
      </c>
      <c r="M36" s="3">
        <f t="shared" si="18"/>
        <v>0</v>
      </c>
      <c r="N36" s="2">
        <f t="shared" ref="N36" si="22">IF(M6&lt;&gt;0,M36/M6,1)</f>
        <v>1</v>
      </c>
      <c r="O36" s="3">
        <f t="shared" si="19"/>
        <v>0</v>
      </c>
      <c r="P36" s="2">
        <f t="shared" ref="P36" si="23">IF(O6&lt;&gt;0,O36/O6,1)</f>
        <v>1</v>
      </c>
      <c r="Q36" s="3">
        <f>(E36*F4+G36*H4+I36*J4+K36*L4+O36*P4+M36*N4)</f>
        <v>2.4</v>
      </c>
      <c r="R36" s="2">
        <f>IF(Q2&lt;&gt;0,Q36/Q2,0)</f>
        <v>0.79999999999999993</v>
      </c>
      <c r="S36" s="3">
        <f t="shared" si="20"/>
        <v>2.4</v>
      </c>
      <c r="T36" s="2">
        <f>S36/Q3</f>
        <v>1.9123505976095617E-2</v>
      </c>
      <c r="U36" s="3">
        <f>Q36+R2</f>
        <v>124.9</v>
      </c>
      <c r="V36" s="4">
        <f>U36/Q3</f>
        <v>0.99521912350597619</v>
      </c>
      <c r="W36">
        <v>8</v>
      </c>
      <c r="X36">
        <v>8</v>
      </c>
      <c r="AT36" s="8"/>
      <c r="BT36" s="8"/>
    </row>
    <row r="37" spans="2:73">
      <c r="AT37" s="8"/>
      <c r="BT37" s="8"/>
    </row>
    <row r="38" spans="2:73">
      <c r="AT38" s="8"/>
      <c r="BT38" s="8"/>
    </row>
    <row r="39" spans="2:73">
      <c r="AT39" s="8"/>
      <c r="BT39" s="8"/>
    </row>
    <row r="40" spans="2:73">
      <c r="B40" s="13">
        <v>10</v>
      </c>
      <c r="W40">
        <f>COUNTIF(W6:W38, "&gt;=10")</f>
        <v>0</v>
      </c>
      <c r="X40">
        <f t="shared" ref="X40:AU40" si="24">COUNTIF(X6:X38, "&gt;=10")</f>
        <v>2</v>
      </c>
      <c r="Y40">
        <f t="shared" si="24"/>
        <v>0</v>
      </c>
      <c r="Z40">
        <f t="shared" si="24"/>
        <v>0</v>
      </c>
      <c r="AA40">
        <f t="shared" si="24"/>
        <v>0</v>
      </c>
      <c r="AB40">
        <f t="shared" si="24"/>
        <v>0</v>
      </c>
      <c r="AC40">
        <f t="shared" si="24"/>
        <v>0</v>
      </c>
      <c r="AD40">
        <f t="shared" si="24"/>
        <v>0</v>
      </c>
      <c r="AE40">
        <f t="shared" si="24"/>
        <v>0</v>
      </c>
      <c r="AF40">
        <f t="shared" si="24"/>
        <v>0</v>
      </c>
      <c r="AG40">
        <f t="shared" si="24"/>
        <v>0</v>
      </c>
      <c r="AH40">
        <f t="shared" si="24"/>
        <v>0</v>
      </c>
      <c r="AI40">
        <f t="shared" si="24"/>
        <v>0</v>
      </c>
      <c r="AJ40">
        <f t="shared" si="24"/>
        <v>0</v>
      </c>
      <c r="AK40">
        <f t="shared" si="24"/>
        <v>0</v>
      </c>
      <c r="AL40">
        <f t="shared" si="24"/>
        <v>0</v>
      </c>
      <c r="AM40">
        <f t="shared" si="24"/>
        <v>0</v>
      </c>
      <c r="AN40">
        <f t="shared" si="24"/>
        <v>0</v>
      </c>
      <c r="AO40">
        <f t="shared" si="24"/>
        <v>0</v>
      </c>
      <c r="AP40">
        <f t="shared" si="24"/>
        <v>0</v>
      </c>
      <c r="AQ40">
        <f t="shared" si="24"/>
        <v>0</v>
      </c>
      <c r="AR40">
        <f t="shared" si="24"/>
        <v>0</v>
      </c>
      <c r="AS40">
        <f t="shared" si="24"/>
        <v>0</v>
      </c>
      <c r="AT40" s="8">
        <f t="shared" si="24"/>
        <v>0</v>
      </c>
      <c r="AU40">
        <f t="shared" si="24"/>
        <v>0</v>
      </c>
      <c r="AV40">
        <f t="shared" ref="AV40:BD40" si="25">COUNTIF(AV6:AV38, "&gt;=10")</f>
        <v>0</v>
      </c>
      <c r="AW40">
        <f t="shared" si="25"/>
        <v>0</v>
      </c>
      <c r="AX40">
        <f t="shared" si="25"/>
        <v>0</v>
      </c>
      <c r="AY40">
        <f t="shared" si="25"/>
        <v>0</v>
      </c>
      <c r="AZ40">
        <f t="shared" si="25"/>
        <v>0</v>
      </c>
      <c r="BA40">
        <f t="shared" si="25"/>
        <v>0</v>
      </c>
      <c r="BB40">
        <f t="shared" si="25"/>
        <v>0</v>
      </c>
      <c r="BC40">
        <f t="shared" si="25"/>
        <v>0</v>
      </c>
      <c r="BD40" s="8">
        <f t="shared" si="25"/>
        <v>0</v>
      </c>
      <c r="BE40">
        <f>COUNTIF(BE6:BE38, "&gt;=90")</f>
        <v>0</v>
      </c>
      <c r="BF40">
        <f>COUNTIF(BF6:BF38, "&gt;=90")</f>
        <v>0</v>
      </c>
      <c r="BG40">
        <f>COUNTIF(BG6:BG38, "&gt;=90")</f>
        <v>0</v>
      </c>
      <c r="BH40">
        <f t="shared" ref="BH40:BT40" si="26">COUNTIF(BH6:BH38, "&gt;=10")</f>
        <v>0</v>
      </c>
      <c r="BI40">
        <f t="shared" si="26"/>
        <v>0</v>
      </c>
      <c r="BJ40">
        <f t="shared" si="26"/>
        <v>0</v>
      </c>
      <c r="BK40">
        <f t="shared" si="26"/>
        <v>0</v>
      </c>
      <c r="BL40">
        <f t="shared" si="26"/>
        <v>0</v>
      </c>
      <c r="BM40">
        <f t="shared" si="26"/>
        <v>0</v>
      </c>
      <c r="BN40">
        <f t="shared" si="26"/>
        <v>0</v>
      </c>
      <c r="BO40">
        <f t="shared" si="26"/>
        <v>0</v>
      </c>
      <c r="BP40">
        <f t="shared" si="26"/>
        <v>0</v>
      </c>
      <c r="BQ40">
        <f t="shared" si="26"/>
        <v>0</v>
      </c>
      <c r="BR40">
        <f t="shared" si="26"/>
        <v>0</v>
      </c>
      <c r="BS40">
        <f t="shared" si="26"/>
        <v>0</v>
      </c>
      <c r="BT40" s="8">
        <f t="shared" si="26"/>
        <v>0</v>
      </c>
    </row>
    <row r="41" spans="2:73">
      <c r="B41" s="13">
        <v>9</v>
      </c>
      <c r="W41">
        <f>COUNTIF(W6:W38, "=9")</f>
        <v>7</v>
      </c>
      <c r="X41">
        <f t="shared" ref="X41:AT41" si="27">COUNTIF(X6:X38, "=9")</f>
        <v>6</v>
      </c>
      <c r="Y41">
        <f t="shared" si="27"/>
        <v>0</v>
      </c>
      <c r="Z41">
        <f t="shared" si="27"/>
        <v>0</v>
      </c>
      <c r="AA41">
        <f t="shared" si="27"/>
        <v>0</v>
      </c>
      <c r="AB41">
        <f t="shared" si="27"/>
        <v>0</v>
      </c>
      <c r="AC41">
        <f t="shared" si="27"/>
        <v>0</v>
      </c>
      <c r="AD41">
        <f t="shared" si="27"/>
        <v>0</v>
      </c>
      <c r="AE41">
        <f t="shared" si="27"/>
        <v>0</v>
      </c>
      <c r="AF41">
        <f t="shared" si="27"/>
        <v>0</v>
      </c>
      <c r="AG41">
        <f t="shared" si="27"/>
        <v>0</v>
      </c>
      <c r="AH41">
        <f t="shared" si="27"/>
        <v>0</v>
      </c>
      <c r="AI41">
        <f t="shared" si="27"/>
        <v>0</v>
      </c>
      <c r="AJ41">
        <f t="shared" si="27"/>
        <v>0</v>
      </c>
      <c r="AK41">
        <f t="shared" si="27"/>
        <v>0</v>
      </c>
      <c r="AL41">
        <f t="shared" si="27"/>
        <v>0</v>
      </c>
      <c r="AM41">
        <f t="shared" si="27"/>
        <v>0</v>
      </c>
      <c r="AN41">
        <f t="shared" si="27"/>
        <v>0</v>
      </c>
      <c r="AO41">
        <f t="shared" si="27"/>
        <v>0</v>
      </c>
      <c r="AP41">
        <f t="shared" si="27"/>
        <v>0</v>
      </c>
      <c r="AQ41">
        <f t="shared" si="27"/>
        <v>0</v>
      </c>
      <c r="AR41">
        <f t="shared" si="27"/>
        <v>0</v>
      </c>
      <c r="AS41">
        <f t="shared" si="27"/>
        <v>0</v>
      </c>
      <c r="AT41" s="8">
        <f t="shared" si="27"/>
        <v>0</v>
      </c>
      <c r="AU41">
        <f>COUNTIF(AU6:AU38, "&gt;=9")-AU40</f>
        <v>0</v>
      </c>
      <c r="AV41">
        <f t="shared" ref="AV41:BD41" si="28">COUNTIF(AV6:AV38, "&gt;=9")-AV40</f>
        <v>0</v>
      </c>
      <c r="AW41">
        <f t="shared" si="28"/>
        <v>0</v>
      </c>
      <c r="AX41">
        <f t="shared" si="28"/>
        <v>0</v>
      </c>
      <c r="AY41">
        <f t="shared" si="28"/>
        <v>0</v>
      </c>
      <c r="AZ41">
        <f t="shared" si="28"/>
        <v>0</v>
      </c>
      <c r="BA41">
        <f t="shared" si="28"/>
        <v>0</v>
      </c>
      <c r="BB41">
        <f t="shared" si="28"/>
        <v>0</v>
      </c>
      <c r="BC41">
        <f t="shared" si="28"/>
        <v>0</v>
      </c>
      <c r="BD41" s="8">
        <f t="shared" si="28"/>
        <v>0</v>
      </c>
      <c r="BE41">
        <f>COUNTIF(BE6:BE38, "&gt;=83")-BE40</f>
        <v>0</v>
      </c>
      <c r="BF41">
        <f>COUNTIF(BF6:BF38, "&gt;=83")-BF40</f>
        <v>0</v>
      </c>
      <c r="BG41">
        <f>COUNTIF(BG6:BG38, "&gt;=83")-BG40</f>
        <v>0</v>
      </c>
      <c r="BH41">
        <f t="shared" ref="BH41:BT41" si="29">COUNTIF(BH6:BH38, "=9")</f>
        <v>0</v>
      </c>
      <c r="BI41">
        <f t="shared" si="29"/>
        <v>0</v>
      </c>
      <c r="BJ41">
        <f t="shared" si="29"/>
        <v>0</v>
      </c>
      <c r="BK41">
        <f t="shared" si="29"/>
        <v>0</v>
      </c>
      <c r="BL41">
        <f t="shared" si="29"/>
        <v>0</v>
      </c>
      <c r="BM41">
        <f t="shared" si="29"/>
        <v>0</v>
      </c>
      <c r="BN41">
        <f t="shared" si="29"/>
        <v>0</v>
      </c>
      <c r="BO41">
        <f t="shared" si="29"/>
        <v>0</v>
      </c>
      <c r="BP41">
        <f t="shared" si="29"/>
        <v>0</v>
      </c>
      <c r="BQ41">
        <f t="shared" si="29"/>
        <v>0</v>
      </c>
      <c r="BR41">
        <f t="shared" si="29"/>
        <v>0</v>
      </c>
      <c r="BS41">
        <f t="shared" si="29"/>
        <v>0</v>
      </c>
      <c r="BT41" s="8">
        <f t="shared" si="29"/>
        <v>0</v>
      </c>
    </row>
    <row r="42" spans="2:73">
      <c r="B42" s="13">
        <v>8</v>
      </c>
      <c r="W42">
        <f>COUNTIF(W6:W38, "=8")</f>
        <v>22</v>
      </c>
      <c r="X42">
        <f t="shared" ref="X42:AT42" si="30">COUNTIF(X6:X38, "=8")</f>
        <v>17</v>
      </c>
      <c r="Y42">
        <f t="shared" si="30"/>
        <v>0</v>
      </c>
      <c r="Z42">
        <f t="shared" si="30"/>
        <v>0</v>
      </c>
      <c r="AA42">
        <f t="shared" si="30"/>
        <v>0</v>
      </c>
      <c r="AB42">
        <f t="shared" si="30"/>
        <v>0</v>
      </c>
      <c r="AC42">
        <f t="shared" si="30"/>
        <v>0</v>
      </c>
      <c r="AD42">
        <f t="shared" si="30"/>
        <v>0</v>
      </c>
      <c r="AE42">
        <f t="shared" si="30"/>
        <v>0</v>
      </c>
      <c r="AF42">
        <f t="shared" si="30"/>
        <v>0</v>
      </c>
      <c r="AG42">
        <f t="shared" si="30"/>
        <v>0</v>
      </c>
      <c r="AH42">
        <f t="shared" si="30"/>
        <v>0</v>
      </c>
      <c r="AI42">
        <f t="shared" si="30"/>
        <v>0</v>
      </c>
      <c r="AJ42">
        <f t="shared" si="30"/>
        <v>0</v>
      </c>
      <c r="AK42">
        <f t="shared" si="30"/>
        <v>0</v>
      </c>
      <c r="AL42">
        <f t="shared" si="30"/>
        <v>0</v>
      </c>
      <c r="AM42">
        <f t="shared" si="30"/>
        <v>0</v>
      </c>
      <c r="AN42">
        <f t="shared" si="30"/>
        <v>0</v>
      </c>
      <c r="AO42">
        <f t="shared" si="30"/>
        <v>0</v>
      </c>
      <c r="AP42">
        <f t="shared" si="30"/>
        <v>0</v>
      </c>
      <c r="AQ42">
        <f t="shared" si="30"/>
        <v>0</v>
      </c>
      <c r="AR42">
        <f t="shared" si="30"/>
        <v>0</v>
      </c>
      <c r="AS42">
        <f t="shared" si="30"/>
        <v>0</v>
      </c>
      <c r="AT42" s="8">
        <f t="shared" si="30"/>
        <v>0</v>
      </c>
      <c r="AU42">
        <f>COUNTIF(AU6:AU38, "&gt;=8")-(AU41+AU40)</f>
        <v>0</v>
      </c>
      <c r="AV42">
        <f t="shared" ref="AV42:BD42" si="31">COUNTIF(AV6:AV38, "&gt;=8")-(AV41+AV40)</f>
        <v>0</v>
      </c>
      <c r="AW42">
        <f t="shared" si="31"/>
        <v>0</v>
      </c>
      <c r="AX42">
        <f t="shared" si="31"/>
        <v>0</v>
      </c>
      <c r="AY42">
        <f t="shared" si="31"/>
        <v>0</v>
      </c>
      <c r="AZ42">
        <f t="shared" si="31"/>
        <v>0</v>
      </c>
      <c r="BA42">
        <f t="shared" si="31"/>
        <v>0</v>
      </c>
      <c r="BB42">
        <f t="shared" si="31"/>
        <v>0</v>
      </c>
      <c r="BC42">
        <f t="shared" si="31"/>
        <v>0</v>
      </c>
      <c r="BD42" s="8">
        <f t="shared" si="31"/>
        <v>0</v>
      </c>
      <c r="BE42">
        <f>COUNTIF(BE6:BE38, "&gt;=79")-(BE41+BE40)</f>
        <v>0</v>
      </c>
      <c r="BF42">
        <f>COUNTIF(BF6:BF38, "&gt;=79")-(BF41+BF40)</f>
        <v>0</v>
      </c>
      <c r="BG42">
        <f>COUNTIF(BG6:BG38, "&gt;=79")-(BG41+BG40)</f>
        <v>0</v>
      </c>
      <c r="BH42">
        <f t="shared" ref="BH42:BT42" si="32">COUNTIF(BH6:BH38, "=8")</f>
        <v>0</v>
      </c>
      <c r="BI42">
        <f t="shared" si="32"/>
        <v>0</v>
      </c>
      <c r="BJ42">
        <f t="shared" si="32"/>
        <v>0</v>
      </c>
      <c r="BK42">
        <f t="shared" si="32"/>
        <v>0</v>
      </c>
      <c r="BL42">
        <f t="shared" si="32"/>
        <v>0</v>
      </c>
      <c r="BM42">
        <f t="shared" si="32"/>
        <v>0</v>
      </c>
      <c r="BN42">
        <f t="shared" si="32"/>
        <v>0</v>
      </c>
      <c r="BO42">
        <f t="shared" si="32"/>
        <v>0</v>
      </c>
      <c r="BP42">
        <f t="shared" si="32"/>
        <v>0</v>
      </c>
      <c r="BQ42">
        <f t="shared" si="32"/>
        <v>0</v>
      </c>
      <c r="BR42">
        <f t="shared" si="32"/>
        <v>0</v>
      </c>
      <c r="BS42">
        <f t="shared" si="32"/>
        <v>0</v>
      </c>
      <c r="BT42" s="8">
        <f t="shared" si="32"/>
        <v>0</v>
      </c>
    </row>
    <row r="43" spans="2:73">
      <c r="B43" s="13">
        <v>7</v>
      </c>
      <c r="W43">
        <f>COUNTIF(W6:W38, "=7")</f>
        <v>0</v>
      </c>
      <c r="X43">
        <f t="shared" ref="X43:AT43" si="33">COUNTIF(X6:X38, "=7")</f>
        <v>5</v>
      </c>
      <c r="Y43">
        <f t="shared" si="33"/>
        <v>0</v>
      </c>
      <c r="Z43">
        <f t="shared" si="33"/>
        <v>0</v>
      </c>
      <c r="AA43">
        <f t="shared" si="33"/>
        <v>0</v>
      </c>
      <c r="AB43">
        <f t="shared" si="33"/>
        <v>0</v>
      </c>
      <c r="AC43">
        <f t="shared" si="33"/>
        <v>0</v>
      </c>
      <c r="AD43">
        <f t="shared" si="33"/>
        <v>0</v>
      </c>
      <c r="AE43">
        <f t="shared" si="33"/>
        <v>0</v>
      </c>
      <c r="AF43">
        <f t="shared" si="33"/>
        <v>0</v>
      </c>
      <c r="AG43">
        <f t="shared" si="33"/>
        <v>0</v>
      </c>
      <c r="AH43">
        <f t="shared" si="33"/>
        <v>0</v>
      </c>
      <c r="AI43">
        <f t="shared" si="33"/>
        <v>0</v>
      </c>
      <c r="AJ43">
        <f t="shared" si="33"/>
        <v>0</v>
      </c>
      <c r="AK43">
        <f t="shared" si="33"/>
        <v>0</v>
      </c>
      <c r="AL43">
        <f t="shared" si="33"/>
        <v>0</v>
      </c>
      <c r="AM43">
        <f t="shared" si="33"/>
        <v>0</v>
      </c>
      <c r="AN43">
        <f t="shared" si="33"/>
        <v>0</v>
      </c>
      <c r="AO43">
        <f t="shared" si="33"/>
        <v>0</v>
      </c>
      <c r="AP43">
        <f t="shared" si="33"/>
        <v>0</v>
      </c>
      <c r="AQ43">
        <f t="shared" si="33"/>
        <v>0</v>
      </c>
      <c r="AR43">
        <f t="shared" si="33"/>
        <v>0</v>
      </c>
      <c r="AS43">
        <f t="shared" si="33"/>
        <v>0</v>
      </c>
      <c r="AT43" s="8">
        <f t="shared" si="33"/>
        <v>0</v>
      </c>
      <c r="AU43">
        <f>COUNTIF(AU6:AU38, "&gt;=7")-(AU42+AU41+AU40)</f>
        <v>0</v>
      </c>
      <c r="AV43">
        <f t="shared" ref="AV43:BD43" si="34">COUNTIF(AV6:AV38, "&gt;=7")-(AV42+AV41+AV40)</f>
        <v>0</v>
      </c>
      <c r="AW43">
        <f t="shared" si="34"/>
        <v>0</v>
      </c>
      <c r="AX43">
        <f t="shared" si="34"/>
        <v>0</v>
      </c>
      <c r="AY43">
        <f t="shared" si="34"/>
        <v>0</v>
      </c>
      <c r="AZ43">
        <f t="shared" si="34"/>
        <v>0</v>
      </c>
      <c r="BA43">
        <f t="shared" si="34"/>
        <v>0</v>
      </c>
      <c r="BB43">
        <f t="shared" si="34"/>
        <v>0</v>
      </c>
      <c r="BC43">
        <f t="shared" si="34"/>
        <v>0</v>
      </c>
      <c r="BD43" s="8">
        <f t="shared" si="34"/>
        <v>0</v>
      </c>
      <c r="BE43">
        <f>COUNTIF(BE6:BE38, "&gt;=70")-(BE42+BE41+BE40)</f>
        <v>0</v>
      </c>
      <c r="BF43">
        <f>COUNTIF(BF6:BF38, "&gt;=70")-(BF42+BF41+BF40)</f>
        <v>0</v>
      </c>
      <c r="BG43">
        <f>COUNTIF(BG6:BG38, "&gt;=70")-(BG42+BG41+BG40)</f>
        <v>0</v>
      </c>
      <c r="BH43">
        <f t="shared" ref="BH43:BT43" si="35">COUNTIF(BH6:BH38, "=7")</f>
        <v>0</v>
      </c>
      <c r="BI43">
        <f t="shared" si="35"/>
        <v>0</v>
      </c>
      <c r="BJ43">
        <f t="shared" si="35"/>
        <v>0</v>
      </c>
      <c r="BK43">
        <f t="shared" si="35"/>
        <v>0</v>
      </c>
      <c r="BL43">
        <f t="shared" si="35"/>
        <v>0</v>
      </c>
      <c r="BM43">
        <f t="shared" si="35"/>
        <v>0</v>
      </c>
      <c r="BN43">
        <f t="shared" si="35"/>
        <v>0</v>
      </c>
      <c r="BO43">
        <f t="shared" si="35"/>
        <v>0</v>
      </c>
      <c r="BP43">
        <f t="shared" si="35"/>
        <v>0</v>
      </c>
      <c r="BQ43">
        <f t="shared" si="35"/>
        <v>0</v>
      </c>
      <c r="BR43">
        <f t="shared" si="35"/>
        <v>0</v>
      </c>
      <c r="BS43">
        <f t="shared" si="35"/>
        <v>0</v>
      </c>
      <c r="BT43" s="8">
        <f t="shared" si="35"/>
        <v>0</v>
      </c>
    </row>
    <row r="44" spans="2:73">
      <c r="W44">
        <f>COUNTIF(W6:W38,"&lt;7")</f>
        <v>0</v>
      </c>
      <c r="X44">
        <f t="shared" ref="X44:AU44" si="36">COUNTIF(X6:X38,"&lt;7")</f>
        <v>0</v>
      </c>
      <c r="Y44">
        <f t="shared" si="36"/>
        <v>0</v>
      </c>
      <c r="Z44">
        <f t="shared" si="36"/>
        <v>0</v>
      </c>
      <c r="AA44">
        <f t="shared" si="36"/>
        <v>0</v>
      </c>
      <c r="AB44">
        <f t="shared" si="36"/>
        <v>0</v>
      </c>
      <c r="AC44">
        <f t="shared" si="36"/>
        <v>0</v>
      </c>
      <c r="AD44">
        <f t="shared" si="36"/>
        <v>0</v>
      </c>
      <c r="AE44">
        <f t="shared" si="36"/>
        <v>0</v>
      </c>
      <c r="AF44">
        <f t="shared" si="36"/>
        <v>0</v>
      </c>
      <c r="AG44">
        <f t="shared" si="36"/>
        <v>0</v>
      </c>
      <c r="AH44">
        <f t="shared" si="36"/>
        <v>0</v>
      </c>
      <c r="AI44">
        <f t="shared" si="36"/>
        <v>0</v>
      </c>
      <c r="AJ44">
        <f t="shared" si="36"/>
        <v>0</v>
      </c>
      <c r="AK44">
        <f t="shared" si="36"/>
        <v>0</v>
      </c>
      <c r="AL44">
        <f t="shared" si="36"/>
        <v>0</v>
      </c>
      <c r="AM44">
        <f t="shared" si="36"/>
        <v>0</v>
      </c>
      <c r="AN44">
        <f t="shared" si="36"/>
        <v>0</v>
      </c>
      <c r="AO44">
        <f t="shared" si="36"/>
        <v>0</v>
      </c>
      <c r="AP44">
        <f t="shared" si="36"/>
        <v>0</v>
      </c>
      <c r="AQ44">
        <f t="shared" si="36"/>
        <v>0</v>
      </c>
      <c r="AR44">
        <f t="shared" si="36"/>
        <v>0</v>
      </c>
      <c r="AS44">
        <f t="shared" si="36"/>
        <v>0</v>
      </c>
      <c r="AT44" s="8">
        <f t="shared" si="36"/>
        <v>0</v>
      </c>
      <c r="AU44">
        <f t="shared" si="36"/>
        <v>0</v>
      </c>
      <c r="AV44">
        <f t="shared" ref="AV44:BD44" si="37">COUNTIF(AV6:AV38,"&lt;7")</f>
        <v>0</v>
      </c>
      <c r="AW44">
        <f t="shared" si="37"/>
        <v>0</v>
      </c>
      <c r="AX44">
        <f t="shared" si="37"/>
        <v>0</v>
      </c>
      <c r="AY44">
        <f t="shared" si="37"/>
        <v>0</v>
      </c>
      <c r="AZ44">
        <f t="shared" si="37"/>
        <v>0</v>
      </c>
      <c r="BA44">
        <f t="shared" si="37"/>
        <v>0</v>
      </c>
      <c r="BB44">
        <f t="shared" si="37"/>
        <v>0</v>
      </c>
      <c r="BC44">
        <f t="shared" si="37"/>
        <v>0</v>
      </c>
      <c r="BD44" s="8">
        <f t="shared" si="37"/>
        <v>0</v>
      </c>
      <c r="BE44">
        <f>COUNTIF(BE6:BE38,"&lt;70")</f>
        <v>0</v>
      </c>
      <c r="BF44">
        <f>COUNTIF(BF6:BF38,"&lt;70")</f>
        <v>0</v>
      </c>
      <c r="BG44">
        <f>COUNTIF(BG6:BG38,"&lt;70")</f>
        <v>0</v>
      </c>
      <c r="BH44">
        <f t="shared" ref="BH44:BT44" si="38">COUNTIF(BH6:BH38,"&lt;7")</f>
        <v>0</v>
      </c>
      <c r="BI44">
        <f t="shared" si="38"/>
        <v>0</v>
      </c>
      <c r="BJ44">
        <f t="shared" si="38"/>
        <v>0</v>
      </c>
      <c r="BK44">
        <f t="shared" si="38"/>
        <v>0</v>
      </c>
      <c r="BL44">
        <f t="shared" si="38"/>
        <v>0</v>
      </c>
      <c r="BM44">
        <f t="shared" si="38"/>
        <v>0</v>
      </c>
      <c r="BN44">
        <f t="shared" si="38"/>
        <v>0</v>
      </c>
      <c r="BO44">
        <f t="shared" si="38"/>
        <v>0</v>
      </c>
      <c r="BP44">
        <f t="shared" si="38"/>
        <v>0</v>
      </c>
      <c r="BQ44">
        <f t="shared" si="38"/>
        <v>0</v>
      </c>
      <c r="BR44">
        <f t="shared" si="38"/>
        <v>0</v>
      </c>
      <c r="BS44">
        <f t="shared" si="38"/>
        <v>0</v>
      </c>
      <c r="BT44" s="8">
        <f t="shared" si="38"/>
        <v>0</v>
      </c>
    </row>
    <row r="45" spans="2:73">
      <c r="AT45" s="8"/>
      <c r="BG45"/>
      <c r="BT45" s="8"/>
    </row>
    <row r="46" spans="2:73">
      <c r="B46" s="13" t="s">
        <v>4</v>
      </c>
      <c r="W46">
        <f>SUM(W40:W44)</f>
        <v>29</v>
      </c>
      <c r="X46">
        <f t="shared" ref="X46:BD46" si="39">SUM(X40:X44)</f>
        <v>30</v>
      </c>
      <c r="Y46">
        <f t="shared" si="39"/>
        <v>0</v>
      </c>
      <c r="Z46">
        <f t="shared" si="39"/>
        <v>0</v>
      </c>
      <c r="AA46">
        <f t="shared" si="39"/>
        <v>0</v>
      </c>
      <c r="AB46">
        <f t="shared" si="39"/>
        <v>0</v>
      </c>
      <c r="AC46">
        <f t="shared" si="39"/>
        <v>0</v>
      </c>
      <c r="AD46">
        <f t="shared" si="39"/>
        <v>0</v>
      </c>
      <c r="AE46">
        <f t="shared" si="39"/>
        <v>0</v>
      </c>
      <c r="AF46">
        <f t="shared" si="39"/>
        <v>0</v>
      </c>
      <c r="AG46">
        <f t="shared" si="39"/>
        <v>0</v>
      </c>
      <c r="AH46">
        <f t="shared" si="39"/>
        <v>0</v>
      </c>
      <c r="AI46">
        <f t="shared" si="39"/>
        <v>0</v>
      </c>
      <c r="AJ46">
        <f t="shared" si="39"/>
        <v>0</v>
      </c>
      <c r="AK46">
        <f t="shared" si="39"/>
        <v>0</v>
      </c>
      <c r="AL46">
        <f t="shared" si="39"/>
        <v>0</v>
      </c>
      <c r="AM46">
        <f t="shared" si="39"/>
        <v>0</v>
      </c>
      <c r="AN46">
        <f t="shared" si="39"/>
        <v>0</v>
      </c>
      <c r="AO46">
        <f t="shared" si="39"/>
        <v>0</v>
      </c>
      <c r="AP46">
        <f t="shared" si="39"/>
        <v>0</v>
      </c>
      <c r="AQ46">
        <f t="shared" si="39"/>
        <v>0</v>
      </c>
      <c r="AR46">
        <f t="shared" si="39"/>
        <v>0</v>
      </c>
      <c r="AS46">
        <f t="shared" si="39"/>
        <v>0</v>
      </c>
      <c r="AT46" s="8">
        <f t="shared" si="39"/>
        <v>0</v>
      </c>
      <c r="AU46">
        <f t="shared" si="39"/>
        <v>0</v>
      </c>
      <c r="AV46">
        <f t="shared" si="39"/>
        <v>0</v>
      </c>
      <c r="AW46">
        <f t="shared" si="39"/>
        <v>0</v>
      </c>
      <c r="AX46">
        <f t="shared" si="39"/>
        <v>0</v>
      </c>
      <c r="AY46">
        <f t="shared" si="39"/>
        <v>0</v>
      </c>
      <c r="AZ46">
        <f t="shared" si="39"/>
        <v>0</v>
      </c>
      <c r="BA46">
        <f t="shared" si="39"/>
        <v>0</v>
      </c>
      <c r="BB46">
        <f t="shared" si="39"/>
        <v>0</v>
      </c>
      <c r="BC46">
        <f t="shared" si="39"/>
        <v>0</v>
      </c>
      <c r="BD46" s="8">
        <f t="shared" si="39"/>
        <v>0</v>
      </c>
      <c r="BE46">
        <f t="shared" ref="BE46:BF46" si="40">SUM(BE40:BE44)</f>
        <v>0</v>
      </c>
      <c r="BF46">
        <f t="shared" si="40"/>
        <v>0</v>
      </c>
      <c r="BG46">
        <f t="shared" ref="BG46" si="41">SUM(BG40:BG44)</f>
        <v>0</v>
      </c>
      <c r="BH46">
        <f t="shared" ref="BH46:BT46" si="42">SUM(BH40:BH44)</f>
        <v>0</v>
      </c>
      <c r="BI46">
        <f t="shared" si="42"/>
        <v>0</v>
      </c>
      <c r="BJ46">
        <f t="shared" si="42"/>
        <v>0</v>
      </c>
      <c r="BK46">
        <f t="shared" si="42"/>
        <v>0</v>
      </c>
      <c r="BL46">
        <f t="shared" si="42"/>
        <v>0</v>
      </c>
      <c r="BM46">
        <f t="shared" si="42"/>
        <v>0</v>
      </c>
      <c r="BN46">
        <f t="shared" si="42"/>
        <v>0</v>
      </c>
      <c r="BO46">
        <f t="shared" si="42"/>
        <v>0</v>
      </c>
      <c r="BP46">
        <f t="shared" si="42"/>
        <v>0</v>
      </c>
      <c r="BQ46">
        <f t="shared" si="42"/>
        <v>0</v>
      </c>
      <c r="BR46">
        <f t="shared" si="42"/>
        <v>0</v>
      </c>
      <c r="BS46">
        <f t="shared" si="42"/>
        <v>0</v>
      </c>
      <c r="BT46" s="8">
        <f t="shared" si="42"/>
        <v>0</v>
      </c>
      <c r="BU46" s="8">
        <f>SUM(BU6:BU37)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Ruler="0" workbookViewId="0">
      <selection activeCell="B9" sqref="B9:B38"/>
    </sheetView>
  </sheetViews>
  <sheetFormatPr baseColWidth="10" defaultRowHeight="15" x14ac:dyDescent="0"/>
  <sheetData>
    <row r="1" spans="1:9">
      <c r="A1" t="s">
        <v>0</v>
      </c>
    </row>
    <row r="2" spans="1:9">
      <c r="A2" t="s">
        <v>83</v>
      </c>
    </row>
    <row r="4" spans="1:9">
      <c r="A4" t="s">
        <v>84</v>
      </c>
    </row>
    <row r="5" spans="1:9">
      <c r="A5" t="s">
        <v>85</v>
      </c>
    </row>
    <row r="6" spans="1:9">
      <c r="A6" t="s">
        <v>86</v>
      </c>
    </row>
    <row r="8" spans="1:9">
      <c r="A8" t="s">
        <v>1</v>
      </c>
      <c r="B8" t="s">
        <v>2</v>
      </c>
      <c r="C8" t="s">
        <v>65</v>
      </c>
      <c r="D8" t="s">
        <v>66</v>
      </c>
      <c r="E8" t="s">
        <v>3</v>
      </c>
      <c r="F8" t="s">
        <v>67</v>
      </c>
      <c r="G8" t="s">
        <v>68</v>
      </c>
      <c r="H8" t="s">
        <v>69</v>
      </c>
      <c r="I8" t="s">
        <v>70</v>
      </c>
    </row>
    <row r="9" spans="1:9">
      <c r="A9">
        <v>21578987</v>
      </c>
      <c r="B9" t="s">
        <v>87</v>
      </c>
      <c r="C9" t="s">
        <v>71</v>
      </c>
      <c r="D9" t="s">
        <v>75</v>
      </c>
      <c r="E9" t="s">
        <v>88</v>
      </c>
      <c r="F9" t="s">
        <v>73</v>
      </c>
      <c r="G9" t="s">
        <v>74</v>
      </c>
    </row>
    <row r="10" spans="1:9">
      <c r="A10">
        <v>10373185</v>
      </c>
      <c r="B10" t="s">
        <v>89</v>
      </c>
      <c r="C10" t="s">
        <v>71</v>
      </c>
      <c r="D10" t="s">
        <v>72</v>
      </c>
      <c r="E10" t="s">
        <v>90</v>
      </c>
      <c r="F10" t="s">
        <v>77</v>
      </c>
      <c r="G10" t="s">
        <v>74</v>
      </c>
    </row>
    <row r="11" spans="1:9">
      <c r="A11">
        <v>23293200</v>
      </c>
      <c r="B11" t="s">
        <v>91</v>
      </c>
      <c r="C11" t="s">
        <v>71</v>
      </c>
      <c r="D11" t="s">
        <v>75</v>
      </c>
      <c r="E11" t="s">
        <v>92</v>
      </c>
      <c r="F11" t="s">
        <v>73</v>
      </c>
      <c r="G11" t="s">
        <v>74</v>
      </c>
    </row>
    <row r="12" spans="1:9">
      <c r="A12">
        <v>17884256</v>
      </c>
      <c r="B12" t="s">
        <v>93</v>
      </c>
      <c r="C12" t="s">
        <v>71</v>
      </c>
      <c r="D12" t="s">
        <v>75</v>
      </c>
      <c r="E12" t="s">
        <v>94</v>
      </c>
      <c r="F12" t="s">
        <v>73</v>
      </c>
      <c r="G12" t="s">
        <v>74</v>
      </c>
    </row>
    <row r="13" spans="1:9">
      <c r="A13">
        <v>23817436</v>
      </c>
      <c r="B13" t="s">
        <v>95</v>
      </c>
      <c r="C13" t="s">
        <v>71</v>
      </c>
      <c r="D13" t="s">
        <v>75</v>
      </c>
      <c r="E13" t="s">
        <v>96</v>
      </c>
      <c r="F13" t="s">
        <v>73</v>
      </c>
      <c r="G13" t="s">
        <v>74</v>
      </c>
    </row>
    <row r="14" spans="1:9">
      <c r="A14">
        <v>13662694</v>
      </c>
      <c r="B14" t="s">
        <v>97</v>
      </c>
      <c r="C14" t="s">
        <v>71</v>
      </c>
      <c r="D14" t="s">
        <v>75</v>
      </c>
      <c r="E14" t="s">
        <v>98</v>
      </c>
      <c r="F14" t="s">
        <v>73</v>
      </c>
      <c r="G14" t="s">
        <v>74</v>
      </c>
    </row>
    <row r="15" spans="1:9">
      <c r="A15">
        <v>23358371</v>
      </c>
      <c r="B15" t="s">
        <v>99</v>
      </c>
      <c r="C15" t="s">
        <v>71</v>
      </c>
      <c r="D15" t="s">
        <v>100</v>
      </c>
      <c r="E15" t="s">
        <v>101</v>
      </c>
      <c r="F15" t="s">
        <v>73</v>
      </c>
      <c r="G15" t="s">
        <v>74</v>
      </c>
    </row>
    <row r="16" spans="1:9">
      <c r="A16">
        <v>23809276</v>
      </c>
      <c r="B16" t="s">
        <v>102</v>
      </c>
      <c r="C16" t="s">
        <v>71</v>
      </c>
      <c r="D16" t="s">
        <v>75</v>
      </c>
      <c r="E16" t="s">
        <v>103</v>
      </c>
      <c r="F16" t="s">
        <v>73</v>
      </c>
      <c r="G16" t="s">
        <v>74</v>
      </c>
    </row>
    <row r="17" spans="1:7">
      <c r="A17">
        <v>21363988</v>
      </c>
      <c r="B17" t="s">
        <v>104</v>
      </c>
      <c r="C17" t="s">
        <v>71</v>
      </c>
      <c r="D17" t="s">
        <v>75</v>
      </c>
      <c r="E17" t="s">
        <v>105</v>
      </c>
      <c r="F17" t="s">
        <v>73</v>
      </c>
      <c r="G17" t="s">
        <v>74</v>
      </c>
    </row>
    <row r="18" spans="1:7">
      <c r="A18">
        <v>16219870</v>
      </c>
      <c r="B18" t="s">
        <v>78</v>
      </c>
      <c r="C18" t="s">
        <v>71</v>
      </c>
      <c r="D18" t="s">
        <v>72</v>
      </c>
      <c r="E18" t="s">
        <v>79</v>
      </c>
      <c r="F18" t="s">
        <v>73</v>
      </c>
      <c r="G18" t="s">
        <v>74</v>
      </c>
    </row>
    <row r="19" spans="1:7">
      <c r="A19">
        <v>23292884</v>
      </c>
      <c r="B19" t="s">
        <v>106</v>
      </c>
      <c r="C19" t="s">
        <v>71</v>
      </c>
      <c r="D19" t="s">
        <v>75</v>
      </c>
      <c r="E19" t="s">
        <v>107</v>
      </c>
      <c r="F19" t="s">
        <v>73</v>
      </c>
      <c r="G19" t="s">
        <v>74</v>
      </c>
    </row>
    <row r="20" spans="1:7">
      <c r="A20">
        <v>23268633</v>
      </c>
      <c r="B20" t="s">
        <v>108</v>
      </c>
      <c r="C20" t="s">
        <v>71</v>
      </c>
      <c r="D20" t="s">
        <v>75</v>
      </c>
      <c r="E20" t="s">
        <v>109</v>
      </c>
      <c r="F20" t="s">
        <v>73</v>
      </c>
      <c r="G20" t="s">
        <v>74</v>
      </c>
    </row>
    <row r="21" spans="1:7">
      <c r="A21">
        <v>23303235</v>
      </c>
      <c r="B21" t="s">
        <v>110</v>
      </c>
      <c r="C21" t="s">
        <v>71</v>
      </c>
      <c r="D21" t="s">
        <v>75</v>
      </c>
      <c r="E21" t="s">
        <v>111</v>
      </c>
      <c r="F21" t="s">
        <v>73</v>
      </c>
      <c r="G21" t="s">
        <v>74</v>
      </c>
    </row>
    <row r="22" spans="1:7">
      <c r="A22">
        <v>22977238</v>
      </c>
      <c r="B22" t="s">
        <v>112</v>
      </c>
      <c r="C22" t="s">
        <v>71</v>
      </c>
      <c r="D22" t="s">
        <v>72</v>
      </c>
      <c r="E22" t="s">
        <v>113</v>
      </c>
      <c r="F22" t="s">
        <v>73</v>
      </c>
      <c r="G22" t="s">
        <v>74</v>
      </c>
    </row>
    <row r="23" spans="1:7">
      <c r="A23">
        <v>23024368</v>
      </c>
      <c r="B23" t="s">
        <v>114</v>
      </c>
      <c r="C23" t="s">
        <v>71</v>
      </c>
      <c r="D23" t="s">
        <v>75</v>
      </c>
      <c r="E23" t="s">
        <v>115</v>
      </c>
      <c r="F23" t="s">
        <v>73</v>
      </c>
      <c r="G23" t="s">
        <v>74</v>
      </c>
    </row>
    <row r="24" spans="1:7">
      <c r="A24">
        <v>18008338</v>
      </c>
      <c r="B24" t="s">
        <v>116</v>
      </c>
      <c r="C24" t="s">
        <v>71</v>
      </c>
      <c r="D24" t="s">
        <v>75</v>
      </c>
      <c r="E24" t="s">
        <v>117</v>
      </c>
      <c r="F24" t="s">
        <v>73</v>
      </c>
      <c r="G24" t="s">
        <v>74</v>
      </c>
    </row>
    <row r="25" spans="1:7">
      <c r="A25">
        <v>21407316</v>
      </c>
      <c r="B25" t="s">
        <v>118</v>
      </c>
      <c r="C25" t="s">
        <v>71</v>
      </c>
      <c r="D25" t="s">
        <v>75</v>
      </c>
      <c r="E25" t="s">
        <v>119</v>
      </c>
      <c r="F25" t="s">
        <v>73</v>
      </c>
      <c r="G25" t="s">
        <v>74</v>
      </c>
    </row>
    <row r="26" spans="1:7">
      <c r="A26">
        <v>23885053</v>
      </c>
      <c r="B26" t="s">
        <v>120</v>
      </c>
      <c r="C26" t="s">
        <v>71</v>
      </c>
      <c r="D26" t="s">
        <v>76</v>
      </c>
      <c r="E26" t="s">
        <v>121</v>
      </c>
      <c r="F26" t="s">
        <v>73</v>
      </c>
      <c r="G26" t="s">
        <v>74</v>
      </c>
    </row>
    <row r="27" spans="1:7">
      <c r="A27">
        <v>18016177</v>
      </c>
      <c r="B27" t="s">
        <v>122</v>
      </c>
      <c r="C27" t="s">
        <v>71</v>
      </c>
      <c r="D27" t="s">
        <v>72</v>
      </c>
      <c r="E27" t="s">
        <v>123</v>
      </c>
      <c r="F27" t="s">
        <v>73</v>
      </c>
      <c r="G27" t="s">
        <v>74</v>
      </c>
    </row>
    <row r="28" spans="1:7">
      <c r="A28">
        <v>23850095</v>
      </c>
      <c r="B28" t="s">
        <v>124</v>
      </c>
      <c r="C28" t="s">
        <v>71</v>
      </c>
      <c r="D28" t="s">
        <v>125</v>
      </c>
      <c r="E28" t="s">
        <v>126</v>
      </c>
      <c r="F28" t="s">
        <v>73</v>
      </c>
      <c r="G28" t="s">
        <v>74</v>
      </c>
    </row>
    <row r="29" spans="1:7">
      <c r="A29">
        <v>21867513</v>
      </c>
      <c r="B29" t="s">
        <v>127</v>
      </c>
      <c r="C29" t="s">
        <v>71</v>
      </c>
      <c r="D29" t="s">
        <v>72</v>
      </c>
      <c r="E29" t="s">
        <v>128</v>
      </c>
      <c r="F29" t="s">
        <v>73</v>
      </c>
      <c r="G29" t="s">
        <v>74</v>
      </c>
    </row>
    <row r="30" spans="1:7">
      <c r="A30">
        <v>22759470</v>
      </c>
      <c r="B30" t="s">
        <v>129</v>
      </c>
      <c r="C30" t="s">
        <v>71</v>
      </c>
      <c r="D30" t="s">
        <v>72</v>
      </c>
      <c r="E30" t="s">
        <v>130</v>
      </c>
      <c r="F30" t="s">
        <v>73</v>
      </c>
      <c r="G30" t="s">
        <v>74</v>
      </c>
    </row>
    <row r="31" spans="1:7">
      <c r="A31">
        <v>23372052</v>
      </c>
      <c r="B31" t="s">
        <v>131</v>
      </c>
      <c r="C31" t="s">
        <v>71</v>
      </c>
      <c r="D31" t="s">
        <v>72</v>
      </c>
      <c r="E31" t="s">
        <v>132</v>
      </c>
      <c r="F31" t="s">
        <v>73</v>
      </c>
      <c r="G31" t="s">
        <v>74</v>
      </c>
    </row>
    <row r="32" spans="1:7">
      <c r="A32">
        <v>20564609</v>
      </c>
      <c r="B32" t="s">
        <v>133</v>
      </c>
      <c r="C32" t="s">
        <v>71</v>
      </c>
      <c r="D32" t="s">
        <v>75</v>
      </c>
      <c r="E32" t="s">
        <v>134</v>
      </c>
      <c r="F32" t="s">
        <v>73</v>
      </c>
      <c r="G32" t="s">
        <v>74</v>
      </c>
    </row>
    <row r="33" spans="1:7">
      <c r="A33">
        <v>24059067</v>
      </c>
      <c r="B33" t="s">
        <v>135</v>
      </c>
      <c r="C33" t="s">
        <v>71</v>
      </c>
      <c r="D33" t="s">
        <v>75</v>
      </c>
      <c r="E33" t="s">
        <v>136</v>
      </c>
      <c r="F33" t="s">
        <v>73</v>
      </c>
      <c r="G33" t="s">
        <v>74</v>
      </c>
    </row>
    <row r="34" spans="1:7">
      <c r="A34">
        <v>21319438</v>
      </c>
      <c r="B34" t="s">
        <v>137</v>
      </c>
      <c r="C34" t="s">
        <v>71</v>
      </c>
      <c r="D34" t="s">
        <v>72</v>
      </c>
      <c r="E34" t="s">
        <v>138</v>
      </c>
      <c r="F34" t="s">
        <v>73</v>
      </c>
      <c r="G34" t="s">
        <v>74</v>
      </c>
    </row>
    <row r="35" spans="1:7">
      <c r="A35">
        <v>24658939</v>
      </c>
      <c r="B35" t="s">
        <v>139</v>
      </c>
      <c r="C35" t="s">
        <v>71</v>
      </c>
      <c r="D35" t="s">
        <v>75</v>
      </c>
      <c r="E35" t="s">
        <v>140</v>
      </c>
      <c r="F35" t="s">
        <v>73</v>
      </c>
      <c r="G35" t="s">
        <v>74</v>
      </c>
    </row>
    <row r="36" spans="1:7">
      <c r="A36">
        <v>23928229</v>
      </c>
      <c r="B36" t="s">
        <v>141</v>
      </c>
      <c r="C36" t="s">
        <v>71</v>
      </c>
      <c r="D36" t="s">
        <v>75</v>
      </c>
      <c r="E36" t="s">
        <v>142</v>
      </c>
      <c r="F36" t="s">
        <v>73</v>
      </c>
      <c r="G36" t="s">
        <v>74</v>
      </c>
    </row>
    <row r="37" spans="1:7">
      <c r="A37">
        <v>21908287</v>
      </c>
      <c r="B37" t="s">
        <v>143</v>
      </c>
      <c r="C37" t="s">
        <v>71</v>
      </c>
      <c r="D37" t="s">
        <v>75</v>
      </c>
      <c r="E37" t="s">
        <v>144</v>
      </c>
      <c r="F37" t="s">
        <v>73</v>
      </c>
      <c r="G37" t="s">
        <v>74</v>
      </c>
    </row>
    <row r="38" spans="1:7">
      <c r="A38">
        <v>22860370</v>
      </c>
      <c r="B38" t="s">
        <v>145</v>
      </c>
      <c r="C38" t="s">
        <v>71</v>
      </c>
      <c r="D38" t="s">
        <v>75</v>
      </c>
      <c r="E38" t="s">
        <v>146</v>
      </c>
      <c r="F38" t="s">
        <v>73</v>
      </c>
      <c r="G38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Carleton Moore</dc:creator>
  <cp:lastModifiedBy>Carleton Moore</cp:lastModifiedBy>
  <dcterms:created xsi:type="dcterms:W3CDTF">2015-12-28T21:07:31Z</dcterms:created>
  <dcterms:modified xsi:type="dcterms:W3CDTF">2016-08-26T23:41:26Z</dcterms:modified>
</cp:coreProperties>
</file>