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navarro/Desktop/Ponti/SEXTO/ESTOCASTICOS/"/>
    </mc:Choice>
  </mc:AlternateContent>
  <xr:revisionPtr revIDLastSave="0" documentId="13_ncr:1_{B5C81CE6-7E5F-D14B-8249-AD99DA6BD232}" xr6:coauthVersionLast="46" xr6:coauthVersionMax="46" xr10:uidLastSave="{00000000-0000-0000-0000-000000000000}"/>
  <bookViews>
    <workbookView xWindow="0" yWindow="500" windowWidth="28800" windowHeight="16440" xr2:uid="{AF46E26C-4BEC-AE4C-BE16-87D64B1353A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9" i="2" l="1" a="1"/>
  <c r="AK39" i="2" s="1"/>
  <c r="AK38" i="2" a="1"/>
  <c r="AK38" i="2" s="1"/>
  <c r="AK37" i="2" a="1"/>
  <c r="AK37" i="2" s="1"/>
  <c r="AK36" i="2" a="1"/>
  <c r="AK36" i="2" s="1"/>
  <c r="AK35" i="2" a="1"/>
  <c r="AK35" i="2" s="1"/>
  <c r="AK34" i="2" a="1"/>
  <c r="AK34" i="2" s="1"/>
  <c r="AK33" i="2" a="1"/>
  <c r="AK33" i="2" s="1"/>
  <c r="AK32" i="2" a="1"/>
  <c r="AK32" i="2" s="1"/>
  <c r="AK31" i="2" a="1"/>
  <c r="AK31" i="2" s="1"/>
  <c r="AK30" i="2" a="1"/>
  <c r="AK30" i="2" s="1"/>
  <c r="AJ31" i="2"/>
  <c r="AJ32" i="2" s="1"/>
  <c r="AJ33" i="2" s="1"/>
  <c r="AJ34" i="2" s="1"/>
  <c r="AJ35" i="2" s="1"/>
  <c r="AJ36" i="2" s="1"/>
  <c r="AJ37" i="2" s="1"/>
  <c r="AJ38" i="2" s="1"/>
  <c r="AJ39" i="2" s="1"/>
  <c r="X17" i="2" a="1"/>
  <c r="X17" i="2" s="1"/>
  <c r="X40" i="2" s="1" a="1"/>
  <c r="X40" i="2" s="1"/>
  <c r="X51" i="2" s="1" a="1"/>
  <c r="X51" i="2" s="1"/>
  <c r="AC62" i="2" s="1" a="1"/>
  <c r="AC62" i="2" s="1"/>
  <c r="AF11" i="2"/>
  <c r="AE10" i="2"/>
  <c r="AD9" i="2"/>
  <c r="AC8" i="2"/>
  <c r="AB7" i="2"/>
  <c r="AA6" i="2"/>
  <c r="Z5" i="2"/>
  <c r="Y4" i="2"/>
  <c r="X3" i="2"/>
  <c r="AG11" i="2"/>
  <c r="AF10" i="2"/>
  <c r="AE9" i="2"/>
  <c r="AD8" i="2"/>
  <c r="AC7" i="2"/>
  <c r="AB6" i="2"/>
  <c r="AA5" i="2"/>
  <c r="Z4" i="2"/>
  <c r="Y3" i="2"/>
  <c r="M49" i="2"/>
  <c r="N49" i="2" s="1"/>
  <c r="M50" i="2"/>
  <c r="N50" i="2" s="1"/>
  <c r="M51" i="2"/>
  <c r="N51" i="2" s="1"/>
  <c r="M52" i="2"/>
  <c r="N52" i="2" s="1"/>
  <c r="M53" i="2"/>
  <c r="N53" i="2" s="1"/>
  <c r="M54" i="2"/>
  <c r="N54" i="2" s="1"/>
  <c r="M55" i="2"/>
  <c r="N55" i="2" s="1"/>
  <c r="M56" i="2"/>
  <c r="N56" i="2" s="1"/>
  <c r="M48" i="2"/>
  <c r="N4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<sst xmlns="http://schemas.openxmlformats.org/spreadsheetml/2006/main" count="140" uniqueCount="132">
  <si>
    <t>Tiempo: Dia a dia (ya que las reuniones son dia a dia)</t>
  </si>
  <si>
    <t>Variable: X: V.A que representa el numero de personas que, al inicio de un dia, conocen (han ido) al restaurante</t>
  </si>
  <si>
    <t>Conjunto Personas S={1; 2; …; 10}</t>
  </si>
  <si>
    <t xml:space="preserve">Estados = {1; 2; …; 10} </t>
  </si>
  <si>
    <t xml:space="preserve">El conjunto de los estados no empieza en cero por que de antemano se sabe que </t>
  </si>
  <si>
    <t>"algunos" han ido al nuevo restaurante ya. Ademas, si la variable empezara en</t>
  </si>
  <si>
    <t>un estado 0, este sería un estado absorbente ya que seria imposible que hubiese</t>
  </si>
  <si>
    <t>un voz a voz y por ende, nunca nadie de los 10 amigos conoceria el restaurante</t>
  </si>
  <si>
    <t>Es reduntante poner ese cero por que ademas ir de un estado mayor que cero a</t>
  </si>
  <si>
    <t xml:space="preserve">un estado cero es imposible. </t>
  </si>
  <si>
    <t>Reuniones Posibles</t>
  </si>
  <si>
    <t>Descripcion</t>
  </si>
  <si>
    <t>Uno de los dos amigos ya fue al restaurante, el otro no.</t>
  </si>
  <si>
    <t>Los dos amigos ya fueron al restaurante</t>
  </si>
  <si>
    <t>Ningun amigo ha ido al restaurante</t>
  </si>
  <si>
    <t>Nombre del evento</t>
  </si>
  <si>
    <t>A</t>
  </si>
  <si>
    <t>B</t>
  </si>
  <si>
    <t>C</t>
  </si>
  <si>
    <t>¿La persona cuando va al restaurante?</t>
  </si>
  <si>
    <t>Cuando la reunion es exclusivamente entre un amigo que ya fue y uno que no, Y cuando despues</t>
  </si>
  <si>
    <t>de dicha reunion, el amigo que no ha ido DECIDE ir.</t>
  </si>
  <si>
    <t>Cuando la reunion es entre un amigo que ya fue y uno que no, y el amigo que no ha ido decide no ir</t>
  </si>
  <si>
    <t>ó cuando la reunion se da entre dos amigos que ya fueron o dos que no han ido</t>
  </si>
  <si>
    <t>t</t>
  </si>
  <si>
    <t>t+1</t>
  </si>
  <si>
    <t>Q</t>
  </si>
  <si>
    <t>I</t>
  </si>
  <si>
    <t>I-Q</t>
  </si>
  <si>
    <t>(I-Q)^-1</t>
  </si>
  <si>
    <r>
      <t>T</t>
    </r>
    <r>
      <rPr>
        <vertAlign val="subscript"/>
        <sz val="12"/>
        <color theme="1"/>
        <rFont val="Calibri (Body)"/>
      </rPr>
      <t>1</t>
    </r>
  </si>
  <si>
    <r>
      <t>T</t>
    </r>
    <r>
      <rPr>
        <vertAlign val="subscript"/>
        <sz val="12"/>
        <color theme="1"/>
        <rFont val="Calibri (Body)"/>
      </rPr>
      <t>2</t>
    </r>
  </si>
  <si>
    <r>
      <t>T</t>
    </r>
    <r>
      <rPr>
        <vertAlign val="subscript"/>
        <sz val="12"/>
        <color theme="1"/>
        <rFont val="Calibri (Body)"/>
      </rPr>
      <t>3</t>
    </r>
  </si>
  <si>
    <r>
      <t>T</t>
    </r>
    <r>
      <rPr>
        <vertAlign val="subscript"/>
        <sz val="12"/>
        <color theme="1"/>
        <rFont val="Calibri (Body)"/>
      </rPr>
      <t>4</t>
    </r>
  </si>
  <si>
    <r>
      <t>T</t>
    </r>
    <r>
      <rPr>
        <vertAlign val="subscript"/>
        <sz val="12"/>
        <color theme="1"/>
        <rFont val="Calibri (Body)"/>
      </rPr>
      <t>5</t>
    </r>
  </si>
  <si>
    <r>
      <t>T</t>
    </r>
    <r>
      <rPr>
        <vertAlign val="subscript"/>
        <sz val="12"/>
        <color theme="1"/>
        <rFont val="Calibri (Body)"/>
      </rPr>
      <t>6</t>
    </r>
  </si>
  <si>
    <r>
      <t>T</t>
    </r>
    <r>
      <rPr>
        <vertAlign val="subscript"/>
        <sz val="12"/>
        <color theme="1"/>
        <rFont val="Calibri (Body)"/>
      </rPr>
      <t>7</t>
    </r>
  </si>
  <si>
    <r>
      <t>T</t>
    </r>
    <r>
      <rPr>
        <vertAlign val="subscript"/>
        <sz val="12"/>
        <color theme="1"/>
        <rFont val="Calibri (Body)"/>
      </rPr>
      <t>8</t>
    </r>
  </si>
  <si>
    <r>
      <t>T</t>
    </r>
    <r>
      <rPr>
        <vertAlign val="subscript"/>
        <sz val="12"/>
        <color theme="1"/>
        <rFont val="Calibri (Body)"/>
      </rPr>
      <t>9</t>
    </r>
  </si>
  <si>
    <t>n: tamaño de la muestra</t>
  </si>
  <si>
    <t>N: Numero total de elementos de la poblacion</t>
  </si>
  <si>
    <t>n=</t>
  </si>
  <si>
    <t>N=</t>
  </si>
  <si>
    <t>m</t>
  </si>
  <si>
    <t>P(Y=1)</t>
  </si>
  <si>
    <t xml:space="preserve">La probabilidad que una reunion de exclusivamente un amigo que ya fue y uno que no, suceda, depende </t>
  </si>
  <si>
    <t>del numero de amigos de los 10 que ya conocen el restaurante</t>
  </si>
  <si>
    <t>Llamemos Y a la variable que cuenta, de los dos amigos que estan reunidos, cuales conocen el restaurante</t>
  </si>
  <si>
    <t>Si Y=1</t>
  </si>
  <si>
    <t>Un solo amigo de los dos que se reunen conoce el restaurante</t>
  </si>
  <si>
    <t>Si Y=2</t>
  </si>
  <si>
    <t>Los dos amigos que se reunen conocen el restaurante</t>
  </si>
  <si>
    <t>Si Y=0</t>
  </si>
  <si>
    <t>Ningun amigo conoce el restaurante</t>
  </si>
  <si>
    <t>Y sigue una distribucion Hipergeometrica</t>
  </si>
  <si>
    <t>m: Numero de elementos Tipo 1 en la poblacion</t>
  </si>
  <si>
    <t>"Elementos Tipo 1" = Personas que ya conocen el restaurante</t>
  </si>
  <si>
    <t>Necesitamos saber las probabilidades de que una reunion entre un amigo que conoce y uno que no, suceda,</t>
  </si>
  <si>
    <t>dado que m amigos del grupo conocen el restaurante</t>
  </si>
  <si>
    <t xml:space="preserve">m no puede ser 10 por que si ya hay 10 amigos en el grupo que </t>
  </si>
  <si>
    <t>conocen el restaurante, no habrá ninguno que no lo conozca aun</t>
  </si>
  <si>
    <t>Entonces, P(A) corresponde a P(Y=1) dependiendo del m</t>
  </si>
  <si>
    <t>P(B) y P(C) pueden entederse como el complemento de P(A)</t>
  </si>
  <si>
    <t xml:space="preserve">Entonces, entendemos que la probabilidad de que dos amigos que no </t>
  </si>
  <si>
    <t>restaurante se reunan es 1-P(Y=1) donde m toma valores del 1 al 9</t>
  </si>
  <si>
    <t xml:space="preserve">conocen el restaurante se reuna, o dos amigos que si conocen el </t>
  </si>
  <si>
    <t>1-P(Y=1)</t>
  </si>
  <si>
    <t>¿Una persona cuando NO va al restaurante?</t>
  </si>
  <si>
    <t>Sabemos que si se reunen un amigo que ya fue y uno que no, la probabilidad de que el que aun no ha ido al restaurante decida No</t>
  </si>
  <si>
    <t>ir es de 0,8</t>
  </si>
  <si>
    <t>Sabemos que si se reunen un amigo que ya fue y uno que no, la probabilidad de que el que aun no ha ido al restaurante</t>
  </si>
  <si>
    <t>decida ir de 0,2.</t>
  </si>
  <si>
    <t>P=</t>
  </si>
  <si>
    <t>1-P=</t>
  </si>
  <si>
    <t>T=</t>
  </si>
  <si>
    <t>1=</t>
  </si>
  <si>
    <t>Si P no fuera 0,2 sino tomara cualquier valor, los tiempos de absorcion cambiarian</t>
  </si>
  <si>
    <t>Formulando nuestra cadena de Markov pero con la variable P expresada;</t>
  </si>
  <si>
    <t>0,2P</t>
  </si>
  <si>
    <t xml:space="preserve">Observamos que P(Y=1) en funcion de m presenta un comportamiento </t>
  </si>
  <si>
    <t>parabolico</t>
  </si>
  <si>
    <t>1-0,2P</t>
  </si>
  <si>
    <t>Llamamos a esta probabilidad "P"</t>
  </si>
  <si>
    <t>1-0,3556P</t>
  </si>
  <si>
    <t>0,3556P</t>
  </si>
  <si>
    <t>1-0,4667P</t>
  </si>
  <si>
    <t>0,4667P</t>
  </si>
  <si>
    <t>0,5333P</t>
  </si>
  <si>
    <t>1-0,5333P</t>
  </si>
  <si>
    <t>1-0,5556P</t>
  </si>
  <si>
    <t>0,5556P</t>
  </si>
  <si>
    <t>P</t>
  </si>
  <si>
    <t>P(Y=1) -&gt; PM(m)</t>
  </si>
  <si>
    <t>Aquí, los coeficientes de P corresponden a los valores de PM(m) que hayamos usando la distribucion hipergeometrica</t>
  </si>
  <si>
    <t>Ahora, para graficar como cambian los tiempos de absorcion en funcion de P, entendemos lo siguiente:</t>
  </si>
  <si>
    <t>1. La grafica expresara una funcion de tiempo de absorcion en funcion de P</t>
  </si>
  <si>
    <t>2. Para cada tiempo de absorcion partiendo de cierto estado, habrá una funcion.</t>
  </si>
  <si>
    <r>
      <t>Es decir, tendremos 9 funciones T</t>
    </r>
    <r>
      <rPr>
        <vertAlign val="subscript"/>
        <sz val="12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>(P), donde i={1; 2; …;9}</t>
    </r>
  </si>
  <si>
    <t>3. Usaremos 10 valores para P: 0.1; 0.2; 0.3; …;1</t>
  </si>
  <si>
    <t>P=0,1</t>
  </si>
  <si>
    <t>P=0,2</t>
  </si>
  <si>
    <t>P=0,3</t>
  </si>
  <si>
    <t>P=0,4</t>
  </si>
  <si>
    <t>Llenamos la tabla con los valores obtenidos con R</t>
  </si>
  <si>
    <t>P=0,5</t>
  </si>
  <si>
    <t>P=0,6</t>
  </si>
  <si>
    <t>P=0,7</t>
  </si>
  <si>
    <t>P=0,8</t>
  </si>
  <si>
    <t>P=0,9</t>
  </si>
  <si>
    <t>P=1</t>
  </si>
  <si>
    <r>
      <t>Valores de T</t>
    </r>
    <r>
      <rPr>
        <vertAlign val="subscript"/>
        <sz val="12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>(P) obtenidos con R</t>
    </r>
  </si>
  <si>
    <r>
      <t>Graficamos todas las funciones T</t>
    </r>
    <r>
      <rPr>
        <vertAlign val="subscript"/>
        <sz val="12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>(P)</t>
    </r>
  </si>
  <si>
    <t>Unimos todo en una grafica:</t>
  </si>
  <si>
    <t>Realizamos un ajuste de potencias para los datos ya que asi puede describirse el comportamiento de los tiempos de absorcion</t>
  </si>
  <si>
    <t>Esto lo reafirmamos debido a que, al realizar un ajuste de potencias, obtenes una funcion de tipo</t>
  </si>
  <si>
    <t>Esto claramente representa el comportamiento de los tiempos de absorcion; recordado que x es P en nuestro caso,</t>
  </si>
  <si>
    <t xml:space="preserve"> y f(x) es Ti(P), entendemos que el dominio de la funcion es todos los reales tal que P≠0.</t>
  </si>
  <si>
    <t>En otras palabras, si la probabilidad de que un amigo fuera al restaurante es 0, entonces el tiempo esperado de absorcion</t>
  </si>
  <si>
    <t xml:space="preserve">es infinito; nunca iria al restaurante. </t>
  </si>
  <si>
    <t>ANALISIS</t>
  </si>
  <si>
    <t>Entonces Ti(P) representa el tiempo de absorcion en funcion de P dado que parto de un estado i; osea dado que i personas ya conocen el restaurante</t>
  </si>
  <si>
    <r>
      <t>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(P)</t>
    </r>
  </si>
  <si>
    <r>
      <t>T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(P)</t>
    </r>
  </si>
  <si>
    <r>
      <t>T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(P)</t>
    </r>
  </si>
  <si>
    <r>
      <t>T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(P)</t>
    </r>
  </si>
  <si>
    <r>
      <t>T</t>
    </r>
    <r>
      <rPr>
        <vertAlign val="sub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(P)</t>
    </r>
  </si>
  <si>
    <r>
      <t>T</t>
    </r>
    <r>
      <rPr>
        <vertAlign val="sub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(P)</t>
    </r>
  </si>
  <si>
    <r>
      <t>T</t>
    </r>
    <r>
      <rPr>
        <vertAlign val="subscript"/>
        <sz val="12"/>
        <color theme="1"/>
        <rFont val="Calibri (Body)"/>
      </rPr>
      <t>7</t>
    </r>
    <r>
      <rPr>
        <sz val="12"/>
        <color theme="1"/>
        <rFont val="Calibri"/>
        <family val="2"/>
        <scheme val="minor"/>
      </rPr>
      <t>(P)</t>
    </r>
  </si>
  <si>
    <r>
      <t>T</t>
    </r>
    <r>
      <rPr>
        <vertAlign val="subscript"/>
        <sz val="12"/>
        <color theme="1"/>
        <rFont val="Calibri (Body)"/>
      </rPr>
      <t>8</t>
    </r>
    <r>
      <rPr>
        <sz val="12"/>
        <color theme="1"/>
        <rFont val="Calibri"/>
        <family val="2"/>
        <scheme val="minor"/>
      </rPr>
      <t>(P)</t>
    </r>
  </si>
  <si>
    <r>
      <t>T</t>
    </r>
    <r>
      <rPr>
        <vertAlign val="subscript"/>
        <sz val="12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>(P)</t>
    </r>
  </si>
  <si>
    <r>
      <t>Observamos que los tiempos de absorcion en funcion de la probabilidad de ir al restaurante despues de la reunion tienen un comportamiento potencial. Consideremos el peor escenario: que solo un amigo conoce el restaurante (T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(P)). En cuanto a decisiones, esta claro que el valor real de 20% de la probabilidad de que una persona que no conoce el restaurante, vaya, es considerablemente baja. Esto causa que los tiempos de absorcion para dicha de la probabilidad sean muy altos</t>
    </r>
    <r>
      <rPr>
        <sz val="12"/>
        <color theme="1"/>
        <rFont val="Calibri (Body)"/>
      </rPr>
      <t xml:space="preserve">. Si la probabilidad es del 20%, </t>
    </r>
    <r>
      <rPr>
        <sz val="12"/>
        <color theme="1"/>
        <rFont val="Calibri"/>
        <family val="2"/>
        <scheme val="minor"/>
      </rPr>
      <t xml:space="preserve"> habria un tiempo de  mas de 120 dias para que TODO el grupo (de 10 amigos) conozca el restaurante dado que solo uno lo conoce; este tiempo es muy alto y no es conveniente para el restaurante. Como observamos que se trata de una funcion de potenicas, la diferencia de tiempos es mayor cuando el valor de la probabilidad es entre 10% y 30%. Por ejemplo, continuando con el peor escenario, vemos que el tiempo de absorcion cambia de ser ≈250 dias (para p=10%) a ≈80 dias (para p=30%). No obstante, si observamos, los tiempos de absorcion para una probabilidad de 70% y 90% no son tan diferentes (aproximadamente 40 y 30 dias). Con todo esto podemos concluir que no es necesario que el restaurante se enfoque en tener una probabilidad de que una persona vaya de más del 70%, y debe asegurarse de que sea mayor que 40%; de este modo, el tiempo a esperar para que todos los 10 amigos conozcan el restaurante si es que solo uno del grupo lo conce inicialmente, se encontraría entre los 40 y 60 dias. Para asegurarse de que la probabilidad se encuentre en el rango previamente mencionado, es necesario que el voz a voz sea más efectivo, y esto puede lograrse con campañas publicitarias, promociones, eventos, etc.</t>
    </r>
  </si>
  <si>
    <t>Integrantes del grupo: Paula Valencia, Juan Diego Hernandez, Laura Viviana Vargas, Camilo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</si>
</sst>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7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2" borderId="10" xfId="0" applyFill="1" applyBorder="1"/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3" borderId="9" xfId="0" applyFill="1" applyBorder="1" applyAlignment="1">
      <alignment horizontal="center" vertical="center"/>
    </xf>
    <xf numFmtId="2" fontId="0" fillId="2" borderId="0" xfId="0" applyNumberFormat="1" applyFill="1" applyBorder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2" fontId="0" fillId="2" borderId="0" xfId="0" applyNumberFormat="1" applyFill="1"/>
    <xf numFmtId="0" fontId="0" fillId="3" borderId="9" xfId="0" applyFill="1" applyBorder="1" applyAlignment="1">
      <alignment horizontal="center"/>
    </xf>
    <xf numFmtId="0" fontId="0" fillId="2" borderId="11" xfId="0" applyFill="1" applyBorder="1"/>
    <xf numFmtId="0" fontId="2" fillId="2" borderId="0" xfId="0" applyFont="1" applyFill="1"/>
    <xf numFmtId="0" fontId="0" fillId="2" borderId="0" xfId="0" applyFont="1" applyFill="1"/>
    <xf numFmtId="0" fontId="0" fillId="2" borderId="12" xfId="0" applyFill="1" applyBorder="1"/>
    <xf numFmtId="0" fontId="0" fillId="2" borderId="13" xfId="0" applyFill="1" applyBorder="1"/>
    <xf numFmtId="0" fontId="0" fillId="4" borderId="14" xfId="0" applyFill="1" applyBorder="1"/>
    <xf numFmtId="164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5" fontId="0" fillId="2" borderId="14" xfId="0" applyNumberFormat="1" applyFill="1" applyBorder="1"/>
    <xf numFmtId="166" fontId="0" fillId="0" borderId="9" xfId="0" applyNumberFormat="1" applyFill="1" applyBorder="1" applyAlignment="1">
      <alignment horizontal="center" vertical="center"/>
    </xf>
    <xf numFmtId="166" fontId="0" fillId="2" borderId="9" xfId="0" applyNumberFormat="1" applyFill="1" applyBorder="1"/>
    <xf numFmtId="166" fontId="0" fillId="2" borderId="0" xfId="0" applyNumberFormat="1" applyFill="1"/>
    <xf numFmtId="166" fontId="0" fillId="2" borderId="0" xfId="0" applyNumberFormat="1" applyFill="1" applyBorder="1"/>
    <xf numFmtId="0" fontId="3" fillId="2" borderId="0" xfId="0" applyFont="1" applyFill="1"/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3" fontId="0" fillId="2" borderId="0" xfId="0" applyNumberFormat="1" applyFill="1"/>
    <xf numFmtId="0" fontId="0" fillId="2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6" borderId="0" xfId="0" applyFont="1" applyFill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0" xfId="0" applyFill="1" applyAlignment="1">
      <alignment horizont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T9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Sheet1!$AS$29</c:f>
              <c:strCache>
                <c:ptCount val="1"/>
                <c:pt idx="0">
                  <c:v>T9(P)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Sheet1!$AS$30:$AS$39</c:f>
              <c:numCache>
                <c:formatCode>General</c:formatCode>
                <c:ptCount val="10"/>
                <c:pt idx="0">
                  <c:v>50</c:v>
                </c:pt>
                <c:pt idx="1">
                  <c:v>25</c:v>
                </c:pt>
                <c:pt idx="2">
                  <c:v>16.66667</c:v>
                </c:pt>
                <c:pt idx="3">
                  <c:v>12.5</c:v>
                </c:pt>
                <c:pt idx="4">
                  <c:v>10</c:v>
                </c:pt>
                <c:pt idx="5">
                  <c:v>8.3333300000000001</c:v>
                </c:pt>
                <c:pt idx="6">
                  <c:v>7.1428570000000002</c:v>
                </c:pt>
                <c:pt idx="7">
                  <c:v>6.25</c:v>
                </c:pt>
                <c:pt idx="8">
                  <c:v>5.5555560000000002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713-F745-BBC0-721A367B0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Sheet1!$AK$29</c:f>
              <c:strCache>
                <c:ptCount val="1"/>
                <c:pt idx="0">
                  <c:v>T1(P)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Sheet1!$AK$30:$AK$39</c:f>
              <c:numCache>
                <c:formatCode>General</c:formatCode>
                <c:ptCount val="10"/>
                <c:pt idx="0">
                  <c:v>254.59796</c:v>
                </c:pt>
                <c:pt idx="1">
                  <c:v>127.29898</c:v>
                </c:pt>
                <c:pt idx="2">
                  <c:v>84.865989999999996</c:v>
                </c:pt>
                <c:pt idx="3">
                  <c:v>63.64949</c:v>
                </c:pt>
                <c:pt idx="4">
                  <c:v>50.919589999999999</c:v>
                </c:pt>
                <c:pt idx="5">
                  <c:v>42.432993000000003</c:v>
                </c:pt>
                <c:pt idx="6">
                  <c:v>36.371136</c:v>
                </c:pt>
                <c:pt idx="7">
                  <c:v>31.824743999999999</c:v>
                </c:pt>
                <c:pt idx="8">
                  <c:v>28.288661999999999</c:v>
                </c:pt>
                <c:pt idx="9">
                  <c:v>25.459796000000001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51-D54A-B97B-82D1012F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Sheet1!$AL$29</c:f>
              <c:strCache>
                <c:ptCount val="1"/>
                <c:pt idx="0">
                  <c:v>T2(P)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Sheet1!$AL$30:$AL$39</c:f>
              <c:numCache>
                <c:formatCode>General</c:formatCode>
                <c:ptCount val="10"/>
                <c:pt idx="0">
                  <c:v>204.59796</c:v>
                </c:pt>
                <c:pt idx="1">
                  <c:v>102.29898</c:v>
                </c:pt>
                <c:pt idx="2">
                  <c:v>68.19932</c:v>
                </c:pt>
                <c:pt idx="3">
                  <c:v>51.14949</c:v>
                </c:pt>
                <c:pt idx="4">
                  <c:v>40.919589999999999</c:v>
                </c:pt>
                <c:pt idx="5">
                  <c:v>34.099659000000003</c:v>
                </c:pt>
                <c:pt idx="6">
                  <c:v>29.228279000000001</c:v>
                </c:pt>
                <c:pt idx="7">
                  <c:v>25.574743999999999</c:v>
                </c:pt>
                <c:pt idx="8">
                  <c:v>22.733105999999999</c:v>
                </c:pt>
                <c:pt idx="9">
                  <c:v>20.459796000000001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CE-3249-AD7B-EAAEB2B94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Sheet1!$AM$29</c:f>
              <c:strCache>
                <c:ptCount val="1"/>
                <c:pt idx="0">
                  <c:v>T3(P)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Sheet1!$AM$30:$AM$39</c:f>
              <c:numCache>
                <c:formatCode>General</c:formatCode>
                <c:ptCount val="10"/>
                <c:pt idx="0">
                  <c:v>176.47647000000001</c:v>
                </c:pt>
                <c:pt idx="1">
                  <c:v>88.238240000000005</c:v>
                </c:pt>
                <c:pt idx="2">
                  <c:v>58.825490000000002</c:v>
                </c:pt>
                <c:pt idx="3">
                  <c:v>44.119120000000002</c:v>
                </c:pt>
                <c:pt idx="4">
                  <c:v>35.295290000000001</c:v>
                </c:pt>
                <c:pt idx="5">
                  <c:v>29.412745000000001</c:v>
                </c:pt>
                <c:pt idx="6">
                  <c:v>25.210923999999999</c:v>
                </c:pt>
                <c:pt idx="7">
                  <c:v>22.059559</c:v>
                </c:pt>
                <c:pt idx="8">
                  <c:v>19.608497</c:v>
                </c:pt>
                <c:pt idx="9">
                  <c:v>17.647646999999999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AC-6A4F-B4D6-508A24E75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Sheet1!$AN$29</c:f>
              <c:strCache>
                <c:ptCount val="1"/>
                <c:pt idx="0">
                  <c:v>T4(P)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Sheet1!$AN$30:$AN$39</c:f>
              <c:numCache>
                <c:formatCode>General</c:formatCode>
                <c:ptCount val="10"/>
                <c:pt idx="0">
                  <c:v>155.04943</c:v>
                </c:pt>
                <c:pt idx="1">
                  <c:v>77.524709999999999</c:v>
                </c:pt>
                <c:pt idx="2">
                  <c:v>51.683140000000002</c:v>
                </c:pt>
                <c:pt idx="3">
                  <c:v>38.762360000000001</c:v>
                </c:pt>
                <c:pt idx="4">
                  <c:v>31.009889999999999</c:v>
                </c:pt>
                <c:pt idx="5">
                  <c:v>25.841571999999999</c:v>
                </c:pt>
                <c:pt idx="6">
                  <c:v>22.149919000000001</c:v>
                </c:pt>
                <c:pt idx="7">
                  <c:v>19.381178999999999</c:v>
                </c:pt>
                <c:pt idx="8">
                  <c:v>17.227713999999999</c:v>
                </c:pt>
                <c:pt idx="9">
                  <c:v>15.504943000000001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97-B44A-8537-FB1889AFD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Sheet1!$AO$29</c:f>
              <c:strCache>
                <c:ptCount val="1"/>
                <c:pt idx="0">
                  <c:v>T5(P)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Sheet1!$AO$30:$AO$39</c:f>
              <c:numCache>
                <c:formatCode>General</c:formatCode>
                <c:ptCount val="10"/>
                <c:pt idx="0">
                  <c:v>136.29826</c:v>
                </c:pt>
                <c:pt idx="1">
                  <c:v>68.14913</c:v>
                </c:pt>
                <c:pt idx="2">
                  <c:v>45.432749999999999</c:v>
                </c:pt>
                <c:pt idx="3">
                  <c:v>34.074559999999998</c:v>
                </c:pt>
                <c:pt idx="4">
                  <c:v>27.259650000000001</c:v>
                </c:pt>
                <c:pt idx="5">
                  <c:v>22.716376</c:v>
                </c:pt>
                <c:pt idx="6">
                  <c:v>19.47118</c:v>
                </c:pt>
                <c:pt idx="7">
                  <c:v>17.037282000000001</c:v>
                </c:pt>
                <c:pt idx="8">
                  <c:v>15.144251000000001</c:v>
                </c:pt>
                <c:pt idx="9">
                  <c:v>13.629826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B-E34F-972E-0BFE0CDD0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T6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Sheet1!$AP$29</c:f>
              <c:strCache>
                <c:ptCount val="1"/>
                <c:pt idx="0">
                  <c:v>T6(P)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Sheet1!$AP$30:$AP$39</c:f>
              <c:numCache>
                <c:formatCode>General</c:formatCode>
                <c:ptCount val="10"/>
                <c:pt idx="0">
                  <c:v>118.2997</c:v>
                </c:pt>
                <c:pt idx="1">
                  <c:v>59.149850000000001</c:v>
                </c:pt>
                <c:pt idx="2">
                  <c:v>39.433230000000002</c:v>
                </c:pt>
                <c:pt idx="3">
                  <c:v>29.574919999999999</c:v>
                </c:pt>
                <c:pt idx="4">
                  <c:v>23.659939999999999</c:v>
                </c:pt>
                <c:pt idx="5">
                  <c:v>19.716615999999998</c:v>
                </c:pt>
                <c:pt idx="6">
                  <c:v>16.899957000000001</c:v>
                </c:pt>
                <c:pt idx="7">
                  <c:v>14.787462</c:v>
                </c:pt>
                <c:pt idx="8">
                  <c:v>13.144411</c:v>
                </c:pt>
                <c:pt idx="9">
                  <c:v>11.829969999999999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3A-784F-81B6-A21ED40D8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T7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Sheet1!$AQ$29</c:f>
              <c:strCache>
                <c:ptCount val="1"/>
                <c:pt idx="0">
                  <c:v>T7(P)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Sheet1!$AQ$30:$AQ$39</c:f>
              <c:numCache>
                <c:formatCode>General</c:formatCode>
                <c:ptCount val="10"/>
                <c:pt idx="0">
                  <c:v>99.485299999999995</c:v>
                </c:pt>
                <c:pt idx="1">
                  <c:v>49.774259999999998</c:v>
                </c:pt>
                <c:pt idx="2">
                  <c:v>33.182839999999999</c:v>
                </c:pt>
                <c:pt idx="3">
                  <c:v>24.887129999999999</c:v>
                </c:pt>
                <c:pt idx="4">
                  <c:v>19.90971</c:v>
                </c:pt>
                <c:pt idx="5">
                  <c:v>16.591421</c:v>
                </c:pt>
                <c:pt idx="6">
                  <c:v>14.221218</c:v>
                </c:pt>
                <c:pt idx="7">
                  <c:v>12.443566000000001</c:v>
                </c:pt>
                <c:pt idx="8">
                  <c:v>11.060947000000001</c:v>
                </c:pt>
                <c:pt idx="9">
                  <c:v>9.954853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18-CF49-9C83-BB24533CA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Sheet1!$AR$29</c:f>
              <c:strCache>
                <c:ptCount val="1"/>
                <c:pt idx="0">
                  <c:v>T8(P)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091426071741033E-2"/>
                  <c:y val="-0.75515857392825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Sheet1!$AR$30:$AR$39</c:f>
              <c:numCache>
                <c:formatCode>General</c:formatCode>
                <c:ptCount val="10"/>
                <c:pt idx="0">
                  <c:v>78.121480000000005</c:v>
                </c:pt>
                <c:pt idx="1">
                  <c:v>39.060740000000003</c:v>
                </c:pt>
                <c:pt idx="2">
                  <c:v>26.040489999999998</c:v>
                </c:pt>
                <c:pt idx="3">
                  <c:v>19.530370000000001</c:v>
                </c:pt>
                <c:pt idx="4">
                  <c:v>15.6243</c:v>
                </c:pt>
                <c:pt idx="5">
                  <c:v>13.020246999999999</c:v>
                </c:pt>
                <c:pt idx="6">
                  <c:v>11.160212</c:v>
                </c:pt>
                <c:pt idx="7">
                  <c:v>9.7651859999999999</c:v>
                </c:pt>
                <c:pt idx="8">
                  <c:v>8.6801650000000006</c:v>
                </c:pt>
                <c:pt idx="9">
                  <c:v>7.8121479999999996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92-A747-97D6-77A86A1FE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92848"/>
        <c:axId val="1699096320"/>
      </c:scatterChart>
      <c:valAx>
        <c:axId val="160039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9096320"/>
        <c:crosses val="autoZero"/>
        <c:crossBetween val="midCat"/>
      </c:valAx>
      <c:valAx>
        <c:axId val="16990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003928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T</a:t>
            </a:r>
            <a:r>
              <a:rPr lang="en-US" sz="3200" b="1" baseline="-25000"/>
              <a:t>i</a:t>
            </a:r>
            <a:r>
              <a:rPr lang="en-US" sz="3200" b="1" baseline="0"/>
              <a:t>(P)</a:t>
            </a:r>
            <a:endParaRPr lang="en-US" sz="3200" b="1"/>
          </a:p>
        </c:rich>
      </c:tx>
      <c:layout>
        <c:manualLayout>
          <c:xMode val="edge"/>
          <c:yMode val="edge"/>
          <c:x val="0.46422244787500072"/>
          <c:y val="3.8296106703205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>
        <c:manualLayout>
          <c:layoutTarget val="inner"/>
          <c:xMode val="edge"/>
          <c:yMode val="edge"/>
          <c:x val="9.3531544189720747E-2"/>
          <c:y val="2.5505655668709982E-2"/>
          <c:w val="0.87387530474798347"/>
          <c:h val="0.84115876733821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Sheet1!$AK$29</c:f>
              <c:strCache>
                <c:ptCount val="1"/>
                <c:pt idx="0">
                  <c:v>T1(P)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Sheet1!$AK$30:$AK$39</c:f>
              <c:numCache>
                <c:formatCode>General</c:formatCode>
                <c:ptCount val="10"/>
                <c:pt idx="0">
                  <c:v>254.59796</c:v>
                </c:pt>
                <c:pt idx="1">
                  <c:v>127.29898</c:v>
                </c:pt>
                <c:pt idx="2">
                  <c:v>84.865989999999996</c:v>
                </c:pt>
                <c:pt idx="3">
                  <c:v>63.64949</c:v>
                </c:pt>
                <c:pt idx="4">
                  <c:v>50.919589999999999</c:v>
                </c:pt>
                <c:pt idx="5">
                  <c:v>42.432993000000003</c:v>
                </c:pt>
                <c:pt idx="6">
                  <c:v>36.371136</c:v>
                </c:pt>
                <c:pt idx="7">
                  <c:v>31.824743999999999</c:v>
                </c:pt>
                <c:pt idx="8">
                  <c:v>28.288661999999999</c:v>
                </c:pt>
                <c:pt idx="9">
                  <c:v>25.459796000000001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85-DF46-AF75-3FD68D0C2242}"/>
            </c:ext>
          </c:extLst>
        </c:ser>
        <c:ser>
          <c:idx val="1"/>
          <c:order val="1"/>
          <c:tx>
            <c:strRef>
              <c:f>Sheet1!$AL$29</c:f>
              <c:strCache>
                <c:ptCount val="1"/>
                <c:pt idx="0">
                  <c:v>T2(P)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Sheet1!$AL$30:$AL$39</c:f>
              <c:numCache>
                <c:formatCode>General</c:formatCode>
                <c:ptCount val="10"/>
                <c:pt idx="0">
                  <c:v>204.59796</c:v>
                </c:pt>
                <c:pt idx="1">
                  <c:v>102.29898</c:v>
                </c:pt>
                <c:pt idx="2">
                  <c:v>68.19932</c:v>
                </c:pt>
                <c:pt idx="3">
                  <c:v>51.14949</c:v>
                </c:pt>
                <c:pt idx="4">
                  <c:v>40.919589999999999</c:v>
                </c:pt>
                <c:pt idx="5">
                  <c:v>34.099659000000003</c:v>
                </c:pt>
                <c:pt idx="6">
                  <c:v>29.228279000000001</c:v>
                </c:pt>
                <c:pt idx="7">
                  <c:v>25.574743999999999</c:v>
                </c:pt>
                <c:pt idx="8">
                  <c:v>22.733105999999999</c:v>
                </c:pt>
                <c:pt idx="9">
                  <c:v>20.459796000000001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85-DF46-AF75-3FD68D0C2242}"/>
            </c:ext>
          </c:extLst>
        </c:ser>
        <c:ser>
          <c:idx val="2"/>
          <c:order val="2"/>
          <c:tx>
            <c:strRef>
              <c:f>Sheet1!$AM$29</c:f>
              <c:strCache>
                <c:ptCount val="1"/>
                <c:pt idx="0">
                  <c:v>T3(P)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9050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Sheet1!$AM$30:$AM$39</c:f>
              <c:numCache>
                <c:formatCode>General</c:formatCode>
                <c:ptCount val="10"/>
                <c:pt idx="0">
                  <c:v>176.47647000000001</c:v>
                </c:pt>
                <c:pt idx="1">
                  <c:v>88.238240000000005</c:v>
                </c:pt>
                <c:pt idx="2">
                  <c:v>58.825490000000002</c:v>
                </c:pt>
                <c:pt idx="3">
                  <c:v>44.119120000000002</c:v>
                </c:pt>
                <c:pt idx="4">
                  <c:v>35.295290000000001</c:v>
                </c:pt>
                <c:pt idx="5">
                  <c:v>29.412745000000001</c:v>
                </c:pt>
                <c:pt idx="6">
                  <c:v>25.210923999999999</c:v>
                </c:pt>
                <c:pt idx="7">
                  <c:v>22.059559</c:v>
                </c:pt>
                <c:pt idx="8">
                  <c:v>19.608497</c:v>
                </c:pt>
                <c:pt idx="9">
                  <c:v>17.647646999999999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85-DF46-AF75-3FD68D0C2242}"/>
            </c:ext>
          </c:extLst>
        </c:ser>
        <c:ser>
          <c:idx val="3"/>
          <c:order val="3"/>
          <c:tx>
            <c:strRef>
              <c:f>Sheet1!$AN$29</c:f>
              <c:strCache>
                <c:ptCount val="1"/>
                <c:pt idx="0">
                  <c:v>T4(P)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9050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Sheet1!$AN$30:$AN$39</c:f>
              <c:numCache>
                <c:formatCode>General</c:formatCode>
                <c:ptCount val="10"/>
                <c:pt idx="0">
                  <c:v>155.04943</c:v>
                </c:pt>
                <c:pt idx="1">
                  <c:v>77.524709999999999</c:v>
                </c:pt>
                <c:pt idx="2">
                  <c:v>51.683140000000002</c:v>
                </c:pt>
                <c:pt idx="3">
                  <c:v>38.762360000000001</c:v>
                </c:pt>
                <c:pt idx="4">
                  <c:v>31.009889999999999</c:v>
                </c:pt>
                <c:pt idx="5">
                  <c:v>25.841571999999999</c:v>
                </c:pt>
                <c:pt idx="6">
                  <c:v>22.149919000000001</c:v>
                </c:pt>
                <c:pt idx="7">
                  <c:v>19.381178999999999</c:v>
                </c:pt>
                <c:pt idx="8">
                  <c:v>17.227713999999999</c:v>
                </c:pt>
                <c:pt idx="9">
                  <c:v>15.504943000000001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85-DF46-AF75-3FD68D0C2242}"/>
            </c:ext>
          </c:extLst>
        </c:ser>
        <c:ser>
          <c:idx val="4"/>
          <c:order val="4"/>
          <c:tx>
            <c:strRef>
              <c:f>Sheet1!$AO$29</c:f>
              <c:strCache>
                <c:ptCount val="1"/>
                <c:pt idx="0">
                  <c:v>T5(P)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Sheet1!$AO$30:$AO$39</c:f>
              <c:numCache>
                <c:formatCode>General</c:formatCode>
                <c:ptCount val="10"/>
                <c:pt idx="0">
                  <c:v>136.29826</c:v>
                </c:pt>
                <c:pt idx="1">
                  <c:v>68.14913</c:v>
                </c:pt>
                <c:pt idx="2">
                  <c:v>45.432749999999999</c:v>
                </c:pt>
                <c:pt idx="3">
                  <c:v>34.074559999999998</c:v>
                </c:pt>
                <c:pt idx="4">
                  <c:v>27.259650000000001</c:v>
                </c:pt>
                <c:pt idx="5">
                  <c:v>22.716376</c:v>
                </c:pt>
                <c:pt idx="6">
                  <c:v>19.47118</c:v>
                </c:pt>
                <c:pt idx="7">
                  <c:v>17.037282000000001</c:v>
                </c:pt>
                <c:pt idx="8">
                  <c:v>15.144251000000001</c:v>
                </c:pt>
                <c:pt idx="9">
                  <c:v>13.629826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85-DF46-AF75-3FD68D0C2242}"/>
            </c:ext>
          </c:extLst>
        </c:ser>
        <c:ser>
          <c:idx val="5"/>
          <c:order val="5"/>
          <c:tx>
            <c:strRef>
              <c:f>Sheet1!$AP$29</c:f>
              <c:strCache>
                <c:ptCount val="1"/>
                <c:pt idx="0">
                  <c:v>T6(P)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Sheet1!$AP$30:$AP$39</c:f>
              <c:numCache>
                <c:formatCode>General</c:formatCode>
                <c:ptCount val="10"/>
                <c:pt idx="0">
                  <c:v>118.2997</c:v>
                </c:pt>
                <c:pt idx="1">
                  <c:v>59.149850000000001</c:v>
                </c:pt>
                <c:pt idx="2">
                  <c:v>39.433230000000002</c:v>
                </c:pt>
                <c:pt idx="3">
                  <c:v>29.574919999999999</c:v>
                </c:pt>
                <c:pt idx="4">
                  <c:v>23.659939999999999</c:v>
                </c:pt>
                <c:pt idx="5">
                  <c:v>19.716615999999998</c:v>
                </c:pt>
                <c:pt idx="6">
                  <c:v>16.899957000000001</c:v>
                </c:pt>
                <c:pt idx="7">
                  <c:v>14.787462</c:v>
                </c:pt>
                <c:pt idx="8">
                  <c:v>13.144411</c:v>
                </c:pt>
                <c:pt idx="9">
                  <c:v>11.829969999999999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885-DF46-AF75-3FD68D0C2242}"/>
            </c:ext>
          </c:extLst>
        </c:ser>
        <c:ser>
          <c:idx val="6"/>
          <c:order val="6"/>
          <c:tx>
            <c:strRef>
              <c:f>Sheet1!$AQ$29</c:f>
              <c:strCache>
                <c:ptCount val="1"/>
                <c:pt idx="0">
                  <c:v>T7(P)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Sheet1!$AQ$30:$AQ$39</c:f>
              <c:numCache>
                <c:formatCode>General</c:formatCode>
                <c:ptCount val="10"/>
                <c:pt idx="0">
                  <c:v>99.485299999999995</c:v>
                </c:pt>
                <c:pt idx="1">
                  <c:v>49.774259999999998</c:v>
                </c:pt>
                <c:pt idx="2">
                  <c:v>33.182839999999999</c:v>
                </c:pt>
                <c:pt idx="3">
                  <c:v>24.887129999999999</c:v>
                </c:pt>
                <c:pt idx="4">
                  <c:v>19.90971</c:v>
                </c:pt>
                <c:pt idx="5">
                  <c:v>16.591421</c:v>
                </c:pt>
                <c:pt idx="6">
                  <c:v>14.221218</c:v>
                </c:pt>
                <c:pt idx="7">
                  <c:v>12.443566000000001</c:v>
                </c:pt>
                <c:pt idx="8">
                  <c:v>11.060947000000001</c:v>
                </c:pt>
                <c:pt idx="9">
                  <c:v>9.954853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885-DF46-AF75-3FD68D0C2242}"/>
            </c:ext>
          </c:extLst>
        </c:ser>
        <c:ser>
          <c:idx val="7"/>
          <c:order val="7"/>
          <c:tx>
            <c:strRef>
              <c:f>Sheet1!$AR$29</c:f>
              <c:strCache>
                <c:ptCount val="1"/>
                <c:pt idx="0">
                  <c:v>T8(P)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Sheet1!$AR$30:$AR$39</c:f>
              <c:numCache>
                <c:formatCode>General</c:formatCode>
                <c:ptCount val="10"/>
                <c:pt idx="0">
                  <c:v>78.121480000000005</c:v>
                </c:pt>
                <c:pt idx="1">
                  <c:v>39.060740000000003</c:v>
                </c:pt>
                <c:pt idx="2">
                  <c:v>26.040489999999998</c:v>
                </c:pt>
                <c:pt idx="3">
                  <c:v>19.530370000000001</c:v>
                </c:pt>
                <c:pt idx="4">
                  <c:v>15.6243</c:v>
                </c:pt>
                <c:pt idx="5">
                  <c:v>13.020246999999999</c:v>
                </c:pt>
                <c:pt idx="6">
                  <c:v>11.160212</c:v>
                </c:pt>
                <c:pt idx="7">
                  <c:v>9.7651859999999999</c:v>
                </c:pt>
                <c:pt idx="8">
                  <c:v>8.6801650000000006</c:v>
                </c:pt>
                <c:pt idx="9">
                  <c:v>7.8121479999999996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885-DF46-AF75-3FD68D0C2242}"/>
            </c:ext>
          </c:extLst>
        </c:ser>
        <c:ser>
          <c:idx val="8"/>
          <c:order val="8"/>
          <c:tx>
            <c:strRef>
              <c:f>Sheet1!$AS$29</c:f>
              <c:strCache>
                <c:ptCount val="1"/>
                <c:pt idx="0">
                  <c:v>T9(P)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Sheet1!$AJ$30:$AJ$39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Sheet1!$AS$30:$AS$39</c:f>
              <c:numCache>
                <c:formatCode>General</c:formatCode>
                <c:ptCount val="10"/>
                <c:pt idx="0">
                  <c:v>50</c:v>
                </c:pt>
                <c:pt idx="1">
                  <c:v>25</c:v>
                </c:pt>
                <c:pt idx="2">
                  <c:v>16.66667</c:v>
                </c:pt>
                <c:pt idx="3">
                  <c:v>12.5</c:v>
                </c:pt>
                <c:pt idx="4">
                  <c:v>10</c:v>
                </c:pt>
                <c:pt idx="5">
                  <c:v>8.3333300000000001</c:v>
                </c:pt>
                <c:pt idx="6">
                  <c:v>7.1428570000000002</c:v>
                </c:pt>
                <c:pt idx="7">
                  <c:v>6.25</c:v>
                </c:pt>
                <c:pt idx="8">
                  <c:v>5.5555560000000002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885-DF46-AF75-3FD68D0C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625344"/>
        <c:axId val="1692087488"/>
      </c:scatterChart>
      <c:valAx>
        <c:axId val="1701625344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</a:t>
                </a:r>
              </a:p>
            </c:rich>
          </c:tx>
          <c:layout>
            <c:manualLayout>
              <c:xMode val="edge"/>
              <c:yMode val="edge"/>
              <c:x val="0.5210402668573253"/>
              <c:y val="0.92064277753520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692087488"/>
        <c:crosses val="autoZero"/>
        <c:crossBetween val="midCat"/>
      </c:valAx>
      <c:valAx>
        <c:axId val="16920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T(dias)</a:t>
                </a:r>
              </a:p>
            </c:rich>
          </c:tx>
          <c:layout>
            <c:manualLayout>
              <c:xMode val="edge"/>
              <c:yMode val="edge"/>
              <c:x val="2.2124464512725383E-2"/>
              <c:y val="0.39785584018642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701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ayout>
        <c:manualLayout>
          <c:xMode val="edge"/>
          <c:yMode val="edge"/>
          <c:x val="0.83751796522745248"/>
          <c:y val="0.20151335961190059"/>
          <c:w val="5.4018596588312436E-2"/>
          <c:h val="0.3577471516139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9</xdr:col>
      <xdr:colOff>345504</xdr:colOff>
      <xdr:row>24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C3432-6667-3C47-8338-423275B78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300"/>
          <a:ext cx="7775004" cy="4660900"/>
        </a:xfrm>
        <a:prstGeom prst="rect">
          <a:avLst/>
        </a:prstGeom>
      </xdr:spPr>
    </xdr:pic>
    <xdr:clientData/>
  </xdr:twoCellAnchor>
  <xdr:twoCellAnchor>
    <xdr:from>
      <xdr:col>11</xdr:col>
      <xdr:colOff>559180</xdr:colOff>
      <xdr:row>4</xdr:row>
      <xdr:rowOff>142164</xdr:rowOff>
    </xdr:from>
    <xdr:to>
      <xdr:col>12</xdr:col>
      <xdr:colOff>398060</xdr:colOff>
      <xdr:row>8</xdr:row>
      <xdr:rowOff>9478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8100CD4-B561-4146-978D-2B12FD717F22}"/>
            </a:ext>
          </a:extLst>
        </xdr:cNvPr>
        <xdr:cNvSpPr/>
      </xdr:nvSpPr>
      <xdr:spPr>
        <a:xfrm>
          <a:off x="9779380" y="802564"/>
          <a:ext cx="727880" cy="730914"/>
        </a:xfrm>
        <a:prstGeom prst="ellips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O" sz="1400" b="1" i="0" u="none" strike="noStrike">
              <a:solidFill>
                <a:sysClr val="windowText" lastClr="000000"/>
              </a:solidFill>
              <a:effectLst/>
              <a:latin typeface="Copperplate Gothic Bold" panose="020E0705020206020404" pitchFamily="34" charset="77"/>
              <a:ea typeface="+mn-ea"/>
              <a:cs typeface="+mn-cs"/>
            </a:rPr>
            <a:t>✓</a:t>
          </a:r>
          <a:endParaRPr lang="en-US" sz="1400" b="1">
            <a:solidFill>
              <a:sysClr val="windowText" lastClr="000000"/>
            </a:solidFill>
            <a:latin typeface="Copperplate Gothic Bold" panose="020E0705020206020404" pitchFamily="34" charset="77"/>
          </a:endParaRPr>
        </a:p>
      </xdr:txBody>
    </xdr:sp>
    <xdr:clientData/>
  </xdr:twoCellAnchor>
  <xdr:twoCellAnchor>
    <xdr:from>
      <xdr:col>12</xdr:col>
      <xdr:colOff>550461</xdr:colOff>
      <xdr:row>4</xdr:row>
      <xdr:rowOff>142921</xdr:rowOff>
    </xdr:from>
    <xdr:to>
      <xdr:col>13</xdr:col>
      <xdr:colOff>389341</xdr:colOff>
      <xdr:row>8</xdr:row>
      <xdr:rowOff>10235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9E49950-2416-1A40-B071-52D48E461522}"/>
            </a:ext>
          </a:extLst>
        </xdr:cNvPr>
        <xdr:cNvSpPr/>
      </xdr:nvSpPr>
      <xdr:spPr>
        <a:xfrm>
          <a:off x="10659661" y="803321"/>
          <a:ext cx="765980" cy="730914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O" sz="1400" b="1" i="0" u="none" strike="noStrike">
              <a:solidFill>
                <a:sysClr val="windowText" lastClr="000000"/>
              </a:solidFill>
              <a:effectLst/>
              <a:latin typeface="Copperplate Gothic Bold" panose="020E0705020206020404" pitchFamily="34" charset="77"/>
              <a:ea typeface="+mn-ea"/>
              <a:cs typeface="+mn-cs"/>
            </a:rPr>
            <a:t>X</a:t>
          </a:r>
        </a:p>
      </xdr:txBody>
    </xdr:sp>
    <xdr:clientData/>
  </xdr:twoCellAnchor>
  <xdr:twoCellAnchor>
    <xdr:from>
      <xdr:col>12</xdr:col>
      <xdr:colOff>579653</xdr:colOff>
      <xdr:row>9</xdr:row>
      <xdr:rowOff>172112</xdr:rowOff>
    </xdr:from>
    <xdr:to>
      <xdr:col>13</xdr:col>
      <xdr:colOff>418533</xdr:colOff>
      <xdr:row>13</xdr:row>
      <xdr:rowOff>39426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C4FB38B-06C0-3A43-835A-D2D75EE3E152}"/>
            </a:ext>
          </a:extLst>
        </xdr:cNvPr>
        <xdr:cNvSpPr/>
      </xdr:nvSpPr>
      <xdr:spPr>
        <a:xfrm>
          <a:off x="10688853" y="1924712"/>
          <a:ext cx="765980" cy="781714"/>
        </a:xfrm>
        <a:prstGeom prst="ellips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O" sz="1400" b="1" i="0" u="none" strike="noStrike">
              <a:solidFill>
                <a:sysClr val="windowText" lastClr="000000"/>
              </a:solidFill>
              <a:effectLst/>
              <a:latin typeface="Copperplate Gothic Bold" panose="020E0705020206020404" pitchFamily="34" charset="77"/>
              <a:ea typeface="+mn-ea"/>
              <a:cs typeface="+mn-cs"/>
            </a:rPr>
            <a:t>✓</a:t>
          </a:r>
          <a:endParaRPr lang="en-US" sz="1400" b="1">
            <a:solidFill>
              <a:sysClr val="windowText" lastClr="000000"/>
            </a:solidFill>
            <a:latin typeface="Copperplate Gothic Bold" panose="020E0705020206020404" pitchFamily="34" charset="77"/>
          </a:endParaRPr>
        </a:p>
      </xdr:txBody>
    </xdr:sp>
    <xdr:clientData/>
  </xdr:twoCellAnchor>
  <xdr:twoCellAnchor>
    <xdr:from>
      <xdr:col>11</xdr:col>
      <xdr:colOff>608843</xdr:colOff>
      <xdr:row>9</xdr:row>
      <xdr:rowOff>172871</xdr:rowOff>
    </xdr:from>
    <xdr:to>
      <xdr:col>12</xdr:col>
      <xdr:colOff>447723</xdr:colOff>
      <xdr:row>13</xdr:row>
      <xdr:rowOff>40185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3B15F4-FA0E-894B-A7F8-97C8FD2278A8}"/>
            </a:ext>
          </a:extLst>
        </xdr:cNvPr>
        <xdr:cNvSpPr/>
      </xdr:nvSpPr>
      <xdr:spPr>
        <a:xfrm>
          <a:off x="9829043" y="1925471"/>
          <a:ext cx="727880" cy="781714"/>
        </a:xfrm>
        <a:prstGeom prst="ellips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O" sz="1400" b="1" i="0" u="none" strike="noStrike">
              <a:solidFill>
                <a:sysClr val="windowText" lastClr="000000"/>
              </a:solidFill>
              <a:effectLst/>
              <a:latin typeface="Copperplate Gothic Bold" panose="020E0705020206020404" pitchFamily="34" charset="77"/>
              <a:ea typeface="+mn-ea"/>
              <a:cs typeface="+mn-cs"/>
            </a:rPr>
            <a:t>✓</a:t>
          </a:r>
          <a:endParaRPr lang="en-US" sz="1400" b="1">
            <a:solidFill>
              <a:sysClr val="windowText" lastClr="000000"/>
            </a:solidFill>
            <a:latin typeface="Copperplate Gothic Bold" panose="020E0705020206020404" pitchFamily="34" charset="77"/>
          </a:endParaRPr>
        </a:p>
      </xdr:txBody>
    </xdr:sp>
    <xdr:clientData/>
  </xdr:twoCellAnchor>
  <xdr:twoCellAnchor>
    <xdr:from>
      <xdr:col>11</xdr:col>
      <xdr:colOff>619080</xdr:colOff>
      <xdr:row>14</xdr:row>
      <xdr:rowOff>173630</xdr:rowOff>
    </xdr:from>
    <xdr:to>
      <xdr:col>12</xdr:col>
      <xdr:colOff>457960</xdr:colOff>
      <xdr:row>18</xdr:row>
      <xdr:rowOff>40944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4D8EF8B-A0A3-9F49-BF8E-6331497BD55F}"/>
            </a:ext>
          </a:extLst>
        </xdr:cNvPr>
        <xdr:cNvSpPr/>
      </xdr:nvSpPr>
      <xdr:spPr>
        <a:xfrm>
          <a:off x="9839280" y="3069230"/>
          <a:ext cx="727880" cy="705514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Copperplate Gothic Bold" panose="020E0705020206020404" pitchFamily="34" charset="77"/>
            </a:rPr>
            <a:t>X</a:t>
          </a:r>
        </a:p>
      </xdr:txBody>
    </xdr:sp>
    <xdr:clientData/>
  </xdr:twoCellAnchor>
  <xdr:twoCellAnchor>
    <xdr:from>
      <xdr:col>12</xdr:col>
      <xdr:colOff>591405</xdr:colOff>
      <xdr:row>14</xdr:row>
      <xdr:rowOff>183865</xdr:rowOff>
    </xdr:from>
    <xdr:to>
      <xdr:col>13</xdr:col>
      <xdr:colOff>430285</xdr:colOff>
      <xdr:row>18</xdr:row>
      <xdr:rowOff>51179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30C52485-05EF-D94E-BD2E-6EC69460DB1A}"/>
            </a:ext>
          </a:extLst>
        </xdr:cNvPr>
        <xdr:cNvSpPr/>
      </xdr:nvSpPr>
      <xdr:spPr>
        <a:xfrm>
          <a:off x="10700605" y="3079465"/>
          <a:ext cx="765980" cy="705514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Copperplate Gothic Bold" panose="020E0705020206020404" pitchFamily="34" charset="77"/>
            </a:rPr>
            <a:t>X</a:t>
          </a:r>
        </a:p>
      </xdr:txBody>
    </xdr:sp>
    <xdr:clientData/>
  </xdr:twoCellAnchor>
  <xdr:oneCellAnchor>
    <xdr:from>
      <xdr:col>16</xdr:col>
      <xdr:colOff>107950</xdr:colOff>
      <xdr:row>35</xdr:row>
      <xdr:rowOff>184150</xdr:rowOff>
    </xdr:from>
    <xdr:ext cx="1987550" cy="6154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8D0DF6B-4AA9-9340-9CCB-1F3235472F1B}"/>
                </a:ext>
              </a:extLst>
            </xdr:cNvPr>
            <xdr:cNvSpPr txBox="1"/>
          </xdr:nvSpPr>
          <xdr:spPr>
            <a:xfrm>
              <a:off x="13315950" y="8147050"/>
              <a:ext cx="1987550" cy="6154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𝑚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𝑚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</m:mr>
                            </m:m>
                          </m:e>
                        </m:d>
                      </m:num>
                      <m:den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ES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</m:m>
                          </m:e>
                        </m: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8D0DF6B-4AA9-9340-9CCB-1F3235472F1B}"/>
                </a:ext>
              </a:extLst>
            </xdr:cNvPr>
            <xdr:cNvSpPr txBox="1"/>
          </xdr:nvSpPr>
          <xdr:spPr>
            <a:xfrm>
              <a:off x="13315950" y="8147050"/>
              <a:ext cx="1987550" cy="6154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𝑃(𝑌=𝑦)=(■8(𝑚@𝑦))(■8(𝑁−𝑚@𝑛−𝑦))/((■8(𝑁@𝑛))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36029</xdr:colOff>
      <xdr:row>13</xdr:row>
      <xdr:rowOff>18014</xdr:rowOff>
    </xdr:from>
    <xdr:ext cx="109453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9C537F5-02CB-3B40-9CA1-276C9B4995FE}"/>
                </a:ext>
              </a:extLst>
            </xdr:cNvPr>
            <xdr:cNvSpPr txBox="1"/>
          </xdr:nvSpPr>
          <xdr:spPr>
            <a:xfrm>
              <a:off x="18086242" y="2711135"/>
              <a:ext cx="109453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</m:d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∗1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9C537F5-02CB-3B40-9CA1-276C9B4995FE}"/>
                </a:ext>
              </a:extLst>
            </xdr:cNvPr>
            <xdr:cNvSpPr txBox="1"/>
          </xdr:nvSpPr>
          <xdr:spPr>
            <a:xfrm>
              <a:off x="18086242" y="2711135"/>
              <a:ext cx="109453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𝑇=(𝐼−𝑄)^(−1)∗1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44</xdr:col>
      <xdr:colOff>654050</xdr:colOff>
      <xdr:row>84</xdr:row>
      <xdr:rowOff>40015</xdr:rowOff>
    </xdr:from>
    <xdr:to>
      <xdr:col>49</xdr:col>
      <xdr:colOff>12700</xdr:colOff>
      <xdr:row>94</xdr:row>
      <xdr:rowOff>197922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D74340E-97EA-CC45-AC41-9A847A3CC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222250</xdr:colOff>
      <xdr:row>61</xdr:row>
      <xdr:rowOff>78115</xdr:rowOff>
    </xdr:from>
    <xdr:to>
      <xdr:col>39</xdr:col>
      <xdr:colOff>381000</xdr:colOff>
      <xdr:row>71</xdr:row>
      <xdr:rowOff>1612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E92791DA-757C-334A-9A08-C67CAD0CD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596900</xdr:colOff>
      <xdr:row>61</xdr:row>
      <xdr:rowOff>65415</xdr:rowOff>
    </xdr:from>
    <xdr:to>
      <xdr:col>44</xdr:col>
      <xdr:colOff>254000</xdr:colOff>
      <xdr:row>71</xdr:row>
      <xdr:rowOff>32858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D8FE343D-D38B-9D40-B1E5-CD8E6F3C4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482600</xdr:colOff>
      <xdr:row>61</xdr:row>
      <xdr:rowOff>65415</xdr:rowOff>
    </xdr:from>
    <xdr:to>
      <xdr:col>48</xdr:col>
      <xdr:colOff>774700</xdr:colOff>
      <xdr:row>71</xdr:row>
      <xdr:rowOff>58258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9ABCD914-476C-A047-BE94-3F6F2F632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241300</xdr:colOff>
      <xdr:row>72</xdr:row>
      <xdr:rowOff>40821</xdr:rowOff>
    </xdr:from>
    <xdr:to>
      <xdr:col>39</xdr:col>
      <xdr:colOff>355600</xdr:colOff>
      <xdr:row>83</xdr:row>
      <xdr:rowOff>20964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90D2E068-218C-694E-994D-B91535C6F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596900</xdr:colOff>
      <xdr:row>72</xdr:row>
      <xdr:rowOff>72067</xdr:rowOff>
    </xdr:from>
    <xdr:to>
      <xdr:col>44</xdr:col>
      <xdr:colOff>215900</xdr:colOff>
      <xdr:row>82</xdr:row>
      <xdr:rowOff>197152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47F4C24D-9DF0-4547-8072-02F56A977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482600</xdr:colOff>
      <xdr:row>72</xdr:row>
      <xdr:rowOff>97467</xdr:rowOff>
    </xdr:from>
    <xdr:to>
      <xdr:col>48</xdr:col>
      <xdr:colOff>800100</xdr:colOff>
      <xdr:row>83</xdr:row>
      <xdr:rowOff>20964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F36A8DA5-B292-3449-8832-D1BD59341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254000</xdr:colOff>
      <xdr:row>84</xdr:row>
      <xdr:rowOff>87158</xdr:rowOff>
    </xdr:from>
    <xdr:to>
      <xdr:col>39</xdr:col>
      <xdr:colOff>269394</xdr:colOff>
      <xdr:row>94</xdr:row>
      <xdr:rowOff>111789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C227FE0-8A18-504A-A1D1-BE6481546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523394</xdr:colOff>
      <xdr:row>84</xdr:row>
      <xdr:rowOff>125645</xdr:rowOff>
    </xdr:from>
    <xdr:to>
      <xdr:col>44</xdr:col>
      <xdr:colOff>288637</xdr:colOff>
      <xdr:row>94</xdr:row>
      <xdr:rowOff>159437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83734133-EB59-E240-9054-1B429B85E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49</xdr:col>
      <xdr:colOff>758870</xdr:colOff>
      <xdr:row>3</xdr:row>
      <xdr:rowOff>192135</xdr:rowOff>
    </xdr:from>
    <xdr:to>
      <xdr:col>62</xdr:col>
      <xdr:colOff>331303</xdr:colOff>
      <xdr:row>36</xdr:row>
      <xdr:rowOff>49587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75731DC1-19C0-EA4D-AB55-588D9663A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35</xdr:col>
      <xdr:colOff>211730</xdr:colOff>
      <xdr:row>100</xdr:row>
      <xdr:rowOff>27533</xdr:rowOff>
    </xdr:from>
    <xdr:ext cx="1167756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BD1D265-242E-AB4F-A614-268D822B34E2}"/>
                </a:ext>
              </a:extLst>
            </xdr:cNvPr>
            <xdr:cNvSpPr txBox="1"/>
          </xdr:nvSpPr>
          <xdr:spPr>
            <a:xfrm>
              <a:off x="26619974" y="20774098"/>
              <a:ext cx="1167756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𝑎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BD1D265-242E-AB4F-A614-268D822B34E2}"/>
                </a:ext>
              </a:extLst>
            </xdr:cNvPr>
            <xdr:cNvSpPr txBox="1"/>
          </xdr:nvSpPr>
          <xdr:spPr>
            <a:xfrm>
              <a:off x="26619974" y="20774098"/>
              <a:ext cx="1167756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𝑓(𝑥)=𝑎 1/𝑥=𝑎𝑥^(−1)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E12-DE0C-0F40-A984-ADB7AAE3BFB2}">
  <dimension ref="A1:BM108"/>
  <sheetViews>
    <sheetView tabSelected="1" topLeftCell="A7" zoomScaleNormal="287" workbookViewId="0">
      <selection activeCell="F32" sqref="F32"/>
    </sheetView>
  </sheetViews>
  <sheetFormatPr baseColWidth="10" defaultRowHeight="16"/>
  <cols>
    <col min="1" max="12" width="10.83203125" style="1"/>
    <col min="13" max="13" width="13.33203125" style="1" customWidth="1"/>
    <col min="14" max="21" width="10.83203125" style="1"/>
    <col min="22" max="22" width="8.5" style="1" customWidth="1"/>
    <col min="23" max="23" width="6.1640625" style="1" customWidth="1"/>
    <col min="24" max="24" width="6.6640625" style="1" bestFit="1" customWidth="1"/>
    <col min="25" max="25" width="8.1640625" style="1" bestFit="1" customWidth="1"/>
    <col min="26" max="26" width="12.33203125" style="1" bestFit="1" customWidth="1"/>
    <col min="27" max="28" width="7.5" style="1" bestFit="1" customWidth="1"/>
    <col min="29" max="29" width="7.33203125" style="1" bestFit="1" customWidth="1"/>
    <col min="30" max="30" width="12.1640625" style="1" bestFit="1" customWidth="1"/>
    <col min="31" max="31" width="8.33203125" style="1" bestFit="1" customWidth="1"/>
    <col min="32" max="32" width="7.33203125" style="1" bestFit="1" customWidth="1"/>
    <col min="33" max="33" width="6.6640625" style="1" bestFit="1" customWidth="1"/>
    <col min="34" max="34" width="6.1640625" style="1" customWidth="1"/>
    <col min="35" max="36" width="10.83203125" style="1"/>
    <col min="37" max="37" width="11.1640625" style="1" bestFit="1" customWidth="1"/>
    <col min="38" max="46" width="9.1640625" style="1" customWidth="1"/>
    <col min="47" max="16384" width="10.83203125" style="1"/>
  </cols>
  <sheetData>
    <row r="1" spans="1:51">
      <c r="A1" s="2"/>
      <c r="B1" s="3"/>
      <c r="C1" s="3"/>
      <c r="D1" s="3"/>
      <c r="E1" s="3"/>
      <c r="F1" s="3"/>
      <c r="G1" s="3"/>
      <c r="H1" s="3"/>
      <c r="I1" s="3"/>
      <c r="J1" s="4"/>
      <c r="T1" s="6"/>
      <c r="U1" s="13"/>
      <c r="AB1" s="12" t="s">
        <v>25</v>
      </c>
      <c r="AH1" s="27"/>
    </row>
    <row r="2" spans="1:51">
      <c r="A2" s="5"/>
      <c r="B2" s="6"/>
      <c r="C2" s="6"/>
      <c r="D2" s="6"/>
      <c r="E2" s="6"/>
      <c r="F2" s="6"/>
      <c r="G2" s="6"/>
      <c r="H2" s="6"/>
      <c r="I2" s="6"/>
      <c r="J2" s="7"/>
      <c r="T2" s="6"/>
      <c r="U2" s="13"/>
      <c r="X2" s="12">
        <v>1</v>
      </c>
      <c r="Y2" s="12">
        <v>2</v>
      </c>
      <c r="Z2" s="12">
        <v>3</v>
      </c>
      <c r="AA2" s="12">
        <v>4</v>
      </c>
      <c r="AB2" s="12">
        <v>5</v>
      </c>
      <c r="AC2" s="12">
        <v>6</v>
      </c>
      <c r="AD2" s="12">
        <v>7</v>
      </c>
      <c r="AE2" s="12">
        <v>8</v>
      </c>
      <c r="AF2" s="12">
        <v>9</v>
      </c>
      <c r="AG2" s="1">
        <v>10</v>
      </c>
      <c r="AH2" s="27"/>
    </row>
    <row r="3" spans="1:51">
      <c r="A3" s="5"/>
      <c r="B3" s="6"/>
      <c r="C3" s="6"/>
      <c r="D3" s="6"/>
      <c r="E3" s="6"/>
      <c r="F3" s="6"/>
      <c r="G3" s="6"/>
      <c r="H3" s="6"/>
      <c r="I3" s="6"/>
      <c r="J3" s="7"/>
      <c r="L3" s="51" t="s">
        <v>10</v>
      </c>
      <c r="M3" s="51"/>
      <c r="N3" s="51"/>
      <c r="O3" s="51" t="s">
        <v>11</v>
      </c>
      <c r="P3" s="51"/>
      <c r="Q3" s="52" t="s">
        <v>15</v>
      </c>
      <c r="T3" s="6"/>
      <c r="U3" s="13"/>
      <c r="W3" s="1">
        <v>1</v>
      </c>
      <c r="X3" s="32">
        <f>1-Y3</f>
        <v>0.96</v>
      </c>
      <c r="Y3" s="32">
        <f>M48*O63</f>
        <v>4.0000000000000008E-2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27"/>
      <c r="AJ3" s="1" t="s">
        <v>76</v>
      </c>
      <c r="AW3" s="27"/>
      <c r="AY3" s="1" t="s">
        <v>112</v>
      </c>
    </row>
    <row r="4" spans="1:51">
      <c r="A4" s="5"/>
      <c r="B4" s="6"/>
      <c r="C4" s="6"/>
      <c r="D4" s="6"/>
      <c r="E4" s="6"/>
      <c r="F4" s="6"/>
      <c r="G4" s="6"/>
      <c r="H4" s="6"/>
      <c r="I4" s="6"/>
      <c r="J4" s="7"/>
      <c r="L4" s="51"/>
      <c r="M4" s="51"/>
      <c r="N4" s="51"/>
      <c r="O4" s="51"/>
      <c r="P4" s="51"/>
      <c r="Q4" s="52"/>
      <c r="T4" s="6"/>
      <c r="U4" s="13"/>
      <c r="W4" s="1">
        <v>2</v>
      </c>
      <c r="X4" s="30">
        <v>0</v>
      </c>
      <c r="Y4" s="32">
        <f>1-Z4</f>
        <v>0.92888888888888888</v>
      </c>
      <c r="Z4" s="32">
        <f>M49*O63</f>
        <v>7.1111111111111111E-2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27"/>
      <c r="AJ4" s="1" t="s">
        <v>77</v>
      </c>
      <c r="AW4" s="27"/>
    </row>
    <row r="5" spans="1:51">
      <c r="A5" s="5"/>
      <c r="B5" s="6"/>
      <c r="C5" s="6"/>
      <c r="D5" s="6"/>
      <c r="E5" s="6"/>
      <c r="F5" s="6"/>
      <c r="G5" s="6"/>
      <c r="H5" s="6"/>
      <c r="I5" s="6"/>
      <c r="J5" s="7"/>
      <c r="L5" s="51"/>
      <c r="M5" s="51"/>
      <c r="N5" s="51"/>
      <c r="O5" s="51" t="s">
        <v>12</v>
      </c>
      <c r="P5" s="51"/>
      <c r="Q5" s="53" t="s">
        <v>16</v>
      </c>
      <c r="T5" s="6"/>
      <c r="U5" s="13"/>
      <c r="W5" s="1">
        <v>3</v>
      </c>
      <c r="X5" s="30">
        <v>0</v>
      </c>
      <c r="Y5" s="30">
        <v>0</v>
      </c>
      <c r="Z5" s="32">
        <f>1-AA5</f>
        <v>0.90666666666666662</v>
      </c>
      <c r="AA5" s="32">
        <f>M50*O63</f>
        <v>9.3333333333333338E-2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27"/>
      <c r="AW5" s="27"/>
    </row>
    <row r="6" spans="1:51">
      <c r="A6" s="5"/>
      <c r="B6" s="6"/>
      <c r="C6" s="6"/>
      <c r="D6" s="6"/>
      <c r="E6" s="6"/>
      <c r="F6" s="6"/>
      <c r="G6" s="6"/>
      <c r="H6" s="6"/>
      <c r="I6" s="6"/>
      <c r="J6" s="7"/>
      <c r="L6" s="51"/>
      <c r="M6" s="51"/>
      <c r="N6" s="51"/>
      <c r="O6" s="51"/>
      <c r="P6" s="51"/>
      <c r="Q6" s="53"/>
      <c r="T6" s="6"/>
      <c r="U6" s="13"/>
      <c r="W6" s="1">
        <v>4</v>
      </c>
      <c r="X6" s="30">
        <v>0</v>
      </c>
      <c r="Y6" s="30">
        <v>0</v>
      </c>
      <c r="Z6" s="30">
        <v>0</v>
      </c>
      <c r="AA6" s="32">
        <f>1-AB6</f>
        <v>0.89333333333333331</v>
      </c>
      <c r="AB6" s="32">
        <f>M51*O63</f>
        <v>0.10666666666666667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27"/>
      <c r="AK6" s="14">
        <v>1</v>
      </c>
      <c r="AL6" s="14">
        <v>2</v>
      </c>
      <c r="AM6" s="14">
        <v>3</v>
      </c>
      <c r="AN6" s="14">
        <v>4</v>
      </c>
      <c r="AO6" s="14">
        <v>5</v>
      </c>
      <c r="AP6" s="14">
        <v>6</v>
      </c>
      <c r="AQ6" s="14">
        <v>7</v>
      </c>
      <c r="AR6" s="14">
        <v>8</v>
      </c>
      <c r="AS6" s="14">
        <v>9</v>
      </c>
      <c r="AT6" s="14">
        <v>10</v>
      </c>
      <c r="AV6" s="22" t="s">
        <v>44</v>
      </c>
      <c r="AW6" s="27"/>
    </row>
    <row r="7" spans="1:51">
      <c r="A7" s="5"/>
      <c r="B7" s="6"/>
      <c r="C7" s="6"/>
      <c r="D7" s="6"/>
      <c r="E7" s="6"/>
      <c r="F7" s="6"/>
      <c r="G7" s="6"/>
      <c r="H7" s="6"/>
      <c r="I7" s="6"/>
      <c r="J7" s="7"/>
      <c r="L7" s="51"/>
      <c r="M7" s="51"/>
      <c r="N7" s="51"/>
      <c r="O7" s="51"/>
      <c r="P7" s="51"/>
      <c r="Q7" s="53"/>
      <c r="T7" s="6"/>
      <c r="U7" s="13"/>
      <c r="V7" s="16" t="s">
        <v>24</v>
      </c>
      <c r="W7" s="1">
        <v>5</v>
      </c>
      <c r="X7" s="30">
        <v>0</v>
      </c>
      <c r="Y7" s="30">
        <v>0</v>
      </c>
      <c r="Z7" s="30">
        <v>0</v>
      </c>
      <c r="AA7" s="30">
        <v>0</v>
      </c>
      <c r="AB7" s="32">
        <f>1-AC7</f>
        <v>0.88888888888888884</v>
      </c>
      <c r="AC7" s="32">
        <f>M52*O63</f>
        <v>0.11111111111111112</v>
      </c>
      <c r="AD7" s="30">
        <v>0</v>
      </c>
      <c r="AE7" s="30">
        <v>0</v>
      </c>
      <c r="AF7" s="30">
        <v>0</v>
      </c>
      <c r="AG7" s="30">
        <v>0</v>
      </c>
      <c r="AH7" s="27"/>
      <c r="AJ7" s="1">
        <v>1</v>
      </c>
      <c r="AK7" s="29" t="s">
        <v>81</v>
      </c>
      <c r="AL7" s="29" t="s">
        <v>78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V7" s="33">
        <v>0.2</v>
      </c>
      <c r="AW7" s="27"/>
    </row>
    <row r="8" spans="1:51">
      <c r="A8" s="5"/>
      <c r="B8" s="6"/>
      <c r="C8" s="6"/>
      <c r="D8" s="6"/>
      <c r="E8" s="6"/>
      <c r="F8" s="6"/>
      <c r="G8" s="6"/>
      <c r="H8" s="6"/>
      <c r="I8" s="6"/>
      <c r="J8" s="7"/>
      <c r="L8" s="51"/>
      <c r="M8" s="51"/>
      <c r="N8" s="51"/>
      <c r="O8" s="51"/>
      <c r="P8" s="51"/>
      <c r="Q8" s="53"/>
      <c r="T8" s="6"/>
      <c r="U8" s="13"/>
      <c r="W8" s="1">
        <v>6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2">
        <f>1-AD8</f>
        <v>0.89333333333333331</v>
      </c>
      <c r="AD8" s="32">
        <f>M53*O63</f>
        <v>0.10666666666666667</v>
      </c>
      <c r="AE8" s="30">
        <v>0</v>
      </c>
      <c r="AF8" s="30">
        <v>0</v>
      </c>
      <c r="AG8" s="30">
        <v>0</v>
      </c>
      <c r="AH8" s="27"/>
      <c r="AJ8" s="1">
        <v>2</v>
      </c>
      <c r="AK8" s="30">
        <v>0</v>
      </c>
      <c r="AL8" s="29" t="s">
        <v>83</v>
      </c>
      <c r="AM8" s="29" t="s">
        <v>84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V8" s="33">
        <v>0.35555555555555557</v>
      </c>
      <c r="AW8" s="27"/>
    </row>
    <row r="9" spans="1:51">
      <c r="A9" s="5"/>
      <c r="B9" s="6"/>
      <c r="C9" s="6"/>
      <c r="D9" s="6"/>
      <c r="E9" s="6"/>
      <c r="F9" s="6"/>
      <c r="G9" s="6"/>
      <c r="H9" s="6"/>
      <c r="I9" s="6"/>
      <c r="J9" s="7"/>
      <c r="L9" s="51"/>
      <c r="M9" s="51"/>
      <c r="N9" s="51"/>
      <c r="O9" s="51"/>
      <c r="P9" s="51"/>
      <c r="Q9" s="53"/>
      <c r="T9" s="6"/>
      <c r="U9" s="13"/>
      <c r="W9" s="1">
        <v>7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2">
        <f>1-AE9</f>
        <v>0.90666666666666662</v>
      </c>
      <c r="AE9" s="32">
        <f>M54*O63</f>
        <v>9.3333333333333338E-2</v>
      </c>
      <c r="AF9" s="30">
        <v>0</v>
      </c>
      <c r="AG9" s="30">
        <v>0</v>
      </c>
      <c r="AH9" s="27"/>
      <c r="AJ9" s="1">
        <v>3</v>
      </c>
      <c r="AK9" s="30">
        <v>0</v>
      </c>
      <c r="AL9" s="30">
        <v>0</v>
      </c>
      <c r="AM9" s="29" t="s">
        <v>85</v>
      </c>
      <c r="AN9" s="29" t="s">
        <v>86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V9" s="33">
        <v>0.46666666666666667</v>
      </c>
      <c r="AW9" s="27"/>
    </row>
    <row r="10" spans="1:51">
      <c r="A10" s="5"/>
      <c r="B10" s="6"/>
      <c r="C10" s="6"/>
      <c r="D10" s="6"/>
      <c r="E10" s="6"/>
      <c r="F10" s="6"/>
      <c r="G10" s="6"/>
      <c r="H10" s="6"/>
      <c r="I10" s="6"/>
      <c r="J10" s="7"/>
      <c r="L10" s="51"/>
      <c r="M10" s="51"/>
      <c r="N10" s="51"/>
      <c r="O10" s="51" t="s">
        <v>13</v>
      </c>
      <c r="P10" s="51"/>
      <c r="Q10" s="53" t="s">
        <v>17</v>
      </c>
      <c r="R10" s="6"/>
      <c r="S10" s="6"/>
      <c r="T10" s="6"/>
      <c r="U10" s="13"/>
      <c r="W10" s="1">
        <v>8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2">
        <f>1-AF10</f>
        <v>0.92888888888888888</v>
      </c>
      <c r="AF10" s="32">
        <f>M55*O63</f>
        <v>7.1111111111111111E-2</v>
      </c>
      <c r="AG10" s="30">
        <v>0</v>
      </c>
      <c r="AH10" s="27"/>
      <c r="AJ10" s="1">
        <v>4</v>
      </c>
      <c r="AK10" s="30">
        <v>0</v>
      </c>
      <c r="AL10" s="30">
        <v>0</v>
      </c>
      <c r="AM10" s="30">
        <v>0</v>
      </c>
      <c r="AN10" s="29" t="s">
        <v>88</v>
      </c>
      <c r="AO10" s="29" t="s">
        <v>87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V10" s="33">
        <v>0.53333333333333333</v>
      </c>
      <c r="AW10" s="27"/>
    </row>
    <row r="11" spans="1:51">
      <c r="A11" s="5"/>
      <c r="B11" s="6"/>
      <c r="C11" s="6"/>
      <c r="D11" s="6"/>
      <c r="E11" s="6"/>
      <c r="F11" s="6"/>
      <c r="G11" s="6"/>
      <c r="H11" s="6"/>
      <c r="I11" s="6"/>
      <c r="J11" s="7"/>
      <c r="L11" s="51"/>
      <c r="M11" s="51"/>
      <c r="N11" s="51"/>
      <c r="O11" s="51"/>
      <c r="P11" s="51"/>
      <c r="Q11" s="53"/>
      <c r="R11" s="6"/>
      <c r="S11" s="6"/>
      <c r="T11" s="6"/>
      <c r="U11" s="13"/>
      <c r="W11" s="1">
        <v>9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2">
        <f>1-AG11</f>
        <v>0.96</v>
      </c>
      <c r="AG11" s="32">
        <f>M56*O63</f>
        <v>4.0000000000000008E-2</v>
      </c>
      <c r="AH11" s="27"/>
      <c r="AJ11" s="1">
        <v>5</v>
      </c>
      <c r="AK11" s="30">
        <v>0</v>
      </c>
      <c r="AL11" s="30">
        <v>0</v>
      </c>
      <c r="AM11" s="30">
        <v>0</v>
      </c>
      <c r="AN11" s="30">
        <v>0</v>
      </c>
      <c r="AO11" s="29" t="s">
        <v>89</v>
      </c>
      <c r="AP11" s="29" t="s">
        <v>90</v>
      </c>
      <c r="AQ11" s="30">
        <v>0</v>
      </c>
      <c r="AR11" s="30">
        <v>0</v>
      </c>
      <c r="AS11" s="30">
        <v>0</v>
      </c>
      <c r="AT11" s="30">
        <v>0</v>
      </c>
      <c r="AV11" s="33">
        <v>0.55555555555555558</v>
      </c>
      <c r="AW11" s="27"/>
    </row>
    <row r="12" spans="1:51">
      <c r="A12" s="5"/>
      <c r="B12" s="6"/>
      <c r="C12" s="6"/>
      <c r="D12" s="6"/>
      <c r="E12" s="6"/>
      <c r="F12" s="6"/>
      <c r="G12" s="6"/>
      <c r="H12" s="6"/>
      <c r="I12" s="6"/>
      <c r="J12" s="7"/>
      <c r="L12" s="51"/>
      <c r="M12" s="51"/>
      <c r="N12" s="51"/>
      <c r="O12" s="51"/>
      <c r="P12" s="51"/>
      <c r="Q12" s="53"/>
      <c r="R12" s="6"/>
      <c r="S12" s="6"/>
      <c r="T12" s="6"/>
      <c r="U12" s="13"/>
      <c r="W12" s="1">
        <v>10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</v>
      </c>
      <c r="AH12" s="27"/>
      <c r="AJ12" s="1">
        <v>6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29" t="s">
        <v>88</v>
      </c>
      <c r="AQ12" s="29" t="s">
        <v>87</v>
      </c>
      <c r="AR12" s="30">
        <v>0</v>
      </c>
      <c r="AS12" s="30">
        <v>0</v>
      </c>
      <c r="AT12" s="30">
        <v>0</v>
      </c>
      <c r="AV12" s="33">
        <v>0.53333333333333333</v>
      </c>
      <c r="AW12" s="27"/>
    </row>
    <row r="13" spans="1:51">
      <c r="A13" s="5"/>
      <c r="B13" s="6"/>
      <c r="C13" s="6"/>
      <c r="D13" s="6"/>
      <c r="E13" s="6"/>
      <c r="F13" s="6"/>
      <c r="G13" s="6"/>
      <c r="H13" s="6"/>
      <c r="I13" s="6"/>
      <c r="J13" s="7"/>
      <c r="L13" s="51"/>
      <c r="M13" s="51"/>
      <c r="N13" s="51"/>
      <c r="O13" s="51"/>
      <c r="P13" s="51"/>
      <c r="Q13" s="53"/>
      <c r="R13" s="6"/>
      <c r="S13" s="6"/>
      <c r="T13" s="6"/>
      <c r="U13" s="13"/>
      <c r="AH13" s="27"/>
      <c r="AJ13" s="1">
        <v>7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29" t="s">
        <v>85</v>
      </c>
      <c r="AR13" s="29" t="s">
        <v>86</v>
      </c>
      <c r="AS13" s="30">
        <v>0</v>
      </c>
      <c r="AT13" s="30">
        <v>0</v>
      </c>
      <c r="AV13" s="33">
        <v>0.46666666666666667</v>
      </c>
      <c r="AW13" s="27"/>
    </row>
    <row r="14" spans="1:51">
      <c r="A14" s="5"/>
      <c r="B14" s="6"/>
      <c r="C14" s="6"/>
      <c r="D14" s="6"/>
      <c r="E14" s="6"/>
      <c r="F14" s="6"/>
      <c r="G14" s="6"/>
      <c r="H14" s="6"/>
      <c r="I14" s="6"/>
      <c r="J14" s="7"/>
      <c r="L14" s="51"/>
      <c r="M14" s="51"/>
      <c r="N14" s="51"/>
      <c r="O14" s="51"/>
      <c r="P14" s="51"/>
      <c r="Q14" s="53"/>
      <c r="R14" s="6"/>
      <c r="S14" s="6"/>
      <c r="T14" s="6"/>
      <c r="U14" s="13"/>
      <c r="AH14" s="27"/>
      <c r="AJ14" s="1">
        <v>8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29" t="s">
        <v>83</v>
      </c>
      <c r="AS14" s="29" t="s">
        <v>84</v>
      </c>
      <c r="AT14" s="30">
        <v>0</v>
      </c>
      <c r="AV14" s="33">
        <v>0.35555555555555557</v>
      </c>
      <c r="AW14" s="27"/>
    </row>
    <row r="15" spans="1:51">
      <c r="A15" s="5"/>
      <c r="B15" s="6"/>
      <c r="C15" s="6"/>
      <c r="D15" s="6"/>
      <c r="E15" s="6"/>
      <c r="F15" s="6"/>
      <c r="G15" s="6"/>
      <c r="H15" s="6"/>
      <c r="I15" s="6"/>
      <c r="J15" s="7"/>
      <c r="L15" s="51"/>
      <c r="M15" s="51"/>
      <c r="N15" s="51"/>
      <c r="O15" s="51" t="s">
        <v>14</v>
      </c>
      <c r="P15" s="51"/>
      <c r="Q15" s="53" t="s">
        <v>18</v>
      </c>
      <c r="R15" s="6"/>
      <c r="S15" s="6"/>
      <c r="T15" s="6"/>
      <c r="U15" s="13"/>
      <c r="AH15" s="27"/>
      <c r="AJ15" s="1">
        <v>9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29" t="s">
        <v>81</v>
      </c>
      <c r="AT15" s="29" t="s">
        <v>78</v>
      </c>
      <c r="AV15" s="33">
        <v>0.2</v>
      </c>
      <c r="AW15" s="27"/>
    </row>
    <row r="16" spans="1:51">
      <c r="A16" s="5"/>
      <c r="B16" s="6"/>
      <c r="C16" s="6"/>
      <c r="D16" s="6"/>
      <c r="E16" s="6"/>
      <c r="F16" s="6"/>
      <c r="G16" s="6"/>
      <c r="H16" s="6"/>
      <c r="I16" s="6"/>
      <c r="J16" s="7"/>
      <c r="L16" s="51"/>
      <c r="M16" s="51"/>
      <c r="N16" s="51"/>
      <c r="O16" s="51"/>
      <c r="P16" s="51"/>
      <c r="Q16" s="53"/>
      <c r="R16" s="6"/>
      <c r="S16" s="6"/>
      <c r="T16" s="6"/>
      <c r="U16" s="13"/>
      <c r="W16" s="1" t="s">
        <v>26</v>
      </c>
      <c r="AH16" s="27"/>
      <c r="AJ16" s="1">
        <v>10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1</v>
      </c>
      <c r="AV16" s="21"/>
      <c r="AW16" s="27"/>
    </row>
    <row r="17" spans="1:49">
      <c r="A17" s="5"/>
      <c r="B17" s="6"/>
      <c r="C17" s="6"/>
      <c r="D17" s="6"/>
      <c r="E17" s="6"/>
      <c r="F17" s="6"/>
      <c r="G17" s="6"/>
      <c r="H17" s="6"/>
      <c r="I17" s="6"/>
      <c r="J17" s="7"/>
      <c r="L17" s="51"/>
      <c r="M17" s="51"/>
      <c r="N17" s="51"/>
      <c r="O17" s="51"/>
      <c r="P17" s="51"/>
      <c r="Q17" s="53"/>
      <c r="R17" s="6"/>
      <c r="S17" s="6"/>
      <c r="T17" s="6"/>
      <c r="U17" s="13"/>
      <c r="X17" s="34" cm="1">
        <f t="array" ref="X17:AF25">X3:AF11</f>
        <v>0.96</v>
      </c>
      <c r="Y17" s="34">
        <v>4.0000000000000008E-2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H17" s="27"/>
      <c r="AW17" s="27"/>
    </row>
    <row r="18" spans="1:49">
      <c r="A18" s="5"/>
      <c r="B18" s="6"/>
      <c r="C18" s="6"/>
      <c r="D18" s="6"/>
      <c r="E18" s="6"/>
      <c r="F18" s="6"/>
      <c r="G18" s="6"/>
      <c r="H18" s="6"/>
      <c r="I18" s="6"/>
      <c r="J18" s="7"/>
      <c r="L18" s="51"/>
      <c r="M18" s="51"/>
      <c r="N18" s="51"/>
      <c r="O18" s="51"/>
      <c r="P18" s="51"/>
      <c r="Q18" s="53"/>
      <c r="R18" s="6"/>
      <c r="S18" s="6"/>
      <c r="T18" s="6"/>
      <c r="U18" s="13"/>
      <c r="X18" s="1">
        <v>0</v>
      </c>
      <c r="Y18" s="34">
        <v>0.92888888888888888</v>
      </c>
      <c r="Z18" s="34">
        <v>7.1111111111111111E-2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H18" s="27"/>
      <c r="AK18" s="1" t="s">
        <v>93</v>
      </c>
      <c r="AW18" s="27"/>
    </row>
    <row r="19" spans="1:49">
      <c r="A19" s="5"/>
      <c r="B19" s="6"/>
      <c r="C19" s="6"/>
      <c r="D19" s="6"/>
      <c r="E19" s="6"/>
      <c r="F19" s="6"/>
      <c r="G19" s="6"/>
      <c r="H19" s="6"/>
      <c r="I19" s="6"/>
      <c r="J19" s="7"/>
      <c r="L19" s="51"/>
      <c r="M19" s="51"/>
      <c r="N19" s="51"/>
      <c r="O19" s="51"/>
      <c r="P19" s="51"/>
      <c r="Q19" s="53"/>
      <c r="R19" s="6"/>
      <c r="S19" s="6"/>
      <c r="T19" s="6"/>
      <c r="U19" s="13"/>
      <c r="X19" s="1">
        <v>0</v>
      </c>
      <c r="Y19" s="1">
        <v>0</v>
      </c>
      <c r="Z19" s="34">
        <v>0.90666666666666662</v>
      </c>
      <c r="AA19" s="34">
        <v>9.3333333333333338E-2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H19" s="27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W19" s="27"/>
    </row>
    <row r="20" spans="1:49">
      <c r="A20" s="5"/>
      <c r="B20" s="6"/>
      <c r="C20" s="6"/>
      <c r="D20" s="6"/>
      <c r="E20" s="6"/>
      <c r="F20" s="6"/>
      <c r="G20" s="6"/>
      <c r="H20" s="6"/>
      <c r="I20" s="6"/>
      <c r="J20" s="7"/>
      <c r="R20" s="6"/>
      <c r="S20" s="6"/>
      <c r="T20" s="6"/>
      <c r="U20" s="13"/>
      <c r="X20" s="1">
        <v>0</v>
      </c>
      <c r="Y20" s="1">
        <v>0</v>
      </c>
      <c r="Z20" s="1">
        <v>0</v>
      </c>
      <c r="AA20" s="34">
        <v>0.89333333333333331</v>
      </c>
      <c r="AB20" s="34">
        <v>0.10666666666666667</v>
      </c>
      <c r="AC20" s="1">
        <v>0</v>
      </c>
      <c r="AD20" s="1">
        <v>0</v>
      </c>
      <c r="AE20" s="1">
        <v>0</v>
      </c>
      <c r="AF20" s="1">
        <v>0</v>
      </c>
      <c r="AH20" s="27"/>
      <c r="AJ20" s="6"/>
      <c r="AK20" s="38"/>
      <c r="AL20" s="39"/>
      <c r="AM20" s="40"/>
      <c r="AN20" s="40"/>
      <c r="AO20" s="40"/>
      <c r="AP20" s="40"/>
      <c r="AQ20" s="40"/>
      <c r="AR20" s="40"/>
      <c r="AS20" s="40"/>
      <c r="AT20" s="40"/>
      <c r="AW20" s="27"/>
    </row>
    <row r="21" spans="1:49">
      <c r="A21" s="5"/>
      <c r="B21" s="6"/>
      <c r="C21" s="6"/>
      <c r="D21" s="6"/>
      <c r="E21" s="6"/>
      <c r="F21" s="6"/>
      <c r="G21" s="6"/>
      <c r="H21" s="6"/>
      <c r="I21" s="6"/>
      <c r="J21" s="7"/>
      <c r="R21" s="6"/>
      <c r="S21" s="6"/>
      <c r="T21" s="6"/>
      <c r="U21" s="13"/>
      <c r="X21" s="1">
        <v>0</v>
      </c>
      <c r="Y21" s="1">
        <v>0</v>
      </c>
      <c r="Z21" s="1">
        <v>0</v>
      </c>
      <c r="AA21" s="1">
        <v>0</v>
      </c>
      <c r="AB21" s="34">
        <v>0.88888888888888884</v>
      </c>
      <c r="AC21" s="34">
        <v>0.11111111111111112</v>
      </c>
      <c r="AD21" s="1">
        <v>0</v>
      </c>
      <c r="AE21" s="1">
        <v>0</v>
      </c>
      <c r="AF21" s="1">
        <v>0</v>
      </c>
      <c r="AH21" s="27"/>
      <c r="AJ21" s="6"/>
      <c r="AK21" s="37"/>
      <c r="AL21" s="39"/>
      <c r="AM21" s="39"/>
      <c r="AN21" s="40"/>
      <c r="AO21" s="40"/>
      <c r="AP21" s="40"/>
      <c r="AQ21" s="40"/>
      <c r="AR21" s="40"/>
      <c r="AS21" s="40"/>
      <c r="AT21" s="40"/>
      <c r="AW21" s="27"/>
    </row>
    <row r="22" spans="1:49">
      <c r="A22" s="5"/>
      <c r="B22" s="6"/>
      <c r="C22" s="6"/>
      <c r="D22" s="6"/>
      <c r="E22" s="6"/>
      <c r="F22" s="6"/>
      <c r="G22" s="6"/>
      <c r="H22" s="6"/>
      <c r="I22" s="6"/>
      <c r="J22" s="7"/>
      <c r="R22" s="6"/>
      <c r="S22" s="6"/>
      <c r="T22" s="6"/>
      <c r="U22" s="13"/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34">
        <v>0.89333333333333331</v>
      </c>
      <c r="AD22" s="34">
        <v>0.10666666666666667</v>
      </c>
      <c r="AE22" s="1">
        <v>0</v>
      </c>
      <c r="AF22" s="1">
        <v>0</v>
      </c>
      <c r="AH22" s="27"/>
      <c r="AJ22" s="6" t="s">
        <v>94</v>
      </c>
      <c r="AK22" s="37"/>
      <c r="AL22" s="40"/>
      <c r="AM22" s="39"/>
      <c r="AN22" s="39"/>
      <c r="AO22" s="40"/>
      <c r="AP22" s="40"/>
      <c r="AQ22" s="40"/>
      <c r="AR22" s="40"/>
      <c r="AS22" s="40"/>
      <c r="AT22" s="40"/>
      <c r="AW22" s="27"/>
    </row>
    <row r="23" spans="1:49">
      <c r="A23" s="5"/>
      <c r="B23" s="6"/>
      <c r="C23" s="6"/>
      <c r="D23" s="6"/>
      <c r="E23" s="6"/>
      <c r="F23" s="6"/>
      <c r="G23" s="6"/>
      <c r="H23" s="6"/>
      <c r="I23" s="6"/>
      <c r="J23" s="7"/>
      <c r="R23" s="6"/>
      <c r="S23" s="6"/>
      <c r="T23" s="6"/>
      <c r="U23" s="13"/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34">
        <v>0.90666666666666662</v>
      </c>
      <c r="AE23" s="34">
        <v>9.3333333333333338E-2</v>
      </c>
      <c r="AF23" s="1">
        <v>0</v>
      </c>
      <c r="AH23" s="27"/>
      <c r="AJ23" s="6" t="s">
        <v>95</v>
      </c>
      <c r="AK23" s="37"/>
      <c r="AL23" s="40"/>
      <c r="AM23" s="40"/>
      <c r="AN23" s="39"/>
      <c r="AO23" s="39"/>
      <c r="AP23" s="40"/>
      <c r="AQ23" s="40"/>
      <c r="AR23" s="40"/>
      <c r="AS23" s="40"/>
      <c r="AT23" s="40"/>
      <c r="AW23" s="27"/>
    </row>
    <row r="24" spans="1:49">
      <c r="A24" s="5"/>
      <c r="B24" s="6"/>
      <c r="C24" s="6"/>
      <c r="D24" s="6"/>
      <c r="E24" s="6"/>
      <c r="F24" s="6"/>
      <c r="G24" s="6"/>
      <c r="H24" s="6"/>
      <c r="I24" s="6"/>
      <c r="J24" s="7"/>
      <c r="L24" s="1" t="s">
        <v>19</v>
      </c>
      <c r="R24" s="6"/>
      <c r="S24" s="6"/>
      <c r="T24" s="6"/>
      <c r="U24" s="13"/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34">
        <v>0.92888888888888888</v>
      </c>
      <c r="AF24" s="34">
        <v>7.1111111111111111E-2</v>
      </c>
      <c r="AH24" s="27"/>
      <c r="AJ24" s="6" t="s">
        <v>96</v>
      </c>
      <c r="AK24" s="37"/>
      <c r="AL24" s="40"/>
      <c r="AM24" s="40"/>
      <c r="AN24" s="40"/>
      <c r="AO24" s="39"/>
      <c r="AP24" s="39"/>
      <c r="AQ24" s="40"/>
      <c r="AR24" s="40"/>
      <c r="AS24" s="40"/>
      <c r="AT24" s="40"/>
      <c r="AW24" s="27"/>
    </row>
    <row r="25" spans="1:49" ht="19" customHeight="1" thickBot="1">
      <c r="A25" s="8"/>
      <c r="B25" s="9"/>
      <c r="C25" s="9"/>
      <c r="D25" s="9"/>
      <c r="E25" s="9"/>
      <c r="F25" s="9"/>
      <c r="G25" s="9"/>
      <c r="H25" s="9"/>
      <c r="I25" s="9"/>
      <c r="J25" s="10"/>
      <c r="L25" s="1" t="s">
        <v>20</v>
      </c>
      <c r="R25" s="6"/>
      <c r="S25" s="6"/>
      <c r="T25" s="6"/>
      <c r="U25" s="13"/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34">
        <v>0.96</v>
      </c>
      <c r="AH25" s="27"/>
      <c r="AJ25" s="6" t="s">
        <v>97</v>
      </c>
      <c r="AK25" s="37"/>
      <c r="AL25" s="40"/>
      <c r="AM25" s="40"/>
      <c r="AN25" s="40"/>
      <c r="AO25" s="50" t="s">
        <v>120</v>
      </c>
      <c r="AP25" s="50"/>
      <c r="AQ25" s="50"/>
      <c r="AR25" s="50"/>
      <c r="AS25" s="50"/>
      <c r="AT25" s="50"/>
      <c r="AW25" s="27"/>
    </row>
    <row r="26" spans="1:49">
      <c r="L26" s="1" t="s">
        <v>21</v>
      </c>
      <c r="R26" s="6"/>
      <c r="S26" s="6"/>
      <c r="T26" s="6"/>
      <c r="U26" s="13"/>
      <c r="AH26" s="27"/>
      <c r="AJ26" s="6" t="s">
        <v>98</v>
      </c>
      <c r="AK26" s="37"/>
      <c r="AL26" s="40"/>
      <c r="AM26" s="40"/>
      <c r="AN26" s="40"/>
      <c r="AO26" s="50"/>
      <c r="AP26" s="50"/>
      <c r="AQ26" s="50"/>
      <c r="AR26" s="50"/>
      <c r="AS26" s="50"/>
      <c r="AT26" s="50"/>
      <c r="AW26" s="27"/>
    </row>
    <row r="27" spans="1:49">
      <c r="B27" s="54" t="s">
        <v>131</v>
      </c>
      <c r="C27" s="54"/>
      <c r="D27" s="54"/>
      <c r="E27" s="54"/>
      <c r="F27" s="54"/>
      <c r="G27" s="54"/>
      <c r="H27" s="54"/>
      <c r="I27" s="54"/>
      <c r="R27" s="6"/>
      <c r="S27" s="6"/>
      <c r="T27" s="6"/>
      <c r="U27" s="13"/>
      <c r="AH27" s="27"/>
      <c r="AJ27" s="6" t="s">
        <v>103</v>
      </c>
      <c r="AK27" s="37"/>
      <c r="AL27" s="40"/>
      <c r="AM27" s="40"/>
      <c r="AN27" s="40"/>
      <c r="AO27" s="50"/>
      <c r="AP27" s="50"/>
      <c r="AQ27" s="50"/>
      <c r="AR27" s="50"/>
      <c r="AS27" s="50"/>
      <c r="AT27" s="50"/>
      <c r="AW27" s="27"/>
    </row>
    <row r="28" spans="1:49">
      <c r="B28" s="54"/>
      <c r="C28" s="54"/>
      <c r="D28" s="54"/>
      <c r="E28" s="54"/>
      <c r="F28" s="54"/>
      <c r="G28" s="54"/>
      <c r="H28" s="54"/>
      <c r="I28" s="54"/>
      <c r="R28" s="6"/>
      <c r="S28" s="6"/>
      <c r="T28" s="6"/>
      <c r="U28" s="13"/>
      <c r="W28" s="1" t="s">
        <v>27</v>
      </c>
      <c r="AH28" s="27"/>
      <c r="AT28" s="39"/>
      <c r="AW28" s="27"/>
    </row>
    <row r="29" spans="1:49" ht="18">
      <c r="L29" s="1" t="s">
        <v>45</v>
      </c>
      <c r="R29" s="6"/>
      <c r="S29" s="6"/>
      <c r="T29" s="6"/>
      <c r="U29" s="13"/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H29" s="27"/>
      <c r="AJ29" s="43" t="s">
        <v>91</v>
      </c>
      <c r="AK29" s="43" t="s">
        <v>121</v>
      </c>
      <c r="AL29" s="43" t="s">
        <v>122</v>
      </c>
      <c r="AM29" s="43" t="s">
        <v>123</v>
      </c>
      <c r="AN29" s="43" t="s">
        <v>124</v>
      </c>
      <c r="AO29" s="43" t="s">
        <v>125</v>
      </c>
      <c r="AP29" s="43" t="s">
        <v>126</v>
      </c>
      <c r="AQ29" s="43" t="s">
        <v>127</v>
      </c>
      <c r="AR29" s="43" t="s">
        <v>128</v>
      </c>
      <c r="AS29" s="43" t="s">
        <v>129</v>
      </c>
      <c r="AT29" s="37"/>
      <c r="AW29" s="27"/>
    </row>
    <row r="30" spans="1:49">
      <c r="J30" s="13"/>
      <c r="L30" s="1" t="s">
        <v>46</v>
      </c>
      <c r="R30" s="6"/>
      <c r="S30" s="6"/>
      <c r="T30" s="6"/>
      <c r="U30" s="13"/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H30" s="27"/>
      <c r="AJ30" s="42">
        <v>0.1</v>
      </c>
      <c r="AK30" s="42" cm="1">
        <f t="array" ref="AK30:AS30">TRANSPOSE(AJ46:AJ54)</f>
        <v>254.59796</v>
      </c>
      <c r="AL30" s="42">
        <v>204.59796</v>
      </c>
      <c r="AM30" s="42">
        <v>176.47647000000001</v>
      </c>
      <c r="AN30" s="42">
        <v>155.04943</v>
      </c>
      <c r="AO30" s="42">
        <v>136.29826</v>
      </c>
      <c r="AP30" s="42">
        <v>118.2997</v>
      </c>
      <c r="AQ30" s="42">
        <v>99.485299999999995</v>
      </c>
      <c r="AR30" s="42">
        <v>78.121480000000005</v>
      </c>
      <c r="AS30" s="42">
        <v>50</v>
      </c>
      <c r="AT30" s="6"/>
      <c r="AW30" s="27"/>
    </row>
    <row r="31" spans="1:49">
      <c r="B31" s="1" t="s">
        <v>2</v>
      </c>
      <c r="J31" s="13"/>
      <c r="R31" s="6"/>
      <c r="S31" s="6"/>
      <c r="T31" s="6"/>
      <c r="U31" s="13"/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H31" s="27"/>
      <c r="AJ31" s="42">
        <f>AJ30+0.1</f>
        <v>0.2</v>
      </c>
      <c r="AK31" s="42" cm="1">
        <f t="array" ref="AK31:AS31">TRANSPOSE(AL46:AL54)</f>
        <v>127.29898</v>
      </c>
      <c r="AL31" s="42">
        <v>102.29898</v>
      </c>
      <c r="AM31" s="42">
        <v>88.238240000000005</v>
      </c>
      <c r="AN31" s="42">
        <v>77.524709999999999</v>
      </c>
      <c r="AO31" s="42">
        <v>68.14913</v>
      </c>
      <c r="AP31" s="42">
        <v>59.149850000000001</v>
      </c>
      <c r="AQ31" s="42">
        <v>49.774259999999998</v>
      </c>
      <c r="AR31" s="42">
        <v>39.060740000000003</v>
      </c>
      <c r="AS31" s="42">
        <v>25</v>
      </c>
      <c r="AT31" s="6"/>
      <c r="AW31" s="27"/>
    </row>
    <row r="32" spans="1:49">
      <c r="J32" s="13"/>
      <c r="L32" s="1" t="s">
        <v>47</v>
      </c>
      <c r="R32" s="6"/>
      <c r="S32" s="6"/>
      <c r="T32" s="6"/>
      <c r="U32" s="13"/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H32" s="27"/>
      <c r="AJ32" s="42">
        <f t="shared" ref="AJ32:AJ39" si="0">AJ31+0.1</f>
        <v>0.30000000000000004</v>
      </c>
      <c r="AK32" s="42" cm="1">
        <f t="array" ref="AK32:AS32">TRANSPOSE(AN46:AN54)</f>
        <v>84.865989999999996</v>
      </c>
      <c r="AL32" s="42">
        <v>68.19932</v>
      </c>
      <c r="AM32" s="42">
        <v>58.825490000000002</v>
      </c>
      <c r="AN32" s="42">
        <v>51.683140000000002</v>
      </c>
      <c r="AO32" s="42">
        <v>45.432749999999999</v>
      </c>
      <c r="AP32" s="42">
        <v>39.433230000000002</v>
      </c>
      <c r="AQ32" s="42">
        <v>33.182839999999999</v>
      </c>
      <c r="AR32" s="42">
        <v>26.040489999999998</v>
      </c>
      <c r="AS32" s="42">
        <v>16.66667</v>
      </c>
      <c r="AW32" s="27"/>
    </row>
    <row r="33" spans="2:65">
      <c r="B33" s="1" t="s">
        <v>0</v>
      </c>
      <c r="J33" s="13"/>
      <c r="L33" s="1" t="s">
        <v>52</v>
      </c>
      <c r="M33" s="1" t="s">
        <v>53</v>
      </c>
      <c r="R33" s="6"/>
      <c r="S33" s="6"/>
      <c r="T33" s="6"/>
      <c r="U33" s="13"/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H33" s="27"/>
      <c r="AJ33" s="42">
        <f t="shared" si="0"/>
        <v>0.4</v>
      </c>
      <c r="AK33" s="42" cm="1">
        <f t="array" ref="AK33:AS33">TRANSPOSE(AP46:AP54)</f>
        <v>63.64949</v>
      </c>
      <c r="AL33" s="42">
        <v>51.14949</v>
      </c>
      <c r="AM33" s="42">
        <v>44.119120000000002</v>
      </c>
      <c r="AN33" s="42">
        <v>38.762360000000001</v>
      </c>
      <c r="AO33" s="42">
        <v>34.074559999999998</v>
      </c>
      <c r="AP33" s="42">
        <v>29.574919999999999</v>
      </c>
      <c r="AQ33" s="42">
        <v>24.887129999999999</v>
      </c>
      <c r="AR33" s="42">
        <v>19.530370000000001</v>
      </c>
      <c r="AS33" s="42">
        <v>12.5</v>
      </c>
      <c r="AW33" s="27"/>
    </row>
    <row r="34" spans="2:65">
      <c r="J34" s="13"/>
      <c r="L34" s="1" t="s">
        <v>48</v>
      </c>
      <c r="M34" s="1" t="s">
        <v>49</v>
      </c>
      <c r="R34" s="6"/>
      <c r="S34" s="6"/>
      <c r="T34" s="6"/>
      <c r="U34" s="13"/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H34" s="27"/>
      <c r="AJ34" s="42">
        <f t="shared" si="0"/>
        <v>0.5</v>
      </c>
      <c r="AK34" s="42" cm="1">
        <f t="array" ref="AK34:AS34">TRANSPOSE(AR46:AR54)</f>
        <v>50.919589999999999</v>
      </c>
      <c r="AL34" s="42">
        <v>40.919589999999999</v>
      </c>
      <c r="AM34" s="42">
        <v>35.295290000000001</v>
      </c>
      <c r="AN34" s="42">
        <v>31.009889999999999</v>
      </c>
      <c r="AO34" s="42">
        <v>27.259650000000001</v>
      </c>
      <c r="AP34" s="42">
        <v>23.659939999999999</v>
      </c>
      <c r="AQ34" s="42">
        <v>19.90971</v>
      </c>
      <c r="AR34" s="42">
        <v>15.6243</v>
      </c>
      <c r="AS34" s="42">
        <v>10</v>
      </c>
      <c r="AW34" s="27"/>
    </row>
    <row r="35" spans="2:65">
      <c r="B35" s="1" t="s">
        <v>1</v>
      </c>
      <c r="J35" s="13"/>
      <c r="L35" s="1" t="s">
        <v>50</v>
      </c>
      <c r="M35" s="1" t="s">
        <v>51</v>
      </c>
      <c r="R35" s="6"/>
      <c r="S35" s="6"/>
      <c r="T35" s="6"/>
      <c r="U35" s="13"/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H35" s="27"/>
      <c r="AJ35" s="42">
        <f t="shared" si="0"/>
        <v>0.6</v>
      </c>
      <c r="AK35" s="42" cm="1">
        <f t="array" ref="AK35:AS35">TRANSPOSE(AT46:AT54)</f>
        <v>42.432993000000003</v>
      </c>
      <c r="AL35" s="42">
        <v>34.099659000000003</v>
      </c>
      <c r="AM35" s="42">
        <v>29.412745000000001</v>
      </c>
      <c r="AN35" s="42">
        <v>25.841571999999999</v>
      </c>
      <c r="AO35" s="42">
        <v>22.716376</v>
      </c>
      <c r="AP35" s="42">
        <v>19.716615999999998</v>
      </c>
      <c r="AQ35" s="42">
        <v>16.591421</v>
      </c>
      <c r="AR35" s="42">
        <v>13.020246999999999</v>
      </c>
      <c r="AS35" s="42">
        <v>8.3333300000000001</v>
      </c>
      <c r="AW35" s="27"/>
    </row>
    <row r="36" spans="2:65">
      <c r="J36" s="13"/>
      <c r="R36" s="6"/>
      <c r="S36" s="6"/>
      <c r="T36" s="6"/>
      <c r="U36" s="13"/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H36" s="27"/>
      <c r="AJ36" s="42">
        <f>AJ35+0.1</f>
        <v>0.7</v>
      </c>
      <c r="AK36" s="42" cm="1">
        <f t="array" ref="AK36:AS36">TRANSPOSE(AV46:AV54)</f>
        <v>36.371136</v>
      </c>
      <c r="AL36" s="42">
        <v>29.228279000000001</v>
      </c>
      <c r="AM36" s="42">
        <v>25.210923999999999</v>
      </c>
      <c r="AN36" s="42">
        <v>22.149919000000001</v>
      </c>
      <c r="AO36" s="42">
        <v>19.47118</v>
      </c>
      <c r="AP36" s="42">
        <v>16.899957000000001</v>
      </c>
      <c r="AQ36" s="42">
        <v>14.221218</v>
      </c>
      <c r="AR36" s="42">
        <v>11.160212</v>
      </c>
      <c r="AS36" s="42">
        <v>7.1428570000000002</v>
      </c>
      <c r="AW36" s="27"/>
    </row>
    <row r="37" spans="2:65">
      <c r="B37" s="1" t="s">
        <v>3</v>
      </c>
      <c r="D37" s="6" t="s">
        <v>4</v>
      </c>
      <c r="J37" s="13"/>
      <c r="L37" s="1" t="s">
        <v>54</v>
      </c>
      <c r="R37" s="6"/>
      <c r="S37" s="6"/>
      <c r="T37" s="6"/>
      <c r="U37" s="13"/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H37" s="27"/>
      <c r="AJ37" s="42">
        <f t="shared" si="0"/>
        <v>0.79999999999999993</v>
      </c>
      <c r="AK37" s="42" cm="1">
        <f t="array" ref="AK37:AS37">TRANSPOSE(AX46:AX54)</f>
        <v>31.824743999999999</v>
      </c>
      <c r="AL37" s="42">
        <v>25.574743999999999</v>
      </c>
      <c r="AM37" s="42">
        <v>22.059559</v>
      </c>
      <c r="AN37" s="42">
        <v>19.381178999999999</v>
      </c>
      <c r="AO37" s="42">
        <v>17.037282000000001</v>
      </c>
      <c r="AP37" s="42">
        <v>14.787462</v>
      </c>
      <c r="AQ37" s="42">
        <v>12.443566000000001</v>
      </c>
      <c r="AR37" s="42">
        <v>9.7651859999999999</v>
      </c>
      <c r="AS37" s="42">
        <v>6.25</v>
      </c>
      <c r="AW37" s="27"/>
    </row>
    <row r="38" spans="2:65">
      <c r="D38" s="1" t="s">
        <v>5</v>
      </c>
      <c r="J38" s="13"/>
      <c r="R38" s="6"/>
      <c r="S38" s="6"/>
      <c r="T38" s="6"/>
      <c r="U38" s="13"/>
      <c r="AH38" s="27"/>
      <c r="AJ38" s="42">
        <f>AJ37+0.1</f>
        <v>0.89999999999999991</v>
      </c>
      <c r="AK38" s="42" cm="1">
        <f t="array" ref="AK38:AS38">TRANSPOSE(AZ46:AZ54
)</f>
        <v>28.288661999999999</v>
      </c>
      <c r="AL38" s="42">
        <v>22.733105999999999</v>
      </c>
      <c r="AM38" s="42">
        <v>19.608497</v>
      </c>
      <c r="AN38" s="42">
        <v>17.227713999999999</v>
      </c>
      <c r="AO38" s="42">
        <v>15.144251000000001</v>
      </c>
      <c r="AP38" s="42">
        <v>13.144411</v>
      </c>
      <c r="AQ38" s="42">
        <v>11.060947000000001</v>
      </c>
      <c r="AR38" s="42">
        <v>8.6801650000000006</v>
      </c>
      <c r="AS38" s="42">
        <v>5.5555560000000002</v>
      </c>
      <c r="AW38" s="27"/>
    </row>
    <row r="39" spans="2:65">
      <c r="D39" s="1" t="s">
        <v>6</v>
      </c>
      <c r="J39" s="13"/>
      <c r="L39" s="1" t="s">
        <v>39</v>
      </c>
      <c r="R39" s="6"/>
      <c r="S39" s="6"/>
      <c r="T39" s="6"/>
      <c r="U39" s="13"/>
      <c r="W39" s="1" t="s">
        <v>28</v>
      </c>
      <c r="AH39" s="27"/>
      <c r="AJ39" s="42">
        <f t="shared" si="0"/>
        <v>0.99999999999999989</v>
      </c>
      <c r="AK39" s="42" cm="1">
        <f t="array" ref="AK39:AS39">TRANSPOSE(BB46:BB54)</f>
        <v>25.459796000000001</v>
      </c>
      <c r="AL39" s="42">
        <v>20.459796000000001</v>
      </c>
      <c r="AM39" s="42">
        <v>17.647646999999999</v>
      </c>
      <c r="AN39" s="42">
        <v>15.504943000000001</v>
      </c>
      <c r="AO39" s="42">
        <v>13.629826</v>
      </c>
      <c r="AP39" s="42">
        <v>11.829969999999999</v>
      </c>
      <c r="AQ39" s="42">
        <v>9.954853</v>
      </c>
      <c r="AR39" s="42">
        <v>7.8121479999999996</v>
      </c>
      <c r="AS39" s="42">
        <v>5</v>
      </c>
      <c r="AW39" s="27"/>
    </row>
    <row r="40" spans="2:65">
      <c r="D40" s="1" t="s">
        <v>7</v>
      </c>
      <c r="J40" s="13"/>
      <c r="L40" s="1" t="s">
        <v>40</v>
      </c>
      <c r="R40" s="6"/>
      <c r="S40" s="6"/>
      <c r="T40" s="6"/>
      <c r="U40" s="13"/>
      <c r="X40" s="34" cm="1">
        <f t="array" ref="X40:AF48">X29:AF37-_xlfn.ANCHORARRAY(X17)</f>
        <v>4.0000000000000036E-2</v>
      </c>
      <c r="Y40" s="34">
        <v>-4.0000000000000008E-2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H40" s="27"/>
      <c r="AW40" s="27"/>
    </row>
    <row r="41" spans="2:65">
      <c r="D41" s="1" t="s">
        <v>8</v>
      </c>
      <c r="J41" s="13"/>
      <c r="L41" s="1" t="s">
        <v>55</v>
      </c>
      <c r="Q41" s="16" t="s">
        <v>41</v>
      </c>
      <c r="R41" s="20">
        <v>2</v>
      </c>
      <c r="S41" s="6"/>
      <c r="T41" s="6"/>
      <c r="U41" s="13"/>
      <c r="X41" s="1">
        <v>0</v>
      </c>
      <c r="Y41" s="34">
        <v>7.1111111111111125E-2</v>
      </c>
      <c r="Z41" s="34">
        <v>-7.1111111111111111E-2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H41" s="27"/>
      <c r="AW41" s="27"/>
    </row>
    <row r="42" spans="2:65">
      <c r="D42" s="1" t="s">
        <v>9</v>
      </c>
      <c r="J42" s="13"/>
      <c r="L42" s="1" t="s">
        <v>56</v>
      </c>
      <c r="Q42" s="16" t="s">
        <v>42</v>
      </c>
      <c r="R42" s="20">
        <v>10</v>
      </c>
      <c r="S42" s="6"/>
      <c r="T42" s="6"/>
      <c r="U42" s="13"/>
      <c r="X42" s="1">
        <v>0</v>
      </c>
      <c r="Y42" s="1">
        <v>0</v>
      </c>
      <c r="Z42" s="34">
        <v>9.3333333333333379E-2</v>
      </c>
      <c r="AA42" s="34">
        <v>-9.3333333333333338E-2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H42" s="27"/>
      <c r="AO42" s="41"/>
      <c r="AW42" s="6"/>
      <c r="AX42" s="45"/>
      <c r="AY42" s="45"/>
      <c r="AZ42" s="45"/>
      <c r="BA42" s="45"/>
      <c r="BB42" s="45"/>
      <c r="BC42" s="46"/>
      <c r="BE42" s="1" t="s">
        <v>119</v>
      </c>
    </row>
    <row r="43" spans="2:65" ht="18" customHeight="1">
      <c r="J43" s="13"/>
      <c r="R43" s="6"/>
      <c r="S43" s="6"/>
      <c r="T43" s="6"/>
      <c r="U43" s="13"/>
      <c r="X43" s="1">
        <v>0</v>
      </c>
      <c r="Y43" s="1">
        <v>0</v>
      </c>
      <c r="Z43" s="1">
        <v>0</v>
      </c>
      <c r="AA43" s="35">
        <v>0.10666666666666669</v>
      </c>
      <c r="AB43" s="34">
        <v>-0.10666666666666667</v>
      </c>
      <c r="AC43" s="1">
        <v>0</v>
      </c>
      <c r="AD43" s="1">
        <v>0</v>
      </c>
      <c r="AE43" s="1">
        <v>0</v>
      </c>
      <c r="AF43" s="1">
        <v>0</v>
      </c>
      <c r="AH43" s="27"/>
      <c r="AJ43" s="1" t="s">
        <v>110</v>
      </c>
      <c r="AX43" s="6"/>
      <c r="AY43" s="6"/>
      <c r="AZ43" s="6"/>
      <c r="BA43" s="6"/>
      <c r="BB43" s="6"/>
      <c r="BC43" s="27"/>
      <c r="BE43" s="49" t="s">
        <v>130</v>
      </c>
      <c r="BF43" s="49"/>
      <c r="BG43" s="49"/>
      <c r="BH43" s="49"/>
      <c r="BI43" s="49"/>
      <c r="BJ43" s="49"/>
      <c r="BK43" s="49"/>
      <c r="BL43" s="49"/>
      <c r="BM43" s="49"/>
    </row>
    <row r="44" spans="2:65">
      <c r="J44" s="13"/>
      <c r="L44" s="1" t="s">
        <v>57</v>
      </c>
      <c r="R44" s="6"/>
      <c r="S44" s="6"/>
      <c r="T44" s="6"/>
      <c r="U44" s="13"/>
      <c r="X44" s="1">
        <v>0</v>
      </c>
      <c r="Y44" s="1">
        <v>0</v>
      </c>
      <c r="Z44" s="1">
        <v>0</v>
      </c>
      <c r="AA44" s="6">
        <v>0</v>
      </c>
      <c r="AB44" s="34">
        <v>0.11111111111111116</v>
      </c>
      <c r="AC44" s="34">
        <v>-0.11111111111111112</v>
      </c>
      <c r="AD44" s="1">
        <v>0</v>
      </c>
      <c r="AE44" s="1">
        <v>0</v>
      </c>
      <c r="AF44" s="1">
        <v>0</v>
      </c>
      <c r="AH44" s="27"/>
      <c r="BC44" s="27"/>
      <c r="BE44" s="49"/>
      <c r="BF44" s="49"/>
      <c r="BG44" s="49"/>
      <c r="BH44" s="49"/>
      <c r="BI44" s="49"/>
      <c r="BJ44" s="49"/>
      <c r="BK44" s="49"/>
      <c r="BL44" s="49"/>
      <c r="BM44" s="49"/>
    </row>
    <row r="45" spans="2:65">
      <c r="J45" s="13"/>
      <c r="L45" s="1" t="s">
        <v>58</v>
      </c>
      <c r="R45" s="6"/>
      <c r="S45" s="6"/>
      <c r="T45" s="6"/>
      <c r="U45" s="13"/>
      <c r="X45" s="1">
        <v>0</v>
      </c>
      <c r="Y45" s="1">
        <v>0</v>
      </c>
      <c r="Z45" s="1">
        <v>0</v>
      </c>
      <c r="AA45" s="6">
        <v>0</v>
      </c>
      <c r="AB45" s="1">
        <v>0</v>
      </c>
      <c r="AC45" s="34">
        <v>0.10666666666666669</v>
      </c>
      <c r="AD45" s="34">
        <v>-0.10666666666666667</v>
      </c>
      <c r="AE45" s="1">
        <v>0</v>
      </c>
      <c r="AF45" s="1">
        <v>0</v>
      </c>
      <c r="AH45" s="27"/>
      <c r="AJ45" s="1" t="s">
        <v>99</v>
      </c>
      <c r="AL45" s="1" t="s">
        <v>100</v>
      </c>
      <c r="AN45" s="1" t="s">
        <v>101</v>
      </c>
      <c r="AP45" s="1" t="s">
        <v>102</v>
      </c>
      <c r="AR45" s="1" t="s">
        <v>104</v>
      </c>
      <c r="AT45" s="44" t="s">
        <v>105</v>
      </c>
      <c r="AV45" s="1" t="s">
        <v>106</v>
      </c>
      <c r="AX45" s="1" t="s">
        <v>107</v>
      </c>
      <c r="AZ45" s="1" t="s">
        <v>108</v>
      </c>
      <c r="BB45" s="1" t="s">
        <v>109</v>
      </c>
      <c r="BC45" s="27"/>
      <c r="BE45" s="49"/>
      <c r="BF45" s="49"/>
      <c r="BG45" s="49"/>
      <c r="BH45" s="49"/>
      <c r="BI45" s="49"/>
      <c r="BJ45" s="49"/>
      <c r="BK45" s="49"/>
      <c r="BL45" s="49"/>
      <c r="BM45" s="49"/>
    </row>
    <row r="46" spans="2:65">
      <c r="J46" s="13"/>
      <c r="R46" s="6"/>
      <c r="S46" s="6"/>
      <c r="T46" s="6"/>
      <c r="U46" s="13"/>
      <c r="X46" s="1">
        <v>0</v>
      </c>
      <c r="Y46" s="1">
        <v>0</v>
      </c>
      <c r="Z46" s="1">
        <v>0</v>
      </c>
      <c r="AA46" s="6">
        <v>0</v>
      </c>
      <c r="AB46" s="1">
        <v>0</v>
      </c>
      <c r="AC46" s="1">
        <v>0</v>
      </c>
      <c r="AD46" s="34">
        <v>9.3333333333333379E-2</v>
      </c>
      <c r="AE46" s="34">
        <v>-9.3333333333333338E-2</v>
      </c>
      <c r="AF46" s="1">
        <v>0</v>
      </c>
      <c r="AH46" s="27"/>
      <c r="AJ46" s="1">
        <v>254.59796</v>
      </c>
      <c r="AL46" s="1">
        <v>127.29898</v>
      </c>
      <c r="AN46" s="1">
        <v>84.865989999999996</v>
      </c>
      <c r="AP46" s="1">
        <v>63.64949</v>
      </c>
      <c r="AR46" s="1">
        <v>50.919589999999999</v>
      </c>
      <c r="AT46" s="1">
        <v>42.432993000000003</v>
      </c>
      <c r="AV46" s="1">
        <v>36.371136</v>
      </c>
      <c r="AX46" s="1">
        <v>31.824743999999999</v>
      </c>
      <c r="AZ46" s="1">
        <v>28.288661999999999</v>
      </c>
      <c r="BB46" s="1">
        <v>25.459796000000001</v>
      </c>
      <c r="BC46" s="27"/>
      <c r="BE46" s="49"/>
      <c r="BF46" s="49"/>
      <c r="BG46" s="49"/>
      <c r="BH46" s="49"/>
      <c r="BI46" s="49"/>
      <c r="BJ46" s="49"/>
      <c r="BK46" s="49"/>
      <c r="BL46" s="49"/>
      <c r="BM46" s="49"/>
    </row>
    <row r="47" spans="2:65">
      <c r="J47" s="13"/>
      <c r="L47" s="22" t="s">
        <v>43</v>
      </c>
      <c r="M47" s="22" t="s">
        <v>92</v>
      </c>
      <c r="N47" s="17" t="s">
        <v>66</v>
      </c>
      <c r="P47" s="1" t="s">
        <v>61</v>
      </c>
      <c r="R47" s="6"/>
      <c r="S47" s="6"/>
      <c r="T47" s="6"/>
      <c r="U47" s="13"/>
      <c r="X47" s="1">
        <v>0</v>
      </c>
      <c r="Y47" s="1">
        <v>0</v>
      </c>
      <c r="Z47" s="1">
        <v>0</v>
      </c>
      <c r="AA47" s="6">
        <v>0</v>
      </c>
      <c r="AB47" s="1">
        <v>0</v>
      </c>
      <c r="AC47" s="1">
        <v>0</v>
      </c>
      <c r="AD47" s="1">
        <v>0</v>
      </c>
      <c r="AE47" s="34">
        <v>7.1111111111111125E-2</v>
      </c>
      <c r="AF47" s="34">
        <v>-7.1111111111111111E-2</v>
      </c>
      <c r="AH47" s="27"/>
      <c r="AJ47" s="1">
        <v>204.59796</v>
      </c>
      <c r="AL47" s="1">
        <v>102.29898</v>
      </c>
      <c r="AN47" s="1">
        <v>68.19932</v>
      </c>
      <c r="AP47" s="1">
        <v>51.14949</v>
      </c>
      <c r="AR47" s="1">
        <v>40.919589999999999</v>
      </c>
      <c r="AT47" s="1">
        <v>34.099659000000003</v>
      </c>
      <c r="AV47" s="1">
        <v>29.228279000000001</v>
      </c>
      <c r="AX47" s="1">
        <v>25.574743999999999</v>
      </c>
      <c r="AZ47" s="1">
        <v>22.733105999999999</v>
      </c>
      <c r="BB47" s="1">
        <v>20.459796000000001</v>
      </c>
      <c r="BC47" s="27"/>
      <c r="BE47" s="49"/>
      <c r="BF47" s="49"/>
      <c r="BG47" s="49"/>
      <c r="BH47" s="49"/>
      <c r="BI47" s="49"/>
      <c r="BJ47" s="49"/>
      <c r="BK47" s="49"/>
      <c r="BL47" s="49"/>
      <c r="BM47" s="49"/>
    </row>
    <row r="48" spans="2:65">
      <c r="J48" s="13"/>
      <c r="L48" s="11">
        <v>1</v>
      </c>
      <c r="M48" s="33">
        <f t="shared" ref="M48:M56" si="1">((COMBIN(L48,1)*COMBIN(($R$42-L48),($R$41-1)))/COMBIN($R$42,$R$41))</f>
        <v>0.2</v>
      </c>
      <c r="N48" s="33">
        <f>1-M48</f>
        <v>0.8</v>
      </c>
      <c r="R48" s="6"/>
      <c r="S48" s="6"/>
      <c r="T48" s="6"/>
      <c r="U48" s="13"/>
      <c r="X48" s="1">
        <v>0</v>
      </c>
      <c r="Y48" s="1">
        <v>0</v>
      </c>
      <c r="Z48" s="1">
        <v>0</v>
      </c>
      <c r="AA48" s="6">
        <v>0</v>
      </c>
      <c r="AB48" s="1">
        <v>0</v>
      </c>
      <c r="AC48" s="1">
        <v>0</v>
      </c>
      <c r="AD48" s="1">
        <v>0</v>
      </c>
      <c r="AE48" s="1">
        <v>0</v>
      </c>
      <c r="AF48" s="34">
        <v>4.0000000000000036E-2</v>
      </c>
      <c r="AH48" s="27"/>
      <c r="AJ48" s="1">
        <v>176.47647000000001</v>
      </c>
      <c r="AL48" s="1">
        <v>88.238240000000005</v>
      </c>
      <c r="AN48" s="1">
        <v>58.825490000000002</v>
      </c>
      <c r="AP48" s="1">
        <v>44.119120000000002</v>
      </c>
      <c r="AR48" s="1">
        <v>35.295290000000001</v>
      </c>
      <c r="AT48" s="1">
        <v>29.412745000000001</v>
      </c>
      <c r="AV48" s="1">
        <v>25.210923999999999</v>
      </c>
      <c r="AX48" s="1">
        <v>22.059559</v>
      </c>
      <c r="AZ48" s="1">
        <v>19.608497</v>
      </c>
      <c r="BB48" s="1">
        <v>17.647646999999999</v>
      </c>
      <c r="BC48" s="27"/>
      <c r="BE48" s="49"/>
      <c r="BF48" s="49"/>
      <c r="BG48" s="49"/>
      <c r="BH48" s="49"/>
      <c r="BI48" s="49"/>
      <c r="BJ48" s="49"/>
      <c r="BK48" s="49"/>
      <c r="BL48" s="49"/>
      <c r="BM48" s="49"/>
    </row>
    <row r="49" spans="10:65">
      <c r="J49" s="13"/>
      <c r="L49" s="11">
        <v>2</v>
      </c>
      <c r="M49" s="33">
        <f t="shared" si="1"/>
        <v>0.35555555555555557</v>
      </c>
      <c r="N49" s="33">
        <f t="shared" ref="N49:N56" si="2">1-M49</f>
        <v>0.64444444444444438</v>
      </c>
      <c r="P49" s="1" t="s">
        <v>62</v>
      </c>
      <c r="R49" s="6"/>
      <c r="S49" s="6"/>
      <c r="T49" s="6"/>
      <c r="U49" s="13"/>
      <c r="AA49" s="6"/>
      <c r="AH49" s="27"/>
      <c r="AJ49" s="1">
        <v>155.04943</v>
      </c>
      <c r="AL49" s="1">
        <v>77.524709999999999</v>
      </c>
      <c r="AN49" s="1">
        <v>51.683140000000002</v>
      </c>
      <c r="AP49" s="1">
        <v>38.762360000000001</v>
      </c>
      <c r="AR49" s="1">
        <v>31.009889999999999</v>
      </c>
      <c r="AT49" s="1">
        <v>25.841571999999999</v>
      </c>
      <c r="AV49" s="1">
        <v>22.149919000000001</v>
      </c>
      <c r="AX49" s="1">
        <v>19.381178999999999</v>
      </c>
      <c r="AZ49" s="1">
        <v>17.227713999999999</v>
      </c>
      <c r="BB49" s="1">
        <v>15.504943000000001</v>
      </c>
      <c r="BC49" s="27"/>
      <c r="BE49" s="49"/>
      <c r="BF49" s="49"/>
      <c r="BG49" s="49"/>
      <c r="BH49" s="49"/>
      <c r="BI49" s="49"/>
      <c r="BJ49" s="49"/>
      <c r="BK49" s="49"/>
      <c r="BL49" s="49"/>
      <c r="BM49" s="49"/>
    </row>
    <row r="50" spans="10:65">
      <c r="J50" s="13"/>
      <c r="L50" s="11">
        <v>3</v>
      </c>
      <c r="M50" s="33">
        <f t="shared" si="1"/>
        <v>0.46666666666666667</v>
      </c>
      <c r="N50" s="33">
        <f t="shared" si="2"/>
        <v>0.53333333333333333</v>
      </c>
      <c r="R50" s="6"/>
      <c r="S50" s="6"/>
      <c r="T50" s="6"/>
      <c r="U50" s="13"/>
      <c r="W50" s="1" t="s">
        <v>29</v>
      </c>
      <c r="AA50" s="6"/>
      <c r="AH50" s="27"/>
      <c r="AJ50" s="1">
        <v>136.29826</v>
      </c>
      <c r="AL50" s="1">
        <v>68.14913</v>
      </c>
      <c r="AN50" s="1">
        <v>45.432749999999999</v>
      </c>
      <c r="AP50" s="1">
        <v>34.074559999999998</v>
      </c>
      <c r="AR50" s="1">
        <v>27.259650000000001</v>
      </c>
      <c r="AT50" s="1">
        <v>22.716376</v>
      </c>
      <c r="AV50" s="1">
        <v>19.47118</v>
      </c>
      <c r="AX50" s="1">
        <v>17.037282000000001</v>
      </c>
      <c r="AZ50" s="1">
        <v>15.144251000000001</v>
      </c>
      <c r="BB50" s="1">
        <v>13.629826</v>
      </c>
      <c r="BC50" s="27"/>
      <c r="BE50" s="49"/>
      <c r="BF50" s="49"/>
      <c r="BG50" s="49"/>
      <c r="BH50" s="49"/>
      <c r="BI50" s="49"/>
      <c r="BJ50" s="49"/>
      <c r="BK50" s="49"/>
      <c r="BL50" s="49"/>
      <c r="BM50" s="49"/>
    </row>
    <row r="51" spans="10:65">
      <c r="J51" s="13"/>
      <c r="L51" s="11">
        <v>4</v>
      </c>
      <c r="M51" s="33">
        <f t="shared" si="1"/>
        <v>0.53333333333333333</v>
      </c>
      <c r="N51" s="33">
        <f t="shared" si="2"/>
        <v>0.46666666666666667</v>
      </c>
      <c r="P51" s="1" t="s">
        <v>63</v>
      </c>
      <c r="R51" s="6"/>
      <c r="S51" s="6"/>
      <c r="T51" s="6"/>
      <c r="U51" s="13"/>
      <c r="V51" s="24">
        <v>1</v>
      </c>
      <c r="X51" s="1" cm="1">
        <f t="array" ref="X51:AF59">MINVERSE(_xlfn.ANCHORARRAY(X40))</f>
        <v>24.999999999999979</v>
      </c>
      <c r="Y51" s="1">
        <v>14.062499999999988</v>
      </c>
      <c r="Z51" s="1">
        <v>10.714285714285698</v>
      </c>
      <c r="AA51" s="6">
        <v>9.3749999999999858</v>
      </c>
      <c r="AB51" s="1">
        <v>8.999999999999984</v>
      </c>
      <c r="AC51" s="1">
        <v>9.3749999999999787</v>
      </c>
      <c r="AD51" s="1">
        <v>10.714285714285687</v>
      </c>
      <c r="AE51" s="1">
        <v>14.062499999999963</v>
      </c>
      <c r="AF51" s="1">
        <v>24.999999999999915</v>
      </c>
      <c r="AH51" s="27"/>
      <c r="AJ51" s="1">
        <v>118.2997</v>
      </c>
      <c r="AL51" s="1">
        <v>59.149850000000001</v>
      </c>
      <c r="AN51" s="1">
        <v>39.433230000000002</v>
      </c>
      <c r="AP51" s="1">
        <v>29.574919999999999</v>
      </c>
      <c r="AR51" s="1">
        <v>23.659939999999999</v>
      </c>
      <c r="AT51" s="1">
        <v>19.716615999999998</v>
      </c>
      <c r="AV51" s="1">
        <v>16.899957000000001</v>
      </c>
      <c r="AX51" s="1">
        <v>14.787462</v>
      </c>
      <c r="AZ51" s="1">
        <v>13.144411</v>
      </c>
      <c r="BB51" s="1">
        <v>11.829969999999999</v>
      </c>
      <c r="BC51" s="27"/>
      <c r="BE51" s="49"/>
      <c r="BF51" s="49"/>
      <c r="BG51" s="49"/>
      <c r="BH51" s="49"/>
      <c r="BI51" s="49"/>
      <c r="BJ51" s="49"/>
      <c r="BK51" s="49"/>
      <c r="BL51" s="49"/>
      <c r="BM51" s="49"/>
    </row>
    <row r="52" spans="10:65">
      <c r="J52" s="13"/>
      <c r="L52" s="11">
        <v>5</v>
      </c>
      <c r="M52" s="33">
        <f t="shared" si="1"/>
        <v>0.55555555555555558</v>
      </c>
      <c r="N52" s="33">
        <f t="shared" si="2"/>
        <v>0.44444444444444442</v>
      </c>
      <c r="P52" s="1" t="s">
        <v>65</v>
      </c>
      <c r="R52" s="6"/>
      <c r="S52" s="6"/>
      <c r="T52" s="6"/>
      <c r="U52" s="13"/>
      <c r="V52" s="24">
        <v>1</v>
      </c>
      <c r="X52" s="1">
        <v>0</v>
      </c>
      <c r="Y52" s="1">
        <v>14.062499999999996</v>
      </c>
      <c r="Z52" s="1">
        <v>10.714285714285705</v>
      </c>
      <c r="AA52" s="1">
        <v>9.3749999999999929</v>
      </c>
      <c r="AB52" s="1">
        <v>8.9999999999999893</v>
      </c>
      <c r="AC52" s="1">
        <v>9.3749999999999858</v>
      </c>
      <c r="AD52" s="1">
        <v>10.714285714285694</v>
      </c>
      <c r="AE52" s="1">
        <v>14.062499999999973</v>
      </c>
      <c r="AF52" s="1">
        <v>24.999999999999932</v>
      </c>
      <c r="AH52" s="27"/>
      <c r="AJ52" s="1">
        <v>99.485299999999995</v>
      </c>
      <c r="AL52" s="1">
        <v>49.774259999999998</v>
      </c>
      <c r="AN52" s="1">
        <v>33.182839999999999</v>
      </c>
      <c r="AP52" s="1">
        <v>24.887129999999999</v>
      </c>
      <c r="AR52" s="1">
        <v>19.90971</v>
      </c>
      <c r="AT52" s="1">
        <v>16.591421</v>
      </c>
      <c r="AV52" s="1">
        <v>14.221218</v>
      </c>
      <c r="AX52" s="1">
        <v>12.443566000000001</v>
      </c>
      <c r="AZ52" s="1">
        <v>11.060947000000001</v>
      </c>
      <c r="BB52" s="1">
        <v>9.954853</v>
      </c>
      <c r="BC52" s="27"/>
      <c r="BE52" s="49"/>
      <c r="BF52" s="49"/>
      <c r="BG52" s="49"/>
      <c r="BH52" s="49"/>
      <c r="BI52" s="49"/>
      <c r="BJ52" s="49"/>
      <c r="BK52" s="49"/>
      <c r="BL52" s="49"/>
      <c r="BM52" s="49"/>
    </row>
    <row r="53" spans="10:65">
      <c r="J53" s="13"/>
      <c r="L53" s="11">
        <v>6</v>
      </c>
      <c r="M53" s="33">
        <f t="shared" si="1"/>
        <v>0.53333333333333333</v>
      </c>
      <c r="N53" s="33">
        <f t="shared" si="2"/>
        <v>0.46666666666666667</v>
      </c>
      <c r="P53" s="1" t="s">
        <v>64</v>
      </c>
      <c r="R53" s="6"/>
      <c r="S53" s="6"/>
      <c r="T53" s="6"/>
      <c r="U53" s="13"/>
      <c r="V53" s="24">
        <v>1</v>
      </c>
      <c r="X53" s="1">
        <v>0</v>
      </c>
      <c r="Y53" s="1">
        <v>0</v>
      </c>
      <c r="Z53" s="1">
        <v>10.714285714285708</v>
      </c>
      <c r="AA53" s="1">
        <v>9.3749999999999947</v>
      </c>
      <c r="AB53" s="1">
        <v>8.9999999999999911</v>
      </c>
      <c r="AC53" s="1">
        <v>9.3749999999999876</v>
      </c>
      <c r="AD53" s="1">
        <v>10.714285714285696</v>
      </c>
      <c r="AE53" s="1">
        <v>14.062499999999977</v>
      </c>
      <c r="AF53" s="1">
        <v>24.999999999999936</v>
      </c>
      <c r="AH53" s="27"/>
      <c r="AJ53" s="1">
        <v>78.121480000000005</v>
      </c>
      <c r="AL53" s="1">
        <v>39.060740000000003</v>
      </c>
      <c r="AN53" s="1">
        <v>26.040489999999998</v>
      </c>
      <c r="AP53" s="1">
        <v>19.530370000000001</v>
      </c>
      <c r="AR53" s="1">
        <v>15.6243</v>
      </c>
      <c r="AT53" s="1">
        <v>13.020246999999999</v>
      </c>
      <c r="AV53" s="1">
        <v>11.160212</v>
      </c>
      <c r="AX53" s="1">
        <v>9.7651859999999999</v>
      </c>
      <c r="AZ53" s="1">
        <v>8.6801650000000006</v>
      </c>
      <c r="BB53" s="1">
        <v>7.8121479999999996</v>
      </c>
      <c r="BC53" s="27"/>
      <c r="BE53" s="49"/>
      <c r="BF53" s="49"/>
      <c r="BG53" s="49"/>
      <c r="BH53" s="49"/>
      <c r="BI53" s="49"/>
      <c r="BJ53" s="49"/>
      <c r="BK53" s="49"/>
      <c r="BL53" s="49"/>
      <c r="BM53" s="49"/>
    </row>
    <row r="54" spans="10:65">
      <c r="J54" s="13"/>
      <c r="L54" s="11">
        <v>7</v>
      </c>
      <c r="M54" s="33">
        <f t="shared" si="1"/>
        <v>0.46666666666666667</v>
      </c>
      <c r="N54" s="33">
        <f t="shared" si="2"/>
        <v>0.53333333333333333</v>
      </c>
      <c r="R54" s="6"/>
      <c r="S54" s="6"/>
      <c r="T54" s="6"/>
      <c r="U54" s="13"/>
      <c r="V54" s="24">
        <v>1</v>
      </c>
      <c r="X54" s="1">
        <v>0</v>
      </c>
      <c r="Y54" s="1">
        <v>0</v>
      </c>
      <c r="Z54" s="1">
        <v>0</v>
      </c>
      <c r="AA54" s="1">
        <v>9.3749999999999982</v>
      </c>
      <c r="AB54" s="1">
        <v>8.9999999999999947</v>
      </c>
      <c r="AC54" s="1">
        <v>9.3749999999999929</v>
      </c>
      <c r="AD54" s="1">
        <v>10.714285714285701</v>
      </c>
      <c r="AE54" s="1">
        <v>14.062499999999982</v>
      </c>
      <c r="AF54" s="1">
        <v>24.999999999999947</v>
      </c>
      <c r="AH54" s="27"/>
      <c r="AJ54" s="1">
        <v>50</v>
      </c>
      <c r="AL54" s="1">
        <v>25</v>
      </c>
      <c r="AN54" s="1">
        <v>16.66667</v>
      </c>
      <c r="AP54" s="1">
        <v>12.5</v>
      </c>
      <c r="AR54" s="1">
        <v>10</v>
      </c>
      <c r="AT54" s="1">
        <v>8.3333300000000001</v>
      </c>
      <c r="AV54" s="1">
        <v>7.1428570000000002</v>
      </c>
      <c r="AX54" s="1">
        <v>6.25</v>
      </c>
      <c r="AZ54" s="1">
        <v>5.5555560000000002</v>
      </c>
      <c r="BB54" s="1">
        <v>5</v>
      </c>
      <c r="BC54" s="27"/>
      <c r="BE54" s="49"/>
      <c r="BF54" s="49"/>
      <c r="BG54" s="49"/>
      <c r="BH54" s="49"/>
      <c r="BI54" s="49"/>
      <c r="BJ54" s="49"/>
      <c r="BK54" s="49"/>
      <c r="BL54" s="49"/>
      <c r="BM54" s="49"/>
    </row>
    <row r="55" spans="10:65">
      <c r="J55" s="13"/>
      <c r="L55" s="11">
        <v>8</v>
      </c>
      <c r="M55" s="33">
        <f t="shared" si="1"/>
        <v>0.35555555555555557</v>
      </c>
      <c r="N55" s="33">
        <f t="shared" si="2"/>
        <v>0.64444444444444438</v>
      </c>
      <c r="P55" s="1" t="s">
        <v>79</v>
      </c>
      <c r="R55" s="6"/>
      <c r="S55" s="6"/>
      <c r="T55" s="6"/>
      <c r="U55" s="13"/>
      <c r="V55" s="24">
        <v>1</v>
      </c>
      <c r="X55" s="1">
        <v>0</v>
      </c>
      <c r="Y55" s="1">
        <v>0</v>
      </c>
      <c r="Z55" s="1">
        <v>0</v>
      </c>
      <c r="AA55" s="1">
        <v>0</v>
      </c>
      <c r="AB55" s="1">
        <v>8.9999999999999964</v>
      </c>
      <c r="AC55" s="1">
        <v>9.3749999999999947</v>
      </c>
      <c r="AD55" s="1">
        <v>10.714285714285703</v>
      </c>
      <c r="AE55" s="1">
        <v>14.062499999999984</v>
      </c>
      <c r="AF55" s="1">
        <v>24.99999999999995</v>
      </c>
      <c r="AH55" s="27"/>
      <c r="BC55" s="27"/>
      <c r="BE55" s="49"/>
      <c r="BF55" s="49"/>
      <c r="BG55" s="49"/>
      <c r="BH55" s="49"/>
      <c r="BI55" s="49"/>
      <c r="BJ55" s="49"/>
      <c r="BK55" s="49"/>
      <c r="BL55" s="49"/>
      <c r="BM55" s="49"/>
    </row>
    <row r="56" spans="10:65">
      <c r="J56" s="13"/>
      <c r="L56" s="11">
        <v>9</v>
      </c>
      <c r="M56" s="33">
        <f t="shared" si="1"/>
        <v>0.2</v>
      </c>
      <c r="N56" s="33">
        <f t="shared" si="2"/>
        <v>0.8</v>
      </c>
      <c r="P56" s="1" t="s">
        <v>80</v>
      </c>
      <c r="R56" s="6"/>
      <c r="S56" s="6"/>
      <c r="T56" s="6"/>
      <c r="U56" s="13"/>
      <c r="V56" s="24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9.3749999999999982</v>
      </c>
      <c r="AD56" s="1">
        <v>10.714285714285708</v>
      </c>
      <c r="AE56" s="1">
        <v>14.062499999999989</v>
      </c>
      <c r="AF56" s="1">
        <v>24.999999999999961</v>
      </c>
      <c r="AH56" s="27"/>
      <c r="BC56" s="27"/>
      <c r="BE56" s="49"/>
      <c r="BF56" s="49"/>
      <c r="BG56" s="49"/>
      <c r="BH56" s="49"/>
      <c r="BI56" s="49"/>
      <c r="BJ56" s="49"/>
      <c r="BK56" s="49"/>
      <c r="BL56" s="49"/>
      <c r="BM56" s="49"/>
    </row>
    <row r="57" spans="10:65">
      <c r="J57" s="13"/>
      <c r="L57" s="6"/>
      <c r="M57" s="18"/>
      <c r="N57" s="6"/>
      <c r="R57" s="6"/>
      <c r="S57" s="6"/>
      <c r="T57" s="6"/>
      <c r="U57" s="13"/>
      <c r="V57" s="24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10.714285714285708</v>
      </c>
      <c r="AE57" s="1">
        <v>14.062499999999991</v>
      </c>
      <c r="AF57" s="1">
        <v>24.999999999999964</v>
      </c>
      <c r="AH57" s="27"/>
      <c r="AX57" s="6"/>
      <c r="AY57" s="26"/>
      <c r="AZ57" s="26"/>
      <c r="BA57" s="26"/>
      <c r="BB57" s="26"/>
      <c r="BC57" s="47"/>
      <c r="BE57" s="49"/>
      <c r="BF57" s="49"/>
      <c r="BG57" s="49"/>
      <c r="BH57" s="49"/>
      <c r="BI57" s="49"/>
      <c r="BJ57" s="49"/>
      <c r="BK57" s="49"/>
      <c r="BL57" s="49"/>
      <c r="BM57" s="49"/>
    </row>
    <row r="58" spans="10:65">
      <c r="J58" s="13"/>
      <c r="L58" s="1" t="s">
        <v>59</v>
      </c>
      <c r="R58" s="6"/>
      <c r="S58" s="6"/>
      <c r="T58" s="6"/>
      <c r="U58" s="13"/>
      <c r="V58" s="24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14.062499999999996</v>
      </c>
      <c r="AF58" s="1">
        <v>24.999999999999975</v>
      </c>
      <c r="AH58" s="27"/>
      <c r="AX58" s="27"/>
    </row>
    <row r="59" spans="10:65" ht="18">
      <c r="J59" s="13"/>
      <c r="L59" s="1" t="s">
        <v>60</v>
      </c>
      <c r="R59" s="6"/>
      <c r="S59" s="6"/>
      <c r="T59" s="6"/>
      <c r="U59" s="13"/>
      <c r="V59" s="24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24.999999999999979</v>
      </c>
      <c r="AH59" s="27"/>
      <c r="AJ59" s="1" t="s">
        <v>111</v>
      </c>
      <c r="AX59" s="27"/>
    </row>
    <row r="60" spans="10:65">
      <c r="J60" s="13"/>
      <c r="R60" s="6"/>
      <c r="S60" s="6"/>
      <c r="T60" s="6"/>
      <c r="U60" s="13"/>
      <c r="AH60" s="27"/>
      <c r="AX60" s="27"/>
    </row>
    <row r="61" spans="10:65">
      <c r="J61" s="13"/>
      <c r="T61" s="6"/>
      <c r="U61" s="13"/>
      <c r="AC61" s="26"/>
      <c r="AH61" s="27"/>
      <c r="AX61" s="27"/>
    </row>
    <row r="62" spans="10:65" ht="18">
      <c r="J62" s="6"/>
      <c r="K62" s="23"/>
      <c r="L62" s="1" t="s">
        <v>70</v>
      </c>
      <c r="T62" s="6"/>
      <c r="U62" s="13"/>
      <c r="X62" s="25">
        <v>1</v>
      </c>
      <c r="AA62" s="6"/>
      <c r="AB62" s="28" t="s">
        <v>30</v>
      </c>
      <c r="AC62" s="31" cm="1">
        <f t="array" ref="AC62:AC70">MMULT(_xlfn.ANCHORARRAY(X51),X62:X70)</f>
        <v>127.30357142857117</v>
      </c>
      <c r="AH62" s="27"/>
      <c r="AX62" s="27"/>
    </row>
    <row r="63" spans="10:65" ht="18">
      <c r="K63" s="23"/>
      <c r="L63" s="1" t="s">
        <v>71</v>
      </c>
      <c r="N63" s="16" t="s">
        <v>72</v>
      </c>
      <c r="O63" s="19">
        <v>0.2</v>
      </c>
      <c r="P63" s="36" t="s">
        <v>82</v>
      </c>
      <c r="Q63" s="36"/>
      <c r="R63" s="36"/>
      <c r="U63" s="13"/>
      <c r="X63" s="25">
        <v>1</v>
      </c>
      <c r="AB63" s="28" t="s">
        <v>31</v>
      </c>
      <c r="AC63" s="31">
        <v>102.30357142857126</v>
      </c>
      <c r="AF63" s="6"/>
      <c r="AH63" s="27"/>
      <c r="AX63" s="27"/>
    </row>
    <row r="64" spans="10:65" ht="18">
      <c r="K64" s="23"/>
      <c r="U64" s="13"/>
      <c r="X64" s="25">
        <v>1</v>
      </c>
      <c r="AB64" s="28" t="s">
        <v>32</v>
      </c>
      <c r="AC64" s="31">
        <v>88.241071428571288</v>
      </c>
      <c r="AF64" s="6"/>
      <c r="AH64" s="27"/>
      <c r="AX64" s="27"/>
    </row>
    <row r="65" spans="10:50" ht="18">
      <c r="K65" s="23"/>
      <c r="L65" s="1" t="s">
        <v>67</v>
      </c>
      <c r="U65" s="13"/>
      <c r="W65" s="16" t="s">
        <v>75</v>
      </c>
      <c r="X65" s="25">
        <v>1</v>
      </c>
      <c r="AA65" s="1" t="s">
        <v>74</v>
      </c>
      <c r="AB65" s="28" t="s">
        <v>33</v>
      </c>
      <c r="AC65" s="31">
        <v>77.526785714285609</v>
      </c>
      <c r="AF65" s="6"/>
      <c r="AH65" s="27"/>
      <c r="AX65" s="27"/>
    </row>
    <row r="66" spans="10:50" ht="18">
      <c r="K66" s="23"/>
      <c r="L66" s="1" t="s">
        <v>22</v>
      </c>
      <c r="U66" s="13"/>
      <c r="X66" s="25">
        <v>1</v>
      </c>
      <c r="AB66" s="28" t="s">
        <v>34</v>
      </c>
      <c r="AC66" s="31">
        <v>68.151785714285637</v>
      </c>
      <c r="AH66" s="27"/>
      <c r="AX66" s="27"/>
    </row>
    <row r="67" spans="10:50" ht="18">
      <c r="J67" s="27"/>
      <c r="L67" s="1" t="s">
        <v>23</v>
      </c>
      <c r="U67" s="13"/>
      <c r="X67" s="25">
        <v>1</v>
      </c>
      <c r="AB67" s="28" t="s">
        <v>35</v>
      </c>
      <c r="AC67" s="31">
        <v>59.151785714285651</v>
      </c>
      <c r="AH67" s="27"/>
      <c r="AX67" s="27"/>
    </row>
    <row r="68" spans="10:50" ht="18">
      <c r="J68" s="27"/>
      <c r="U68" s="13"/>
      <c r="X68" s="25">
        <v>1</v>
      </c>
      <c r="AB68" s="28" t="s">
        <v>36</v>
      </c>
      <c r="AC68" s="31">
        <v>49.776785714285666</v>
      </c>
      <c r="AH68" s="27"/>
      <c r="AX68" s="27"/>
    </row>
    <row r="69" spans="10:50" ht="18">
      <c r="J69" s="27"/>
      <c r="L69" s="1" t="s">
        <v>68</v>
      </c>
      <c r="U69" s="13"/>
      <c r="X69" s="25">
        <v>1</v>
      </c>
      <c r="AB69" s="28" t="s">
        <v>37</v>
      </c>
      <c r="AC69" s="31">
        <v>39.062499999999972</v>
      </c>
      <c r="AH69" s="27"/>
      <c r="AX69" s="27"/>
    </row>
    <row r="70" spans="10:50" ht="18">
      <c r="J70" s="27"/>
      <c r="L70" s="1" t="s">
        <v>69</v>
      </c>
      <c r="N70" s="16" t="s">
        <v>73</v>
      </c>
      <c r="O70" s="19">
        <v>0.8</v>
      </c>
      <c r="U70" s="27"/>
      <c r="X70" s="25">
        <v>1</v>
      </c>
      <c r="AB70" s="28" t="s">
        <v>38</v>
      </c>
      <c r="AC70" s="31">
        <v>24.999999999999979</v>
      </c>
      <c r="AH70" s="27"/>
      <c r="AX70" s="27"/>
    </row>
    <row r="71" spans="10:50">
      <c r="AH71" s="27"/>
      <c r="AX71" s="27"/>
    </row>
    <row r="72" spans="10:50">
      <c r="AH72" s="27"/>
      <c r="AX72" s="27"/>
    </row>
    <row r="73" spans="10:50">
      <c r="AH73" s="27"/>
      <c r="AX73" s="27"/>
    </row>
    <row r="74" spans="10:50">
      <c r="AH74" s="27"/>
      <c r="AX74" s="27"/>
    </row>
    <row r="75" spans="10:50">
      <c r="AH75" s="27"/>
      <c r="AX75" s="27"/>
    </row>
    <row r="76" spans="10:50">
      <c r="AH76" s="27"/>
      <c r="AX76" s="27"/>
    </row>
    <row r="77" spans="10:50">
      <c r="AH77" s="27"/>
      <c r="AX77" s="27"/>
    </row>
    <row r="78" spans="10:50">
      <c r="AH78" s="27"/>
      <c r="AX78" s="27"/>
    </row>
    <row r="79" spans="10:50">
      <c r="AH79" s="27"/>
      <c r="AX79" s="27"/>
    </row>
    <row r="80" spans="10:50">
      <c r="AH80" s="27"/>
      <c r="AX80" s="27"/>
    </row>
    <row r="81" spans="34:51">
      <c r="AH81" s="27"/>
      <c r="AX81" s="27"/>
    </row>
    <row r="82" spans="34:51">
      <c r="AH82" s="27"/>
      <c r="AX82" s="27"/>
    </row>
    <row r="83" spans="34:51">
      <c r="AH83" s="27"/>
      <c r="AX83" s="27"/>
    </row>
    <row r="84" spans="34:51">
      <c r="AH84" s="27"/>
      <c r="AX84" s="27"/>
    </row>
    <row r="85" spans="34:51">
      <c r="AH85" s="27"/>
      <c r="AX85" s="27"/>
    </row>
    <row r="86" spans="34:51">
      <c r="AH86" s="27"/>
      <c r="AX86" s="27"/>
    </row>
    <row r="87" spans="34:51">
      <c r="AH87" s="27"/>
      <c r="AX87" s="27"/>
    </row>
    <row r="88" spans="34:51">
      <c r="AH88" s="27"/>
      <c r="AX88" s="27"/>
    </row>
    <row r="89" spans="34:51">
      <c r="AH89" s="27"/>
      <c r="AX89" s="27"/>
    </row>
    <row r="90" spans="34:51">
      <c r="AH90" s="27"/>
      <c r="AX90" s="27"/>
    </row>
    <row r="91" spans="34:51">
      <c r="AH91" s="27"/>
      <c r="AY91" s="48"/>
    </row>
    <row r="92" spans="34:51">
      <c r="AH92" s="27"/>
      <c r="AY92" s="48"/>
    </row>
    <row r="93" spans="34:51">
      <c r="AH93" s="27"/>
      <c r="AY93" s="48"/>
    </row>
    <row r="94" spans="34:51">
      <c r="AH94" s="27"/>
      <c r="AY94" s="48"/>
    </row>
    <row r="95" spans="34:51">
      <c r="AH95" s="6"/>
      <c r="AI95" s="48"/>
      <c r="AY95" s="48"/>
    </row>
    <row r="96" spans="34:51">
      <c r="AH96" s="6"/>
      <c r="AI96" s="48"/>
      <c r="AY96" s="48"/>
    </row>
    <row r="97" spans="35:51">
      <c r="AI97" s="48"/>
      <c r="AY97" s="48"/>
    </row>
    <row r="98" spans="35:51">
      <c r="AI98" s="48"/>
      <c r="AJ98" s="1" t="s">
        <v>113</v>
      </c>
      <c r="AY98" s="48"/>
    </row>
    <row r="99" spans="35:51">
      <c r="AI99" s="48"/>
      <c r="AJ99" s="1" t="s">
        <v>114</v>
      </c>
      <c r="AY99" s="48"/>
    </row>
    <row r="100" spans="35:51">
      <c r="AI100" s="48"/>
      <c r="AY100" s="48"/>
    </row>
    <row r="101" spans="35:51">
      <c r="AI101" s="48"/>
      <c r="AY101" s="48"/>
    </row>
    <row r="102" spans="35:51">
      <c r="AI102" s="48"/>
      <c r="AY102" s="48"/>
    </row>
    <row r="103" spans="35:51">
      <c r="AI103" s="48"/>
      <c r="AY103" s="48"/>
    </row>
    <row r="104" spans="35:51">
      <c r="AI104" s="48"/>
      <c r="AJ104" s="1" t="s">
        <v>115</v>
      </c>
      <c r="AY104" s="48"/>
    </row>
    <row r="105" spans="35:51">
      <c r="AI105" s="48"/>
      <c r="AJ105" s="1" t="s">
        <v>116</v>
      </c>
      <c r="AY105" s="48"/>
    </row>
    <row r="106" spans="35:51">
      <c r="AI106" s="48"/>
      <c r="AJ106" s="1" t="s">
        <v>117</v>
      </c>
      <c r="AY106" s="48"/>
    </row>
    <row r="107" spans="35:51">
      <c r="AI107" s="48"/>
      <c r="AJ107" s="1" t="s">
        <v>118</v>
      </c>
      <c r="AY107" s="48"/>
    </row>
    <row r="108" spans="35:51">
      <c r="AI108" s="48"/>
      <c r="AY108" s="48"/>
    </row>
  </sheetData>
  <mergeCells count="15">
    <mergeCell ref="B27:I28"/>
    <mergeCell ref="BE43:BM57"/>
    <mergeCell ref="AO25:AT27"/>
    <mergeCell ref="L3:N4"/>
    <mergeCell ref="O3:P4"/>
    <mergeCell ref="Q3:Q4"/>
    <mergeCell ref="L5:N9"/>
    <mergeCell ref="O5:P9"/>
    <mergeCell ref="Q5:Q9"/>
    <mergeCell ref="L10:N14"/>
    <mergeCell ref="O10:P14"/>
    <mergeCell ref="Q10:Q14"/>
    <mergeCell ref="L15:N19"/>
    <mergeCell ref="O15:P19"/>
    <mergeCell ref="Q15:Q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2021-03-17T02:37:21Z</dcterms:created>
  <dcterms:modified xsi:type="dcterms:W3CDTF">2021-03-20T16:03:35Z</dcterms:modified>
</cp:coreProperties>
</file>