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o_materials_subcritic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<sst xmlns="http://schemas.openxmlformats.org/spreadsheetml/2006/main" count="63" uniqueCount="29">
  <si>
    <r>
      <rPr>
        <sz val="11"/>
        <color theme="1"/>
        <rFont val="Calibri"/>
        <family val="2"/>
        <charset val="1"/>
      </rPr>
      <t xml:space="preserve">Densidade Combustível (g/cm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theme="1"/>
        <rFont val="Calibri"/>
        <family val="2"/>
        <charset val="1"/>
      </rPr>
      <t xml:space="preserve">)</t>
    </r>
  </si>
  <si>
    <t xml:space="preserve">Equação Ni = (Ro . Wf . Na)/Ai</t>
  </si>
  <si>
    <t xml:space="preserve">Número de Avogadro</t>
  </si>
  <si>
    <t xml:space="preserve">Ar atmosférico </t>
  </si>
  <si>
    <t xml:space="preserve">Resultado</t>
  </si>
  <si>
    <t xml:space="preserve">Isótopo</t>
  </si>
  <si>
    <t xml:space="preserve">af(elemento)</t>
  </si>
  <si>
    <t xml:space="preserve">A</t>
  </si>
  <si>
    <r>
      <rPr>
        <b val="true"/>
        <sz val="11"/>
        <color rgb="FF000000"/>
        <rFont val="Calibri"/>
        <family val="2"/>
        <charset val="1"/>
      </rPr>
      <t xml:space="preserve">A</t>
    </r>
    <r>
      <rPr>
        <b val="true"/>
        <vertAlign val="subscript"/>
        <sz val="11"/>
        <color rgb="FF000000"/>
        <rFont val="Calibri"/>
        <family val="2"/>
        <charset val="1"/>
      </rPr>
      <t xml:space="preserve">M</t>
    </r>
  </si>
  <si>
    <r>
      <rPr>
        <b val="true"/>
        <sz val="11"/>
        <color rgb="FF000000"/>
        <rFont val="Calibri"/>
        <family val="2"/>
        <charset val="1"/>
      </rPr>
      <t xml:space="preserve">A</t>
    </r>
    <r>
      <rPr>
        <b val="true"/>
        <vertAlign val="subscript"/>
        <sz val="11"/>
        <color rgb="FF000000"/>
        <rFont val="Calibri"/>
        <family val="2"/>
        <charset val="1"/>
      </rPr>
      <t xml:space="preserve">M</t>
    </r>
    <r>
      <rPr>
        <b val="true"/>
        <sz val="11"/>
        <color rgb="FF000000"/>
        <rFont val="Calibri"/>
        <family val="2"/>
        <charset val="1"/>
      </rPr>
      <t xml:space="preserve"> (molécula)</t>
    </r>
  </si>
  <si>
    <t xml:space="preserve">wf(molécula)</t>
  </si>
  <si>
    <t xml:space="preserve">N (atm/b.cm)</t>
  </si>
  <si>
    <t xml:space="preserve">%mol</t>
  </si>
  <si>
    <t xml:space="preserve">af</t>
  </si>
  <si>
    <t xml:space="preserve">wf(elem)</t>
  </si>
  <si>
    <t xml:space="preserve">N-14</t>
  </si>
  <si>
    <t xml:space="preserve">N-15</t>
  </si>
  <si>
    <t xml:space="preserve">SOMA</t>
  </si>
  <si>
    <t xml:space="preserve">O-16</t>
  </si>
  <si>
    <t xml:space="preserve">O-17</t>
  </si>
  <si>
    <t xml:space="preserve">O-18</t>
  </si>
  <si>
    <t xml:space="preserve">Ar-36</t>
  </si>
  <si>
    <t xml:space="preserve">Ar-38</t>
  </si>
  <si>
    <t xml:space="preserve">Ar-40</t>
  </si>
  <si>
    <t xml:space="preserve">Água</t>
  </si>
  <si>
    <t xml:space="preserve">H-1</t>
  </si>
  <si>
    <t xml:space="preserve">U-235</t>
  </si>
  <si>
    <t xml:space="preserve">H-2</t>
  </si>
  <si>
    <t xml:space="preserve">U-238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</si>
</sst>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00"/>
    <numFmt numFmtId="167" formatCode="0.000E+00"/>
    <numFmt numFmtId="168" formatCode="0.0000E+00"/>
    <numFmt numFmtId="169" formatCode="0.0000E+000"/>
    <numFmt numFmtId="170" formatCode="0.00E+00"/>
    <numFmt numFmtId="171" formatCode="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66FF"/>
        <bgColor rgb="FF9933FF"/>
      </patternFill>
    </fill>
    <fill>
      <patternFill patternType="solid">
        <fgColor rgb="FF9933FF"/>
        <bgColor rgb="FF9966FF"/>
      </patternFill>
    </fill>
    <fill>
      <patternFill patternType="solid">
        <fgColor rgb="FFFFFFA6"/>
        <bgColor rgb="FFFFFF6D"/>
      </patternFill>
    </fill>
    <fill>
      <patternFill patternType="solid">
        <fgColor rgb="FFFFFF6D"/>
        <bgColor rgb="FFFFFFA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66FF"/>
      <rgbColor rgb="FF9933FF"/>
      <rgbColor rgb="FFFFFF6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Q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21.3"/>
    <col collapsed="false" customWidth="true" hidden="false" outlineLevel="0" max="4" min="4" style="1" width="13.6"/>
    <col collapsed="false" customWidth="true" hidden="false" outlineLevel="0" max="5" min="5" style="1" width="9.31"/>
    <col collapsed="false" customWidth="true" hidden="false" outlineLevel="0" max="6" min="6" style="1" width="13.71"/>
    <col collapsed="false" customWidth="true" hidden="false" outlineLevel="0" max="7" min="7" style="1" width="24"/>
    <col collapsed="false" customWidth="true" hidden="false" outlineLevel="0" max="8" min="8" style="1" width="14.09"/>
    <col collapsed="false" customWidth="true" hidden="false" outlineLevel="0" max="9" min="9" style="1" width="10.43"/>
    <col collapsed="false" customWidth="true" hidden="false" outlineLevel="0" max="10" min="10" style="1" width="13.86"/>
    <col collapsed="false" customWidth="true" hidden="false" outlineLevel="0" max="11" min="11" style="1" width="15.55"/>
    <col collapsed="false" customWidth="true" hidden="false" outlineLevel="0" max="12" min="12" style="1" width="15.07"/>
    <col collapsed="false" customWidth="true" hidden="false" outlineLevel="0" max="13" min="13" style="1" width="11.28"/>
    <col collapsed="false" customWidth="true" hidden="false" outlineLevel="0" max="14" min="14" style="1" width="13.57"/>
    <col collapsed="false" customWidth="true" hidden="false" outlineLevel="0" max="16" min="15" style="1" width="11.43"/>
    <col collapsed="false" customWidth="true" hidden="false" outlineLevel="0" max="17" min="17" style="1" width="10.57"/>
  </cols>
  <sheetData>
    <row r="2" customFormat="false" ht="16.4" hidden="false" customHeight="false" outlineLevel="0" collapsed="false">
      <c r="B2" s="2" t="s">
        <v>0</v>
      </c>
      <c r="C2" s="2"/>
      <c r="D2" s="2"/>
      <c r="E2" s="3" t="n">
        <v>0.001225</v>
      </c>
      <c r="M2" s="4" t="s">
        <v>1</v>
      </c>
      <c r="N2" s="4"/>
      <c r="O2" s="4"/>
      <c r="P2" s="4"/>
    </row>
    <row r="3" customFormat="false" ht="15" hidden="false" customHeight="false" outlineLevel="0" collapsed="false">
      <c r="B3" s="2" t="s">
        <v>2</v>
      </c>
      <c r="C3" s="2"/>
      <c r="D3" s="2"/>
      <c r="E3" s="3" t="n">
        <v>0.602214</v>
      </c>
    </row>
    <row r="4" customFormat="false" ht="17.35" hidden="false" customHeight="false" outlineLevel="0" collapsed="false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6" t="s">
        <v>4</v>
      </c>
    </row>
    <row r="5" customFormat="false" ht="16.4" hidden="false" customHeight="false" outlineLevel="0" collapsed="false">
      <c r="B5" s="7" t="s">
        <v>5</v>
      </c>
      <c r="C5" s="8" t="s">
        <v>6</v>
      </c>
      <c r="D5" s="7" t="s">
        <v>7</v>
      </c>
      <c r="E5" s="7" t="s">
        <v>8</v>
      </c>
      <c r="F5" s="7" t="s">
        <v>9</v>
      </c>
      <c r="G5" s="8" t="s">
        <v>10</v>
      </c>
      <c r="H5" s="7" t="s">
        <v>11</v>
      </c>
      <c r="I5" s="6" t="s">
        <v>12</v>
      </c>
      <c r="J5" s="7" t="s">
        <v>11</v>
      </c>
      <c r="K5" s="9" t="s">
        <v>5</v>
      </c>
      <c r="L5" s="10" t="s">
        <v>13</v>
      </c>
      <c r="N5" s="10" t="s">
        <v>14</v>
      </c>
    </row>
    <row r="6" customFormat="false" ht="15" hidden="false" customHeight="false" outlineLevel="0" collapsed="false">
      <c r="B6" s="11" t="s">
        <v>15</v>
      </c>
      <c r="C6" s="12" t="n">
        <v>0.99634</v>
      </c>
      <c r="D6" s="11" t="n">
        <v>14.003074</v>
      </c>
      <c r="E6" s="13" t="n">
        <f aca="false">(C6*D6+C7*D7)</f>
        <v>14.006723147734</v>
      </c>
      <c r="F6" s="13" t="n">
        <f aca="false">2*E6</f>
        <v>28.013446295468</v>
      </c>
      <c r="G6" s="14" t="n">
        <f aca="false">((2*$E$6)/$F$6)*N6</f>
        <v>0.996080425236157</v>
      </c>
      <c r="H6" s="15" t="n">
        <f aca="false">($E$2*G6*$E$3)/D6</f>
        <v>5.24756658483615E-005</v>
      </c>
      <c r="I6" s="16" t="n">
        <v>0.78084</v>
      </c>
      <c r="J6" s="15" t="n">
        <f aca="false">($J$8/$H$8)*H6</f>
        <v>0.000110572337216576</v>
      </c>
      <c r="K6" s="11" t="s">
        <v>15</v>
      </c>
      <c r="L6" s="17" t="n">
        <f aca="false">J6/$J$17</f>
        <v>0.77826230002801</v>
      </c>
      <c r="N6" s="18" t="n">
        <f aca="false">C6*D6/E6</f>
        <v>0.996080425236157</v>
      </c>
      <c r="O6" s="19"/>
      <c r="P6" s="20"/>
    </row>
    <row r="7" customFormat="false" ht="15" hidden="false" customHeight="false" outlineLevel="0" collapsed="false">
      <c r="B7" s="11" t="s">
        <v>16</v>
      </c>
      <c r="C7" s="12" t="n">
        <v>0.00366</v>
      </c>
      <c r="D7" s="11" t="n">
        <v>15.0001089</v>
      </c>
      <c r="E7" s="13"/>
      <c r="F7" s="13"/>
      <c r="G7" s="14" t="n">
        <f aca="false">((2*$E$6)/$F$6)*N7</f>
        <v>0.00391957476384344</v>
      </c>
      <c r="H7" s="15" t="n">
        <f aca="false">($E$2*G7*$E$3)/D7</f>
        <v>1.92766462256863E-007</v>
      </c>
      <c r="I7" s="16"/>
      <c r="J7" s="15" t="n">
        <f aca="false">($J$8/$H$8)*H7</f>
        <v>4.06181378056353E-007</v>
      </c>
      <c r="K7" s="11" t="s">
        <v>16</v>
      </c>
      <c r="L7" s="17" t="n">
        <f aca="false">J7/$J$17</f>
        <v>0.00285890360529791</v>
      </c>
      <c r="N7" s="18" t="n">
        <f aca="false">C7*D7/E6</f>
        <v>0.00391957476384344</v>
      </c>
      <c r="O7" s="19"/>
      <c r="P7" s="20"/>
    </row>
    <row r="8" customFormat="false" ht="15" hidden="false" customHeight="false" outlineLevel="0" collapsed="false">
      <c r="B8" s="21" t="s">
        <v>17</v>
      </c>
      <c r="C8" s="21"/>
      <c r="D8" s="21"/>
      <c r="E8" s="21"/>
      <c r="F8" s="21"/>
      <c r="G8" s="22" t="n">
        <f aca="false">SUM(G6:G7)</f>
        <v>1</v>
      </c>
      <c r="H8" s="23" t="n">
        <f aca="false">SUM(H6:H7)</f>
        <v>5.26684323106184E-005</v>
      </c>
      <c r="I8" s="20"/>
      <c r="J8" s="23" t="n">
        <f aca="false">I6*H17</f>
        <v>0.000110978518594632</v>
      </c>
      <c r="K8" s="11" t="s">
        <v>18</v>
      </c>
      <c r="L8" s="17" t="n">
        <f aca="false">J9/$J$17</f>
        <v>0.10793645307548</v>
      </c>
      <c r="N8" s="18" t="n">
        <f aca="false">C9*D9/$E$9</f>
        <v>0.997346260254306</v>
      </c>
      <c r="O8" s="19"/>
      <c r="P8" s="20"/>
    </row>
    <row r="9" customFormat="false" ht="15" hidden="false" customHeight="false" outlineLevel="0" collapsed="false">
      <c r="B9" s="11" t="s">
        <v>18</v>
      </c>
      <c r="C9" s="12" t="n">
        <v>0.99762</v>
      </c>
      <c r="D9" s="11" t="n">
        <v>15.9949146</v>
      </c>
      <c r="E9" s="24" t="n">
        <f aca="false">(C9*D9+C10*D10+C11*D11)</f>
        <v>15.999304694022</v>
      </c>
      <c r="F9" s="25" t="n">
        <f aca="false">2*E9</f>
        <v>31.998609388044</v>
      </c>
      <c r="G9" s="14" t="n">
        <f aca="false">((2*$E$9)/$F$9)*N8</f>
        <v>0.997346260254306</v>
      </c>
      <c r="H9" s="15" t="n">
        <f aca="false">($E$2*G9*$E$3)/D9</f>
        <v>4.59992736658102E-005</v>
      </c>
      <c r="I9" s="16" t="n">
        <v>0.20946</v>
      </c>
      <c r="J9" s="15" t="n">
        <f aca="false">($J$12/$H$12)*H9</f>
        <v>1.53351715571904E-005</v>
      </c>
      <c r="K9" s="11" t="s">
        <v>19</v>
      </c>
      <c r="L9" s="17" t="n">
        <f aca="false">J10/$J$17</f>
        <v>0.101560150244688</v>
      </c>
      <c r="N9" s="18" t="n">
        <f aca="false">C10*D10/$E$9</f>
        <v>0.000403746918602882</v>
      </c>
      <c r="O9" s="19"/>
      <c r="P9" s="26"/>
    </row>
    <row r="10" customFormat="false" ht="15" hidden="false" customHeight="false" outlineLevel="0" collapsed="false">
      <c r="B10" s="11" t="s">
        <v>19</v>
      </c>
      <c r="C10" s="12" t="n">
        <v>0.00038</v>
      </c>
      <c r="D10" s="11" t="n">
        <v>16.9991315</v>
      </c>
      <c r="E10" s="24"/>
      <c r="F10" s="25"/>
      <c r="G10" s="14" t="n">
        <f aca="false">((2*$E$9)/$F$9)*N9</f>
        <v>0.000403746918602882</v>
      </c>
      <c r="H10" s="15" t="n">
        <f aca="false">($E$2*G9*$E$3)/D10</f>
        <v>4.32818849566911E-005</v>
      </c>
      <c r="I10" s="16"/>
      <c r="J10" s="15" t="n">
        <f aca="false">($J$12/$H$12)*H10</f>
        <v>1.44292524258436E-005</v>
      </c>
      <c r="K10" s="11" t="s">
        <v>20</v>
      </c>
      <c r="L10" s="17" t="n">
        <f aca="false">J11/$J$17</f>
        <v>3.88294356236343E-005</v>
      </c>
      <c r="N10" s="18" t="n">
        <f aca="false">C11*D11/$E$9</f>
        <v>0.00224999282709145</v>
      </c>
      <c r="O10" s="19"/>
    </row>
    <row r="11" customFormat="false" ht="15" hidden="false" customHeight="false" outlineLevel="0" collapsed="false">
      <c r="B11" s="11" t="s">
        <v>20</v>
      </c>
      <c r="C11" s="12" t="n">
        <v>0.002</v>
      </c>
      <c r="D11" s="11" t="n">
        <v>17.9991604</v>
      </c>
      <c r="E11" s="24"/>
      <c r="F11" s="25"/>
      <c r="G11" s="14" t="n">
        <f aca="false">((2*$E$9)/$F$9)*N10</f>
        <v>0.00224999282709145</v>
      </c>
      <c r="H11" s="15" t="n">
        <f aca="false">($E$2*G10*$E$3)/D11</f>
        <v>1.6547938945997E-008</v>
      </c>
      <c r="I11" s="16"/>
      <c r="J11" s="15" t="n">
        <f aca="false">($J$12/$H$12)*H11</f>
        <v>5.5167280357166E-009</v>
      </c>
      <c r="K11" s="21" t="s">
        <v>21</v>
      </c>
      <c r="L11" s="17" t="n">
        <f aca="false">J13/$J$17</f>
        <v>0.00267892663707065</v>
      </c>
      <c r="M11" s="27"/>
      <c r="N11" s="18" t="n">
        <f aca="false">C13*D13/$E$13</f>
        <v>0.00302973297356382</v>
      </c>
      <c r="O11" s="19"/>
      <c r="P11" s="19"/>
    </row>
    <row r="12" customFormat="false" ht="15" hidden="false" customHeight="false" outlineLevel="0" collapsed="false">
      <c r="B12" s="21" t="s">
        <v>17</v>
      </c>
      <c r="C12" s="21"/>
      <c r="D12" s="21"/>
      <c r="E12" s="21"/>
      <c r="F12" s="21"/>
      <c r="G12" s="22" t="n">
        <f aca="false">SUM(G9:G11)</f>
        <v>1</v>
      </c>
      <c r="H12" s="23" t="n">
        <f aca="false">SUM(H9:H11)</f>
        <v>8.92977065614473E-005</v>
      </c>
      <c r="I12" s="20"/>
      <c r="J12" s="23" t="n">
        <f aca="false">I9*H17</f>
        <v>2.97699407110696E-005</v>
      </c>
      <c r="K12" s="21" t="s">
        <v>22</v>
      </c>
      <c r="L12" s="17" t="n">
        <f aca="false">J14/$J$17</f>
        <v>0.00341772716624996</v>
      </c>
      <c r="M12" s="27"/>
      <c r="N12" s="18" t="n">
        <f aca="false">C14*D14/$E$13</f>
        <v>0.000600596799000418</v>
      </c>
    </row>
    <row r="13" customFormat="false" ht="16.4" hidden="false" customHeight="false" outlineLevel="0" collapsed="false">
      <c r="B13" s="21" t="s">
        <v>21</v>
      </c>
      <c r="C13" s="21" t="n">
        <v>0.003365</v>
      </c>
      <c r="D13" s="21" t="n">
        <v>35.9675463</v>
      </c>
      <c r="E13" s="25" t="n">
        <f aca="false">(C13*D13+C14*D14+C15*D15)</f>
        <v>39.9476766947992</v>
      </c>
      <c r="F13" s="25" t="n">
        <f aca="false">E13</f>
        <v>39.9476766947992</v>
      </c>
      <c r="G13" s="14" t="n">
        <f aca="false">($E$13/$F$13)*N11</f>
        <v>0.00302973297356382</v>
      </c>
      <c r="H13" s="15" t="n">
        <f aca="false">($E$2*G11*$E$3)/D13</f>
        <v>4.61484648442146E-008</v>
      </c>
      <c r="I13" s="28" t="n">
        <v>0.00934</v>
      </c>
      <c r="J13" s="15" t="n">
        <f aca="false">($J$16/$H$16)*H13</f>
        <v>3.80610983574538E-007</v>
      </c>
      <c r="K13" s="21" t="s">
        <v>23</v>
      </c>
      <c r="L13" s="17" t="n">
        <f aca="false">J15/$J$17</f>
        <v>0.00324670980757932</v>
      </c>
      <c r="M13" s="0"/>
      <c r="N13" s="18" t="n">
        <f aca="false">C15*D15/$E$13</f>
        <v>0.996369670227436</v>
      </c>
      <c r="O13" s="19"/>
      <c r="P13" s="19"/>
    </row>
    <row r="14" customFormat="false" ht="16.4" hidden="false" customHeight="false" outlineLevel="0" collapsed="false">
      <c r="B14" s="21" t="s">
        <v>22</v>
      </c>
      <c r="C14" s="29" t="n">
        <v>0.000632</v>
      </c>
      <c r="D14" s="21" t="n">
        <v>37.9627322</v>
      </c>
      <c r="E14" s="25"/>
      <c r="F14" s="25"/>
      <c r="G14" s="14" t="n">
        <f aca="false">($E$13/$F$13)*N12</f>
        <v>0.000600596799000418</v>
      </c>
      <c r="H14" s="15" t="n">
        <f aca="false">($E$2*G13*$E$3)/D14</f>
        <v>5.88753942703222E-008</v>
      </c>
      <c r="I14" s="28"/>
      <c r="J14" s="15" t="n">
        <f aca="false">($J$16/$H$16)*H14</f>
        <v>4.85576753142534E-007</v>
      </c>
      <c r="K14" s="30" t="s">
        <v>17</v>
      </c>
      <c r="L14" s="31" t="n">
        <f aca="false">SUM(L6:L13)</f>
        <v>1</v>
      </c>
      <c r="M14" s="0"/>
      <c r="N14" s="0"/>
    </row>
    <row r="15" customFormat="false" ht="16.4" hidden="false" customHeight="false" outlineLevel="0" collapsed="false">
      <c r="B15" s="21" t="s">
        <v>23</v>
      </c>
      <c r="C15" s="21" t="n">
        <v>0.996003</v>
      </c>
      <c r="D15" s="21" t="n">
        <v>39.9623831</v>
      </c>
      <c r="E15" s="25"/>
      <c r="F15" s="25"/>
      <c r="G15" s="14" t="n">
        <f aca="false">($E$13/$F$13)*N13</f>
        <v>0.996369670227436</v>
      </c>
      <c r="H15" s="15" t="n">
        <f aca="false">($E$2*G13*$E$3)/D15</f>
        <v>5.59293678823087E-008</v>
      </c>
      <c r="I15" s="28"/>
      <c r="J15" s="15" t="n">
        <f aca="false">($J$16/$H$16)*H15</f>
        <v>4.61279303488172E-007</v>
      </c>
      <c r="K15" s="0"/>
      <c r="L15" s="0"/>
      <c r="M15" s="0"/>
      <c r="N15" s="32"/>
      <c r="O15" s="19"/>
      <c r="P15" s="19"/>
    </row>
    <row r="16" customFormat="false" ht="15" hidden="false" customHeight="false" outlineLevel="0" collapsed="false">
      <c r="B16" s="33" t="s">
        <v>17</v>
      </c>
      <c r="C16" s="33"/>
      <c r="D16" s="33"/>
      <c r="E16" s="33"/>
      <c r="F16" s="33"/>
      <c r="G16" s="34" t="n">
        <f aca="false">SUM(G13:G15)</f>
        <v>1</v>
      </c>
      <c r="H16" s="35" t="n">
        <f aca="false">SUM(H13:H15)</f>
        <v>1.60953226996846E-007</v>
      </c>
      <c r="I16" s="36" t="n">
        <f aca="false">SUM(I13,I9,I6)</f>
        <v>0.99964</v>
      </c>
      <c r="J16" s="35" t="n">
        <f aca="false">I13*H17</f>
        <v>1.32746704020524E-006</v>
      </c>
      <c r="K16" s="0"/>
      <c r="L16" s="0"/>
      <c r="M16" s="0"/>
      <c r="N16" s="0"/>
      <c r="P16" s="19"/>
    </row>
    <row r="17" customFormat="false" ht="15" hidden="false" customHeight="false" outlineLevel="0" collapsed="false">
      <c r="C17" s="0"/>
      <c r="D17" s="0"/>
      <c r="E17" s="0"/>
      <c r="F17" s="0"/>
      <c r="G17" s="0"/>
      <c r="H17" s="37" t="n">
        <f aca="false">SUM(H16,H12,H8)</f>
        <v>0.000142127092099063</v>
      </c>
      <c r="I17" s="0"/>
      <c r="J17" s="37" t="n">
        <f aca="false">SUM(J16,J12,J8)</f>
        <v>0.000142075926345907</v>
      </c>
      <c r="K17" s="0"/>
      <c r="L17" s="0"/>
      <c r="M17" s="0"/>
      <c r="N17" s="0"/>
      <c r="P17" s="20"/>
    </row>
    <row r="18" customFormat="false" ht="15" hidden="false" customHeight="false" outlineLevel="0" collapsed="false"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P18" s="20"/>
    </row>
    <row r="19" customFormat="false" ht="15" hidden="false" customHeight="false" outlineLevel="0" collapsed="false">
      <c r="C19" s="0"/>
      <c r="D19" s="0"/>
      <c r="E19" s="0"/>
      <c r="F19" s="38"/>
      <c r="G19" s="0"/>
      <c r="H19" s="0"/>
      <c r="I19" s="0"/>
      <c r="J19" s="0"/>
      <c r="K19" s="0"/>
      <c r="L19" s="0"/>
      <c r="M19" s="0"/>
      <c r="N19" s="0"/>
      <c r="P19" s="20"/>
    </row>
    <row r="20" customFormat="false" ht="16.4" hidden="false" customHeight="false" outlineLevel="0" collapsed="false">
      <c r="B20" s="39" t="s">
        <v>0</v>
      </c>
      <c r="C20" s="39"/>
      <c r="D20" s="39"/>
      <c r="E20" s="40" t="n">
        <v>1</v>
      </c>
      <c r="M20" s="4" t="s">
        <v>1</v>
      </c>
      <c r="N20" s="4"/>
      <c r="O20" s="4"/>
      <c r="P20" s="4"/>
    </row>
    <row r="21" customFormat="false" ht="15" hidden="false" customHeight="false" outlineLevel="0" collapsed="false">
      <c r="B21" s="39" t="s">
        <v>2</v>
      </c>
      <c r="C21" s="39"/>
      <c r="D21" s="39"/>
      <c r="E21" s="40" t="n">
        <v>0.602214</v>
      </c>
    </row>
    <row r="22" customFormat="false" ht="17.35" hidden="false" customHeight="false" outlineLevel="0" collapsed="false">
      <c r="B22" s="41" t="s">
        <v>24</v>
      </c>
      <c r="C22" s="41"/>
      <c r="D22" s="41"/>
      <c r="E22" s="41"/>
      <c r="F22" s="41"/>
      <c r="G22" s="41"/>
      <c r="H22" s="41"/>
      <c r="I22" s="41"/>
      <c r="J22" s="41"/>
      <c r="K22" s="41"/>
    </row>
    <row r="23" customFormat="false" ht="16.4" hidden="false" customHeight="false" outlineLevel="0" collapsed="false">
      <c r="B23" s="7" t="s">
        <v>5</v>
      </c>
      <c r="C23" s="8" t="s">
        <v>6</v>
      </c>
      <c r="D23" s="7" t="s">
        <v>7</v>
      </c>
      <c r="E23" s="7" t="s">
        <v>8</v>
      </c>
      <c r="F23" s="7" t="s">
        <v>9</v>
      </c>
      <c r="G23" s="8" t="s">
        <v>10</v>
      </c>
      <c r="H23" s="7" t="s">
        <v>11</v>
      </c>
      <c r="J23" s="9" t="s">
        <v>5</v>
      </c>
      <c r="K23" s="42" t="s">
        <v>13</v>
      </c>
      <c r="N23" s="10" t="s">
        <v>14</v>
      </c>
      <c r="Q23" s="20"/>
    </row>
    <row r="24" customFormat="false" ht="16.4" hidden="false" customHeight="false" outlineLevel="0" collapsed="false">
      <c r="B24" s="11" t="s">
        <v>25</v>
      </c>
      <c r="C24" s="21" t="n">
        <v>0.99985</v>
      </c>
      <c r="D24" s="21" t="n">
        <v>1.007825</v>
      </c>
      <c r="E24" s="13" t="n">
        <f aca="false">(C24*D24+C25*D25)</f>
        <v>1.00797594152</v>
      </c>
      <c r="F24" s="24" t="n">
        <f aca="false">((2*E24)+E26)</f>
        <v>18.015256577062</v>
      </c>
      <c r="G24" s="15" t="n">
        <f aca="false">((2*$E$24)/$F$24)*N24</f>
        <v>0.111868939744441</v>
      </c>
      <c r="H24" s="15" t="n">
        <f aca="false">($E$20*G24*$E$21)/D24</f>
        <v>0.06684597194876</v>
      </c>
      <c r="I24" s="20"/>
      <c r="J24" s="11" t="s">
        <v>26</v>
      </c>
      <c r="K24" s="17" t="n">
        <f aca="false">H24/$H$29</f>
        <v>0.666566666666667</v>
      </c>
      <c r="L24" s="43"/>
      <c r="N24" s="18" t="n">
        <f aca="false">C24*D24/E24</f>
        <v>0.999700275316547</v>
      </c>
      <c r="O24" s="19"/>
      <c r="P24" s="20"/>
    </row>
    <row r="25" customFormat="false" ht="16.4" hidden="false" customHeight="false" outlineLevel="0" collapsed="false">
      <c r="B25" s="11" t="s">
        <v>27</v>
      </c>
      <c r="C25" s="21" t="n">
        <v>0.00015</v>
      </c>
      <c r="D25" s="21" t="n">
        <v>2.0141018</v>
      </c>
      <c r="E25" s="13"/>
      <c r="F25" s="13"/>
      <c r="G25" s="15" t="n">
        <f aca="false">((2*$E$24)/$F$24)*N25</f>
        <v>3.35399352995804E-005</v>
      </c>
      <c r="H25" s="15" t="n">
        <f aca="false">($E$20*G25*$E$21)/D25</f>
        <v>1.00284000523218E-005</v>
      </c>
      <c r="I25" s="20"/>
      <c r="J25" s="11" t="s">
        <v>28</v>
      </c>
      <c r="K25" s="17" t="n">
        <f aca="false">H25/$H$29</f>
        <v>0.0001</v>
      </c>
      <c r="L25" s="43"/>
      <c r="N25" s="18" t="n">
        <f aca="false">C25*D25/E24</f>
        <v>0.000299724683452681</v>
      </c>
      <c r="O25" s="19"/>
      <c r="P25" s="20"/>
    </row>
    <row r="26" customFormat="false" ht="15" hidden="false" customHeight="false" outlineLevel="0" collapsed="false">
      <c r="B26" s="11" t="s">
        <v>18</v>
      </c>
      <c r="C26" s="12" t="n">
        <v>0.99762</v>
      </c>
      <c r="D26" s="11" t="n">
        <v>15.9949146</v>
      </c>
      <c r="E26" s="13" t="n">
        <f aca="false">(C26*D26+C27*D27+C28*D28)</f>
        <v>15.999304694022</v>
      </c>
      <c r="F26" s="24"/>
      <c r="G26" s="15" t="n">
        <f aca="false">($E$26/$F$24)*N26</f>
        <v>0.885740740632533</v>
      </c>
      <c r="H26" s="15" t="n">
        <f aca="false">($E$20*G26*$E$21)/D26</f>
        <v>0.0333484415339911</v>
      </c>
      <c r="I26" s="20"/>
      <c r="J26" s="11" t="s">
        <v>18</v>
      </c>
      <c r="K26" s="17" t="n">
        <f aca="false">H26/$H$29</f>
        <v>0.33254</v>
      </c>
      <c r="L26" s="44"/>
      <c r="N26" s="18" t="n">
        <f aca="false">C26*D26/$E$26</f>
        <v>0.997346260254306</v>
      </c>
      <c r="O26" s="19"/>
      <c r="P26" s="20"/>
    </row>
    <row r="27" customFormat="false" ht="15" hidden="false" customHeight="false" outlineLevel="0" collapsed="false">
      <c r="B27" s="11" t="s">
        <v>19</v>
      </c>
      <c r="C27" s="12" t="n">
        <v>0.00038</v>
      </c>
      <c r="D27" s="11" t="n">
        <v>16.9991315</v>
      </c>
      <c r="E27" s="13"/>
      <c r="F27" s="13"/>
      <c r="G27" s="15" t="n">
        <f aca="false">($E$26/$F$24)*N27</f>
        <v>0.000358566637248165</v>
      </c>
      <c r="H27" s="15" t="n">
        <f aca="false">($E$20*G27*$E$21)/D27</f>
        <v>1.27026400662743E-005</v>
      </c>
      <c r="I27" s="20"/>
      <c r="J27" s="11" t="s">
        <v>19</v>
      </c>
      <c r="K27" s="17" t="n">
        <f aca="false">H27/$H$29</f>
        <v>0.000126666666666667</v>
      </c>
      <c r="L27" s="44"/>
      <c r="N27" s="18" t="n">
        <f aca="false">C27*D27/$E$26</f>
        <v>0.000403746918602882</v>
      </c>
      <c r="O27" s="19"/>
      <c r="P27" s="26"/>
      <c r="Q27" s="20"/>
    </row>
    <row r="28" customFormat="false" ht="15" hidden="false" customHeight="false" outlineLevel="0" collapsed="false">
      <c r="B28" s="11" t="s">
        <v>20</v>
      </c>
      <c r="C28" s="12" t="n">
        <v>0.002</v>
      </c>
      <c r="D28" s="11" t="n">
        <v>17.9991604</v>
      </c>
      <c r="E28" s="13"/>
      <c r="F28" s="13"/>
      <c r="G28" s="15" t="n">
        <f aca="false">($E$26/$F$24)*N28</f>
        <v>0.00199821305047828</v>
      </c>
      <c r="H28" s="15" t="n">
        <f aca="false">($E$20*G28*$E$21)/D28</f>
        <v>6.68560003488123E-005</v>
      </c>
      <c r="I28" s="20"/>
      <c r="J28" s="11" t="s">
        <v>20</v>
      </c>
      <c r="K28" s="17" t="n">
        <f aca="false">H28/$H$29</f>
        <v>0.000666666666666667</v>
      </c>
      <c r="L28" s="44"/>
      <c r="N28" s="18" t="n">
        <f aca="false">C28*D28/$E$26</f>
        <v>0.00224999282709145</v>
      </c>
      <c r="O28" s="19"/>
      <c r="Q28" s="20"/>
    </row>
    <row r="29" customFormat="false" ht="15" hidden="false" customHeight="false" outlineLevel="0" collapsed="false">
      <c r="B29" s="33" t="s">
        <v>17</v>
      </c>
      <c r="C29" s="33"/>
      <c r="D29" s="33"/>
      <c r="E29" s="33"/>
      <c r="F29" s="33"/>
      <c r="G29" s="45" t="n">
        <f aca="false">SUM(G24:G28)</f>
        <v>1</v>
      </c>
      <c r="H29" s="46" t="n">
        <f aca="false">SUM(H24:H28)</f>
        <v>0.100284000523218</v>
      </c>
      <c r="I29" s="20"/>
      <c r="J29" s="30" t="s">
        <v>17</v>
      </c>
      <c r="K29" s="31" t="n">
        <f aca="false">SUM(K24:K28)</f>
        <v>1</v>
      </c>
      <c r="L29" s="43"/>
      <c r="M29" s="27"/>
      <c r="N29" s="47"/>
      <c r="O29" s="19"/>
      <c r="P29" s="19"/>
      <c r="Q29" s="20"/>
    </row>
    <row r="30" customFormat="false" ht="15" hidden="false" customHeight="false" outlineLevel="0" collapsed="false"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Q30" s="20"/>
    </row>
    <row r="31" customFormat="false" ht="15" hidden="false" customHeight="false" outlineLevel="0" collapsed="false"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5" hidden="false" customHeight="false" outlineLevel="0" collapsed="false">
      <c r="C32" s="48"/>
    </row>
    <row r="34" customFormat="false" ht="15" hidden="false" customHeight="false" outlineLevel="0" collapsed="false">
      <c r="Q34" s="20"/>
    </row>
    <row r="70" customFormat="false" ht="15" hidden="false" customHeight="false" outlineLevel="0" collapsed="false">
      <c r="K70" s="49"/>
      <c r="L70" s="49"/>
    </row>
  </sheetData>
  <mergeCells count="24">
    <mergeCell ref="B2:D2"/>
    <mergeCell ref="M2:P2"/>
    <mergeCell ref="B3:D3"/>
    <mergeCell ref="B4:K4"/>
    <mergeCell ref="E6:E7"/>
    <mergeCell ref="F6:F7"/>
    <mergeCell ref="I6:I7"/>
    <mergeCell ref="B8:F8"/>
    <mergeCell ref="E9:E11"/>
    <mergeCell ref="F9:F11"/>
    <mergeCell ref="I9:I11"/>
    <mergeCell ref="B12:F12"/>
    <mergeCell ref="E13:E15"/>
    <mergeCell ref="F13:F15"/>
    <mergeCell ref="I13:I15"/>
    <mergeCell ref="B16:F16"/>
    <mergeCell ref="B20:D20"/>
    <mergeCell ref="M20:P20"/>
    <mergeCell ref="B21:D21"/>
    <mergeCell ref="B22:K22"/>
    <mergeCell ref="E24:E25"/>
    <mergeCell ref="F24:F28"/>
    <mergeCell ref="E26:E28"/>
    <mergeCell ref="B29:F2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2069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2023-05-02T14:29:45Z</dcterms:created>
  <dc:creator>Clarysson</dc:creator>
  <dc:description/>
  <dc:language>pt-BR</dc:language>
  <cp:lastModifiedBy/>
  <dcterms:modified xsi:type="dcterms:W3CDTF">2024-02-22T12:42:52Z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