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hibochilai-X\doc\"/>
    </mc:Choice>
  </mc:AlternateContent>
  <bookViews>
    <workbookView xWindow="0" yWindow="0" windowWidth="15375" windowHeight="7410" activeTab="1"/>
  </bookViews>
  <sheets>
    <sheet name="蜗轮蜗杆" sheetId="1" r:id="rId1"/>
    <sheet name="轴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N5" i="2"/>
  <c r="O5" i="2"/>
  <c r="P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5" i="2"/>
  <c r="B2" i="2"/>
  <c r="F14" i="1" l="1"/>
  <c r="G19" i="1"/>
  <c r="G18" i="1"/>
  <c r="G17" i="1"/>
  <c r="G16" i="1"/>
  <c r="G15" i="1"/>
  <c r="F13" i="1"/>
  <c r="F12" i="1"/>
  <c r="F11" i="1"/>
  <c r="F10" i="1"/>
  <c r="G10" i="1"/>
  <c r="G9" i="1"/>
  <c r="F8" i="1"/>
  <c r="G7" i="1"/>
  <c r="F7" i="1"/>
  <c r="G6" i="1"/>
  <c r="F6" i="1"/>
  <c r="G5" i="1"/>
  <c r="F5" i="1"/>
  <c r="F4" i="1"/>
  <c r="G4" i="1"/>
  <c r="G3" i="1"/>
  <c r="F3" i="1"/>
  <c r="G2" i="1"/>
  <c r="F2" i="1"/>
</calcChain>
</file>

<file path=xl/sharedStrings.xml><?xml version="1.0" encoding="utf-8"?>
<sst xmlns="http://schemas.openxmlformats.org/spreadsheetml/2006/main" count="45" uniqueCount="45">
  <si>
    <t>m</t>
    <phoneticPr fontId="1" type="noConversion"/>
  </si>
  <si>
    <t>z1</t>
    <phoneticPr fontId="1" type="noConversion"/>
  </si>
  <si>
    <t>z2</t>
    <phoneticPr fontId="1" type="noConversion"/>
  </si>
  <si>
    <t>d1</t>
    <phoneticPr fontId="1" type="noConversion"/>
  </si>
  <si>
    <t>齿顶高</t>
    <phoneticPr fontId="1" type="noConversion"/>
  </si>
  <si>
    <t>ha</t>
    <phoneticPr fontId="1" type="noConversion"/>
  </si>
  <si>
    <t>蜗杆</t>
    <phoneticPr fontId="1" type="noConversion"/>
  </si>
  <si>
    <t>蜗轮</t>
    <phoneticPr fontId="1" type="noConversion"/>
  </si>
  <si>
    <t>齿根高</t>
    <phoneticPr fontId="1" type="noConversion"/>
  </si>
  <si>
    <t>hf</t>
    <phoneticPr fontId="1" type="noConversion"/>
  </si>
  <si>
    <t>全齿高</t>
    <phoneticPr fontId="1" type="noConversion"/>
  </si>
  <si>
    <t>h</t>
    <phoneticPr fontId="1" type="noConversion"/>
  </si>
  <si>
    <t>分度圆直径</t>
    <phoneticPr fontId="1" type="noConversion"/>
  </si>
  <si>
    <t>d</t>
    <phoneticPr fontId="1" type="noConversion"/>
  </si>
  <si>
    <t>齿顶圆直径</t>
    <phoneticPr fontId="1" type="noConversion"/>
  </si>
  <si>
    <t>da</t>
    <phoneticPr fontId="1" type="noConversion"/>
  </si>
  <si>
    <t>齿根圆直径</t>
    <phoneticPr fontId="1" type="noConversion"/>
  </si>
  <si>
    <t>df</t>
    <phoneticPr fontId="1" type="noConversion"/>
  </si>
  <si>
    <t>蜗杆导程角</t>
    <phoneticPr fontId="1" type="noConversion"/>
  </si>
  <si>
    <t>gamma</t>
    <phoneticPr fontId="1" type="noConversion"/>
  </si>
  <si>
    <t>蜗轮螺旋角</t>
    <phoneticPr fontId="1" type="noConversion"/>
  </si>
  <si>
    <t>beta2</t>
    <phoneticPr fontId="1" type="noConversion"/>
  </si>
  <si>
    <t>节圆直径</t>
    <phoneticPr fontId="1" type="noConversion"/>
  </si>
  <si>
    <t>d'</t>
    <phoneticPr fontId="1" type="noConversion"/>
  </si>
  <si>
    <t>传动中心距</t>
    <phoneticPr fontId="1" type="noConversion"/>
  </si>
  <si>
    <t>a'</t>
    <phoneticPr fontId="1" type="noConversion"/>
  </si>
  <si>
    <t>蜗杆轴向齿距</t>
    <phoneticPr fontId="1" type="noConversion"/>
  </si>
  <si>
    <t>pa1</t>
    <phoneticPr fontId="1" type="noConversion"/>
  </si>
  <si>
    <t>蜗杆螺旋线导程</t>
    <phoneticPr fontId="1" type="noConversion"/>
  </si>
  <si>
    <t>蜗轮顶圆直径</t>
    <phoneticPr fontId="1" type="noConversion"/>
  </si>
  <si>
    <t>蜗轮齿宽</t>
    <phoneticPr fontId="1" type="noConversion"/>
  </si>
  <si>
    <t>D2&lt;=</t>
    <phoneticPr fontId="1" type="noConversion"/>
  </si>
  <si>
    <t>b2&lt;=</t>
    <phoneticPr fontId="1" type="noConversion"/>
  </si>
  <si>
    <t>齿根圆弧面半径</t>
    <phoneticPr fontId="1" type="noConversion"/>
  </si>
  <si>
    <t>R1</t>
    <phoneticPr fontId="1" type="noConversion"/>
  </si>
  <si>
    <t>齿顶圆弧面半径</t>
    <phoneticPr fontId="1" type="noConversion"/>
  </si>
  <si>
    <t>R2</t>
    <phoneticPr fontId="1" type="noConversion"/>
  </si>
  <si>
    <t>齿宽角</t>
    <phoneticPr fontId="1" type="noConversion"/>
  </si>
  <si>
    <t>theta</t>
    <phoneticPr fontId="1" type="noConversion"/>
  </si>
  <si>
    <t>蜗杆螺纹长度</t>
    <phoneticPr fontId="1" type="noConversion"/>
  </si>
  <si>
    <t>L&gt;=</t>
    <phoneticPr fontId="1" type="noConversion"/>
  </si>
  <si>
    <t>[tau]</t>
    <phoneticPr fontId="1" type="noConversion"/>
  </si>
  <si>
    <t>A</t>
    <phoneticPr fontId="1" type="noConversion"/>
  </si>
  <si>
    <t>P-&gt;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</si>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</sst>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4" sqref="F14"/>
    </sheetView>
  </sheetViews>
  <sheetFormatPr defaultRowHeight="14.25" x14ac:dyDescent="0.2"/>
  <cols>
    <col min="4" max="4" width="22.25" customWidth="1"/>
  </cols>
  <sheetData>
    <row r="1" spans="1:8" x14ac:dyDescent="0.2">
      <c r="A1" t="s">
        <v>0</v>
      </c>
      <c r="B1">
        <v>1.25</v>
      </c>
      <c r="F1" t="s">
        <v>6</v>
      </c>
      <c r="G1" t="s">
        <v>7</v>
      </c>
    </row>
    <row r="2" spans="1:8" x14ac:dyDescent="0.2">
      <c r="A2" t="s">
        <v>1</v>
      </c>
      <c r="B2">
        <v>1</v>
      </c>
      <c r="D2" t="s">
        <v>4</v>
      </c>
      <c r="E2" t="s">
        <v>5</v>
      </c>
      <c r="F2">
        <f>B1</f>
        <v>1.25</v>
      </c>
      <c r="G2">
        <f>B1</f>
        <v>1.25</v>
      </c>
    </row>
    <row r="3" spans="1:8" x14ac:dyDescent="0.2">
      <c r="A3" t="s">
        <v>2</v>
      </c>
      <c r="B3">
        <v>40</v>
      </c>
      <c r="D3" t="s">
        <v>8</v>
      </c>
      <c r="E3" t="s">
        <v>9</v>
      </c>
      <c r="F3">
        <f>1.2*B1</f>
        <v>1.5</v>
      </c>
      <c r="G3">
        <f>1.2*B1</f>
        <v>1.5</v>
      </c>
    </row>
    <row r="4" spans="1:8" x14ac:dyDescent="0.2">
      <c r="A4" t="s">
        <v>3</v>
      </c>
      <c r="B4">
        <v>20</v>
      </c>
      <c r="D4" t="s">
        <v>10</v>
      </c>
      <c r="E4" t="s">
        <v>11</v>
      </c>
      <c r="F4">
        <f>F3+F2</f>
        <v>2.75</v>
      </c>
      <c r="G4">
        <f>G3+G2</f>
        <v>2.75</v>
      </c>
    </row>
    <row r="5" spans="1:8" x14ac:dyDescent="0.2">
      <c r="D5" t="s">
        <v>12</v>
      </c>
      <c r="E5" t="s">
        <v>13</v>
      </c>
      <c r="F5">
        <f>B4</f>
        <v>20</v>
      </c>
      <c r="G5">
        <f>B1*B3</f>
        <v>50</v>
      </c>
    </row>
    <row r="6" spans="1:8" x14ac:dyDescent="0.2">
      <c r="D6" t="s">
        <v>14</v>
      </c>
      <c r="E6" t="s">
        <v>15</v>
      </c>
      <c r="F6">
        <f>F5+2*F2</f>
        <v>22.5</v>
      </c>
      <c r="G6">
        <f>G5+2*G2</f>
        <v>52.5</v>
      </c>
    </row>
    <row r="7" spans="1:8" x14ac:dyDescent="0.2">
      <c r="D7" t="s">
        <v>16</v>
      </c>
      <c r="E7" t="s">
        <v>17</v>
      </c>
      <c r="F7">
        <f>F5-2*F3</f>
        <v>17</v>
      </c>
      <c r="G7">
        <f>G5-2*G3</f>
        <v>47</v>
      </c>
    </row>
    <row r="8" spans="1:8" x14ac:dyDescent="0.2">
      <c r="D8" t="s">
        <v>18</v>
      </c>
      <c r="E8" t="s">
        <v>19</v>
      </c>
      <c r="F8">
        <f>ATAN((B2*B1)/B4)/PI()*180</f>
        <v>3.5763343749973515</v>
      </c>
    </row>
    <row r="9" spans="1:8" x14ac:dyDescent="0.2">
      <c r="D9" t="s">
        <v>20</v>
      </c>
      <c r="E9" t="s">
        <v>21</v>
      </c>
      <c r="G9">
        <f>F8</f>
        <v>3.5763343749973515</v>
      </c>
    </row>
    <row r="10" spans="1:8" x14ac:dyDescent="0.2">
      <c r="D10" t="s">
        <v>22</v>
      </c>
      <c r="E10" t="s">
        <v>23</v>
      </c>
      <c r="F10">
        <f>F5</f>
        <v>20</v>
      </c>
      <c r="G10">
        <f>G5</f>
        <v>50</v>
      </c>
    </row>
    <row r="11" spans="1:8" x14ac:dyDescent="0.2">
      <c r="D11" t="s">
        <v>24</v>
      </c>
      <c r="E11" t="s">
        <v>25</v>
      </c>
      <c r="F11">
        <f>0.5*(F5+B1*B3)</f>
        <v>35</v>
      </c>
    </row>
    <row r="12" spans="1:8" x14ac:dyDescent="0.2">
      <c r="D12" t="s">
        <v>26</v>
      </c>
      <c r="E12" t="s">
        <v>27</v>
      </c>
      <c r="F12">
        <f>PI()*B1</f>
        <v>3.9269908169872414</v>
      </c>
    </row>
    <row r="13" spans="1:8" x14ac:dyDescent="0.2">
      <c r="D13" t="s">
        <v>28</v>
      </c>
      <c r="F13">
        <f>B2*F12</f>
        <v>3.9269908169872414</v>
      </c>
    </row>
    <row r="14" spans="1:8" x14ac:dyDescent="0.2">
      <c r="D14" t="s">
        <v>39</v>
      </c>
      <c r="E14" t="s">
        <v>40</v>
      </c>
      <c r="F14">
        <f>B1*(11+0.06*B3)</f>
        <v>16.75</v>
      </c>
    </row>
    <row r="15" spans="1:8" x14ac:dyDescent="0.2">
      <c r="D15" t="s">
        <v>29</v>
      </c>
      <c r="E15" t="s">
        <v>31</v>
      </c>
      <c r="G15">
        <f>G6+2*B1</f>
        <v>55</v>
      </c>
    </row>
    <row r="16" spans="1:8" x14ac:dyDescent="0.2">
      <c r="D16" t="s">
        <v>30</v>
      </c>
      <c r="E16" t="s">
        <v>32</v>
      </c>
      <c r="G16">
        <f>0.75*F6</f>
        <v>16.875</v>
      </c>
      <c r="H16">
        <v>16</v>
      </c>
    </row>
    <row r="17" spans="4:7" x14ac:dyDescent="0.2">
      <c r="D17" t="s">
        <v>33</v>
      </c>
      <c r="E17" t="s">
        <v>34</v>
      </c>
      <c r="G17">
        <f>F6/2+0.2*B1</f>
        <v>11.5</v>
      </c>
    </row>
    <row r="18" spans="4:7" x14ac:dyDescent="0.2">
      <c r="D18" t="s">
        <v>35</v>
      </c>
      <c r="E18" t="s">
        <v>36</v>
      </c>
      <c r="G18">
        <f>F7/2+0.2*B1</f>
        <v>8.75</v>
      </c>
    </row>
    <row r="19" spans="4:7" x14ac:dyDescent="0.2">
      <c r="D19" t="s">
        <v>37</v>
      </c>
      <c r="E19" t="s">
        <v>38</v>
      </c>
      <c r="G19">
        <f>ASIN(H16/(F6-0.5*B1))*2/PI()*180</f>
        <v>94.012580606888207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H33" sqref="H33"/>
    </sheetView>
  </sheetViews>
  <sheetFormatPr defaultRowHeight="14.25" x14ac:dyDescent="0.2"/>
  <sheetData>
    <row r="1" spans="1:16" x14ac:dyDescent="0.2">
      <c r="A1" t="s">
        <v>41</v>
      </c>
      <c r="B1">
        <v>30</v>
      </c>
    </row>
    <row r="2" spans="1:16" x14ac:dyDescent="0.2">
      <c r="A2" t="s">
        <v>42</v>
      </c>
      <c r="B2">
        <f>POWER((9550*1000)/(0.2*B1),1/3)</f>
        <v>116.757299188389</v>
      </c>
    </row>
    <row r="3" spans="1:16" x14ac:dyDescent="0.2">
      <c r="A3" t="s">
        <v>44</v>
      </c>
      <c r="B3" t="s">
        <v>43</v>
      </c>
    </row>
    <row r="4" spans="1:16" x14ac:dyDescent="0.2">
      <c r="B4">
        <v>20</v>
      </c>
      <c r="C4">
        <v>40</v>
      </c>
      <c r="D4">
        <v>60</v>
      </c>
      <c r="E4">
        <v>80</v>
      </c>
      <c r="F4">
        <v>100</v>
      </c>
      <c r="G4">
        <v>120</v>
      </c>
      <c r="H4">
        <v>140</v>
      </c>
      <c r="I4">
        <v>160</v>
      </c>
      <c r="J4">
        <v>180</v>
      </c>
      <c r="K4">
        <v>200</v>
      </c>
      <c r="L4">
        <v>250</v>
      </c>
      <c r="M4">
        <v>300</v>
      </c>
      <c r="N4">
        <v>350</v>
      </c>
      <c r="O4">
        <v>400</v>
      </c>
      <c r="P4">
        <v>500</v>
      </c>
    </row>
    <row r="5" spans="1:16" x14ac:dyDescent="0.2">
      <c r="A5">
        <v>1000</v>
      </c>
      <c r="B5">
        <f>$B$2*POWER(B$4/$A5/1000,1/3)</f>
        <v>3.1692806978300538</v>
      </c>
      <c r="C5">
        <f t="shared" ref="C5:P5" si="0">$B$2*POWER(C$4/$A5/1000,1/3)</f>
        <v>3.9930434642215968</v>
      </c>
      <c r="D5">
        <f t="shared" si="0"/>
        <v>4.5708937246289567</v>
      </c>
      <c r="E5">
        <f t="shared" si="0"/>
        <v>5.0309195137179357</v>
      </c>
      <c r="F5">
        <f t="shared" si="0"/>
        <v>5.4193937615561305</v>
      </c>
      <c r="G5">
        <f t="shared" si="0"/>
        <v>5.7589652204924029</v>
      </c>
      <c r="H5">
        <f t="shared" si="0"/>
        <v>6.0626158738377471</v>
      </c>
      <c r="I5">
        <f t="shared" si="0"/>
        <v>6.3385613956601086</v>
      </c>
      <c r="J5">
        <f t="shared" si="0"/>
        <v>6.5923695102669457</v>
      </c>
      <c r="K5">
        <f t="shared" si="0"/>
        <v>6.8280082778535212</v>
      </c>
      <c r="L5">
        <f t="shared" si="0"/>
        <v>7.3552489488162465</v>
      </c>
      <c r="M5">
        <f t="shared" si="0"/>
        <v>7.8161183239309766</v>
      </c>
      <c r="N5">
        <f t="shared" si="0"/>
        <v>8.2282356652965518</v>
      </c>
      <c r="O5">
        <f t="shared" si="0"/>
        <v>8.6027513581240953</v>
      </c>
      <c r="P5">
        <f t="shared" si="0"/>
        <v>9.2670329778307252</v>
      </c>
    </row>
    <row r="6" spans="1:16" x14ac:dyDescent="0.2">
      <c r="A6">
        <v>1500</v>
      </c>
      <c r="B6">
        <f t="shared" ref="B6:P23" si="1">$B$2*POWER(B$4/$A6/1000,1/3)</f>
        <v>2.76862170489016</v>
      </c>
      <c r="C6">
        <f t="shared" si="1"/>
        <v>3.4882447651869448</v>
      </c>
      <c r="D6">
        <f t="shared" si="1"/>
        <v>3.9930434642215968</v>
      </c>
      <c r="E6">
        <f t="shared" si="1"/>
        <v>4.3949130068446296</v>
      </c>
      <c r="F6">
        <f t="shared" si="1"/>
        <v>4.7342765208092015</v>
      </c>
      <c r="G6">
        <f t="shared" si="1"/>
        <v>5.0309195137179357</v>
      </c>
      <c r="H6">
        <f t="shared" si="1"/>
        <v>5.2961827925848421</v>
      </c>
      <c r="I6">
        <f t="shared" si="1"/>
        <v>5.5372434097803209</v>
      </c>
      <c r="J6">
        <f t="shared" si="1"/>
        <v>5.7589652204924029</v>
      </c>
      <c r="K6">
        <f t="shared" si="1"/>
        <v>5.9648146445905752</v>
      </c>
      <c r="L6">
        <f t="shared" si="1"/>
        <v>6.4254017949580717</v>
      </c>
      <c r="M6">
        <f t="shared" si="1"/>
        <v>6.8280082778535212</v>
      </c>
      <c r="N6">
        <f t="shared" si="1"/>
        <v>7.1880259364495496</v>
      </c>
      <c r="O6">
        <f t="shared" si="1"/>
        <v>7.5151955294408737</v>
      </c>
      <c r="P6">
        <f t="shared" si="1"/>
        <v>8.0954989754999769</v>
      </c>
    </row>
    <row r="7" spans="1:16" x14ac:dyDescent="0.2">
      <c r="A7">
        <v>2000</v>
      </c>
      <c r="B7">
        <f t="shared" si="1"/>
        <v>2.5154597568589678</v>
      </c>
      <c r="C7">
        <f t="shared" si="1"/>
        <v>3.1692806978300538</v>
      </c>
      <c r="D7">
        <f t="shared" si="1"/>
        <v>3.627920753455423</v>
      </c>
      <c r="E7">
        <f t="shared" si="1"/>
        <v>3.9930434642215968</v>
      </c>
      <c r="F7">
        <f t="shared" si="1"/>
        <v>4.3013756790620485</v>
      </c>
      <c r="G7">
        <f t="shared" si="1"/>
        <v>4.5708937246289567</v>
      </c>
      <c r="H7">
        <f t="shared" si="1"/>
        <v>4.8119014079045712</v>
      </c>
      <c r="I7">
        <f t="shared" si="1"/>
        <v>5.0309195137179357</v>
      </c>
      <c r="J7">
        <f t="shared" si="1"/>
        <v>5.2323671477804163</v>
      </c>
      <c r="K7">
        <f t="shared" si="1"/>
        <v>5.4193937615561305</v>
      </c>
      <c r="L7">
        <f t="shared" si="1"/>
        <v>5.8378649594194512</v>
      </c>
      <c r="M7">
        <f t="shared" si="1"/>
        <v>6.2036572248579747</v>
      </c>
      <c r="N7">
        <f t="shared" si="1"/>
        <v>6.5307549754669987</v>
      </c>
      <c r="O7">
        <f t="shared" si="1"/>
        <v>6.8280082778535212</v>
      </c>
      <c r="P7">
        <f t="shared" si="1"/>
        <v>7.3552489488162465</v>
      </c>
    </row>
    <row r="8" spans="1:16" x14ac:dyDescent="0.2">
      <c r="A8">
        <v>2500</v>
      </c>
      <c r="B8">
        <f t="shared" si="1"/>
        <v>2.3351459837677813</v>
      </c>
      <c r="C8">
        <f t="shared" si="1"/>
        <v>2.9420995795264986</v>
      </c>
      <c r="D8">
        <f t="shared" si="1"/>
        <v>3.3678632916941518</v>
      </c>
      <c r="E8">
        <f t="shared" si="1"/>
        <v>3.7068131911322904</v>
      </c>
      <c r="F8">
        <f t="shared" si="1"/>
        <v>3.9930434642215968</v>
      </c>
      <c r="G8">
        <f t="shared" si="1"/>
        <v>4.2432418543737001</v>
      </c>
      <c r="H8">
        <f t="shared" si="1"/>
        <v>4.466973568675094</v>
      </c>
      <c r="I8">
        <f t="shared" si="1"/>
        <v>4.6702919675355581</v>
      </c>
      <c r="J8">
        <f t="shared" si="1"/>
        <v>4.8572993852999833</v>
      </c>
      <c r="K8">
        <f t="shared" si="1"/>
        <v>5.0309195137179357</v>
      </c>
      <c r="L8">
        <f t="shared" si="1"/>
        <v>5.4193937615561305</v>
      </c>
      <c r="M8">
        <f t="shared" si="1"/>
        <v>5.7589652204924029</v>
      </c>
      <c r="N8">
        <f t="shared" si="1"/>
        <v>6.0626158738377471</v>
      </c>
      <c r="O8">
        <f t="shared" si="1"/>
        <v>6.3385613956601086</v>
      </c>
      <c r="P8">
        <f t="shared" si="1"/>
        <v>6.8280082778535212</v>
      </c>
    </row>
    <row r="9" spans="1:16" x14ac:dyDescent="0.2">
      <c r="A9">
        <v>3000</v>
      </c>
      <c r="B9">
        <f t="shared" si="1"/>
        <v>2.1974565034223144</v>
      </c>
      <c r="C9">
        <f t="shared" si="1"/>
        <v>2.76862170489016</v>
      </c>
      <c r="D9">
        <f t="shared" si="1"/>
        <v>3.1692806978300538</v>
      </c>
      <c r="E9">
        <f t="shared" si="1"/>
        <v>3.4882447651869448</v>
      </c>
      <c r="F9">
        <f t="shared" si="1"/>
        <v>3.7575977647204368</v>
      </c>
      <c r="G9">
        <f t="shared" si="1"/>
        <v>3.9930434642215968</v>
      </c>
      <c r="H9">
        <f t="shared" si="1"/>
        <v>4.2035830681825281</v>
      </c>
      <c r="I9">
        <f t="shared" si="1"/>
        <v>4.3949130068446296</v>
      </c>
      <c r="J9">
        <f t="shared" si="1"/>
        <v>4.5708937246289567</v>
      </c>
      <c r="K9">
        <f t="shared" si="1"/>
        <v>4.7342765208092015</v>
      </c>
      <c r="L9">
        <f t="shared" si="1"/>
        <v>5.0998447843173986</v>
      </c>
      <c r="M9">
        <f t="shared" si="1"/>
        <v>5.4193937615561305</v>
      </c>
      <c r="N9">
        <f t="shared" si="1"/>
        <v>5.7051399665473594</v>
      </c>
      <c r="O9">
        <f t="shared" si="1"/>
        <v>5.9648146445905752</v>
      </c>
      <c r="P9">
        <f t="shared" si="1"/>
        <v>6.4254017949580717</v>
      </c>
    </row>
    <row r="10" spans="1:16" x14ac:dyDescent="0.2">
      <c r="A10">
        <v>3500</v>
      </c>
      <c r="B10">
        <f t="shared" si="1"/>
        <v>2.0873952498565718</v>
      </c>
      <c r="C10">
        <f t="shared" si="1"/>
        <v>2.6299532147448623</v>
      </c>
      <c r="D10">
        <f t="shared" si="1"/>
        <v>3.0105449021673638</v>
      </c>
      <c r="E10">
        <f t="shared" si="1"/>
        <v>3.3135334154957432</v>
      </c>
      <c r="F10">
        <f t="shared" si="1"/>
        <v>3.5693956684619317</v>
      </c>
      <c r="G10">
        <f t="shared" si="1"/>
        <v>3.7930488938943632</v>
      </c>
      <c r="H10">
        <f t="shared" si="1"/>
        <v>3.9930434642215968</v>
      </c>
      <c r="I10">
        <f t="shared" si="1"/>
        <v>4.1747904997131418</v>
      </c>
      <c r="J10">
        <f t="shared" si="1"/>
        <v>4.3419570915420413</v>
      </c>
      <c r="K10">
        <f t="shared" si="1"/>
        <v>4.4971567380987665</v>
      </c>
      <c r="L10">
        <f t="shared" si="1"/>
        <v>4.8444152415353079</v>
      </c>
      <c r="M10">
        <f t="shared" si="1"/>
        <v>5.147959369096343</v>
      </c>
      <c r="N10">
        <f t="shared" si="1"/>
        <v>5.4193937615561305</v>
      </c>
      <c r="O10">
        <f t="shared" si="1"/>
        <v>5.6660624390072014</v>
      </c>
      <c r="P10">
        <f t="shared" si="1"/>
        <v>6.1035807372418924</v>
      </c>
    </row>
    <row r="11" spans="1:16" x14ac:dyDescent="0.2">
      <c r="A11">
        <v>4000</v>
      </c>
      <c r="B11">
        <f t="shared" si="1"/>
        <v>1.996521732110798</v>
      </c>
      <c r="C11">
        <f t="shared" si="1"/>
        <v>2.5154597568589678</v>
      </c>
      <c r="D11">
        <f t="shared" si="1"/>
        <v>2.8794826102462014</v>
      </c>
      <c r="E11">
        <f t="shared" si="1"/>
        <v>3.1692806978300538</v>
      </c>
      <c r="F11">
        <f t="shared" si="1"/>
        <v>3.4140041389267619</v>
      </c>
      <c r="G11">
        <f t="shared" si="1"/>
        <v>3.627920753455423</v>
      </c>
      <c r="H11">
        <f t="shared" si="1"/>
        <v>3.819208678437489</v>
      </c>
      <c r="I11">
        <f t="shared" si="1"/>
        <v>3.9930434642215968</v>
      </c>
      <c r="J11">
        <f t="shared" si="1"/>
        <v>4.1529325573352391</v>
      </c>
      <c r="K11">
        <f t="shared" si="1"/>
        <v>4.3013756790620485</v>
      </c>
      <c r="L11">
        <f t="shared" si="1"/>
        <v>4.6335164889153626</v>
      </c>
      <c r="M11">
        <f t="shared" si="1"/>
        <v>4.9238460023948365</v>
      </c>
      <c r="N11">
        <f t="shared" si="1"/>
        <v>5.1834636591014371</v>
      </c>
      <c r="O11">
        <f t="shared" si="1"/>
        <v>5.4193937615561305</v>
      </c>
      <c r="P11">
        <f t="shared" si="1"/>
        <v>5.8378649594194512</v>
      </c>
    </row>
    <row r="12" spans="1:16" x14ac:dyDescent="0.2">
      <c r="A12">
        <v>4500</v>
      </c>
      <c r="B12">
        <f t="shared" si="1"/>
        <v>1.9196550734974673</v>
      </c>
      <c r="C12">
        <f t="shared" si="1"/>
        <v>2.4186138356369491</v>
      </c>
      <c r="D12">
        <f t="shared" si="1"/>
        <v>2.76862170489016</v>
      </c>
      <c r="E12">
        <f t="shared" si="1"/>
        <v>3.047262483085972</v>
      </c>
      <c r="F12">
        <f t="shared" si="1"/>
        <v>3.2825640015965569</v>
      </c>
      <c r="G12">
        <f t="shared" si="1"/>
        <v>3.4882447651869448</v>
      </c>
      <c r="H12">
        <f t="shared" si="1"/>
        <v>3.6721680502605292</v>
      </c>
      <c r="I12">
        <f t="shared" si="1"/>
        <v>3.8393101469949347</v>
      </c>
      <c r="J12">
        <f t="shared" si="1"/>
        <v>3.9930434642215968</v>
      </c>
      <c r="K12">
        <f t="shared" si="1"/>
        <v>4.135771483238651</v>
      </c>
      <c r="L12">
        <f t="shared" si="1"/>
        <v>4.455124776766981</v>
      </c>
      <c r="M12">
        <f t="shared" si="1"/>
        <v>4.7342765208092015</v>
      </c>
      <c r="N12">
        <f t="shared" si="1"/>
        <v>4.9838988233620753</v>
      </c>
      <c r="O12">
        <f t="shared" si="1"/>
        <v>5.2107455492873189</v>
      </c>
      <c r="P12">
        <f t="shared" si="1"/>
        <v>5.6131054861569192</v>
      </c>
    </row>
    <row r="13" spans="1:16" x14ac:dyDescent="0.2">
      <c r="A13">
        <v>5000</v>
      </c>
      <c r="B13">
        <f t="shared" si="1"/>
        <v>1.8534065955661463</v>
      </c>
      <c r="C13">
        <f t="shared" si="1"/>
        <v>2.3351459837677813</v>
      </c>
      <c r="D13">
        <f t="shared" si="1"/>
        <v>2.6730748660601895</v>
      </c>
      <c r="E13">
        <f t="shared" si="1"/>
        <v>2.9420995795264986</v>
      </c>
      <c r="F13">
        <f t="shared" si="1"/>
        <v>3.1692806978300538</v>
      </c>
      <c r="G13">
        <f t="shared" si="1"/>
        <v>3.3678632916941518</v>
      </c>
      <c r="H13">
        <f t="shared" si="1"/>
        <v>3.545439271014494</v>
      </c>
      <c r="I13">
        <f t="shared" si="1"/>
        <v>3.7068131911322904</v>
      </c>
      <c r="J13">
        <f t="shared" si="1"/>
        <v>3.8552410769748411</v>
      </c>
      <c r="K13">
        <f t="shared" si="1"/>
        <v>3.9930434642215968</v>
      </c>
      <c r="L13">
        <f t="shared" si="1"/>
        <v>4.3013756790620485</v>
      </c>
      <c r="M13">
        <f t="shared" si="1"/>
        <v>4.5708937246289567</v>
      </c>
      <c r="N13">
        <f t="shared" si="1"/>
        <v>4.8119014079045712</v>
      </c>
      <c r="O13">
        <f t="shared" si="1"/>
        <v>5.0309195137179357</v>
      </c>
      <c r="P13">
        <f t="shared" si="1"/>
        <v>5.4193937615561305</v>
      </c>
    </row>
    <row r="14" spans="1:16" x14ac:dyDescent="0.2">
      <c r="A14">
        <v>5500</v>
      </c>
      <c r="B14">
        <f t="shared" si="1"/>
        <v>1.7954492853393402</v>
      </c>
      <c r="C14">
        <f t="shared" si="1"/>
        <v>2.2621243486177405</v>
      </c>
      <c r="D14">
        <f t="shared" si="1"/>
        <v>2.5894859602894051</v>
      </c>
      <c r="E14">
        <f t="shared" si="1"/>
        <v>2.8500980843032191</v>
      </c>
      <c r="F14">
        <f t="shared" si="1"/>
        <v>3.0701750914081369</v>
      </c>
      <c r="G14">
        <f t="shared" si="1"/>
        <v>3.2625478697758612</v>
      </c>
      <c r="H14">
        <f t="shared" si="1"/>
        <v>3.4345709250120229</v>
      </c>
      <c r="I14">
        <f t="shared" si="1"/>
        <v>3.5908985706786791</v>
      </c>
      <c r="J14">
        <f t="shared" si="1"/>
        <v>3.7346850135444631</v>
      </c>
      <c r="K14">
        <f t="shared" si="1"/>
        <v>3.868178224528025</v>
      </c>
      <c r="L14">
        <f t="shared" si="1"/>
        <v>4.1668686770745618</v>
      </c>
      <c r="M14">
        <f t="shared" si="1"/>
        <v>4.4279587063518919</v>
      </c>
      <c r="N14">
        <f t="shared" si="1"/>
        <v>4.6614299121486482</v>
      </c>
      <c r="O14">
        <f t="shared" si="1"/>
        <v>4.8735991698278376</v>
      </c>
      <c r="P14">
        <f t="shared" si="1"/>
        <v>5.2499255583938433</v>
      </c>
    </row>
    <row r="15" spans="1:16" x14ac:dyDescent="0.2">
      <c r="A15">
        <v>6000</v>
      </c>
      <c r="B15">
        <f t="shared" si="1"/>
        <v>1.7441223825934722</v>
      </c>
      <c r="C15">
        <f t="shared" si="1"/>
        <v>2.1974565034223144</v>
      </c>
      <c r="D15">
        <f t="shared" si="1"/>
        <v>2.5154597568589678</v>
      </c>
      <c r="E15">
        <f t="shared" si="1"/>
        <v>2.76862170489016</v>
      </c>
      <c r="F15">
        <f t="shared" si="1"/>
        <v>2.9824073222952876</v>
      </c>
      <c r="G15">
        <f t="shared" si="1"/>
        <v>3.1692806978300538</v>
      </c>
      <c r="H15">
        <f t="shared" si="1"/>
        <v>3.3363860922343278</v>
      </c>
      <c r="I15">
        <f t="shared" si="1"/>
        <v>3.4882447651869448</v>
      </c>
      <c r="J15">
        <f t="shared" si="1"/>
        <v>3.627920753455423</v>
      </c>
      <c r="K15">
        <f t="shared" si="1"/>
        <v>3.7575977647204368</v>
      </c>
      <c r="L15">
        <f t="shared" si="1"/>
        <v>4.0477494877499884</v>
      </c>
      <c r="M15">
        <f t="shared" si="1"/>
        <v>4.3013756790620485</v>
      </c>
      <c r="N15">
        <f t="shared" si="1"/>
        <v>4.5281725922615479</v>
      </c>
      <c r="O15">
        <f t="shared" si="1"/>
        <v>4.7342765208092015</v>
      </c>
      <c r="P15">
        <f t="shared" si="1"/>
        <v>5.0998447843173986</v>
      </c>
    </row>
    <row r="16" spans="1:16" x14ac:dyDescent="0.2">
      <c r="A16">
        <v>6500</v>
      </c>
      <c r="B16">
        <f t="shared" si="1"/>
        <v>1.6982029334548778</v>
      </c>
      <c r="C16">
        <f t="shared" si="1"/>
        <v>2.1396016228530224</v>
      </c>
      <c r="D16">
        <f t="shared" si="1"/>
        <v>2.4492324510700758</v>
      </c>
      <c r="E16">
        <f t="shared" si="1"/>
        <v>2.6957291230217537</v>
      </c>
      <c r="F16">
        <f t="shared" si="1"/>
        <v>2.903886168783647</v>
      </c>
      <c r="G16">
        <f t="shared" si="1"/>
        <v>3.0858395211888041</v>
      </c>
      <c r="H16">
        <f t="shared" si="1"/>
        <v>3.2485453460813787</v>
      </c>
      <c r="I16">
        <f t="shared" si="1"/>
        <v>3.3964058669097543</v>
      </c>
      <c r="J16">
        <f t="shared" si="1"/>
        <v>3.5324044501387779</v>
      </c>
      <c r="K16">
        <f t="shared" si="1"/>
        <v>3.6586673105490921</v>
      </c>
      <c r="L16">
        <f t="shared" si="1"/>
        <v>3.9411798865663119</v>
      </c>
      <c r="M16">
        <f t="shared" si="1"/>
        <v>4.1881285791498417</v>
      </c>
      <c r="N16">
        <f t="shared" si="1"/>
        <v>4.4089543578553441</v>
      </c>
      <c r="O16">
        <f t="shared" si="1"/>
        <v>4.6096319591230657</v>
      </c>
      <c r="P16">
        <f t="shared" si="1"/>
        <v>4.9655755005071844</v>
      </c>
    </row>
    <row r="17" spans="1:16" x14ac:dyDescent="0.2">
      <c r="A17">
        <v>7000</v>
      </c>
      <c r="B17">
        <f t="shared" si="1"/>
        <v>1.6567667077478714</v>
      </c>
      <c r="C17">
        <f t="shared" si="1"/>
        <v>2.0873952498565718</v>
      </c>
      <c r="D17">
        <f t="shared" si="1"/>
        <v>2.3894710723489885</v>
      </c>
      <c r="E17">
        <f t="shared" si="1"/>
        <v>2.6299532147448623</v>
      </c>
      <c r="F17">
        <f t="shared" si="1"/>
        <v>2.833031219503602</v>
      </c>
      <c r="G17">
        <f t="shared" si="1"/>
        <v>3.0105449021673638</v>
      </c>
      <c r="H17">
        <f t="shared" si="1"/>
        <v>3.1692806978300538</v>
      </c>
      <c r="I17">
        <f t="shared" si="1"/>
        <v>3.3135334154957432</v>
      </c>
      <c r="J17">
        <f t="shared" si="1"/>
        <v>3.4462136273573094</v>
      </c>
      <c r="K17">
        <f t="shared" si="1"/>
        <v>3.5693956684619317</v>
      </c>
      <c r="L17">
        <f t="shared" si="1"/>
        <v>3.8450149252919634</v>
      </c>
      <c r="M17">
        <f t="shared" si="1"/>
        <v>4.0859380589965433</v>
      </c>
      <c r="N17">
        <f t="shared" si="1"/>
        <v>4.3013756790620485</v>
      </c>
      <c r="O17">
        <f t="shared" si="1"/>
        <v>4.4971567380987665</v>
      </c>
      <c r="P17">
        <f t="shared" si="1"/>
        <v>4.8444152415353079</v>
      </c>
    </row>
    <row r="18" spans="1:16" x14ac:dyDescent="0.2">
      <c r="A18">
        <v>7500</v>
      </c>
      <c r="B18">
        <f t="shared" si="1"/>
        <v>1.619099795099995</v>
      </c>
      <c r="C18">
        <f t="shared" si="1"/>
        <v>2.0399379137269591</v>
      </c>
      <c r="D18">
        <f t="shared" si="1"/>
        <v>2.3351459837677813</v>
      </c>
      <c r="E18">
        <f t="shared" si="1"/>
        <v>2.5701607179832275</v>
      </c>
      <c r="F18">
        <f t="shared" si="1"/>
        <v>2.76862170489016</v>
      </c>
      <c r="G18">
        <f t="shared" si="1"/>
        <v>2.9420995795264986</v>
      </c>
      <c r="H18">
        <f t="shared" si="1"/>
        <v>3.0972264860671648</v>
      </c>
      <c r="I18">
        <f t="shared" si="1"/>
        <v>3.2381995901999892</v>
      </c>
      <c r="J18">
        <f t="shared" si="1"/>
        <v>3.3678632916941518</v>
      </c>
      <c r="K18">
        <f t="shared" si="1"/>
        <v>3.4882447651869448</v>
      </c>
      <c r="L18">
        <f t="shared" si="1"/>
        <v>3.7575977647204368</v>
      </c>
      <c r="M18">
        <f t="shared" si="1"/>
        <v>3.9930434642215968</v>
      </c>
      <c r="N18">
        <f t="shared" si="1"/>
        <v>4.2035830681825281</v>
      </c>
      <c r="O18">
        <f t="shared" si="1"/>
        <v>4.3949130068446296</v>
      </c>
      <c r="P18">
        <f t="shared" si="1"/>
        <v>4.7342765208092015</v>
      </c>
    </row>
    <row r="19" spans="1:16" x14ac:dyDescent="0.2">
      <c r="A19">
        <v>8000</v>
      </c>
      <c r="B19">
        <f t="shared" si="1"/>
        <v>1.5846403489150267</v>
      </c>
      <c r="C19">
        <f t="shared" si="1"/>
        <v>1.996521732110798</v>
      </c>
      <c r="D19">
        <f t="shared" si="1"/>
        <v>2.2854468623144779</v>
      </c>
      <c r="E19">
        <f t="shared" si="1"/>
        <v>2.5154597568589678</v>
      </c>
      <c r="F19">
        <f t="shared" si="1"/>
        <v>2.7096968807780653</v>
      </c>
      <c r="G19">
        <f t="shared" si="1"/>
        <v>2.8794826102462014</v>
      </c>
      <c r="H19">
        <f t="shared" si="1"/>
        <v>3.0313079369188731</v>
      </c>
      <c r="I19">
        <f t="shared" si="1"/>
        <v>3.1692806978300538</v>
      </c>
      <c r="J19">
        <f t="shared" si="1"/>
        <v>3.2961847551334729</v>
      </c>
      <c r="K19">
        <f t="shared" si="1"/>
        <v>3.4140041389267619</v>
      </c>
      <c r="L19">
        <f t="shared" si="1"/>
        <v>3.6776244744081232</v>
      </c>
      <c r="M19">
        <f t="shared" si="1"/>
        <v>3.9080591619654883</v>
      </c>
      <c r="N19">
        <f t="shared" si="1"/>
        <v>4.1141178326482759</v>
      </c>
      <c r="O19">
        <f t="shared" si="1"/>
        <v>4.3013756790620485</v>
      </c>
      <c r="P19">
        <f t="shared" si="1"/>
        <v>4.6335164889153626</v>
      </c>
    </row>
    <row r="20" spans="1:16" x14ac:dyDescent="0.2">
      <c r="A20">
        <v>8500</v>
      </c>
      <c r="B20">
        <f t="shared" si="1"/>
        <v>1.5529390008191983</v>
      </c>
      <c r="C20">
        <f t="shared" si="1"/>
        <v>1.956580536334819</v>
      </c>
      <c r="D20">
        <f t="shared" si="1"/>
        <v>2.2397256066451039</v>
      </c>
      <c r="E20">
        <f t="shared" si="1"/>
        <v>2.4651370035428384</v>
      </c>
      <c r="F20">
        <f t="shared" si="1"/>
        <v>2.6554883380569709</v>
      </c>
      <c r="G20">
        <f t="shared" si="1"/>
        <v>2.8218774378007319</v>
      </c>
      <c r="H20">
        <f t="shared" si="1"/>
        <v>2.9706654396104404</v>
      </c>
      <c r="I20">
        <f t="shared" si="1"/>
        <v>3.105878001638394</v>
      </c>
      <c r="J20">
        <f t="shared" si="1"/>
        <v>3.2302432937903998</v>
      </c>
      <c r="K20">
        <f t="shared" si="1"/>
        <v>3.3457056548683313</v>
      </c>
      <c r="L20">
        <f t="shared" si="1"/>
        <v>3.6040521627420854</v>
      </c>
      <c r="M20">
        <f t="shared" si="1"/>
        <v>3.829876914519001</v>
      </c>
      <c r="N20">
        <f t="shared" si="1"/>
        <v>4.0318133011441146</v>
      </c>
      <c r="O20">
        <f t="shared" si="1"/>
        <v>4.215324981320923</v>
      </c>
      <c r="P20">
        <f t="shared" si="1"/>
        <v>4.5408211847578972</v>
      </c>
    </row>
    <row r="21" spans="1:16" x14ac:dyDescent="0.2">
      <c r="A21">
        <v>9000</v>
      </c>
      <c r="B21">
        <f t="shared" si="1"/>
        <v>1.5236312415429858</v>
      </c>
      <c r="C21">
        <f t="shared" si="1"/>
        <v>1.9196550734974673</v>
      </c>
      <c r="D21">
        <f t="shared" si="1"/>
        <v>2.1974565034223144</v>
      </c>
      <c r="E21">
        <f t="shared" si="1"/>
        <v>2.4186138356369491</v>
      </c>
      <c r="F21">
        <f t="shared" si="1"/>
        <v>2.605372774643659</v>
      </c>
      <c r="G21">
        <f t="shared" si="1"/>
        <v>2.76862170489016</v>
      </c>
      <c r="H21">
        <f t="shared" si="1"/>
        <v>2.9146017129937873</v>
      </c>
      <c r="I21">
        <f t="shared" si="1"/>
        <v>3.047262483085972</v>
      </c>
      <c r="J21">
        <f t="shared" si="1"/>
        <v>3.1692806978300538</v>
      </c>
      <c r="K21">
        <f t="shared" si="1"/>
        <v>3.2825640015965569</v>
      </c>
      <c r="L21">
        <f t="shared" si="1"/>
        <v>3.5360348786447489</v>
      </c>
      <c r="M21">
        <f t="shared" si="1"/>
        <v>3.7575977647204368</v>
      </c>
      <c r="N21">
        <f t="shared" si="1"/>
        <v>3.9557231175540144</v>
      </c>
      <c r="O21">
        <f t="shared" si="1"/>
        <v>4.135771483238651</v>
      </c>
      <c r="P21">
        <f t="shared" si="1"/>
        <v>4.455124776766981</v>
      </c>
    </row>
    <row r="22" spans="1:16" x14ac:dyDescent="0.2">
      <c r="A22">
        <v>9500</v>
      </c>
      <c r="B22">
        <f t="shared" si="1"/>
        <v>1.4964177023852845</v>
      </c>
      <c r="C22">
        <f t="shared" si="1"/>
        <v>1.885368162670541</v>
      </c>
      <c r="D22">
        <f t="shared" si="1"/>
        <v>2.1582077882655755</v>
      </c>
      <c r="E22">
        <f t="shared" si="1"/>
        <v>2.3754150349502368</v>
      </c>
      <c r="F22">
        <f t="shared" si="1"/>
        <v>2.5588382772600435</v>
      </c>
      <c r="G22">
        <f t="shared" si="1"/>
        <v>2.719171422482856</v>
      </c>
      <c r="H22">
        <f t="shared" si="1"/>
        <v>2.8625440853454229</v>
      </c>
      <c r="I22">
        <f t="shared" si="1"/>
        <v>2.9928354047705694</v>
      </c>
      <c r="J22">
        <f t="shared" si="1"/>
        <v>3.1126742552601296</v>
      </c>
      <c r="K22">
        <f t="shared" si="1"/>
        <v>3.2239342087966629</v>
      </c>
      <c r="L22">
        <f t="shared" si="1"/>
        <v>3.4728778489060139</v>
      </c>
      <c r="M22">
        <f t="shared" si="1"/>
        <v>3.6904834058644487</v>
      </c>
      <c r="N22">
        <f t="shared" si="1"/>
        <v>3.8850700467705841</v>
      </c>
      <c r="O22">
        <f t="shared" si="1"/>
        <v>4.061902573139089</v>
      </c>
      <c r="P22">
        <f t="shared" ref="C22:P23" si="2">$B$2*POWER(P$4/$A22/1000,1/3)</f>
        <v>4.3755519055503127</v>
      </c>
    </row>
    <row r="23" spans="1:16" x14ac:dyDescent="0.2">
      <c r="A23">
        <v>10000</v>
      </c>
      <c r="B23">
        <f t="shared" si="1"/>
        <v>1.4710497897632493</v>
      </c>
      <c r="C23">
        <f t="shared" si="2"/>
        <v>1.8534065955661463</v>
      </c>
      <c r="D23">
        <f t="shared" si="2"/>
        <v>2.1216209271868496</v>
      </c>
      <c r="E23">
        <f t="shared" si="2"/>
        <v>2.3351459837677813</v>
      </c>
      <c r="F23">
        <f t="shared" si="2"/>
        <v>2.5154597568589678</v>
      </c>
      <c r="G23">
        <f t="shared" si="2"/>
        <v>2.6730748660601895</v>
      </c>
      <c r="H23">
        <f t="shared" si="2"/>
        <v>2.8140170142488876</v>
      </c>
      <c r="I23">
        <f t="shared" si="2"/>
        <v>2.9420995795264986</v>
      </c>
      <c r="J23">
        <f t="shared" si="2"/>
        <v>3.0599068705904382</v>
      </c>
      <c r="K23">
        <f t="shared" si="2"/>
        <v>3.1692806978300538</v>
      </c>
      <c r="L23">
        <f t="shared" si="2"/>
        <v>3.4140041389267619</v>
      </c>
      <c r="M23">
        <f t="shared" si="2"/>
        <v>3.627920753455423</v>
      </c>
      <c r="N23">
        <f t="shared" si="2"/>
        <v>3.819208678437489</v>
      </c>
      <c r="O23">
        <f t="shared" si="2"/>
        <v>3.9930434642215968</v>
      </c>
      <c r="P23">
        <f t="shared" si="2"/>
        <v>4.3013756790620485</v>
      </c>
    </row>
  </sheetData>
  <phoneticPr fontId="1" type="noConversion"/>
  <conditionalFormatting sqref="B5:P23">
    <cfRule type="colorScale" priority="1">
      <colorScale>
        <cfvo type="num" val="3"/>
        <cfvo type="percentile" val="50"/>
        <cfvo type="num" val="5"/>
        <color rgb="FF63BE7B"/>
        <color rgb="FFFFC000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蜗轮蜗杆</vt:lpstr>
      <vt:lpstr>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CFRPG</dc:creator>
  <cp:lastModifiedBy>Windows 用户</cp:lastModifiedBy>
  <dcterms:created xsi:type="dcterms:W3CDTF">2018-02-21T14:19:58Z</dcterms:created>
  <dcterms:modified xsi:type="dcterms:W3CDTF">2018-03-01T10:44:18Z</dcterms:modified>
</cp:coreProperties>
</file>