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C56B63C-1374-45F0-98AD-FA4B67478BA3}" xr6:coauthVersionLast="47" xr6:coauthVersionMax="47" xr10:uidLastSave="{00000000-0000-0000-0000-000000000000}"/>
  <bookViews>
    <workbookView xWindow="28680" yWindow="-240" windowWidth="29040" windowHeight="15840" activeTab="3"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Invoice!$A$1:$K$228</definedName>
    <definedName name="_xlnm.Print_Area" localSheetId="2">'Shipping Invoice'!$A$1:$L$219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4" i="2" l="1"/>
  <c r="E206" i="6" l="1"/>
  <c r="E205" i="6"/>
  <c r="E200" i="6"/>
  <c r="E199" i="6"/>
  <c r="E194" i="6"/>
  <c r="E193" i="6"/>
  <c r="E192" i="6"/>
  <c r="E188" i="6"/>
  <c r="E187" i="6"/>
  <c r="E186" i="6"/>
  <c r="E182" i="6"/>
  <c r="E181" i="6"/>
  <c r="E180" i="6"/>
  <c r="E176" i="6"/>
  <c r="E175" i="6"/>
  <c r="E174" i="6"/>
  <c r="E170" i="6"/>
  <c r="E169" i="6"/>
  <c r="E168" i="6"/>
  <c r="E164" i="6"/>
  <c r="E163" i="6"/>
  <c r="E162" i="6"/>
  <c r="E158" i="6"/>
  <c r="E157" i="6"/>
  <c r="E156" i="6"/>
  <c r="E152" i="6"/>
  <c r="E151" i="6"/>
  <c r="E150" i="6"/>
  <c r="E146" i="6"/>
  <c r="E145" i="6"/>
  <c r="E144" i="6"/>
  <c r="E140" i="6"/>
  <c r="E139" i="6"/>
  <c r="E138" i="6"/>
  <c r="E134" i="6"/>
  <c r="E133" i="6"/>
  <c r="E132" i="6"/>
  <c r="E128" i="6"/>
  <c r="E127" i="6"/>
  <c r="E126" i="6"/>
  <c r="E122" i="6"/>
  <c r="E121" i="6"/>
  <c r="E120" i="6"/>
  <c r="E116" i="6"/>
  <c r="E115" i="6"/>
  <c r="E114" i="6"/>
  <c r="E110" i="6"/>
  <c r="E109" i="6"/>
  <c r="E108" i="6"/>
  <c r="E104" i="6"/>
  <c r="E103" i="6"/>
  <c r="E102" i="6"/>
  <c r="E98" i="6"/>
  <c r="E97" i="6"/>
  <c r="E96" i="6"/>
  <c r="E92" i="6"/>
  <c r="E91" i="6"/>
  <c r="E90" i="6"/>
  <c r="E86" i="6"/>
  <c r="E85" i="6"/>
  <c r="E84" i="6"/>
  <c r="E80" i="6"/>
  <c r="E79" i="6"/>
  <c r="E78" i="6"/>
  <c r="E74" i="6"/>
  <c r="E73" i="6"/>
  <c r="E72" i="6"/>
  <c r="E68" i="6"/>
  <c r="E67" i="6"/>
  <c r="E66" i="6"/>
  <c r="E62" i="6"/>
  <c r="E61" i="6"/>
  <c r="E60" i="6"/>
  <c r="E56" i="6"/>
  <c r="E55" i="6"/>
  <c r="E54" i="6"/>
  <c r="E50" i="6"/>
  <c r="E49" i="6"/>
  <c r="E48" i="6"/>
  <c r="E44" i="6"/>
  <c r="E43" i="6"/>
  <c r="E42" i="6"/>
  <c r="E38" i="6"/>
  <c r="E37" i="6"/>
  <c r="E36" i="6"/>
  <c r="E32" i="6"/>
  <c r="E31" i="6"/>
  <c r="E30" i="6"/>
  <c r="E26" i="6"/>
  <c r="E25" i="6"/>
  <c r="E24" i="6"/>
  <c r="E20" i="6"/>
  <c r="E19" i="6"/>
  <c r="E18" i="6"/>
  <c r="K14" i="7"/>
  <c r="K17" i="7"/>
  <c r="K10" i="7"/>
  <c r="I207" i="7"/>
  <c r="N1" i="6"/>
  <c r="E208" i="6" s="1"/>
  <c r="D209" i="6"/>
  <c r="B214" i="7" s="1"/>
  <c r="D208" i="6"/>
  <c r="B213" i="7" s="1"/>
  <c r="D207" i="6"/>
  <c r="B212" i="7" s="1"/>
  <c r="D206" i="6"/>
  <c r="B211" i="7" s="1"/>
  <c r="D205" i="6"/>
  <c r="B210" i="7" s="1"/>
  <c r="D204" i="6"/>
  <c r="B209" i="7" s="1"/>
  <c r="D203" i="6"/>
  <c r="B208" i="7" s="1"/>
  <c r="D202" i="6"/>
  <c r="B207" i="7" s="1"/>
  <c r="D201" i="6"/>
  <c r="B206" i="7" s="1"/>
  <c r="D200" i="6"/>
  <c r="B205" i="7" s="1"/>
  <c r="D199" i="6"/>
  <c r="B204" i="7" s="1"/>
  <c r="D198" i="6"/>
  <c r="B203" i="7" s="1"/>
  <c r="D197" i="6"/>
  <c r="B202" i="7" s="1"/>
  <c r="D196" i="6"/>
  <c r="B201" i="7" s="1"/>
  <c r="D195" i="6"/>
  <c r="B200" i="7" s="1"/>
  <c r="D194" i="6"/>
  <c r="B199" i="7" s="1"/>
  <c r="D193" i="6"/>
  <c r="B198" i="7" s="1"/>
  <c r="D192" i="6"/>
  <c r="B197" i="7" s="1"/>
  <c r="D191" i="6"/>
  <c r="B196" i="7" s="1"/>
  <c r="D190" i="6"/>
  <c r="B195" i="7" s="1"/>
  <c r="D189" i="6"/>
  <c r="B194" i="7" s="1"/>
  <c r="D188" i="6"/>
  <c r="B193" i="7" s="1"/>
  <c r="D187" i="6"/>
  <c r="B192" i="7" s="1"/>
  <c r="D186" i="6"/>
  <c r="B191" i="7" s="1"/>
  <c r="D185" i="6"/>
  <c r="B190" i="7" s="1"/>
  <c r="D184" i="6"/>
  <c r="B189" i="7" s="1"/>
  <c r="D183" i="6"/>
  <c r="B188" i="7" s="1"/>
  <c r="D182" i="6"/>
  <c r="B187" i="7" s="1"/>
  <c r="D181" i="6"/>
  <c r="B186" i="7" s="1"/>
  <c r="D180" i="6"/>
  <c r="B185" i="7" s="1"/>
  <c r="D179" i="6"/>
  <c r="B184" i="7" s="1"/>
  <c r="D178" i="6"/>
  <c r="B183" i="7" s="1"/>
  <c r="D177" i="6"/>
  <c r="B182" i="7" s="1"/>
  <c r="D176" i="6"/>
  <c r="B181" i="7" s="1"/>
  <c r="D175" i="6"/>
  <c r="B180" i="7" s="1"/>
  <c r="D174" i="6"/>
  <c r="B179" i="7" s="1"/>
  <c r="D173" i="6"/>
  <c r="B178" i="7" s="1"/>
  <c r="D172" i="6"/>
  <c r="B177" i="7" s="1"/>
  <c r="D171" i="6"/>
  <c r="B176" i="7" s="1"/>
  <c r="D170" i="6"/>
  <c r="B175" i="7" s="1"/>
  <c r="D169" i="6"/>
  <c r="B174" i="7" s="1"/>
  <c r="D168" i="6"/>
  <c r="B173" i="7" s="1"/>
  <c r="D167" i="6"/>
  <c r="B172" i="7" s="1"/>
  <c r="D166" i="6"/>
  <c r="B171" i="7" s="1"/>
  <c r="D165" i="6"/>
  <c r="B170" i="7" s="1"/>
  <c r="D164" i="6"/>
  <c r="B169" i="7" s="1"/>
  <c r="D163" i="6"/>
  <c r="B168" i="7" s="1"/>
  <c r="D162" i="6"/>
  <c r="B167" i="7" s="1"/>
  <c r="D161" i="6"/>
  <c r="B166" i="7" s="1"/>
  <c r="D160" i="6"/>
  <c r="B165" i="7" s="1"/>
  <c r="D159" i="6"/>
  <c r="B164" i="7" s="1"/>
  <c r="D158" i="6"/>
  <c r="B163" i="7" s="1"/>
  <c r="D157" i="6"/>
  <c r="B162" i="7" s="1"/>
  <c r="D156" i="6"/>
  <c r="B161" i="7" s="1"/>
  <c r="D155" i="6"/>
  <c r="B160" i="7" s="1"/>
  <c r="D154" i="6"/>
  <c r="B159" i="7" s="1"/>
  <c r="D153" i="6"/>
  <c r="B158" i="7" s="1"/>
  <c r="D152" i="6"/>
  <c r="B157" i="7" s="1"/>
  <c r="D151" i="6"/>
  <c r="B156" i="7" s="1"/>
  <c r="D150" i="6"/>
  <c r="B155" i="7" s="1"/>
  <c r="D149" i="6"/>
  <c r="B154" i="7" s="1"/>
  <c r="D148" i="6"/>
  <c r="B153" i="7" s="1"/>
  <c r="D147" i="6"/>
  <c r="B152" i="7" s="1"/>
  <c r="D146" i="6"/>
  <c r="B151" i="7" s="1"/>
  <c r="D145" i="6"/>
  <c r="B150" i="7" s="1"/>
  <c r="D144" i="6"/>
  <c r="B149" i="7" s="1"/>
  <c r="D143" i="6"/>
  <c r="B148" i="7" s="1"/>
  <c r="D142" i="6"/>
  <c r="B147" i="7" s="1"/>
  <c r="D141" i="6"/>
  <c r="B146" i="7" s="1"/>
  <c r="D140" i="6"/>
  <c r="B145" i="7" s="1"/>
  <c r="D139" i="6"/>
  <c r="B144" i="7" s="1"/>
  <c r="D138" i="6"/>
  <c r="B143" i="7" s="1"/>
  <c r="D137" i="6"/>
  <c r="B142" i="7" s="1"/>
  <c r="D136" i="6"/>
  <c r="B141" i="7" s="1"/>
  <c r="D135" i="6"/>
  <c r="B140" i="7"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28" i="7" l="1"/>
  <c r="K28" i="7" s="1"/>
  <c r="I38" i="7"/>
  <c r="K38" i="7" s="1"/>
  <c r="I46" i="7"/>
  <c r="I56" i="7"/>
  <c r="I63" i="7"/>
  <c r="K63" i="7" s="1"/>
  <c r="I73" i="7"/>
  <c r="K73" i="7" s="1"/>
  <c r="I79" i="7"/>
  <c r="K79" i="7" s="1"/>
  <c r="I89" i="7"/>
  <c r="K89" i="7" s="1"/>
  <c r="I106" i="7"/>
  <c r="K106" i="7" s="1"/>
  <c r="I112" i="7"/>
  <c r="I120" i="7"/>
  <c r="K120" i="7" s="1"/>
  <c r="I130" i="7"/>
  <c r="K130" i="7" s="1"/>
  <c r="I138" i="7"/>
  <c r="K138" i="7" s="1"/>
  <c r="I148" i="7"/>
  <c r="K148" i="7" s="1"/>
  <c r="I156" i="7"/>
  <c r="K156" i="7" s="1"/>
  <c r="I168" i="7"/>
  <c r="K168" i="7" s="1"/>
  <c r="I180" i="7"/>
  <c r="K180" i="7" s="1"/>
  <c r="I192" i="7"/>
  <c r="K192" i="7" s="1"/>
  <c r="I204" i="7"/>
  <c r="K204" i="7" s="1"/>
  <c r="I31" i="7"/>
  <c r="K31" i="7" s="1"/>
  <c r="I39" i="7"/>
  <c r="K39" i="7" s="1"/>
  <c r="I49" i="7"/>
  <c r="K49" i="7" s="1"/>
  <c r="I57" i="7"/>
  <c r="K57" i="7" s="1"/>
  <c r="I66" i="7"/>
  <c r="K66" i="7" s="1"/>
  <c r="I74" i="7"/>
  <c r="I80" i="7"/>
  <c r="K80" i="7" s="1"/>
  <c r="I90" i="7"/>
  <c r="K90" i="7" s="1"/>
  <c r="I97" i="7"/>
  <c r="K97" i="7" s="1"/>
  <c r="I107" i="7"/>
  <c r="K107" i="7" s="1"/>
  <c r="I113" i="7"/>
  <c r="K113" i="7" s="1"/>
  <c r="I123" i="7"/>
  <c r="K123" i="7" s="1"/>
  <c r="I131" i="7"/>
  <c r="K131" i="7" s="1"/>
  <c r="I141" i="7"/>
  <c r="K141" i="7" s="1"/>
  <c r="I149" i="7"/>
  <c r="K149" i="7" s="1"/>
  <c r="I159" i="7"/>
  <c r="K159" i="7" s="1"/>
  <c r="I171" i="7"/>
  <c r="I183" i="7"/>
  <c r="I195" i="7"/>
  <c r="K195" i="7" s="1"/>
  <c r="K56" i="7"/>
  <c r="K194" i="7"/>
  <c r="I205" i="7"/>
  <c r="K205" i="7" s="1"/>
  <c r="I187" i="7"/>
  <c r="K187" i="7" s="1"/>
  <c r="I169" i="7"/>
  <c r="K169" i="7" s="1"/>
  <c r="I151" i="7"/>
  <c r="K151" i="7" s="1"/>
  <c r="I139" i="7"/>
  <c r="K139" i="7" s="1"/>
  <c r="I127" i="7"/>
  <c r="K127" i="7" s="1"/>
  <c r="I115" i="7"/>
  <c r="K115" i="7" s="1"/>
  <c r="I98" i="7"/>
  <c r="K98" i="7" s="1"/>
  <c r="I87" i="7"/>
  <c r="K87" i="7" s="1"/>
  <c r="I70" i="7"/>
  <c r="K70" i="7" s="1"/>
  <c r="I64" i="7"/>
  <c r="I58" i="7"/>
  <c r="K58" i="7" s="1"/>
  <c r="I47" i="7"/>
  <c r="K47" i="7" s="1"/>
  <c r="I29" i="7"/>
  <c r="I214" i="7"/>
  <c r="K214" i="7" s="1"/>
  <c r="I208" i="7"/>
  <c r="K208" i="7" s="1"/>
  <c r="I202" i="7"/>
  <c r="K202" i="7" s="1"/>
  <c r="I196" i="7"/>
  <c r="K196" i="7" s="1"/>
  <c r="I190" i="7"/>
  <c r="K190" i="7" s="1"/>
  <c r="I184" i="7"/>
  <c r="K184" i="7" s="1"/>
  <c r="I178" i="7"/>
  <c r="K178" i="7" s="1"/>
  <c r="I172" i="7"/>
  <c r="K172" i="7" s="1"/>
  <c r="I166" i="7"/>
  <c r="K166" i="7" s="1"/>
  <c r="I160" i="7"/>
  <c r="K160" i="7" s="1"/>
  <c r="I213" i="7"/>
  <c r="K213" i="7" s="1"/>
  <c r="I212" i="7"/>
  <c r="K212" i="7" s="1"/>
  <c r="I206" i="7"/>
  <c r="K206" i="7" s="1"/>
  <c r="I200" i="7"/>
  <c r="K200" i="7" s="1"/>
  <c r="I194" i="7"/>
  <c r="I188" i="7"/>
  <c r="K188" i="7" s="1"/>
  <c r="I182" i="7"/>
  <c r="K182" i="7" s="1"/>
  <c r="I176" i="7"/>
  <c r="K176" i="7" s="1"/>
  <c r="I170" i="7"/>
  <c r="K170" i="7" s="1"/>
  <c r="I164" i="7"/>
  <c r="K164" i="7" s="1"/>
  <c r="I158" i="7"/>
  <c r="K158" i="7" s="1"/>
  <c r="I152" i="7"/>
  <c r="K152" i="7" s="1"/>
  <c r="I146" i="7"/>
  <c r="K146" i="7" s="1"/>
  <c r="I140" i="7"/>
  <c r="K140" i="7" s="1"/>
  <c r="I134" i="7"/>
  <c r="K134" i="7" s="1"/>
  <c r="I128" i="7"/>
  <c r="K128" i="7" s="1"/>
  <c r="I122" i="7"/>
  <c r="K122" i="7" s="1"/>
  <c r="I116" i="7"/>
  <c r="K116" i="7" s="1"/>
  <c r="I105" i="7"/>
  <c r="I99" i="7"/>
  <c r="I94" i="7"/>
  <c r="K94" i="7" s="1"/>
  <c r="I88" i="7"/>
  <c r="K88" i="7" s="1"/>
  <c r="I82" i="7"/>
  <c r="K82" i="7" s="1"/>
  <c r="I76" i="7"/>
  <c r="K76" i="7" s="1"/>
  <c r="I71" i="7"/>
  <c r="K71" i="7" s="1"/>
  <c r="I65" i="7"/>
  <c r="K65" i="7" s="1"/>
  <c r="I59" i="7"/>
  <c r="K59" i="7" s="1"/>
  <c r="I54" i="7"/>
  <c r="K54" i="7" s="1"/>
  <c r="I48" i="7"/>
  <c r="K48" i="7" s="1"/>
  <c r="I42" i="7"/>
  <c r="K42" i="7" s="1"/>
  <c r="I36" i="7"/>
  <c r="K36" i="7" s="1"/>
  <c r="I30" i="7"/>
  <c r="K30" i="7" s="1"/>
  <c r="I24" i="7"/>
  <c r="K24" i="7" s="1"/>
  <c r="I211" i="7"/>
  <c r="K211" i="7" s="1"/>
  <c r="I199" i="7"/>
  <c r="K199" i="7" s="1"/>
  <c r="I193" i="7"/>
  <c r="K193" i="7" s="1"/>
  <c r="I181" i="7"/>
  <c r="K181" i="7" s="1"/>
  <c r="I175" i="7"/>
  <c r="K175" i="7" s="1"/>
  <c r="I163" i="7"/>
  <c r="K163" i="7" s="1"/>
  <c r="I157" i="7"/>
  <c r="K157" i="7" s="1"/>
  <c r="I145" i="7"/>
  <c r="K145" i="7" s="1"/>
  <c r="I133" i="7"/>
  <c r="K133" i="7" s="1"/>
  <c r="I121" i="7"/>
  <c r="K121" i="7" s="1"/>
  <c r="I110" i="7"/>
  <c r="K110" i="7" s="1"/>
  <c r="I104" i="7"/>
  <c r="K104" i="7" s="1"/>
  <c r="I93" i="7"/>
  <c r="K93" i="7" s="1"/>
  <c r="I81" i="7"/>
  <c r="K81" i="7" s="1"/>
  <c r="I53" i="7"/>
  <c r="K53" i="7" s="1"/>
  <c r="I41" i="7"/>
  <c r="K41" i="7" s="1"/>
  <c r="I35" i="7"/>
  <c r="K35" i="7" s="1"/>
  <c r="I23" i="7"/>
  <c r="K23" i="7" s="1"/>
  <c r="I32" i="7"/>
  <c r="K32" i="7" s="1"/>
  <c r="I40" i="7"/>
  <c r="I50" i="7"/>
  <c r="K50" i="7" s="1"/>
  <c r="I67" i="7"/>
  <c r="K67" i="7" s="1"/>
  <c r="I75" i="7"/>
  <c r="K75" i="7" s="1"/>
  <c r="I83" i="7"/>
  <c r="K83" i="7" s="1"/>
  <c r="I91" i="7"/>
  <c r="K91" i="7" s="1"/>
  <c r="I100" i="7"/>
  <c r="K100" i="7" s="1"/>
  <c r="I108" i="7"/>
  <c r="K108" i="7" s="1"/>
  <c r="I114" i="7"/>
  <c r="K114" i="7" s="1"/>
  <c r="I124" i="7"/>
  <c r="K124" i="7" s="1"/>
  <c r="I132" i="7"/>
  <c r="K132" i="7" s="1"/>
  <c r="I142" i="7"/>
  <c r="K142" i="7" s="1"/>
  <c r="I150" i="7"/>
  <c r="K150" i="7" s="1"/>
  <c r="I161" i="7"/>
  <c r="K161" i="7" s="1"/>
  <c r="I173" i="7"/>
  <c r="K173" i="7" s="1"/>
  <c r="I185" i="7"/>
  <c r="K185" i="7" s="1"/>
  <c r="I197" i="7"/>
  <c r="K197" i="7" s="1"/>
  <c r="I209" i="7"/>
  <c r="K209" i="7" s="1"/>
  <c r="K105" i="7"/>
  <c r="K171" i="7"/>
  <c r="K183" i="7"/>
  <c r="K207" i="7"/>
  <c r="I25" i="7"/>
  <c r="K25" i="7" s="1"/>
  <c r="I33" i="7"/>
  <c r="K33" i="7" s="1"/>
  <c r="I43" i="7"/>
  <c r="K43" i="7" s="1"/>
  <c r="I51" i="7"/>
  <c r="K51" i="7" s="1"/>
  <c r="I60" i="7"/>
  <c r="K60" i="7" s="1"/>
  <c r="I68" i="7"/>
  <c r="K68" i="7" s="1"/>
  <c r="I84" i="7"/>
  <c r="K84" i="7" s="1"/>
  <c r="I92" i="7"/>
  <c r="K92" i="7" s="1"/>
  <c r="I101" i="7"/>
  <c r="K101" i="7" s="1"/>
  <c r="I109" i="7"/>
  <c r="K109" i="7" s="1"/>
  <c r="I117" i="7"/>
  <c r="K117" i="7" s="1"/>
  <c r="I125" i="7"/>
  <c r="K125" i="7" s="1"/>
  <c r="I135" i="7"/>
  <c r="K135" i="7" s="1"/>
  <c r="I143" i="7"/>
  <c r="K143" i="7" s="1"/>
  <c r="I153" i="7"/>
  <c r="K153" i="7" s="1"/>
  <c r="I162" i="7"/>
  <c r="K162" i="7" s="1"/>
  <c r="I174" i="7"/>
  <c r="K174" i="7" s="1"/>
  <c r="I186" i="7"/>
  <c r="K186" i="7" s="1"/>
  <c r="I198" i="7"/>
  <c r="K198" i="7" s="1"/>
  <c r="I210" i="7"/>
  <c r="K210" i="7" s="1"/>
  <c r="I26" i="7"/>
  <c r="K26" i="7" s="1"/>
  <c r="I34" i="7"/>
  <c r="K34" i="7" s="1"/>
  <c r="I44" i="7"/>
  <c r="K44" i="7" s="1"/>
  <c r="I52" i="7"/>
  <c r="K52" i="7" s="1"/>
  <c r="I61" i="7"/>
  <c r="K61" i="7" s="1"/>
  <c r="I69" i="7"/>
  <c r="K69" i="7" s="1"/>
  <c r="I77" i="7"/>
  <c r="K77" i="7" s="1"/>
  <c r="I85" i="7"/>
  <c r="K85" i="7" s="1"/>
  <c r="I95" i="7"/>
  <c r="K95" i="7" s="1"/>
  <c r="I102" i="7"/>
  <c r="K102" i="7" s="1"/>
  <c r="I118" i="7"/>
  <c r="K118" i="7" s="1"/>
  <c r="I126" i="7"/>
  <c r="K126" i="7" s="1"/>
  <c r="I136" i="7"/>
  <c r="K136" i="7" s="1"/>
  <c r="I144" i="7"/>
  <c r="K144" i="7" s="1"/>
  <c r="I154" i="7"/>
  <c r="K154" i="7" s="1"/>
  <c r="I165" i="7"/>
  <c r="K165" i="7" s="1"/>
  <c r="I177" i="7"/>
  <c r="K177" i="7" s="1"/>
  <c r="I189" i="7"/>
  <c r="K189" i="7" s="1"/>
  <c r="I201" i="7"/>
  <c r="K201" i="7" s="1"/>
  <c r="K29" i="7"/>
  <c r="I27" i="7"/>
  <c r="K27" i="7" s="1"/>
  <c r="I37" i="7"/>
  <c r="K37" i="7" s="1"/>
  <c r="I45" i="7"/>
  <c r="K45" i="7" s="1"/>
  <c r="I55" i="7"/>
  <c r="K55" i="7" s="1"/>
  <c r="I62" i="7"/>
  <c r="K62" i="7" s="1"/>
  <c r="I72" i="7"/>
  <c r="K72" i="7" s="1"/>
  <c r="I78" i="7"/>
  <c r="K78" i="7" s="1"/>
  <c r="I86" i="7"/>
  <c r="K86" i="7" s="1"/>
  <c r="I96" i="7"/>
  <c r="K96" i="7" s="1"/>
  <c r="I103" i="7"/>
  <c r="K103" i="7" s="1"/>
  <c r="I111" i="7"/>
  <c r="K111" i="7" s="1"/>
  <c r="I119" i="7"/>
  <c r="K119" i="7" s="1"/>
  <c r="I129" i="7"/>
  <c r="K129" i="7" s="1"/>
  <c r="I137" i="7"/>
  <c r="K137" i="7" s="1"/>
  <c r="I147" i="7"/>
  <c r="K147" i="7" s="1"/>
  <c r="I155" i="7"/>
  <c r="K155" i="7" s="1"/>
  <c r="I167" i="7"/>
  <c r="K167" i="7" s="1"/>
  <c r="I179" i="7"/>
  <c r="K179" i="7" s="1"/>
  <c r="I191" i="7"/>
  <c r="K191" i="7" s="1"/>
  <c r="I203" i="7"/>
  <c r="K203" i="7" s="1"/>
  <c r="K74" i="7"/>
  <c r="K99" i="7"/>
  <c r="K40" i="7"/>
  <c r="K46" i="7"/>
  <c r="K64" i="7"/>
  <c r="K112" i="7"/>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198" i="6"/>
  <c r="E204"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M11" i="6"/>
  <c r="I224" i="2" s="1"/>
  <c r="J215" i="2" l="1"/>
  <c r="J217" i="2" s="1"/>
  <c r="I221" i="2" s="1"/>
  <c r="K215"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216" i="7" l="1"/>
  <c r="K218" i="7"/>
  <c r="F1002"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23" i="2" s="1"/>
  <c r="I227" i="2" l="1"/>
  <c r="I225" i="2" s="1"/>
  <c r="I228" i="2"/>
  <c r="I22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<sst xmlns="http://schemas.openxmlformats.org/spreadsheetml/2006/main" count="4615" uniqueCount="995">
  <si>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</si>
  <si>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</si>
  <si>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</si>
  <si>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</si>
  <si>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</si>
  <si>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</si>
  <si>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</si>
  <si>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</si>
  <si>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</si>
  <si>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</si>
  <si>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</si>
  <si>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</si>
  <si>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</si>
  <si>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</si>
  <si>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</si>
  <si>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</si>
  <si>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</si>
  <si>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</si>
  <si>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</si>
  <si>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</si>
  <si>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</si>
  <si>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</si>
  <si>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</si>
  <si>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</si>
  <si>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</si>
  <si>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</si>
  <si>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</si>
  <si>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</si>
  <si>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</si>
  <si>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</si>
  <si>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</si>
  <si>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</si>
  <si>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</si>
  <si>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</si>
  <si>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</si>
  <si>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</si>
  <si>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</si>
  <si>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</si>
  <si>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</si>
  <si>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</si>
  <si>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</si>
  <si>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</si>
  <si>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</si>
  <si>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</si>
  <si>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</si>
  <si>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</si>
  <si>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</si>
  <si>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</si>
  <si>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</si>
  <si>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</si>
  <si>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</si>
  <si>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</si>
  <si>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</si>
  <si>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</si>
  <si>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</si>
  <si>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</si>
  <si>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</si>
  <si>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</si>
  <si>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</si>
  <si>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</si>
  <si>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</si>
  <si>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</si>
  <si>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</si>
  <si>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</si>
  <si>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</si>
  <si>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</si>
  <si>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</si>
  <si>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</si>
  <si>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</si>
  <si>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</si>
  <si>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</si>
  <si>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</si>
  <si>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</si>
  <si>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</si>
  <si>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</si>
  <si>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</si>
  <si>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</si>
  <si>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</si>
  <si>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</si>
  <si>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</si>
  <si>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</si>
  <si>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</si>
  <si>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</si>
  <si>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</si>
  <si>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</si>
  <si>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</si>
  <si>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</si>
  <si>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</si>
  <si>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</si>
  <si>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</si>
  <si>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</si>
  <si>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</si>
  <si>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</si>
  <si>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</si>
  <si>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</si>
  <si>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</si>
  <si>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</si>
  <si>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</si>
  <si>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</si>
  <si>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</si>
  <si>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</si>
  <si>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</si>
  <si>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</si>
  <si>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</si>
  <si>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</si>
  <si>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</si>
  <si>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</si>
  <si>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</si>
  <si>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</si>
  <si>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</si>
  <si>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</si>
  <si>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</si>
  <si>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</si>
  <si>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</si>
  <si>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</si>
  <si>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</si>
  <si>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</si>
  <si>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</si>
  <si>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</si>
  <si>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</si>
  <si>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</si>
  <si>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</si>
  <si>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</si>
  <si>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</si>
  <si>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</si>
  <si>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</si>
  <si>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</si>
  <si>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</si>
  <si>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</si>
  <si>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</si>
  <si>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</si>
  <si>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</si>
  <si>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</si>
  <si>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</si>
  <si>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</si>
  <si>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</si>
  <si>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</si>
  <si>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</si>
  <si>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</si>
  <si>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</si>
  <si>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</si>
  <si>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</si>
  <si>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</si>
  <si>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</si>
  <si>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</si>
  <si>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</si>
  <si>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</si>
  <si>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</si>
  <si>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</si>
  <si>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</si>
  <si>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</si>
  <si>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</si>
  <si>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</si>
  <si>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</si>
  <si>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</si>
  <si>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</si>
  <si>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</si>
  <si>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</si>
  <si>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</si>
  <si>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</si>
  <si>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</si>
  <si>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</si>
  <si>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</si>
  <si>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</si>
  <si>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</si>
  <si>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</si>
  <si>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</si>
  <si>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</si>
  <si>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</si>
  <si>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</si>
  <si>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</si>
  <si>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</si>
  <si>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</si>
  <si>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</si>
  <si>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</si>
  <si>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</si>
  <si>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</si>
  <si>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</si>
  <si>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</si>
  <si>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</si>
  <si>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</si>
  <si>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</si>
  <si>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</si>
  <si>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</si>
  <si>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</si>
  <si>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</si>
  <si>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</si>
  <si>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</si>
  <si>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</si>
  <si>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</si>
  <si>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</si>
  <si>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</si>
  <si>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</si>
  <si>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</si>
  <si>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</si>
  <si>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</si>
  <si>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</si>
  <si>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</si>
  <si>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</si>
  <si>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</si>
  <si>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</si>
  <si>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</si>
  <si>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</si>
  <si>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</si>
  <si>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</si>
  <si>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</si>
  <si>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</si>
  <si>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</si>
  <si>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</si>
  <si>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</si>
  <si>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</si>
  <si>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</si>
  <si>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</si>
  <si>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</si>
  <si>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</si>
  <si>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</si>
  <si>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</si>
  <si>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</si>
  <si>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</si>
  <si>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</si>
  <si>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</si>
  <si>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</si>
  <si>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</si>
  <si>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</si>
  <si>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</si>
  <si>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</si>
  <si>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</si>
  <si>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</si>
  <si>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</si>
  <si>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</si>
  <si>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</si>
  <si>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</si>
  <si>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</si>
  <si>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</si>
  <si>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</si>
  <si>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</si>
  <si>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</si>
  <si>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</si>
  <si>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</si>
  <si>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</si>
  <si>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</si>
  <si>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</si>
  <si>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</si>
  <si>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</si>
  <si>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</si>
  <si>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</si>
  <si>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</si>
  <si>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</si>
  <si>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</si>
  <si>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</si>
  <si>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</si>
  <si>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</si>
  <si>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</si>
  <si>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</si>
  <si>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</si>
  <si>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</si>
  <si>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</si>
  <si>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</si>
  <si>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</si>
  <si>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</si>
  <si>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</si>
  <si>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</si>
  <si>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</si>
  <si>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</si>
  <si>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</si>
  <si>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</si>
  <si>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</si>
  <si>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</si>
  <si>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</si>
  <si>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</si>
  <si>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</si>
  <si>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</si>
  <si>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</si>
  <si>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</si>
  <si>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</si>
  <si>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</si>
  <si>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</si>
  <si>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</si>
  <si>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</si>
  <si>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</si>
  <si>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</si>
  <si>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</si>
  <si>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</si>
  <si>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</si>
  <si>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</si>
  <si>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</si>
  <si>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</si>
  <si>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</si>
  <si>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</si>
  <si>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</si>
  <si>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</si>
  <si>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</si>
  <si>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</si>
  <si>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</si>
  <si>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</si>
  <si>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</si>
  <si>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</si>
  <si>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</si>
  <si>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</si>
  <si>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</si>
  <si>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</si>
  <si>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</si>
  <si>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</si>
  <si>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</si>
  <si>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</si>
  <si>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</si>
  <si>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</si>
  <si>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</si>
  <si>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</si>
  <si>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</si>
  <si>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</si>
  <si>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</si>
  <si>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</si>
  <si>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</si>
  <si>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</si>
  <si>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</si>
  <si>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</si>
  <si>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</si>
  <si>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</si>
  <si>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</si>
  <si>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</si>
  <si>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</si>
  <si>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</si>
  <si>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</si>
  <si>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</si>
  <si>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</si>
  <si>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</si>
  <si>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</si>
  <si>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</si>
  <si>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</si>
  <si>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</si>
  <si>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</si>
  <si>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</si>
  <si>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</si>
  <si>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</si>
  <si>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</si>
  <si>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</si>
  <si>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</si>
  <si>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</si>
  <si>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</si>
  <si>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</si>
  <si>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</si>
  <si>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</si>
  <si>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</si>
  <si>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</si>
  <si>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</si>
  <si>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</si>
  <si>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</si>
  <si>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</si>
  <si>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</si>
  <si>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</si>
  <si>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</si>
  <si>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</si>
  <si>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</si>
  <si>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</si>
  <si>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</si>
  <si>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</si>
  <si>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</si>
  <si>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</si>
  <si>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</si>
  <si>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</si>
  <si>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</si>
  <si>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</si>
  <si>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</si>
  <si>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</si>
  <si>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</si>
  <si>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</si>
  <si>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</si>
  <si>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</si>
  <si>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</si>
  <si>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</si>
  <si>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</si>
  <si>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</si>
  <si>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</si>
  <si>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</si>
  <si>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</si>
  <si>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</si>
  <si>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</si>
  <si>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</si>
  <si>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</si>
  <si>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</si>
  <si>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</si>
  <si>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</si>
  <si>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</si>
  <si>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</si>
  <si>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</si>
  <si>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</si>
  <si>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</si>
  <si>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</si>
  <si>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</si>
  <si>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</si>
  <si>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</si>
  <si>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</si>
  <si>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</si>
  <si>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</si>
  <si>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</si>
  <si>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</si>
  <si>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</si>
  <si>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</si>
  <si>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</si>
  <si>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</si>
  <si>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</si>
  <si>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</si>
  <si>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</si>
  <si>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</si>
  <si>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</si>
  <si>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</si>
  <si>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</si>
  <si>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</si>
  <si>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</si>
  <si>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</si>
  <si>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</si>
  <si>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</si>
  <si>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</si>
  <si>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</si>
  <si>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</si>
  <si>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</si>
  <si>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</si>
  <si>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</si>
  <si>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</si>
  <si>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</si>
  <si>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</si>
  <si>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</si>
  <si>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</si>
  <si>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</si>
  <si>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</si>
  <si>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</si>
  <si>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</si>
  <si>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</si>
  <si>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</si>
  <si>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</si>
  <si>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</si>
  <si>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</si>
  <si>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</si>
  <si>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</si>
  <si>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</si>
  <si>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</si>
  <si>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</si>
  <si>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</si>
  <si>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</si>
  <si>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</si>
  <si>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</si>
  <si>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</si>
  <si>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</si>
  <si>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</si>
  <si>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</si>
  <si>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</si>
  <si>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</si>
  <si>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</si>
  <si>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</si>
  <si>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</si>
  <si>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</si>
  <si>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</si>
  <si>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</si>
  <si>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</si>
  <si>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</si>
  <si>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</si>
  <si>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</si>
  <si>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</si>
  <si>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</si>
  <si>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</si>
  <si>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</si>
  <si>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</si>
  <si>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</si>
  <si>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</si>
  <si>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</si>
  <si>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</si>
  <si>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</si>
  <si>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</si>
  <si>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</si>
  <si>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</si>
  <si>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</si>
  <si>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</si>
  <si>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</si>
  <si>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</si>
  <si>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</si>
  <si>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</si>
  <si>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</si>
  <si>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</si>
  <si>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</si>
  <si>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</si>
  <si>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</si>
  <si>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</si>
  <si>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</si>
  <si>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</si>
  <si>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</si>
  <si>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</si>
  <si>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</si>
  <si>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</si>
  <si>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</si>
  <si>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</si>
  <si>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</si>
  <si>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</si>
  <si>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</si>
  <si>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</si>
  <si>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</si>
  <si>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</si>
  <si>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</si>
  <si>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</si>
  <si>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</si>
  <si>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</si>
  <si>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</si>
  <si>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</si>
  <si>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</si>
  <si>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</si>
  <si>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</si>
  <si>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</si>
  <si>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</si>
  <si>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</si>
  <si>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</si>
  <si>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</si>
  <si>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</si>
  <si>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</si>
  <si>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</si>
  <si>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</si>
  <si>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</si>
  <si>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</si>
  <si>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</si>
  <si>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</si>
  <si>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</si>
  <si>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</si>
  <si>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</si>
  <si>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</si>
  <si>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</si>
  <si>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</si>
  <si>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</si>
  <si>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</si>
  <si>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</si>
  <si>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</si>
  <si>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</si>
  <si>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</si>
  <si>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</si>
  <si>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</si>
  <si>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</si>
  <si>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</si>
  <si>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</si>
  <si>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</si>
  <si>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</si>
  <si>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</si>
  <si>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</si>
  <si>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</si>
  <si>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</si>
  <si>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</si>
  <si>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</si>
  <si>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</si>
  <si>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</si>
  <si>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</si>
  <si>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</si>
  <si>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</si>
  <si>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</si>
  <si>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</si>
  <si>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</si>
  <si>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</si>
  <si>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</si>
  <si>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</si>
  <si>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</si>
  <si>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</si>
  <si>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</si>
  <si>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</si>
  <si>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</si>
  <si>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</si>
  <si>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</si>
  <si>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</si>
  <si>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</si>
  <si>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</si>
  <si>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</si>
  <si>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</si>
  <si>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</si>
  <si>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</si>
  <si>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</si>
  <si>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</si>
  <si>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</si>
  <si>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</si>
  <si>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</si>
  <si>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</si>
  <si>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</si>
  <si>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</si>
  <si>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</si>
  <si>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</si>
  <si>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</si>
  <si>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</si>
  <si>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</si>
  <si>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</si>
  <si>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</si>
  <si>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</si>
  <si>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</si>
  <si>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</si>
  <si>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</si>
  <si>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</si>
  <si>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</si>
  <si>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</si>
  <si>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</si>
  <si>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</si>
  <si>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</si>
  <si>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</si>
  <si>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</si>
  <si>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</si>
  <si>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</si>
  <si>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</si>
  <si>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</si>
  <si>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</si>
  <si>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</si>
  <si>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</si>
  <si>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</si>
  <si>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</si>
  <si>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</si>
  <si>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</si>
  <si>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</si>
  <si>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</si>
  <si>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</si>
  <si>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</si>
  <si>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</si>
  <si>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</si>
  <si>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</si>
  <si>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</si>
  <si>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</si>
  <si>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</si>
  <si>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</si>
  <si>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</si>
  <si>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</si>
  <si>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</si>
  <si>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</si>
  <si>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</si>
  <si>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</si>
  <si>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</si>
  <si>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</si>
  <si>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</si>
  <si>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</si>
  <si>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</si>
  <si>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</si>
  <si>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</si>
  <si>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</si>
  <si>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</si>
  <si>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</si>
  <si>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</si>
  <si>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</si>
  <si>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</si>
  <si>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</si>
  <si>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</si>
  <si>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</si>
  <si>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</si>
  <si>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</si>
  <si>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</si>
  <si>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</si>
  <si>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</si>
  <si>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</si>
  <si>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</si>
  <si>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</si>
  <si>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</si>
  <si>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</si>
  <si>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</si>
  <si>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</si>
  <si>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</si>
  <si>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</si>
  <si>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</si>
  <si>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</si>
  <si>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</si>
  <si>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</si>
  <si>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</si>
  <si>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</si>
  <si>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</si>
  <si>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</si>
  <si>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</si>
  <si>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</si>
  <si>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</si>
  <si>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</si>
  <si>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</si>
  <si>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</si>
  <si>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</si>
  <si>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</si>
  <si>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</si>
  <si>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</si>
  <si>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</si>
  <si>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</si>
  <si>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</si>
  <si>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</si>
  <si>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</si>
  <si>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</si>
  <si>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</si>
  <si>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</si>
  <si>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</si>
  <si>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</si>
  <si>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</si>
  <si>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</si>
  <si>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</si>
  <si>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</si>
  <si>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</si>
  <si>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</si>
  <si>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</si>
  <si>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</si>
  <si>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</si>
  <si>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</si>
  <si>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</si>
  <si>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</si>
  <si>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</si>
  <si>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</si>
  <si>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</si>
  <si>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</si>
  <si>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</si>
  <si>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</si>
  <si>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</si>
  <si>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</si>
  <si>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</si>
  <si>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</si>
  <si>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</si>
  <si>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</si>
  <si>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</si>
  <si>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</si>
  <si>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</si>
  <si>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</si>
  <si>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Pabo Star LTD</t>
  </si>
  <si>
    <t>Adrian Tatu</t>
  </si>
  <si>
    <t>62 southcrest gardens</t>
  </si>
  <si>
    <t>b974jw Redditch</t>
  </si>
  <si>
    <t>United Kingdom</t>
  </si>
  <si>
    <t>Tel: +44 7543176283</t>
  </si>
  <si>
    <t>Email: adrian7a7u@yahoo.com</t>
  </si>
  <si>
    <t>AGCLN20</t>
  </si>
  <si>
    <t>Sterling Silver fake nose clip, 20g (0.8mm)</t>
  </si>
  <si>
    <t>AGSEPV11</t>
  </si>
  <si>
    <t>AGSEPV6</t>
  </si>
  <si>
    <t>AGSEPV7</t>
  </si>
  <si>
    <t>ALBCN5</t>
  </si>
  <si>
    <t>Bio - Flex labret, 16g (1.2mm) with a 5mm steel cone</t>
  </si>
  <si>
    <t>BILBBV</t>
  </si>
  <si>
    <t>Clear bio flexible labret, 16g (1.2mm) with a 2mm sterling silver ball</t>
  </si>
  <si>
    <t>BILBZRG</t>
  </si>
  <si>
    <t>Clear bio flexible labret, 16g (1.2mm) with 18k gold plated 925 silver top with round 2mm prong set CZ stone</t>
  </si>
  <si>
    <t>Cz Color: Aquamarine</t>
  </si>
  <si>
    <t>Cz Color: Jet</t>
  </si>
  <si>
    <t>Cz Color: Garnet</t>
  </si>
  <si>
    <t>Cz Color: Yellow</t>
  </si>
  <si>
    <t>BILG16</t>
  </si>
  <si>
    <t>Clear bio flexible labret, 16g (1.2mm) with a 3mm flat push in sterling silver top with a black star on a white background logo</t>
  </si>
  <si>
    <t>BILQ3</t>
  </si>
  <si>
    <t>Clear bio flexible labret 16g (1.2mm) with a 925 silver top with square 3mm prong set CZ (Cubic Zirconia)</t>
  </si>
  <si>
    <t>Crystal Color: Lavender</t>
  </si>
  <si>
    <t>BLK289</t>
  </si>
  <si>
    <t>Quantity In Bulk: Size 10mm Quantity 100 pcs</t>
  </si>
  <si>
    <t>Wholesale silver nose ring bulk of 1000, 500, 250 or 100 pcs. of 925 Silver endless nose hoops, 22g (0.6mm), with an outer diameter</t>
  </si>
  <si>
    <t>BLK290</t>
  </si>
  <si>
    <t>Quantity In Bulk: Size 8mm Quantity 100 pcs</t>
  </si>
  <si>
    <t>Wholesale silver nose ring bulk of 1000, 500, 250 or 100 pcs. of 925 Silver nose hoops with ball, 22g (0.6mm), with an outer diameter</t>
  </si>
  <si>
    <t>BLK459</t>
  </si>
  <si>
    <t>Wholesale silver nose piercing bulk of 1000, 500, 250 or 100 pcs. of 925 sterling silver nose stud, 22g (0.6mm) with a 1.5mm ball shaped top</t>
  </si>
  <si>
    <t>BLK501</t>
  </si>
  <si>
    <t>Wholesale silver nose piercing bulk of 1000, 500, 250 or 100 pcs. of 925 sterling silver nose studs, 22g (0.6mm) with 2mm round prong set crystal</t>
  </si>
  <si>
    <t>BNSDI</t>
  </si>
  <si>
    <t>Surgical Steel belly Banana, 14g (1.6mm) with an upper 5mm steel ball and a lower 5mm steel dice</t>
  </si>
  <si>
    <t>CLNH20</t>
  </si>
  <si>
    <t>316L steel non piercing clip-on nose ring 0.8mm (20g) with hook design</t>
  </si>
  <si>
    <t>ECF</t>
  </si>
  <si>
    <t>Surgical steel clip-on fake helix clip in a double hoop design in 14g (1.6mm )</t>
  </si>
  <si>
    <t>EHVCF1</t>
  </si>
  <si>
    <t>Sterling silver helix ear cuff with moon &amp; star design (sold per pcs. and not per pair)</t>
  </si>
  <si>
    <t>EHVCF8</t>
  </si>
  <si>
    <t>Sterling silver helix ear cuff with flower design (sold per pcs. and not per pair)</t>
  </si>
  <si>
    <t>ENDT</t>
  </si>
  <si>
    <t>925 sterling silver endless hoop, 0.6mm (22g) triangle shape design</t>
  </si>
  <si>
    <t>FBN2CG</t>
  </si>
  <si>
    <t>Length: 10mm Clear Bioflex</t>
  </si>
  <si>
    <t>Bioflex belly banana, 14g (1.6mm) with an 5mm &amp; 8mm bezel set steel jewel ball</t>
  </si>
  <si>
    <t>Length: 12mm Clear Bioflex</t>
  </si>
  <si>
    <t>GNBZM1</t>
  </si>
  <si>
    <t>14k gold nose bone, 22g (0.6mm) with a 2mm round prong set CZ stone</t>
  </si>
  <si>
    <t>GNSZM2</t>
  </si>
  <si>
    <t>14k gold nose stud, 0.6mm (22g) prong set 2mm round color Cubic Zirconia (CZ) stone</t>
  </si>
  <si>
    <t>GYSRD</t>
  </si>
  <si>
    <t>GYSRD1</t>
  </si>
  <si>
    <t>HCR16</t>
  </si>
  <si>
    <t>Surgical steel heart shaped ball closure ring, 16g (1.2mm) with 3mm closure ball</t>
  </si>
  <si>
    <t>HEXH</t>
  </si>
  <si>
    <t>925 sterling silver helix piercing seamless ring, 18g (1mm) in heart shape suitable for daith or helix or tragus outer diameter 12mm</t>
  </si>
  <si>
    <t>HR11RG</t>
  </si>
  <si>
    <t>HR17</t>
  </si>
  <si>
    <t>HR28RG</t>
  </si>
  <si>
    <t>18k gold plated 925 silver seamless nose hoops, 22g (0.6mm) with a 3mm fixed ball between two small 2mm balls - outer diameter of 3/8 (10mm)</t>
  </si>
  <si>
    <t>IPARE</t>
  </si>
  <si>
    <t>Areng wood fake plug with surgical steel post</t>
  </si>
  <si>
    <t>IPR</t>
  </si>
  <si>
    <t>Size: 4mm</t>
  </si>
  <si>
    <t>High polished surgical steel fake plug with rubber O-Rings</t>
  </si>
  <si>
    <t>Size: 5mm</t>
  </si>
  <si>
    <t>IPTRD</t>
  </si>
  <si>
    <t>Anodized surgical steel fake plug in black and gold without O-Rings</t>
  </si>
  <si>
    <t>Color: Rose-gold</t>
  </si>
  <si>
    <t>ITP</t>
  </si>
  <si>
    <t>Surgical steel fake taper with rubber O-rings - size 6mm</t>
  </si>
  <si>
    <t>IVTP</t>
  </si>
  <si>
    <t>Acrylic fake taper with rubber O-rings in UV and solid colors</t>
  </si>
  <si>
    <t>LBCMN</t>
  </si>
  <si>
    <t>Surgical steel monroe piercing, 16g (1.2mm) with a 3mm bezel set jewel ball</t>
  </si>
  <si>
    <t>Length: 4mm</t>
  </si>
  <si>
    <t>LBIFB</t>
  </si>
  <si>
    <t>Surgical steel internally threaded labret, 16g (1.2mm) with crystal flat head sized 3mm to 5mm for triple tragus piercings</t>
  </si>
  <si>
    <t>Length: 6mm with 5mm top part</t>
  </si>
  <si>
    <t>Length: 8mm with 5mm top part</t>
  </si>
  <si>
    <t>Length: 10mm with 5mm top part</t>
  </si>
  <si>
    <t>LBIO</t>
  </si>
  <si>
    <t>Surgical steel internally threaded labret, 16g (1.2mm) with synthetic opal flat head sized 3mm to 5mm, in a surgical steel cup, for triple tragus piercings</t>
  </si>
  <si>
    <t>Color: Green</t>
  </si>
  <si>
    <t>Color: Dark green</t>
  </si>
  <si>
    <t>Color: Pink</t>
  </si>
  <si>
    <t>LBIRC</t>
  </si>
  <si>
    <t>Length: 6mm with 1.5mm top part</t>
  </si>
  <si>
    <t>Surgical steel internally threaded labret, 16g (1.2mm) with bezel set jewel flat head sized 1.5mm to 4mm for triple tragus piercings</t>
  </si>
  <si>
    <t>Length: 8mm with 1.5mm top part</t>
  </si>
  <si>
    <t>Length: 6mm with 2mm top part</t>
  </si>
  <si>
    <t>Length: 8mm with 2mm top part</t>
  </si>
  <si>
    <t>NBVCU</t>
  </si>
  <si>
    <t>925 sterling silver nose bone, 0.8mm (20g) with double wire curved shape and inner diameter from 8mm to 10mm</t>
  </si>
  <si>
    <t>NBZHM</t>
  </si>
  <si>
    <t>Display box with 52 pcs. of 925 sterling silver nose bones, 22g (0.6mm) with 3mm heart shaped prong set CZ stones in assorted colors (in standard packing or in vacuum sealed packing to prevent tarnishing)</t>
  </si>
  <si>
    <t>NCA</t>
  </si>
  <si>
    <t>925 Silver clip on nose hoop with a twisted wire design</t>
  </si>
  <si>
    <t>NR33</t>
  </si>
  <si>
    <t>NR36RG</t>
  </si>
  <si>
    <t>NSSARBX</t>
  </si>
  <si>
    <t>Display box with 52 pcs. of 925 sterling silver nose studs, 22g (0.6mm) with 3mm plain silver star shaped tops (in standard packing or in vacuum sealed packing to prevent tarnishing)</t>
  </si>
  <si>
    <t>NSSV2BX</t>
  </si>
  <si>
    <t>Display box with 52 pcs. of 925 sterling silver nose studs, 22g (0.6mm) with 2mm plain silver ball shaped top (in standard packing or in vacuum sealed packing to prevent tarnishing)</t>
  </si>
  <si>
    <t>NSTSV36</t>
  </si>
  <si>
    <t>925 sterling silver nose studs, 0.6mm (22g) with triple balls design top / 36 pcs per display box (in standard packing or in vacuum sealed packing to prevent tarnishing)</t>
  </si>
  <si>
    <t>NSVDR</t>
  </si>
  <si>
    <t>925 sterling silver nose stud, 0.6mm (22g) with 3*5mm teardrop shaped design top</t>
  </si>
  <si>
    <t>NSX18B2</t>
  </si>
  <si>
    <t>Display box with 52 pcs of 925 sterling silver nose studs, 22g (0.6mm) with real 18k gold plating + E-coating to protect scratching, and 2mm ball shaped top (in standard packing or in vacuum sealed packing to prevent tarnishing)</t>
  </si>
  <si>
    <t>NYCH16</t>
  </si>
  <si>
    <t>NYPGE5</t>
  </si>
  <si>
    <t>SEPTM</t>
  </si>
  <si>
    <t>Anodized surgical steel septum retainer in mustache shape</t>
  </si>
  <si>
    <t>Gauge: 1.6mm</t>
  </si>
  <si>
    <t>Gauge: 2mm</t>
  </si>
  <si>
    <t>SGSH11TQ</t>
  </si>
  <si>
    <t>316L steel hinged segment ring, 1.2mm (16g) with side facing CNC set synthetic turquoise stones, inner diameter from 8mm to 10mm</t>
  </si>
  <si>
    <t>SGSH11TQT</t>
  </si>
  <si>
    <t>Color: Gold 8mm</t>
  </si>
  <si>
    <t>PVD plated 316L steel hinged segment ring, 1.2mm (16g) with side facing CNC set synthetic turquoise stones, inner diameter from 8mm to 10mm</t>
  </si>
  <si>
    <t>Color: Gold 10mm</t>
  </si>
  <si>
    <t>SGSH6</t>
  </si>
  <si>
    <t>316L steel hinged segment ring, 1.2mm (16g) with triple rings design and inner diameter from 8mm to 12mm</t>
  </si>
  <si>
    <t>SGSH8</t>
  </si>
  <si>
    <t>316L steel hinged segment ring, 1.2mm (16g) with double rings design and inner diameter from 8mm to 12mm</t>
  </si>
  <si>
    <t>SXVMO</t>
  </si>
  <si>
    <t>925 sterling silver nose studs, 0.6mm (22g) with flat moon shape top / 52 pcs per box (in standard packing or in vacuum sealed packing to prevent tarnishing)</t>
  </si>
  <si>
    <t>TLBBIN3</t>
  </si>
  <si>
    <t>316L steel internally threaded Tragus Labret, 16g (1.2mm) with a tiny 2.5mm round base plate suitable for tragus piercings and a upper 3mm internally threaded ball</t>
  </si>
  <si>
    <t>TLBCN4B</t>
  </si>
  <si>
    <t xml:space="preserve">316L steel Tragus Labret, 16g (1.2mm) with a tiny 2.5mm round base plate suitable for tragus piercings and a 4mm ridged drill cone </t>
  </si>
  <si>
    <t>TLBFE</t>
  </si>
  <si>
    <t>316L steel Tragus Labret, 16g (1.2mm) with a tiny 2.5mm round base plate suitable for tragus piercings and a feather shaped top</t>
  </si>
  <si>
    <t>TLBIC</t>
  </si>
  <si>
    <t>316L steel Tragus Labret, 16g (1.2mm) with a tiny 2.5mm round base plate suitable for tragus piercings with a 2.5mm flat head crystal top</t>
  </si>
  <si>
    <t>TRG29</t>
  </si>
  <si>
    <t>Design: Left side</t>
  </si>
  <si>
    <t>Surgical steel tragus piercing barbell, 16g (1.2mm) with left or right feather shaped top and a 3mm plain steel lower ball (top part is made from silver plated brass)</t>
  </si>
  <si>
    <t>UBCRS</t>
  </si>
  <si>
    <t>Titanium G23 ball closure ring with 3mm ball, 16g (1.2mm)</t>
  </si>
  <si>
    <t>UBNEBL4</t>
  </si>
  <si>
    <t>High polished titanium G23 banana, 1.2mm (16g) with two 4mm balls</t>
  </si>
  <si>
    <t>ULBIN50</t>
  </si>
  <si>
    <t>Titanium G23 internally threaded labret, 1.2mm (16g) cross with 1.3mm bead balls design top</t>
  </si>
  <si>
    <t>ULBIN55</t>
  </si>
  <si>
    <t>Titanium G23 internally threaded labret, 1.2mm (16g) with prong set 3mm heart shape Cubic Zirconia (CZ) stone</t>
  </si>
  <si>
    <t>ULBIN56</t>
  </si>
  <si>
    <t>Titanium G23 internally threaded labret, 1.2mm (16g) with prong set 3mm square shape Cubic Zirconia (CZ) stone</t>
  </si>
  <si>
    <t>USEGH18</t>
  </si>
  <si>
    <t>High polished titanium G23 hinged segment ring, 1mm (18g)</t>
  </si>
  <si>
    <t>USEL20</t>
  </si>
  <si>
    <t>High polished annealed titanium G23 seamless ring, 0.8mm (20g)</t>
  </si>
  <si>
    <t>AGCLN20A</t>
  </si>
  <si>
    <t>AGCLN20B</t>
  </si>
  <si>
    <t>AGCLN20C</t>
  </si>
  <si>
    <t>BLK289B</t>
  </si>
  <si>
    <t>BLK290A</t>
  </si>
  <si>
    <t>BLK459B</t>
  </si>
  <si>
    <t>BLK501A</t>
  </si>
  <si>
    <t>ENDT8</t>
  </si>
  <si>
    <t>ENDT10</t>
  </si>
  <si>
    <t>ENDT12</t>
  </si>
  <si>
    <t>IPARE8</t>
  </si>
  <si>
    <t>IPARE10</t>
  </si>
  <si>
    <t>IPR4</t>
  </si>
  <si>
    <t>IPR6</t>
  </si>
  <si>
    <t>IPR8</t>
  </si>
  <si>
    <t>IPR10</t>
  </si>
  <si>
    <t>IPR12</t>
  </si>
  <si>
    <t>IPRD3</t>
  </si>
  <si>
    <t>IPRD4</t>
  </si>
  <si>
    <t>IPRD5</t>
  </si>
  <si>
    <t>IPRD6</t>
  </si>
  <si>
    <t>IPRD8</t>
  </si>
  <si>
    <t>IPRD10</t>
  </si>
  <si>
    <t>IPRD12</t>
  </si>
  <si>
    <t>IPTRD3</t>
  </si>
  <si>
    <t>IPTRD4</t>
  </si>
  <si>
    <t>IPTRD5</t>
  </si>
  <si>
    <t>IPTRD6</t>
  </si>
  <si>
    <t>IPTRD8</t>
  </si>
  <si>
    <t>IPTRD10</t>
  </si>
  <si>
    <t>IPTRD12</t>
  </si>
  <si>
    <t>IVTP6</t>
  </si>
  <si>
    <t>LBIFB3</t>
  </si>
  <si>
    <t>LBIFB4</t>
  </si>
  <si>
    <t>LBIFB5</t>
  </si>
  <si>
    <t>LBIO3</t>
  </si>
  <si>
    <t>LBIRC15</t>
  </si>
  <si>
    <t>LBIRC2</t>
  </si>
  <si>
    <t>LBIRC3</t>
  </si>
  <si>
    <t>LBIRC4</t>
  </si>
  <si>
    <t>NBVCU8</t>
  </si>
  <si>
    <t>NBVCU10</t>
  </si>
  <si>
    <t>NCA8</t>
  </si>
  <si>
    <t>NCA10</t>
  </si>
  <si>
    <t>SEPTM16</t>
  </si>
  <si>
    <t>SEPTM14</t>
  </si>
  <si>
    <t>SEPTM12</t>
  </si>
  <si>
    <t>SGSH11TQ16S8</t>
  </si>
  <si>
    <t>SGSH11TQ16S10</t>
  </si>
  <si>
    <t>SGSH11TQT16G8</t>
  </si>
  <si>
    <t>SGSH11TQT16G10</t>
  </si>
  <si>
    <t>SGSH6B</t>
  </si>
  <si>
    <t>SGSH8A</t>
  </si>
  <si>
    <t>TLBFEA</t>
  </si>
  <si>
    <t>TLBFEB</t>
  </si>
  <si>
    <t>TRG29B</t>
  </si>
  <si>
    <t>Nine Hundred Thirty Four and 14 cents GBP</t>
  </si>
  <si>
    <t>925 Silver septum ring, 18g (1mm) with a wide engraved vintage Indian design - inner diameter of 5/16'' (8mm)</t>
  </si>
  <si>
    <t>925 Silver septum ring, 18g (1mm) in a indian heart design - inner diameter of 5/16'' (8mm)</t>
  </si>
  <si>
    <t>925 Silver septum ring, 18g (1mm) in a decorated Indian design - inner diameter of 5/16'' (8mm)</t>
  </si>
  <si>
    <t>14kt gold ''Bend it yourself'' nose stud, 22g (0.6mm) with a 2mm plain gold round shaped top</t>
  </si>
  <si>
    <t>14 kt. gold ''bend it yourself'' nose stud, 22g (0.6mm) with a 1mm small round flat top</t>
  </si>
  <si>
    <t>18k gold plated 925 silver seamless nose hoops, 22g (0.6mm) with a Balinese wire design with a center ball - outer diameter of 3/8'' (10mm)</t>
  </si>
  <si>
    <t>925 silver seamless nose hoop, 22g (0.6mm) with a Balinese wire design and a 3mm center ball - outer diameter of 3/8'' (10mm)</t>
  </si>
  <si>
    <t>Sterling silver nose hoop, 22g (0.6mm) with double 2mm fixed balls and outer diameter of 3/8''(10mm) - 1 piece</t>
  </si>
  <si>
    <t>18k gold plated 925 silver nose hoop, 22g (0.6mm) with triple 2mm fixed balls and an outer diameter of 3/8''(10mm) - 1 piece</t>
  </si>
  <si>
    <t>Display box with 16 pcs. of 925 sterling silver ''Bend it yourself'' nose studs, 22g (0.6mm) with red crystals cherries with green enamel leaves (in standard packing or in vacuum sealed packing to prevent tarnishing)</t>
  </si>
  <si>
    <t>Single piece of 925 silver ''bend it yourself'' nose stud, 22g (0.6mm) with a 2mm prong set genuine ruby stone</t>
  </si>
  <si>
    <t>Exchange Rate GBP-THB</t>
  </si>
  <si>
    <t>Didi</t>
  </si>
  <si>
    <t>Pabo Star Ltd</t>
  </si>
  <si>
    <t>62 Southcrest Gardens</t>
  </si>
  <si>
    <t>B974JW Redditch</t>
  </si>
  <si>
    <t>VAT: GB443939270</t>
  </si>
  <si>
    <t>Customer paid</t>
  </si>
  <si>
    <t>Refund</t>
  </si>
  <si>
    <r>
      <t xml:space="preserve">Discount 20% as per </t>
    </r>
    <r>
      <rPr>
        <b/>
        <sz val="10"/>
        <color theme="1"/>
        <rFont val="Arial"/>
        <family val="2"/>
      </rPr>
      <t>Silver Membership</t>
    </r>
    <r>
      <rPr>
        <sz val="10"/>
        <color theme="1"/>
        <rFont val="Arial"/>
        <family val="2"/>
      </rPr>
      <t>:</t>
    </r>
  </si>
  <si>
    <t>Free Shipping cost to UK via DHL due to order over 350USD:</t>
  </si>
  <si>
    <t>Free Shipping cost to UK via DHL due to order over 200 GBP:</t>
  </si>
  <si>
    <t>Pack in Zipbag</t>
  </si>
  <si>
    <t>Seven Hundred Seventy and 42 cents GBP</t>
  </si>
  <si>
    <t>One Hundred Ninety Four and 59 cents GBP</t>
  </si>
  <si>
    <t>fake nose clip, 20g (0.8mm)</t>
  </si>
  <si>
    <t>Clear bio flexible labret, 16g (1.2mm) with a 2mm ball</t>
  </si>
  <si>
    <t>Clear bio flexible labret, 16g (1.2mm) with a 3mm flat push in top with a black star on a white background logo</t>
  </si>
  <si>
    <t>helix ear cuff with moon &amp; star design (sold per pcs. and not per pair)</t>
  </si>
  <si>
    <t>helix ear cuff with flower design (sold per pcs. and not per pair)</t>
  </si>
  <si>
    <t>nose hoop, 22g (0.6mm) with double 2mm fixed balls and outer diameter of 3/8''(10mm) - 1 piece</t>
  </si>
  <si>
    <t>septum ring, 18g (1mm) with a wide engraved vintage Indian design - inner diameter of 5/16'' (8mm)</t>
  </si>
  <si>
    <t>septum ring, 18g (1mm) in a indian heart design - inner diameter of 5/16'' (8mm)</t>
  </si>
  <si>
    <t>septum ring, 18g (1mm) in a decorated Indian design - inner diameter of 5/16'' (8mm)</t>
  </si>
  <si>
    <t>Clear bio flexible labret 16g (1.2mm) with a top with square 3mm prong set CZ (Cubic Zirconia)</t>
  </si>
  <si>
    <t>Wholesale silver nose ring bulk of 1000, 500, 250 or 100 pcs. of endless nose hoops, 22g (0.6mm), with an outer diameter</t>
  </si>
  <si>
    <t>Wholesale silver nose ring bulk of 1000, 500, 250 or 100 pcs. of nose hoops with ball, 22g (0.6mm), with an outer diameter</t>
  </si>
  <si>
    <t>seamless nose hoop, 22g (0.6mm) with a Balinese wire design and a 3mm center ball - outer diameter of 3/8'' (10mm)</t>
  </si>
  <si>
    <t>clip on nose hoop with a twisted wire design</t>
  </si>
  <si>
    <t>Single piece of ''bend it yourself'' nose stud, 22g (0.6mm) with a 2mm prong set genuine ruby stone</t>
  </si>
  <si>
    <t>Wholesale silver nose piercing bulk of 1000, 500, 250 or 100 pcs. of nose stud, 22g (0.6mm) with a 1.5mm ball shaped top</t>
  </si>
  <si>
    <t>Wholesale silver nose piercing bulk of 1000, 500, 250 or 100 pcs. of nose studs, 22g (0.6mm) with 2mm round prong set crystal</t>
  </si>
  <si>
    <t>endless hoop, 0.6mm (22g) triangle shape design</t>
  </si>
  <si>
    <t>helix piercing seamless ring, 18g (1mm) in heart shape suitable for daith or helix or tragus outer diameter 12mm</t>
  </si>
  <si>
    <t>nose bone, 0.8mm (20g) with double wire curved shape and inner diameter from 8mm to 10mm</t>
  </si>
  <si>
    <t>Display box with 52 pcs. of nose bones, 22g (0.6mm) with 3mm heart shaped prong set CZ stones in assorted colors (in standard packing or in vacuum sealed packing to prevent tarnishing)</t>
  </si>
  <si>
    <t>Display box with 52 pcs. of nose studs, 22g (0.6mm) with 3mm plain silver star shaped tops (in standard packing or in vacuum sealed packing to prevent tarnishing)</t>
  </si>
  <si>
    <t>Display box with 52 pcs. of nose studs, 22g (0.6mm) with 2mm plain silver ball shaped top (in standard packing or in vacuum sealed packing to prevent tarnishing)</t>
  </si>
  <si>
    <t>nose studs, 0.6mm (22g) with triple balls design top / 36 pcs per display box (in standard packing or in vacuum sealed packing to prevent tarnishing)</t>
  </si>
  <si>
    <t>nose stud, 0.6mm (22g) with 3*5mm teardrop shaped design top</t>
  </si>
  <si>
    <t>Display box with 16 pcs. of ''Bend it yourself'' nose studs, 22g (0.6mm) with red crystals cherries with green enamel leaves (in standard packing or in vacuum sealed packing to prevent tarnishing)</t>
  </si>
  <si>
    <t>nose studs, 0.6mm (22g) with flat moon shape top / 52 pcs per box (in standard packing or in vacuum sealed packing to prevent tarnishing)</t>
  </si>
  <si>
    <t xml:space="preserve"> Labret, Belly banana and other items as invoice attached</t>
  </si>
  <si>
    <t>Clear bio flexible labret, 16g (1.2mm) with gold plated top with round 2mm prong set CZ stone</t>
  </si>
  <si>
    <t>gold plated seamless nose hoops, 22g (0.6mm) with a Balinese wire design with a center ball - outer diameter of 3/8'' (10mm)</t>
  </si>
  <si>
    <t>gold plated seamless nose hoops, 22g (0.6mm) with a 3mm fixed ball between two small 2mm balls - outer diameter of 3/8 (10mm)</t>
  </si>
  <si>
    <t>gold plated nose hoop, 22g (0.6mm) with triple 2mm fixed balls and an outer diameter of 3/8''(10mm) - 1 piece</t>
  </si>
  <si>
    <t>Display box with 52 pcs of nose studs, 22g (0.6mm) with real gold plating + E-coating to protect scratching, and 2mm ball shaped top (in standard packing or in vacuum sealed packing to prevent tarnishing)</t>
  </si>
  <si>
    <t>gold ''bend it yourself'' nose stud, 22g (0.6mm) with a 1mm small round flat top</t>
  </si>
  <si>
    <t>gold ''Bend it yourself'' nose stud, 22g (0.6mm) with a 2mm plain gold round shaped top</t>
  </si>
  <si>
    <t>ball closure ring with 3mm ball, 16g (1.2mm)</t>
  </si>
  <si>
    <t>High polished banana, 1.2mm (16g) with two 4mm balls</t>
  </si>
  <si>
    <t>internally threaded labret, 1.2mm (16g) cross with 1.3mm bead balls design top</t>
  </si>
  <si>
    <t>internally threaded labret, 1.2mm (16g) with prong set 3mm heart shape Cubic Zirconia (CZ) stone</t>
  </si>
  <si>
    <t>internally threaded labret, 1.2mm (16g) with prong set 3mm square shape Cubic Zirconia (CZ) stone</t>
  </si>
  <si>
    <t>High polished hinged segment ring, 1mm (18g)</t>
  </si>
  <si>
    <t>High polished annealed seamless ring, 0.8mm (20g)</t>
  </si>
  <si>
    <t>Discount 20% as per Silver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</si>
</sst>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
      <sz val="9"/>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xf numFmtId="0" fontId="5" fillId="0" borderId="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 fillId="2" borderId="21" xfId="0" applyFont="1" applyFill="1" applyBorder="1"/>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31" fillId="0" borderId="0" xfId="0" applyFont="1" applyAlignment="1">
      <alignment horizontal="right"/>
    </xf>
    <xf numFmtId="1" fontId="32" fillId="2" borderId="9" xfId="0" applyNumberFormat="1" applyFont="1" applyFill="1" applyBorder="1" applyAlignment="1">
      <alignment vertical="top" wrapText="1"/>
    </xf>
    <xf numFmtId="1" fontId="15" fillId="2" borderId="9" xfId="0" applyNumberFormat="1" applyFont="1" applyFill="1" applyBorder="1" applyAlignment="1">
      <alignment vertical="top" wrapText="1"/>
    </xf>
    <xf numFmtId="2" fontId="31" fillId="0" borderId="0" xfId="0" applyNumberFormat="1" applyFont="1"/>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2" fillId="2" borderId="9"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15" fillId="2" borderId="9" xfId="0" applyNumberFormat="1" applyFont="1" applyFill="1" applyBorder="1" applyAlignment="1">
      <alignment vertical="top" wrapText="1"/>
    </xf>
  </cellXfs>
  <cellStyles count="5327">
    <cellStyle name="Comma 2" xfId="8" xr:uid="{B2AEE2E1-7A71-4ABA-A6FC-5B2C94135EC8}"/>
    <cellStyle name="Comma 2 2" xfId="4757" xr:uid="{4DBD5465-8DB6-47E9-A960-38AF29E4E96B}"/>
    <cellStyle name="Comma 2 2 2" xfId="5321" xr:uid="{FC9E9122-F8DD-4EBF-9A6D-F6EB2B0CC3D1}"/>
    <cellStyle name="Comma 3" xfId="4290" xr:uid="{5E54D689-6BB3-4359-8CA7-1812C11DD72C}"/>
    <cellStyle name="Comma 3 2" xfId="4758" xr:uid="{D46820FB-19D2-4D54-904E-A1F535820046}"/>
    <cellStyle name="Comma 3 2 2" xfId="5322" xr:uid="{7C1B129B-CFDE-4C0F-A4CA-13B5886B4513}"/>
    <cellStyle name="Currency 10" xfId="9" xr:uid="{904507C8-2F3E-4A0F-8627-1628AD873882}"/>
    <cellStyle name="Currency 10 2" xfId="10" xr:uid="{7D8FBD81-FB97-4D2D-B6F0-A3BCB292BD4C}"/>
    <cellStyle name="Currency 10 2 2" xfId="3666" xr:uid="{A84CE34C-EFC8-43C8-AAC5-E5B9E3E00D99}"/>
    <cellStyle name="Currency 10 2 2 2" xfId="4484" xr:uid="{0A3CF8A5-9352-45C3-B16E-4B2D4C19A2AD}"/>
    <cellStyle name="Currency 10 2 3" xfId="4485" xr:uid="{8F3944E4-DFE4-4C58-8B95-B35800E15B60}"/>
    <cellStyle name="Currency 10 3" xfId="11" xr:uid="{983AC8D6-40C5-46CE-8ACC-E1253086B37B}"/>
    <cellStyle name="Currency 10 3 2" xfId="3667" xr:uid="{87C52F97-13B5-467F-8CF8-F69C423C5CC2}"/>
    <cellStyle name="Currency 10 3 2 2" xfId="4486" xr:uid="{AB33957A-C9CD-424A-8AE1-6D12B403F5CA}"/>
    <cellStyle name="Currency 10 3 3" xfId="4487" xr:uid="{02F96EA5-5C7B-4247-A76C-0C14FA41754D}"/>
    <cellStyle name="Currency 10 4" xfId="3668" xr:uid="{F94A2D3D-FB04-4200-AA2E-AD8D855567B9}"/>
    <cellStyle name="Currency 10 4 2" xfId="4488" xr:uid="{58596EA3-BAD8-4B12-A72F-8D781799E73D}"/>
    <cellStyle name="Currency 10 5" xfId="4489" xr:uid="{A5D250B3-DBA2-418B-882D-AE5C8DDCFB93}"/>
    <cellStyle name="Currency 10 6" xfId="4680" xr:uid="{92B8F04F-927E-412C-A69B-74EB143298C8}"/>
    <cellStyle name="Currency 11" xfId="12" xr:uid="{3DC1A10A-7E62-4D87-BBC5-A69776586D97}"/>
    <cellStyle name="Currency 11 2" xfId="13" xr:uid="{34AC8CE2-476D-4C5E-8DD4-CB27285C0B0B}"/>
    <cellStyle name="Currency 11 2 2" xfId="3669" xr:uid="{EC4B3CE5-6F3E-4362-A30F-0D9B4F5D1ED9}"/>
    <cellStyle name="Currency 11 2 2 2" xfId="4490" xr:uid="{1EBB39E5-F663-411C-81C9-D44ED805391A}"/>
    <cellStyle name="Currency 11 2 3" xfId="4491" xr:uid="{D1892B80-9774-4CB5-BA71-981D0447FF36}"/>
    <cellStyle name="Currency 11 3" xfId="14" xr:uid="{DF58F50E-BDD3-4CA0-9291-A37D30AE8B32}"/>
    <cellStyle name="Currency 11 3 2" xfId="3670" xr:uid="{F8F02195-471E-4D84-84FA-55BC4539EA07}"/>
    <cellStyle name="Currency 11 3 2 2" xfId="4492" xr:uid="{E5BA5DD7-5DF7-4594-AEF2-A6D584C35E17}"/>
    <cellStyle name="Currency 11 3 3" xfId="4493" xr:uid="{51DB9363-CE2C-4C27-8201-1FD92498E2A0}"/>
    <cellStyle name="Currency 11 4" xfId="3671" xr:uid="{91F206A7-B54B-4176-BDAB-0B59C257A153}"/>
    <cellStyle name="Currency 11 4 2" xfId="4494" xr:uid="{83DA8552-EFF1-4E9E-9746-4D3B5D1C5BCD}"/>
    <cellStyle name="Currency 11 5" xfId="4291" xr:uid="{3FF81F0D-174C-4D29-BC6F-57C8DFA3B666}"/>
    <cellStyle name="Currency 11 5 2" xfId="4495" xr:uid="{FDA5D0A4-29E6-4E84-91CB-A1F2BBD13D9E}"/>
    <cellStyle name="Currency 11 5 3" xfId="4712" xr:uid="{7EBF06A6-CCCC-43CC-8E5B-39762C12FEAD}"/>
    <cellStyle name="Currency 11 5 3 2" xfId="5317" xr:uid="{00273751-8AF7-4710-B38B-B5C52BEEE310}"/>
    <cellStyle name="Currency 11 5 3 3" xfId="4759" xr:uid="{ABD9A3B2-5159-4A17-A518-C14F16D15E71}"/>
    <cellStyle name="Currency 11 5 4" xfId="4689" xr:uid="{9B1A6786-844A-4236-9AC9-F1CB719B673E}"/>
    <cellStyle name="Currency 11 6" xfId="4681" xr:uid="{CD0D603C-7D72-49BC-B0EE-37AD98E552FA}"/>
    <cellStyle name="Currency 12" xfId="15" xr:uid="{37B87A2E-3A67-441D-AF59-2FEE775EFDB1}"/>
    <cellStyle name="Currency 12 2" xfId="16" xr:uid="{E0BA07F7-5B6C-442A-844B-B3EFC8066EB4}"/>
    <cellStyle name="Currency 12 2 2" xfId="3672" xr:uid="{DE7A74BE-2BA5-426A-8111-122989E46E73}"/>
    <cellStyle name="Currency 12 2 2 2" xfId="4496" xr:uid="{1F67E911-07AA-45DE-AACB-595AC89EBBF9}"/>
    <cellStyle name="Currency 12 2 3" xfId="4497" xr:uid="{F3075027-A237-4512-A6FE-6D5BBFA59617}"/>
    <cellStyle name="Currency 12 3" xfId="3673" xr:uid="{B6B9054C-0B6B-45C3-8602-47C18F92D8FB}"/>
    <cellStyle name="Currency 12 3 2" xfId="4498" xr:uid="{45625E1F-1127-49B7-8D38-138252218E69}"/>
    <cellStyle name="Currency 12 4" xfId="4499" xr:uid="{EB203084-E2D6-438B-9197-FB8472EEB92A}"/>
    <cellStyle name="Currency 13" xfId="17" xr:uid="{6941D47E-3F3B-49FD-BCC1-3CB8D1F4A512}"/>
    <cellStyle name="Currency 13 2" xfId="4293" xr:uid="{F6F19AAF-CF7E-4AFB-89DA-555CB51BD74D}"/>
    <cellStyle name="Currency 13 3" xfId="4294" xr:uid="{967C45B9-AA20-4FAD-9085-49548CC06B87}"/>
    <cellStyle name="Currency 13 3 2" xfId="4761" xr:uid="{DED91932-79F1-47CA-8014-01BE83822D7B}"/>
    <cellStyle name="Currency 13 4" xfId="4292" xr:uid="{F4D748FE-030D-4BE3-84EB-5EDB36010EF7}"/>
    <cellStyle name="Currency 13 5" xfId="4760" xr:uid="{B4BA7489-4F0F-45DC-88F9-F9AE23B09F56}"/>
    <cellStyle name="Currency 14" xfId="18" xr:uid="{5B998630-6FB7-4FDD-9C50-D5E39010024D}"/>
    <cellStyle name="Currency 14 2" xfId="3674" xr:uid="{500C2D5C-5319-4C4C-8AE0-708D04147253}"/>
    <cellStyle name="Currency 14 2 2" xfId="4500" xr:uid="{80580E1C-D5F1-49D3-B3B3-29F6FEA83C6E}"/>
    <cellStyle name="Currency 14 3" xfId="4501" xr:uid="{6270BCB6-CA3C-4BDC-BCFC-563EB629CBEC}"/>
    <cellStyle name="Currency 15" xfId="4386" xr:uid="{81933CC7-2B70-448E-8242-6438C38AA21D}"/>
    <cellStyle name="Currency 16" xfId="7" xr:uid="{6315FDF0-86B9-452A-8E55-33FD2CAE2068}"/>
    <cellStyle name="Currency 17" xfId="4295" xr:uid="{9ACC3617-3D46-4514-8D1C-A0E60119E968}"/>
    <cellStyle name="Currency 2" xfId="19" xr:uid="{29773667-4CD0-4BB9-AC62-D5E837A82939}"/>
    <cellStyle name="Currency 2 2" xfId="20" xr:uid="{28CE7C6F-759E-4916-8584-AE0F5017FCB1}"/>
    <cellStyle name="Currency 2 2 2" xfId="21" xr:uid="{B2AC4CB1-0715-439F-AF34-7D6B21905CBA}"/>
    <cellStyle name="Currency 2 2 2 2" xfId="22" xr:uid="{66AB3B4C-E37B-4ABD-9406-953FDEC0F8F6}"/>
    <cellStyle name="Currency 2 2 2 2 2" xfId="4762" xr:uid="{56F07B6D-2782-4954-A04D-08F7EFE21789}"/>
    <cellStyle name="Currency 2 2 2 3" xfId="23" xr:uid="{664A6BDC-C6D5-4C6C-A5F1-7401A17E317D}"/>
    <cellStyle name="Currency 2 2 2 3 2" xfId="3675" xr:uid="{9FD3EF5F-6001-46C2-BDB7-E43E85152EA1}"/>
    <cellStyle name="Currency 2 2 2 3 2 2" xfId="4502" xr:uid="{F33550F3-63BC-4F8C-B922-268B423855EE}"/>
    <cellStyle name="Currency 2 2 2 3 3" xfId="4503" xr:uid="{5E9415AF-4FA7-4276-BD22-672FB0948347}"/>
    <cellStyle name="Currency 2 2 2 4" xfId="3676" xr:uid="{9F70C184-9550-475A-B4FF-3B8DB2F8F5B0}"/>
    <cellStyle name="Currency 2 2 2 4 2" xfId="4504" xr:uid="{19FBD1DB-B560-4264-999F-C14FE8D546E9}"/>
    <cellStyle name="Currency 2 2 2 5" xfId="4505" xr:uid="{570041CA-2E03-4DFB-AAB7-55F809D59000}"/>
    <cellStyle name="Currency 2 2 3" xfId="3677" xr:uid="{7C648D71-AD31-41D9-9304-79BD17AC94E3}"/>
    <cellStyle name="Currency 2 2 3 2" xfId="4506" xr:uid="{B1A77563-CE18-4A20-89DF-041A0B708B59}"/>
    <cellStyle name="Currency 2 2 4" xfId="4507" xr:uid="{05CFD393-42E9-4FD1-B559-6D70A51A1C4A}"/>
    <cellStyle name="Currency 2 3" xfId="24" xr:uid="{28381C06-A733-4E07-ACCB-967DE93579A2}"/>
    <cellStyle name="Currency 2 3 2" xfId="3678" xr:uid="{0A7AB928-4C07-443B-ADC1-1AA697C2FA76}"/>
    <cellStyle name="Currency 2 3 2 2" xfId="4508" xr:uid="{41FCB35F-F0AA-468D-B81B-49EDD3D0AE3E}"/>
    <cellStyle name="Currency 2 3 3" xfId="4509" xr:uid="{4BD98A54-3C4E-4A0C-B19C-0188365561C5}"/>
    <cellStyle name="Currency 2 4" xfId="3679" xr:uid="{228E8619-536C-4EBD-9DDB-1C76C7DF8FAE}"/>
    <cellStyle name="Currency 2 4 2" xfId="4419" xr:uid="{F0B4416C-C46D-4DC5-8E87-DCA56215FF11}"/>
    <cellStyle name="Currency 2 5" xfId="4420" xr:uid="{8E86B08D-6F36-4C92-A4ED-D66BF3A9A99C}"/>
    <cellStyle name="Currency 2 5 2" xfId="4421" xr:uid="{DAE545F4-7A06-4A48-AFAF-F0EB518FF534}"/>
    <cellStyle name="Currency 2 6" xfId="4422" xr:uid="{443A301D-A109-4B1B-BFD5-77404157B5E1}"/>
    <cellStyle name="Currency 3" xfId="25" xr:uid="{CD804928-1132-4CB6-9001-AF9735385485}"/>
    <cellStyle name="Currency 3 2" xfId="26" xr:uid="{99D54EEE-95AD-47C6-955F-262494E0D9EB}"/>
    <cellStyle name="Currency 3 2 2" xfId="3680" xr:uid="{0F093768-DACE-4F58-B73D-8C3F47AC6DFC}"/>
    <cellStyle name="Currency 3 2 2 2" xfId="4510" xr:uid="{BCE75650-91F5-4EF8-A87E-339E2DF61721}"/>
    <cellStyle name="Currency 3 2 3" xfId="4511" xr:uid="{F4AF607C-B50D-4DF3-A9C2-6DFDEA054B45}"/>
    <cellStyle name="Currency 3 3" xfId="27" xr:uid="{DC328C6D-0691-4F80-AF50-43C8111863F8}"/>
    <cellStyle name="Currency 3 3 2" xfId="3681" xr:uid="{C0C61ECC-6D6E-4A47-A73B-34AC7B440802}"/>
    <cellStyle name="Currency 3 3 2 2" xfId="4512" xr:uid="{11B3E2CB-012C-4AB1-9177-10BD234272E8}"/>
    <cellStyle name="Currency 3 3 3" xfId="4513" xr:uid="{CAB8B82F-8013-4FE5-9876-176E319BC5A1}"/>
    <cellStyle name="Currency 3 4" xfId="28" xr:uid="{C558584C-48D9-4484-A118-8C131FB6A425}"/>
    <cellStyle name="Currency 3 4 2" xfId="3682" xr:uid="{C3570B9C-FD33-421D-8691-9FE683E51A00}"/>
    <cellStyle name="Currency 3 4 2 2" xfId="4514" xr:uid="{81021A77-9544-43B3-91F8-369B7F526D3C}"/>
    <cellStyle name="Currency 3 4 3" xfId="4515" xr:uid="{B4D4AA15-35BF-4788-9CE7-86051901CF74}"/>
    <cellStyle name="Currency 3 5" xfId="3683" xr:uid="{B965A1F8-5914-4D35-A332-5180A7318053}"/>
    <cellStyle name="Currency 3 5 2" xfId="4516" xr:uid="{1A084724-395A-4CB8-8533-731C6DAA032F}"/>
    <cellStyle name="Currency 3 6" xfId="4517" xr:uid="{E84196AA-A1DA-409E-B0C3-EDA3B13E717F}"/>
    <cellStyle name="Currency 4" xfId="29" xr:uid="{24738B22-8177-4AA3-AAF6-A1223E3F310D}"/>
    <cellStyle name="Currency 4 2" xfId="30" xr:uid="{B089F49D-0B4E-4705-A594-23934ED72CBE}"/>
    <cellStyle name="Currency 4 2 2" xfId="3684" xr:uid="{A29F161A-750A-483F-ACF8-361104F56C50}"/>
    <cellStyle name="Currency 4 2 2 2" xfId="4518" xr:uid="{6BDC03D9-EF57-4DC3-A525-7B595D1D46FA}"/>
    <cellStyle name="Currency 4 2 3" xfId="4519" xr:uid="{13BE7AA9-BDA4-4A5F-97C3-0AABE64277E9}"/>
    <cellStyle name="Currency 4 3" xfId="31" xr:uid="{736FB1BC-E1F5-452F-8899-4C91B2134D14}"/>
    <cellStyle name="Currency 4 3 2" xfId="3685" xr:uid="{BB0F34F6-0349-483A-B10F-CF375CCD05DB}"/>
    <cellStyle name="Currency 4 3 2 2" xfId="4520" xr:uid="{415CE9A6-95EC-42DC-A1CC-B4599B5852C5}"/>
    <cellStyle name="Currency 4 3 3" xfId="4521" xr:uid="{414F3B97-1A49-4170-B0C0-C796130027FE}"/>
    <cellStyle name="Currency 4 4" xfId="3686" xr:uid="{E805F68D-1966-459A-935C-6D2AD656A58D}"/>
    <cellStyle name="Currency 4 4 2" xfId="4522" xr:uid="{58373B0D-5CB7-4981-BFCD-2CA26B38B0B0}"/>
    <cellStyle name="Currency 4 5" xfId="4296" xr:uid="{D93EEEBC-8D7B-47A6-8566-CAE87DAD02A9}"/>
    <cellStyle name="Currency 4 5 2" xfId="4523" xr:uid="{92B321B3-1683-4360-88A2-41A21ED2C628}"/>
    <cellStyle name="Currency 4 5 3" xfId="4713" xr:uid="{03B6B3FA-7C89-4E9D-A957-40A76680362D}"/>
    <cellStyle name="Currency 4 5 3 2" xfId="5318" xr:uid="{E412E661-D941-4B0D-9073-EA5756D7C175}"/>
    <cellStyle name="Currency 4 5 3 3" xfId="4763" xr:uid="{B1C1BF2B-668F-4CBA-9603-04C8AA618373}"/>
    <cellStyle name="Currency 4 5 4" xfId="4690" xr:uid="{E4058E2E-7771-498D-BFCF-57D28447E08E}"/>
    <cellStyle name="Currency 4 6" xfId="4682" xr:uid="{24B32C95-17B0-468C-A23A-258275026628}"/>
    <cellStyle name="Currency 5" xfId="32" xr:uid="{5F4EEF9C-4B6A-4612-BC65-BF8699D79E3B}"/>
    <cellStyle name="Currency 5 2" xfId="33" xr:uid="{C81E1B4D-3FFD-41FC-BC3C-82879A89B410}"/>
    <cellStyle name="Currency 5 2 2" xfId="3687" xr:uid="{06B6A5BF-2535-4EF3-89B2-01B0CA046D02}"/>
    <cellStyle name="Currency 5 2 2 2" xfId="4524" xr:uid="{2E5CC2B0-84CD-4EAA-9978-DDB67DCAEC69}"/>
    <cellStyle name="Currency 5 2 3" xfId="4525" xr:uid="{AE1A8C67-E623-4813-AC20-A8A3A8F9B507}"/>
    <cellStyle name="Currency 5 3" xfId="4297" xr:uid="{043FAA84-F12A-4EDE-8EE4-5C5EA8BC1901}"/>
    <cellStyle name="Currency 5 3 2" xfId="4621" xr:uid="{6BD281D0-F2D9-4A87-A430-80DCFEF4D3A8}"/>
    <cellStyle name="Currency 5 3 2 2" xfId="5308" xr:uid="{4AE7BDE6-E543-4096-BEBB-F6DD71487C57}"/>
    <cellStyle name="Currency 5 3 2 3" xfId="4765" xr:uid="{BD5132BC-2294-4DAA-A086-FD67C5579EB1}"/>
    <cellStyle name="Currency 5 4" xfId="4764" xr:uid="{55BF0C3F-D736-4858-8029-7BF35CBC7259}"/>
    <cellStyle name="Currency 6" xfId="34" xr:uid="{AF7D6C1E-C852-4A17-AC4E-AA10D2F35A46}"/>
    <cellStyle name="Currency 6 2" xfId="3688" xr:uid="{FF079407-BA2A-45E0-A7F3-0D8177BCF6C9}"/>
    <cellStyle name="Currency 6 2 2" xfId="4526" xr:uid="{4E5A9C90-E30B-482E-9B8D-4778B87AF2E9}"/>
    <cellStyle name="Currency 6 3" xfId="4298" xr:uid="{EF40D889-285F-466A-AC5C-3A92651F26D2}"/>
    <cellStyle name="Currency 6 3 2" xfId="4527" xr:uid="{D03D780B-5E71-4E16-BCFF-56CB59E177BA}"/>
    <cellStyle name="Currency 6 3 3" xfId="4714" xr:uid="{84248043-57D4-4685-9611-82035AC113C6}"/>
    <cellStyle name="Currency 6 3 3 2" xfId="5319" xr:uid="{201D4E18-C32F-494A-8173-299E44CED24D}"/>
    <cellStyle name="Currency 6 3 3 3" xfId="4766" xr:uid="{92F1098A-C0A2-4673-A3A8-18198142829C}"/>
    <cellStyle name="Currency 6 3 4" xfId="4691" xr:uid="{3E60AEF9-43CA-4BE8-B0AC-359EAC064292}"/>
    <cellStyle name="Currency 6 4" xfId="4683" xr:uid="{FBE841B5-4586-4F08-9FAB-4BB9B4313830}"/>
    <cellStyle name="Currency 7" xfId="35" xr:uid="{59E1A311-6066-4191-A6A0-4BAEC7F2B4DC}"/>
    <cellStyle name="Currency 7 2" xfId="36" xr:uid="{7DC0307B-8842-4948-913A-E1B80CA7B1A8}"/>
    <cellStyle name="Currency 7 2 2" xfId="3689" xr:uid="{BFCC048F-AA77-4C3D-A072-4232F9C2AAD3}"/>
    <cellStyle name="Currency 7 2 2 2" xfId="4528" xr:uid="{3A2E517C-7BD7-4394-9AFC-6BAF5C4F5FC0}"/>
    <cellStyle name="Currency 7 2 3" xfId="4529" xr:uid="{7037C34B-5792-4293-B10B-484AE0753120}"/>
    <cellStyle name="Currency 7 3" xfId="3690" xr:uid="{E1402EA7-A6F9-4907-BDF4-FB87E1014E8C}"/>
    <cellStyle name="Currency 7 3 2" xfId="4530" xr:uid="{8E02F8F8-AB64-46FA-842A-9AEFB5728D46}"/>
    <cellStyle name="Currency 7 4" xfId="4531" xr:uid="{D71D3B15-5F37-43E6-BBCB-E7228AAF811B}"/>
    <cellStyle name="Currency 7 5" xfId="4684" xr:uid="{7EF0457A-55C0-482A-83DB-C8553A143A1E}"/>
    <cellStyle name="Currency 8" xfId="37" xr:uid="{F1F06AA4-FAF7-4054-9990-ED39FAD64BE9}"/>
    <cellStyle name="Currency 8 2" xfId="38" xr:uid="{B56E747F-C591-46E0-933B-2C237BEE2776}"/>
    <cellStyle name="Currency 8 2 2" xfId="3691" xr:uid="{7A78950B-FF49-42D6-8D92-F78F7E8C1B56}"/>
    <cellStyle name="Currency 8 2 2 2" xfId="4532" xr:uid="{3E2B3803-F3F3-42B4-97CC-3C0AC70F5051}"/>
    <cellStyle name="Currency 8 2 3" xfId="4533" xr:uid="{D7DDEB1E-09B7-4DAC-9E55-53939AA1C9B1}"/>
    <cellStyle name="Currency 8 3" xfId="39" xr:uid="{DE9E6491-1F8D-4BA2-A99F-46847C2D79CE}"/>
    <cellStyle name="Currency 8 3 2" xfId="3692" xr:uid="{23CBC517-D4F5-40FE-9C29-3AF76B3BC567}"/>
    <cellStyle name="Currency 8 3 2 2" xfId="4534" xr:uid="{36CFAF12-6B61-49C7-8841-D9DF3C08DD88}"/>
    <cellStyle name="Currency 8 3 3" xfId="4535" xr:uid="{3D90F7D1-03D7-443D-B3A0-BCF97E9F6C8E}"/>
    <cellStyle name="Currency 8 4" xfId="40" xr:uid="{A139333E-A0F6-471F-B56F-AA88DCCF7B3B}"/>
    <cellStyle name="Currency 8 4 2" xfId="3693" xr:uid="{54A4248E-630E-4466-8330-C554D593CF74}"/>
    <cellStyle name="Currency 8 4 2 2" xfId="4536" xr:uid="{6ADF3E63-7A46-4EFF-B56A-386304DA99F1}"/>
    <cellStyle name="Currency 8 4 3" xfId="4537" xr:uid="{EADF77F2-A643-4F04-951C-936DD94C8D55}"/>
    <cellStyle name="Currency 8 5" xfId="3694" xr:uid="{8CCF5F52-F303-4A85-AB42-CA9F6C680932}"/>
    <cellStyle name="Currency 8 5 2" xfId="4538" xr:uid="{52E472CD-1DBF-4DAC-81B6-8001A5682A1D}"/>
    <cellStyle name="Currency 8 6" xfId="4539" xr:uid="{1BCABC66-FD70-436B-8254-EFCB239D734D}"/>
    <cellStyle name="Currency 8 7" xfId="4685" xr:uid="{83E9DC8C-5BA1-49DC-BCE9-DD2E35C5E615}"/>
    <cellStyle name="Currency 9" xfId="41" xr:uid="{253C747F-587A-4042-AD2E-D985D6663B54}"/>
    <cellStyle name="Currency 9 2" xfId="42" xr:uid="{A91DBD69-E1CE-4FD8-89E3-312316054E5A}"/>
    <cellStyle name="Currency 9 2 2" xfId="3695" xr:uid="{675AE71C-95FB-4DBC-9CC5-8EF4D44F431C}"/>
    <cellStyle name="Currency 9 2 2 2" xfId="4540" xr:uid="{BB3ED825-DAF1-4A5B-9456-CF0243025AFA}"/>
    <cellStyle name="Currency 9 2 3" xfId="4541" xr:uid="{2855D413-E21F-42CF-BF56-E36B754ECC8D}"/>
    <cellStyle name="Currency 9 3" xfId="43" xr:uid="{922F6483-5FA7-4873-9F61-0F3F2E01FA12}"/>
    <cellStyle name="Currency 9 3 2" xfId="3696" xr:uid="{5FB0295B-84B2-4AA9-928B-A1BC323208D0}"/>
    <cellStyle name="Currency 9 3 2 2" xfId="4542" xr:uid="{717F142F-A70D-434F-B8E2-B8057B5EB83D}"/>
    <cellStyle name="Currency 9 3 3" xfId="4543" xr:uid="{68D26B5A-970C-4E39-AEEE-8291E4D9D82A}"/>
    <cellStyle name="Currency 9 4" xfId="3697" xr:uid="{1F6B9E37-CA55-4F72-AF66-0439F7D22E97}"/>
    <cellStyle name="Currency 9 4 2" xfId="4544" xr:uid="{4033603E-40EE-472F-A2E3-D16EA147441A}"/>
    <cellStyle name="Currency 9 5" xfId="4299" xr:uid="{B622EA20-D77B-46B9-A39B-A84676AD2DAC}"/>
    <cellStyle name="Currency 9 5 2" xfId="4545" xr:uid="{C4D9B799-A956-43C5-A604-2062ABCB8D2A}"/>
    <cellStyle name="Currency 9 5 3" xfId="4715" xr:uid="{A1E5AE8F-991E-43E1-8004-262E4E70A424}"/>
    <cellStyle name="Currency 9 5 4" xfId="4692" xr:uid="{7471802E-201C-4C40-B6A6-CF58E640B05B}"/>
    <cellStyle name="Currency 9 6" xfId="4686" xr:uid="{0D44F0B7-7EA0-499B-95EB-72F5830F40BE}"/>
    <cellStyle name="Hyperlink 2" xfId="6" xr:uid="{6CFFD761-E1C4-4FFC-9C82-FDD569F38491}"/>
    <cellStyle name="Hyperlink 3" xfId="44" xr:uid="{F5B55019-0CDD-424C-B8C0-CF6B0CE1B2F3}"/>
    <cellStyle name="Hyperlink 3 2" xfId="4387" xr:uid="{E4015529-EB42-4E1A-AD8C-CE0A4410F7EA}"/>
    <cellStyle name="Hyperlink 3 3" xfId="4300" xr:uid="{700ECC5D-7149-4BA7-88C1-4DA1F4958D98}"/>
    <cellStyle name="Hyperlink 4" xfId="4301" xr:uid="{BD6A1725-E76B-4A4D-A263-D7DE4964518C}"/>
    <cellStyle name="Normal" xfId="0" builtinId="0"/>
    <cellStyle name="Normal 10" xfId="45" xr:uid="{38376106-B260-49D5-85E0-D036299489A2}"/>
    <cellStyle name="Normal 10 10" xfId="94" xr:uid="{93AADC7C-4BD4-4CD4-B0E4-04EC765E31E1}"/>
    <cellStyle name="Normal 10 10 2" xfId="95" xr:uid="{97EB31CC-B98B-406F-925C-C59B8A65FBA5}"/>
    <cellStyle name="Normal 10 10 2 2" xfId="4303" xr:uid="{5365A3D7-BFBF-4507-855F-581BEA8F3D0B}"/>
    <cellStyle name="Normal 10 10 2 3" xfId="4599" xr:uid="{6791BD7F-9451-4B2D-A9C7-DAB3AE51EE4F}"/>
    <cellStyle name="Normal 10 10 3" xfId="96" xr:uid="{C881182E-9CE1-4775-A35B-983A833EC395}"/>
    <cellStyle name="Normal 10 10 4" xfId="97" xr:uid="{D21A0409-9F64-492C-B6E2-3DCC6F746F81}"/>
    <cellStyle name="Normal 10 11" xfId="98" xr:uid="{EF923BCA-52B4-4DDD-AD03-6F32F359F70B}"/>
    <cellStyle name="Normal 10 11 2" xfId="99" xr:uid="{686D1BEA-B276-430B-AE44-71ED175450C3}"/>
    <cellStyle name="Normal 10 11 3" xfId="100" xr:uid="{204F7DA7-A41B-4055-A27C-FC2385BD6FEB}"/>
    <cellStyle name="Normal 10 11 4" xfId="101" xr:uid="{B7D56608-5F12-41F5-8F9E-7A23F205D41F}"/>
    <cellStyle name="Normal 10 12" xfId="102" xr:uid="{5B2AFA1C-E13E-4ABB-99DA-E8F016B05E3A}"/>
    <cellStyle name="Normal 10 12 2" xfId="103" xr:uid="{5CC69124-5155-42A9-B862-A0A7D248AD5F}"/>
    <cellStyle name="Normal 10 13" xfId="104" xr:uid="{88935196-36DC-42EC-88FB-1A5AF74E7E0B}"/>
    <cellStyle name="Normal 10 14" xfId="105" xr:uid="{D07EAEDB-139B-40A7-9B23-13304261F33A}"/>
    <cellStyle name="Normal 10 15" xfId="106" xr:uid="{2AFBA3B2-9C89-4D89-900B-C7D115590EA0}"/>
    <cellStyle name="Normal 10 2" xfId="46" xr:uid="{AEEC07A9-E363-4011-A13C-B510A243C335}"/>
    <cellStyle name="Normal 10 2 10" xfId="107" xr:uid="{A333D78D-E564-49A6-9329-F30551FFEECC}"/>
    <cellStyle name="Normal 10 2 11" xfId="108" xr:uid="{7FB593D6-27C5-4D62-9628-40B8D3489B28}"/>
    <cellStyle name="Normal 10 2 2" xfId="109" xr:uid="{0B52DD55-E880-4CDE-8B74-2D11FD477377}"/>
    <cellStyle name="Normal 10 2 2 2" xfId="110" xr:uid="{8412B18A-FF4A-4EC7-82ED-467856E5FFF6}"/>
    <cellStyle name="Normal 10 2 2 2 2" xfId="111" xr:uid="{71A2FAFD-DDA6-4066-A542-4D363D9B3C4C}"/>
    <cellStyle name="Normal 10 2 2 2 2 2" xfId="112" xr:uid="{E450FB87-6F4D-4E92-ADB3-F7D196A71C13}"/>
    <cellStyle name="Normal 10 2 2 2 2 2 2" xfId="113" xr:uid="{D097D1EC-64F2-4BE0-A463-0869EC827F6E}"/>
    <cellStyle name="Normal 10 2 2 2 2 2 2 2" xfId="3739" xr:uid="{6D098581-A3A5-4C82-BF5C-F75791B27150}"/>
    <cellStyle name="Normal 10 2 2 2 2 2 2 2 2" xfId="3740" xr:uid="{3CE1D455-2711-4D88-A854-6FDC275E6AC8}"/>
    <cellStyle name="Normal 10 2 2 2 2 2 2 3" xfId="3741" xr:uid="{25F30637-59A8-4F33-98C0-BE7C47CF6E9C}"/>
    <cellStyle name="Normal 10 2 2 2 2 2 3" xfId="114" xr:uid="{C194B957-9222-433F-ACB6-340697406AD8}"/>
    <cellStyle name="Normal 10 2 2 2 2 2 3 2" xfId="3742" xr:uid="{61F83996-EE57-40D9-8346-A55991701E39}"/>
    <cellStyle name="Normal 10 2 2 2 2 2 4" xfId="115" xr:uid="{C1679D6E-1367-453C-B643-2F0EC984F598}"/>
    <cellStyle name="Normal 10 2 2 2 2 3" xfId="116" xr:uid="{3354D96A-A8B8-4682-8156-CFCCF92DCA25}"/>
    <cellStyle name="Normal 10 2 2 2 2 3 2" xfId="117" xr:uid="{8F87CA33-DCD7-4311-A5DC-03ACF8E787CA}"/>
    <cellStyle name="Normal 10 2 2 2 2 3 2 2" xfId="3743" xr:uid="{EA13BAEB-3F3E-4A98-AA73-55626D5B6484}"/>
    <cellStyle name="Normal 10 2 2 2 2 3 3" xfId="118" xr:uid="{17BA9896-18A2-4B4B-8120-BBC139487777}"/>
    <cellStyle name="Normal 10 2 2 2 2 3 4" xfId="119" xr:uid="{954D0457-EF51-45D5-AE46-FF4925B61F88}"/>
    <cellStyle name="Normal 10 2 2 2 2 4" xfId="120" xr:uid="{49D7EDBE-78D2-44B0-BAEE-B579EACFEFCC}"/>
    <cellStyle name="Normal 10 2 2 2 2 4 2" xfId="3744" xr:uid="{9909DD67-73BF-4BE4-9626-FF3C9DAAE92B}"/>
    <cellStyle name="Normal 10 2 2 2 2 5" xfId="121" xr:uid="{A868F2D2-F593-49AB-96AF-9151FF783B70}"/>
    <cellStyle name="Normal 10 2 2 2 2 6" xfId="122" xr:uid="{F15B6CBF-E0FF-4537-8DF2-049906822A3F}"/>
    <cellStyle name="Normal 10 2 2 2 3" xfId="123" xr:uid="{8FAAA589-699E-4493-A907-2A78AC7E1500}"/>
    <cellStyle name="Normal 10 2 2 2 3 2" xfId="124" xr:uid="{972AAC29-D664-4F73-862E-EAFABB773536}"/>
    <cellStyle name="Normal 10 2 2 2 3 2 2" xfId="125" xr:uid="{0C38466C-9202-457A-A729-52F0726433DE}"/>
    <cellStyle name="Normal 10 2 2 2 3 2 2 2" xfId="3745" xr:uid="{70ED1027-DFF1-4A1C-B02D-80BB49CD35BB}"/>
    <cellStyle name="Normal 10 2 2 2 3 2 2 2 2" xfId="3746" xr:uid="{10A86ED7-8627-43EA-B8DB-16E04ECB3B81}"/>
    <cellStyle name="Normal 10 2 2 2 3 2 2 3" xfId="3747" xr:uid="{A5476762-66FD-4D53-978D-FAD4C530CD8C}"/>
    <cellStyle name="Normal 10 2 2 2 3 2 3" xfId="126" xr:uid="{2FADE3AB-4A88-4103-8B94-695992F75945}"/>
    <cellStyle name="Normal 10 2 2 2 3 2 3 2" xfId="3748" xr:uid="{88418960-77EE-4071-8F50-2EB9F9B1C7B5}"/>
    <cellStyle name="Normal 10 2 2 2 3 2 4" xfId="127" xr:uid="{8B8E9956-F479-401C-AF92-4012191F2B76}"/>
    <cellStyle name="Normal 10 2 2 2 3 3" xfId="128" xr:uid="{324A5555-AE43-494F-BAF8-3E6449CB7E20}"/>
    <cellStyle name="Normal 10 2 2 2 3 3 2" xfId="3749" xr:uid="{C0AD3983-1BB4-4DC6-BDD6-CAABB33F3FD7}"/>
    <cellStyle name="Normal 10 2 2 2 3 3 2 2" xfId="3750" xr:uid="{23BD70A0-E2AF-4A57-9379-B292664A5DCA}"/>
    <cellStyle name="Normal 10 2 2 2 3 3 3" xfId="3751" xr:uid="{91F56A3B-5F4A-4A4E-B4D1-E69E0A39C57A}"/>
    <cellStyle name="Normal 10 2 2 2 3 4" xfId="129" xr:uid="{C945D907-784B-4C2C-B3FB-C7DC5952488C}"/>
    <cellStyle name="Normal 10 2 2 2 3 4 2" xfId="3752" xr:uid="{52BD4A81-BBBB-4F46-BFDB-193A082A358B}"/>
    <cellStyle name="Normal 10 2 2 2 3 5" xfId="130" xr:uid="{AFC79FFF-FA60-4641-9E84-C3C8F4B23260}"/>
    <cellStyle name="Normal 10 2 2 2 4" xfId="131" xr:uid="{06CD6CDC-1F3E-4A05-9B27-64765C6DE4CE}"/>
    <cellStyle name="Normal 10 2 2 2 4 2" xfId="132" xr:uid="{2E1F5A9F-3BBE-4BD6-A672-30AD645D1589}"/>
    <cellStyle name="Normal 10 2 2 2 4 2 2" xfId="3753" xr:uid="{2AA6966E-8674-45FB-8E44-0AECAB953FA2}"/>
    <cellStyle name="Normal 10 2 2 2 4 2 2 2" xfId="3754" xr:uid="{89CACE8D-62EB-4EAB-B59F-4362FBC3D75C}"/>
    <cellStyle name="Normal 10 2 2 2 4 2 3" xfId="3755" xr:uid="{9BAC61C2-0B41-407E-991C-870682C260F6}"/>
    <cellStyle name="Normal 10 2 2 2 4 3" xfId="133" xr:uid="{CEDC8BEF-78F3-4C41-97F7-50244894A131}"/>
    <cellStyle name="Normal 10 2 2 2 4 3 2" xfId="3756" xr:uid="{EB0A775C-E88D-49A8-94BF-46B19CFD4279}"/>
    <cellStyle name="Normal 10 2 2 2 4 4" xfId="134" xr:uid="{3C8E0C04-B1D2-4B9F-961F-0ECC3BA38C4A}"/>
    <cellStyle name="Normal 10 2 2 2 5" xfId="135" xr:uid="{63F3EAE5-1E01-4507-B498-D6543DAF1C6C}"/>
    <cellStyle name="Normal 10 2 2 2 5 2" xfId="136" xr:uid="{87E15AD5-4AEB-4B19-AACE-8AC95BFABA4C}"/>
    <cellStyle name="Normal 10 2 2 2 5 2 2" xfId="3757" xr:uid="{2A1521C9-CC22-4908-AED6-E966764D3148}"/>
    <cellStyle name="Normal 10 2 2 2 5 3" xfId="137" xr:uid="{49FD5EA4-08D4-4E37-BB0A-65445AB918E2}"/>
    <cellStyle name="Normal 10 2 2 2 5 4" xfId="138" xr:uid="{E0796C13-7F1E-4D20-87A5-3BAA1E23E905}"/>
    <cellStyle name="Normal 10 2 2 2 6" xfId="139" xr:uid="{B218335A-09BD-4483-AC9A-355F06FBD4BF}"/>
    <cellStyle name="Normal 10 2 2 2 6 2" xfId="3758" xr:uid="{FE50BFB2-AFAE-4F61-BC11-617CEC8EA301}"/>
    <cellStyle name="Normal 10 2 2 2 7" xfId="140" xr:uid="{39564DAB-09D2-4E0F-8275-950F377D96B1}"/>
    <cellStyle name="Normal 10 2 2 2 8" xfId="141" xr:uid="{75BE4E83-638C-4790-8133-C7533B5BB006}"/>
    <cellStyle name="Normal 10 2 2 3" xfId="142" xr:uid="{21C0EA00-96AF-4F8C-8F0C-BAC873305E2C}"/>
    <cellStyle name="Normal 10 2 2 3 2" xfId="143" xr:uid="{E430FC19-8D35-44B3-A4D4-004C837743A0}"/>
    <cellStyle name="Normal 10 2 2 3 2 2" xfId="144" xr:uid="{71DE1A99-0D48-4250-AF74-A5A91CB6F2F3}"/>
    <cellStyle name="Normal 10 2 2 3 2 2 2" xfId="3759" xr:uid="{09202E9D-E82C-491F-A184-79C4F7DEBBFC}"/>
    <cellStyle name="Normal 10 2 2 3 2 2 2 2" xfId="3760" xr:uid="{77FFE6E2-C7AE-41B2-9C21-C8B4730F7C35}"/>
    <cellStyle name="Normal 10 2 2 3 2 2 3" xfId="3761" xr:uid="{6CD667F8-FA40-46F3-B580-086D45C9C5F3}"/>
    <cellStyle name="Normal 10 2 2 3 2 3" xfId="145" xr:uid="{9A1611E5-FF46-46CA-90BE-0AEDCD3542C8}"/>
    <cellStyle name="Normal 10 2 2 3 2 3 2" xfId="3762" xr:uid="{6DB521C1-7FDE-43F1-9582-D2F486F53C1F}"/>
    <cellStyle name="Normal 10 2 2 3 2 4" xfId="146" xr:uid="{BB038A0D-0B84-4E5F-9FED-7199D7601378}"/>
    <cellStyle name="Normal 10 2 2 3 3" xfId="147" xr:uid="{CA0D8772-A8CB-4EEA-AB22-DB2BA47EE790}"/>
    <cellStyle name="Normal 10 2 2 3 3 2" xfId="148" xr:uid="{08CD990D-D93A-4A73-AF44-E969E3319C6C}"/>
    <cellStyle name="Normal 10 2 2 3 3 2 2" xfId="3763" xr:uid="{5B5E8F8B-726A-4BD7-B5AE-F9D1A6EB1F7D}"/>
    <cellStyle name="Normal 10 2 2 3 3 3" xfId="149" xr:uid="{4D9D7EFB-BFA7-4E0B-9DF2-4E96CAAD872F}"/>
    <cellStyle name="Normal 10 2 2 3 3 4" xfId="150" xr:uid="{8A6AE337-F8C9-4A85-889F-B53F8E76DA47}"/>
    <cellStyle name="Normal 10 2 2 3 4" xfId="151" xr:uid="{A1C1D12C-8638-497C-9F91-5F0AC7D25277}"/>
    <cellStyle name="Normal 10 2 2 3 4 2" xfId="3764" xr:uid="{4FD43E41-977B-44E9-9C09-FE5F3DD6A19C}"/>
    <cellStyle name="Normal 10 2 2 3 5" xfId="152" xr:uid="{CDF0EADC-26CB-41F3-9FCB-409AA809E86B}"/>
    <cellStyle name="Normal 10 2 2 3 6" xfId="153" xr:uid="{603A0BFB-2C2A-42D5-BA1E-B66B10EEF85E}"/>
    <cellStyle name="Normal 10 2 2 4" xfId="154" xr:uid="{D5EC4889-B19A-4F27-B56D-4486133474F3}"/>
    <cellStyle name="Normal 10 2 2 4 2" xfId="155" xr:uid="{81084B13-2BE1-4B91-8421-D6608918ADC3}"/>
    <cellStyle name="Normal 10 2 2 4 2 2" xfId="156" xr:uid="{EC77E65E-B386-469E-BB18-F2919E3B9595}"/>
    <cellStyle name="Normal 10 2 2 4 2 2 2" xfId="3765" xr:uid="{E8B8D25B-2217-473B-BC51-6276BD2C3156}"/>
    <cellStyle name="Normal 10 2 2 4 2 2 2 2" xfId="3766" xr:uid="{3A1F2DCB-DFE9-43BC-91D2-9F05D25F4BEB}"/>
    <cellStyle name="Normal 10 2 2 4 2 2 3" xfId="3767" xr:uid="{C040BEA6-C198-49D1-8C8A-989986F00846}"/>
    <cellStyle name="Normal 10 2 2 4 2 3" xfId="157" xr:uid="{68C938EA-8811-428C-8F3E-02F40D7A8110}"/>
    <cellStyle name="Normal 10 2 2 4 2 3 2" xfId="3768" xr:uid="{F1880B69-8AF3-41E5-A198-F5F697EB724D}"/>
    <cellStyle name="Normal 10 2 2 4 2 4" xfId="158" xr:uid="{62EB0D8E-0297-4FBC-95CE-8646C6514027}"/>
    <cellStyle name="Normal 10 2 2 4 3" xfId="159" xr:uid="{825B17A0-457D-4B03-B1D3-6C56817FD590}"/>
    <cellStyle name="Normal 10 2 2 4 3 2" xfId="3769" xr:uid="{4BE2D40F-BF3D-4D55-9FCC-D5756DB5C6C4}"/>
    <cellStyle name="Normal 10 2 2 4 3 2 2" xfId="3770" xr:uid="{1E75818F-9338-42A6-9176-33B2B912BD46}"/>
    <cellStyle name="Normal 10 2 2 4 3 3" xfId="3771" xr:uid="{D3830DAF-F0AF-4765-927D-E197CB3A80FB}"/>
    <cellStyle name="Normal 10 2 2 4 4" xfId="160" xr:uid="{812496ED-7E3A-4047-B92A-3C1FA43EA5F3}"/>
    <cellStyle name="Normal 10 2 2 4 4 2" xfId="3772" xr:uid="{9B99B825-E89F-423C-917B-2F472F3E6E49}"/>
    <cellStyle name="Normal 10 2 2 4 5" xfId="161" xr:uid="{5AF6F8DB-A4C3-4DF6-9682-52D5DD632EFE}"/>
    <cellStyle name="Normal 10 2 2 5" xfId="162" xr:uid="{F5723E96-760B-4608-8613-EAD8BE785D5D}"/>
    <cellStyle name="Normal 10 2 2 5 2" xfId="163" xr:uid="{91CA6EC4-69AB-4A10-B85C-B1045879D6D5}"/>
    <cellStyle name="Normal 10 2 2 5 2 2" xfId="3773" xr:uid="{6A85A26E-1D0D-48E1-B564-ADEB1F1860AE}"/>
    <cellStyle name="Normal 10 2 2 5 2 2 2" xfId="3774" xr:uid="{68A012D1-3406-421D-B904-55690E5D5E08}"/>
    <cellStyle name="Normal 10 2 2 5 2 3" xfId="3775" xr:uid="{8B105D55-F664-426D-A566-6D9D17A7555D}"/>
    <cellStyle name="Normal 10 2 2 5 3" xfId="164" xr:uid="{50BE2EC2-8332-4175-8158-BB72C69DB4EA}"/>
    <cellStyle name="Normal 10 2 2 5 3 2" xfId="3776" xr:uid="{608E96AE-4986-456B-A127-092A66280A8B}"/>
    <cellStyle name="Normal 10 2 2 5 4" xfId="165" xr:uid="{001B3567-82E0-46F7-B3A1-1028DED98DFB}"/>
    <cellStyle name="Normal 10 2 2 6" xfId="166" xr:uid="{A029863E-6327-4593-93C4-C8056CE7A707}"/>
    <cellStyle name="Normal 10 2 2 6 2" xfId="167" xr:uid="{314206CE-35FA-4DF0-93F0-14785E32D003}"/>
    <cellStyle name="Normal 10 2 2 6 2 2" xfId="3777" xr:uid="{88DE2BE1-BE9A-4CAF-8C29-147B3A333457}"/>
    <cellStyle name="Normal 10 2 2 6 2 3" xfId="4305" xr:uid="{E4544662-B576-468A-BBE5-7EE52A3113C0}"/>
    <cellStyle name="Normal 10 2 2 6 3" xfId="168" xr:uid="{78DDC9EA-ADFD-48F4-837E-DB32425AF228}"/>
    <cellStyle name="Normal 10 2 2 6 4" xfId="169" xr:uid="{FB33D6A9-FFAF-4457-87D8-080EEC5F3987}"/>
    <cellStyle name="Normal 10 2 2 6 4 2" xfId="4741" xr:uid="{FE0F16C8-4514-4F78-A0AF-4B0E1CDB7B55}"/>
    <cellStyle name="Normal 10 2 2 6 4 3" xfId="4600" xr:uid="{01A0AB14-AE04-4BB2-A44C-B8FFD9A0A462}"/>
    <cellStyle name="Normal 10 2 2 6 4 4" xfId="4448" xr:uid="{68BB5A27-EB46-48D4-882F-18B3FA646053}"/>
    <cellStyle name="Normal 10 2 2 7" xfId="170" xr:uid="{51533844-722D-4094-90E6-6C148A2F5E53}"/>
    <cellStyle name="Normal 10 2 2 7 2" xfId="3778" xr:uid="{3C68EC1F-1354-4FE7-B499-07E9D7C797A9}"/>
    <cellStyle name="Normal 10 2 2 8" xfId="171" xr:uid="{EC21DDC8-C0A1-431F-9F53-ACFF8F3F0594}"/>
    <cellStyle name="Normal 10 2 2 9" xfId="172" xr:uid="{447CD575-DF1F-430D-AA97-34661E39121D}"/>
    <cellStyle name="Normal 10 2 3" xfId="173" xr:uid="{3A36A44A-D4F2-4693-B047-75FF7E54E3D1}"/>
    <cellStyle name="Normal 10 2 3 2" xfId="174" xr:uid="{0EBC3BD2-E111-49BC-AF11-5A010EBEABFB}"/>
    <cellStyle name="Normal 10 2 3 2 2" xfId="175" xr:uid="{E405BAC7-F729-440A-B624-AE88137B8524}"/>
    <cellStyle name="Normal 10 2 3 2 2 2" xfId="176" xr:uid="{D487A7DC-E9A8-45AB-A49D-BEDDC59D43E2}"/>
    <cellStyle name="Normal 10 2 3 2 2 2 2" xfId="3779" xr:uid="{082B13DF-29AA-4EBC-AE3E-02C886C55ED9}"/>
    <cellStyle name="Normal 10 2 3 2 2 2 2 2" xfId="3780" xr:uid="{5DAEB638-F6D0-4909-86CC-D074C55557D3}"/>
    <cellStyle name="Normal 10 2 3 2 2 2 3" xfId="3781" xr:uid="{84B31F13-2B42-4CEE-B4D2-F5CAAB9E91DE}"/>
    <cellStyle name="Normal 10 2 3 2 2 3" xfId="177" xr:uid="{ABAE75F3-7887-45FF-ACDD-D13A9A254CA4}"/>
    <cellStyle name="Normal 10 2 3 2 2 3 2" xfId="3782" xr:uid="{B9D4DC86-E12E-4B6F-AE0A-B524783504CE}"/>
    <cellStyle name="Normal 10 2 3 2 2 4" xfId="178" xr:uid="{F1ACB0C5-EDBF-41AD-9116-0F420A3013DA}"/>
    <cellStyle name="Normal 10 2 3 2 3" xfId="179" xr:uid="{9A947850-08B9-4374-B877-ADF3B8363D7F}"/>
    <cellStyle name="Normal 10 2 3 2 3 2" xfId="180" xr:uid="{A9A9F856-C12A-445B-96CB-5C7CB82824C9}"/>
    <cellStyle name="Normal 10 2 3 2 3 2 2" xfId="3783" xr:uid="{034DBAC3-6F82-47AF-BE77-DA68676963ED}"/>
    <cellStyle name="Normal 10 2 3 2 3 3" xfId="181" xr:uid="{345DB127-FE76-42AB-8FC8-80168D6DAFB5}"/>
    <cellStyle name="Normal 10 2 3 2 3 4" xfId="182" xr:uid="{515E964A-1E0B-4F12-892D-EC8B37B69F6C}"/>
    <cellStyle name="Normal 10 2 3 2 4" xfId="183" xr:uid="{9F44EA19-4B56-4800-9EED-F5EA129F1253}"/>
    <cellStyle name="Normal 10 2 3 2 4 2" xfId="3784" xr:uid="{32387819-8191-4AE2-91DE-7E80583B0F03}"/>
    <cellStyle name="Normal 10 2 3 2 5" xfId="184" xr:uid="{46F38F1C-156B-4B16-B18F-A1D9C2E6DD3D}"/>
    <cellStyle name="Normal 10 2 3 2 6" xfId="185" xr:uid="{14232F4F-E7D4-4089-8277-07A8776E106A}"/>
    <cellStyle name="Normal 10 2 3 3" xfId="186" xr:uid="{7B12F02F-008D-4A9E-B7B7-AC1D60124B4B}"/>
    <cellStyle name="Normal 10 2 3 3 2" xfId="187" xr:uid="{57AB31AD-6C45-4077-B0D5-CBDF424090DE}"/>
    <cellStyle name="Normal 10 2 3 3 2 2" xfId="188" xr:uid="{F7537AF5-7881-4E21-8CBF-CE6EBAFD1A32}"/>
    <cellStyle name="Normal 10 2 3 3 2 2 2" xfId="3785" xr:uid="{6FF029E0-0AB7-4AAA-8851-628F78661F97}"/>
    <cellStyle name="Normal 10 2 3 3 2 2 2 2" xfId="3786" xr:uid="{97DBA841-4D7C-4366-97C9-74E935787C5B}"/>
    <cellStyle name="Normal 10 2 3 3 2 2 3" xfId="3787" xr:uid="{3BAC9323-AAF6-459F-9A80-7A69433EE719}"/>
    <cellStyle name="Normal 10 2 3 3 2 3" xfId="189" xr:uid="{1835DC03-8CB6-4790-893A-C1C6614C0AE3}"/>
    <cellStyle name="Normal 10 2 3 3 2 3 2" xfId="3788" xr:uid="{D4AA18F7-FC9B-405B-90C5-99B503F31007}"/>
    <cellStyle name="Normal 10 2 3 3 2 4" xfId="190" xr:uid="{8E35AEDE-E491-49A0-92B6-F9A00DB4FB7B}"/>
    <cellStyle name="Normal 10 2 3 3 3" xfId="191" xr:uid="{CBFE45A9-5594-452A-B1B1-6009FB8A2FAD}"/>
    <cellStyle name="Normal 10 2 3 3 3 2" xfId="3789" xr:uid="{0494C32C-0D61-46AF-B21C-CD520754DFFE}"/>
    <cellStyle name="Normal 10 2 3 3 3 2 2" xfId="3790" xr:uid="{DD4B264C-DF68-44B1-B9B7-AFC6D5B9C5AA}"/>
    <cellStyle name="Normal 10 2 3 3 3 3" xfId="3791" xr:uid="{3F3B03D8-B14E-48C7-855A-3F831E054608}"/>
    <cellStyle name="Normal 10 2 3 3 4" xfId="192" xr:uid="{59443074-8113-4C0A-BA1B-F5ED85499DA4}"/>
    <cellStyle name="Normal 10 2 3 3 4 2" xfId="3792" xr:uid="{B7C91423-3B8A-4624-A486-1F1D967CF4E7}"/>
    <cellStyle name="Normal 10 2 3 3 5" xfId="193" xr:uid="{BBA150C1-8435-46AF-ACB9-29DDAF14061B}"/>
    <cellStyle name="Normal 10 2 3 4" xfId="194" xr:uid="{4C4EA0A1-0751-403E-9AFB-3E26D653F2EB}"/>
    <cellStyle name="Normal 10 2 3 4 2" xfId="195" xr:uid="{A11BD0CE-0C26-400E-BAB5-48AF0D5C98FF}"/>
    <cellStyle name="Normal 10 2 3 4 2 2" xfId="3793" xr:uid="{BD73C733-E577-471E-8C02-0E02C13AE4A3}"/>
    <cellStyle name="Normal 10 2 3 4 2 2 2" xfId="3794" xr:uid="{E65AC22C-823D-44DD-B1B6-D1C0B85D0EAD}"/>
    <cellStyle name="Normal 10 2 3 4 2 3" xfId="3795" xr:uid="{7F05FB3C-8F5A-4F88-B5B7-245762B1C3B9}"/>
    <cellStyle name="Normal 10 2 3 4 3" xfId="196" xr:uid="{E924A946-B221-4E51-952A-BD7F439C430F}"/>
    <cellStyle name="Normal 10 2 3 4 3 2" xfId="3796" xr:uid="{C50E82C9-AD70-4942-8E69-D9F321B9F1B0}"/>
    <cellStyle name="Normal 10 2 3 4 4" xfId="197" xr:uid="{A9BFCF24-4632-4049-9258-61144B070B54}"/>
    <cellStyle name="Normal 10 2 3 5" xfId="198" xr:uid="{A156DCCA-2D2A-4869-9B6C-3289C9DEC494}"/>
    <cellStyle name="Normal 10 2 3 5 2" xfId="199" xr:uid="{7451ED51-A3B7-4B75-ACD9-12E0AEE2C994}"/>
    <cellStyle name="Normal 10 2 3 5 2 2" xfId="3797" xr:uid="{BD0554E8-38C1-46B0-99DE-6C48F6465BA8}"/>
    <cellStyle name="Normal 10 2 3 5 2 3" xfId="4306" xr:uid="{5008E9BC-A59A-4765-BA49-B1B3D5253700}"/>
    <cellStyle name="Normal 10 2 3 5 3" xfId="200" xr:uid="{A5C9145D-2A33-4991-A3C4-4E396A5A490E}"/>
    <cellStyle name="Normal 10 2 3 5 4" xfId="201" xr:uid="{0FD1FC14-2648-4692-8563-488934BFF17E}"/>
    <cellStyle name="Normal 10 2 3 5 4 2" xfId="4742" xr:uid="{67CBF5FA-5ACB-4851-A690-65F9D2DDE0A6}"/>
    <cellStyle name="Normal 10 2 3 5 4 3" xfId="4601" xr:uid="{9DAFEE5F-E7BB-49BE-8A48-E6FCDEB398E5}"/>
    <cellStyle name="Normal 10 2 3 5 4 4" xfId="4449" xr:uid="{C81A6EA2-C225-4A23-B116-CA3DFFDCCD1F}"/>
    <cellStyle name="Normal 10 2 3 6" xfId="202" xr:uid="{24BACF3A-1F7E-44D1-BFE5-2A818A93ECEF}"/>
    <cellStyle name="Normal 10 2 3 6 2" xfId="3798" xr:uid="{85A7DC2F-51BA-46AA-97BA-5C514EED7EB4}"/>
    <cellStyle name="Normal 10 2 3 7" xfId="203" xr:uid="{4186F098-88AE-423D-BB96-03298C05544A}"/>
    <cellStyle name="Normal 10 2 3 8" xfId="204" xr:uid="{DFCE1047-AA29-4ED1-8C06-DC22FE68F684}"/>
    <cellStyle name="Normal 10 2 4" xfId="205" xr:uid="{8B2C33A0-6DBD-4665-B949-3FDC0991D296}"/>
    <cellStyle name="Normal 10 2 4 2" xfId="206" xr:uid="{9980B3A5-A5AF-4EC1-B99B-1AACF602F556}"/>
    <cellStyle name="Normal 10 2 4 2 2" xfId="207" xr:uid="{E702BB67-3810-4D7B-BD2E-F5865A18513D}"/>
    <cellStyle name="Normal 10 2 4 2 2 2" xfId="208" xr:uid="{A7DB8493-76D5-4A05-8618-F354071013D4}"/>
    <cellStyle name="Normal 10 2 4 2 2 2 2" xfId="3799" xr:uid="{007A5CBB-C9D2-4185-A48C-17E194E36E15}"/>
    <cellStyle name="Normal 10 2 4 2 2 3" xfId="209" xr:uid="{C951B4FF-BAD5-4EAF-B028-DABFBDC6DC60}"/>
    <cellStyle name="Normal 10 2 4 2 2 4" xfId="210" xr:uid="{DA8CB3B1-8CDC-483F-A45B-FA9E1C77D40F}"/>
    <cellStyle name="Normal 10 2 4 2 3" xfId="211" xr:uid="{32CBB1F1-F0DC-41E5-8776-9FD62270608A}"/>
    <cellStyle name="Normal 10 2 4 2 3 2" xfId="3800" xr:uid="{FC494739-A3F3-45E2-ABBB-C6FDF813BFB8}"/>
    <cellStyle name="Normal 10 2 4 2 4" xfId="212" xr:uid="{5BFC0256-0F23-40F8-AEEA-93A71AEAC21E}"/>
    <cellStyle name="Normal 10 2 4 2 5" xfId="213" xr:uid="{B0F0600E-F191-4BF0-9814-3A982DC2C7C7}"/>
    <cellStyle name="Normal 10 2 4 3" xfId="214" xr:uid="{2B014D40-E2DB-4587-8F42-41666175F50E}"/>
    <cellStyle name="Normal 10 2 4 3 2" xfId="215" xr:uid="{11789BC8-518C-4F3A-BB17-BAAFD47EAD7D}"/>
    <cellStyle name="Normal 10 2 4 3 2 2" xfId="3801" xr:uid="{38CC013B-5D20-409A-8828-6B38B8C8CD2B}"/>
    <cellStyle name="Normal 10 2 4 3 3" xfId="216" xr:uid="{34E0DCA8-4D3C-4C87-8FC8-AAD130D65CC6}"/>
    <cellStyle name="Normal 10 2 4 3 4" xfId="217" xr:uid="{2A476F6E-A09C-4DA6-BB43-08AEA5A6F889}"/>
    <cellStyle name="Normal 10 2 4 4" xfId="218" xr:uid="{2FF190C7-8CD5-4941-B0FE-38C58E65474E}"/>
    <cellStyle name="Normal 10 2 4 4 2" xfId="219" xr:uid="{BE762381-5F5D-4C96-9F5A-7C15B1F619B3}"/>
    <cellStyle name="Normal 10 2 4 4 3" xfId="220" xr:uid="{1025A3E5-341C-4D61-9D5E-D94F4BAB7507}"/>
    <cellStyle name="Normal 10 2 4 4 4" xfId="221" xr:uid="{2AE760F3-0A4E-489B-B238-8E8BE06D759D}"/>
    <cellStyle name="Normal 10 2 4 5" xfId="222" xr:uid="{ED1F9256-76DC-4976-9D91-2FCE4F677201}"/>
    <cellStyle name="Normal 10 2 4 6" xfId="223" xr:uid="{37482532-D95F-4C1D-A7AF-E99337920D68}"/>
    <cellStyle name="Normal 10 2 4 7" xfId="224" xr:uid="{FA9E2D7C-DE59-40EB-9A20-CA1D5807264B}"/>
    <cellStyle name="Normal 10 2 5" xfId="225" xr:uid="{E8959703-3388-4F64-A420-03AFCFD8A893}"/>
    <cellStyle name="Normal 10 2 5 2" xfId="226" xr:uid="{5A10A19D-4F8D-4FCB-BCB4-55A22CF8EE2E}"/>
    <cellStyle name="Normal 10 2 5 2 2" xfId="227" xr:uid="{F5D0122F-AF6B-45F3-9016-0B8D5E9ED059}"/>
    <cellStyle name="Normal 10 2 5 2 2 2" xfId="3802" xr:uid="{02C0DD10-7CD7-4101-A8A4-A1E65EC80BFC}"/>
    <cellStyle name="Normal 10 2 5 2 2 2 2" xfId="3803" xr:uid="{F2CC7278-3554-412C-A9BB-303821CCC33B}"/>
    <cellStyle name="Normal 10 2 5 2 2 3" xfId="3804" xr:uid="{B6ADB8FF-6CC0-4313-8AAE-9EBEC61192E6}"/>
    <cellStyle name="Normal 10 2 5 2 3" xfId="228" xr:uid="{AACDB53E-6320-46C4-B935-2087A4E1E14A}"/>
    <cellStyle name="Normal 10 2 5 2 3 2" xfId="3805" xr:uid="{1FD21194-8CCD-4933-9987-46C2F7680A43}"/>
    <cellStyle name="Normal 10 2 5 2 4" xfId="229" xr:uid="{E3523AF8-1684-4EBA-B477-08207A4EEAA7}"/>
    <cellStyle name="Normal 10 2 5 3" xfId="230" xr:uid="{D8058A4C-694E-45D3-A998-5B1DF22B95F3}"/>
    <cellStyle name="Normal 10 2 5 3 2" xfId="231" xr:uid="{2E86AD66-C240-4C44-AA4D-5F7EE0BF87B2}"/>
    <cellStyle name="Normal 10 2 5 3 2 2" xfId="3806" xr:uid="{8ECC96EC-5626-48A2-B811-E9A3BAAB3A02}"/>
    <cellStyle name="Normal 10 2 5 3 3" xfId="232" xr:uid="{A9FC925F-909B-41B5-B83F-4048414A2309}"/>
    <cellStyle name="Normal 10 2 5 3 4" xfId="233" xr:uid="{AE98B5A0-E309-4EF7-8311-9C34C9017705}"/>
    <cellStyle name="Normal 10 2 5 4" xfId="234" xr:uid="{AE547E02-1334-4F9B-B005-16E8A7BE94CB}"/>
    <cellStyle name="Normal 10 2 5 4 2" xfId="3807" xr:uid="{A409199C-DB00-4C4E-B2C2-69372FE5512A}"/>
    <cellStyle name="Normal 10 2 5 5" xfId="235" xr:uid="{12A736AF-BE1C-49A5-9B35-9C9E440C533B}"/>
    <cellStyle name="Normal 10 2 5 6" xfId="236" xr:uid="{CC10EBF9-48B6-484C-A004-74B060B1C070}"/>
    <cellStyle name="Normal 10 2 6" xfId="237" xr:uid="{CF475B03-044C-4DAE-A4D8-887BF5AE09C2}"/>
    <cellStyle name="Normal 10 2 6 2" xfId="238" xr:uid="{86B6E0E7-70E2-4AA7-B63A-24F9F1A88C89}"/>
    <cellStyle name="Normal 10 2 6 2 2" xfId="239" xr:uid="{44B21865-6A8A-4B31-BDDD-09F7C23C0DC4}"/>
    <cellStyle name="Normal 10 2 6 2 2 2" xfId="3808" xr:uid="{5D4E2105-941E-4096-86AB-3FA60997A2AA}"/>
    <cellStyle name="Normal 10 2 6 2 3" xfId="240" xr:uid="{8B16BF3A-5775-422B-A6D1-7791FB04A7BF}"/>
    <cellStyle name="Normal 10 2 6 2 4" xfId="241" xr:uid="{A4C320AE-AA40-4BAF-9136-1EEE84300A80}"/>
    <cellStyle name="Normal 10 2 6 3" xfId="242" xr:uid="{C6A50C8E-2F81-4464-BADE-322294F391B4}"/>
    <cellStyle name="Normal 10 2 6 3 2" xfId="3809" xr:uid="{86344D02-DA90-464E-B823-9A384C6F4E32}"/>
    <cellStyle name="Normal 10 2 6 4" xfId="243" xr:uid="{ADB1C405-179D-490D-BEA2-94C6757A2700}"/>
    <cellStyle name="Normal 10 2 6 5" xfId="244" xr:uid="{13F898B7-2FC1-4804-B20B-6FEDC062760B}"/>
    <cellStyle name="Normal 10 2 7" xfId="245" xr:uid="{93275B3D-64A6-4176-8885-DB70FCCE1CAD}"/>
    <cellStyle name="Normal 10 2 7 2" xfId="246" xr:uid="{2D284048-55C9-4669-B926-6CDA4DCFDD6D}"/>
    <cellStyle name="Normal 10 2 7 2 2" xfId="3810" xr:uid="{0234EFCB-3AD4-44BA-895B-9FA97A4D1D4F}"/>
    <cellStyle name="Normal 10 2 7 2 3" xfId="4304" xr:uid="{B9198966-14C4-4DF5-8BD9-6C25BC134064}"/>
    <cellStyle name="Normal 10 2 7 3" xfId="247" xr:uid="{131BB6B5-A598-4806-B6FD-1D634375A688}"/>
    <cellStyle name="Normal 10 2 7 4" xfId="248" xr:uid="{8A196B94-7104-4983-AF1C-CEBEF9F80D65}"/>
    <cellStyle name="Normal 10 2 7 4 2" xfId="4740" xr:uid="{6356116A-5959-4E57-A385-8B9570B9EF51}"/>
    <cellStyle name="Normal 10 2 7 4 3" xfId="4602" xr:uid="{E1265B46-A5D4-404B-A07F-43F34CCCA08B}"/>
    <cellStyle name="Normal 10 2 7 4 4" xfId="4447" xr:uid="{52CBCB91-3957-4E69-B20E-A72ACAD49C76}"/>
    <cellStyle name="Normal 10 2 8" xfId="249" xr:uid="{6A976D91-0A81-4E4A-BFA5-3CC0CE9F0116}"/>
    <cellStyle name="Normal 10 2 8 2" xfId="250" xr:uid="{C0FD9C78-5FEE-4BB2-86A5-F60EA4273E3E}"/>
    <cellStyle name="Normal 10 2 8 3" xfId="251" xr:uid="{4A547BC2-7431-4309-A46B-9066DF583898}"/>
    <cellStyle name="Normal 10 2 8 4" xfId="252" xr:uid="{DC9985BB-E62F-4BD8-B928-C71236395D3E}"/>
    <cellStyle name="Normal 10 2 9" xfId="253" xr:uid="{C8450200-FEC1-4539-8EFD-4BD0606B380D}"/>
    <cellStyle name="Normal 10 3" xfId="254" xr:uid="{39D9D908-117C-4547-8FB6-ADB179A1EA7F}"/>
    <cellStyle name="Normal 10 3 10" xfId="255" xr:uid="{744B6D58-C6F2-4FCD-B655-6D6C94706381}"/>
    <cellStyle name="Normal 10 3 11" xfId="256" xr:uid="{EC006A2B-D6D7-4F76-B88E-D5BE8A6074FF}"/>
    <cellStyle name="Normal 10 3 2" xfId="257" xr:uid="{D380418E-82ED-43FA-87FC-3441C9B5B344}"/>
    <cellStyle name="Normal 10 3 2 2" xfId="258" xr:uid="{94A31981-1530-489C-B97D-2F1701D89E35}"/>
    <cellStyle name="Normal 10 3 2 2 2" xfId="259" xr:uid="{468E9590-3317-45FC-B2F6-7C14D20F9474}"/>
    <cellStyle name="Normal 10 3 2 2 2 2" xfId="260" xr:uid="{68C2BC5A-4FF9-41EF-9147-F0D4604FD899}"/>
    <cellStyle name="Normal 10 3 2 2 2 2 2" xfId="261" xr:uid="{44229B35-AC23-4BB3-8315-4808139FE646}"/>
    <cellStyle name="Normal 10 3 2 2 2 2 2 2" xfId="3811" xr:uid="{D8E6DB30-EEC3-4E8F-BA13-8BD62DFAD0B6}"/>
    <cellStyle name="Normal 10 3 2 2 2 2 3" xfId="262" xr:uid="{A00936E8-39D0-460E-BFAC-040878F634A1}"/>
    <cellStyle name="Normal 10 3 2 2 2 2 4" xfId="263" xr:uid="{06D875D4-EFF3-43C4-A573-12C142DD7245}"/>
    <cellStyle name="Normal 10 3 2 2 2 3" xfId="264" xr:uid="{07808AF5-1DB3-469C-B389-34DC212922DB}"/>
    <cellStyle name="Normal 10 3 2 2 2 3 2" xfId="265" xr:uid="{07668BC1-54FF-4CD4-A784-6A5A6631C26C}"/>
    <cellStyle name="Normal 10 3 2 2 2 3 3" xfId="266" xr:uid="{26D19F1E-6694-47C1-92A7-261C86388516}"/>
    <cellStyle name="Normal 10 3 2 2 2 3 4" xfId="267" xr:uid="{3E591767-F1D5-4A70-AB08-B0A2AE20C5E8}"/>
    <cellStyle name="Normal 10 3 2 2 2 4" xfId="268" xr:uid="{D2ECA1D5-7EC9-4574-B365-6B669888EF2B}"/>
    <cellStyle name="Normal 10 3 2 2 2 5" xfId="269" xr:uid="{9665C002-BCA9-464C-BBEF-A2EBBFAF9537}"/>
    <cellStyle name="Normal 10 3 2 2 2 6" xfId="270" xr:uid="{7CC6A9DE-65D4-44D3-ABEA-B9EE843302E6}"/>
    <cellStyle name="Normal 10 3 2 2 3" xfId="271" xr:uid="{D9D844D5-E487-4091-8B5D-954035432E37}"/>
    <cellStyle name="Normal 10 3 2 2 3 2" xfId="272" xr:uid="{61728D2D-A703-400F-97E0-2E56E5C72482}"/>
    <cellStyle name="Normal 10 3 2 2 3 2 2" xfId="273" xr:uid="{E9E0B547-39AC-4A57-BCB9-F94E83985B9F}"/>
    <cellStyle name="Normal 10 3 2 2 3 2 3" xfId="274" xr:uid="{491D485E-74AD-478B-AF65-0BC0C6FA889D}"/>
    <cellStyle name="Normal 10 3 2 2 3 2 4" xfId="275" xr:uid="{22232B82-D08B-43A3-8D54-D897F6C0A153}"/>
    <cellStyle name="Normal 10 3 2 2 3 3" xfId="276" xr:uid="{6D7BDD80-028D-4E3F-B396-70E820E3186D}"/>
    <cellStyle name="Normal 10 3 2 2 3 4" xfId="277" xr:uid="{07ADCF6C-D19E-4DC9-BD35-7BE4B332BBFA}"/>
    <cellStyle name="Normal 10 3 2 2 3 5" xfId="278" xr:uid="{0CF28E39-9538-46E1-84BC-C06020ACA534}"/>
    <cellStyle name="Normal 10 3 2 2 4" xfId="279" xr:uid="{B17BF70D-B53D-4509-B5D2-7F47A57C81D0}"/>
    <cellStyle name="Normal 10 3 2 2 4 2" xfId="280" xr:uid="{EDB8A4A7-BCE0-4749-8E4D-9DACC703FCB6}"/>
    <cellStyle name="Normal 10 3 2 2 4 3" xfId="281" xr:uid="{09CE295D-DADB-4ABF-992A-88FC108383C0}"/>
    <cellStyle name="Normal 10 3 2 2 4 4" xfId="282" xr:uid="{ED24B589-E321-4946-A632-F19F9CAF8AF1}"/>
    <cellStyle name="Normal 10 3 2 2 5" xfId="283" xr:uid="{3B02A6E1-3FB5-4247-B59E-D97B682D7664}"/>
    <cellStyle name="Normal 10 3 2 2 5 2" xfId="284" xr:uid="{6A021201-5660-47B4-8A96-A847E86C9569}"/>
    <cellStyle name="Normal 10 3 2 2 5 3" xfId="285" xr:uid="{318FF471-4B22-479B-AFDF-9F4D79831FE2}"/>
    <cellStyle name="Normal 10 3 2 2 5 4" xfId="286" xr:uid="{E3B58DF6-AD82-4369-8A80-208C8BEA0E61}"/>
    <cellStyle name="Normal 10 3 2 2 6" xfId="287" xr:uid="{7FA4A3C6-6BE2-4E7E-BF47-002BFEBD01F6}"/>
    <cellStyle name="Normal 10 3 2 2 7" xfId="288" xr:uid="{16E329A7-FCD0-4966-A3BF-181CDD871164}"/>
    <cellStyle name="Normal 10 3 2 2 8" xfId="289" xr:uid="{FA2A1C87-EF21-4FD6-9595-4A896BDEF4A3}"/>
    <cellStyle name="Normal 10 3 2 3" xfId="290" xr:uid="{9B7F6E31-C65D-4EE4-B944-EF643D2E89E4}"/>
    <cellStyle name="Normal 10 3 2 3 2" xfId="291" xr:uid="{1E31628D-1F0D-47FD-ABA6-99E0093D5C69}"/>
    <cellStyle name="Normal 10 3 2 3 2 2" xfId="292" xr:uid="{6A07DFDE-D797-40AB-8573-05B528E16193}"/>
    <cellStyle name="Normal 10 3 2 3 2 2 2" xfId="3812" xr:uid="{F3170CAC-75A3-4C31-8C83-A1EE5A807ADC}"/>
    <cellStyle name="Normal 10 3 2 3 2 2 2 2" xfId="3813" xr:uid="{512EA31B-34AA-4A4C-AEB1-C0CA75E0E150}"/>
    <cellStyle name="Normal 10 3 2 3 2 2 3" xfId="3814" xr:uid="{1CA06DEA-1635-4B26-9BD3-6D5378771032}"/>
    <cellStyle name="Normal 10 3 2 3 2 3" xfId="293" xr:uid="{3495B828-1D4D-4F7B-A124-EC62044A31F4}"/>
    <cellStyle name="Normal 10 3 2 3 2 3 2" xfId="3815" xr:uid="{1C383CA9-ED75-4559-8833-FABE8745FD0E}"/>
    <cellStyle name="Normal 10 3 2 3 2 4" xfId="294" xr:uid="{8B61F8E2-74C2-4FE8-8828-B0A10BD1ACFE}"/>
    <cellStyle name="Normal 10 3 2 3 3" xfId="295" xr:uid="{9B7AEA7F-4179-4217-8476-BF3E89A3399A}"/>
    <cellStyle name="Normal 10 3 2 3 3 2" xfId="296" xr:uid="{B3D1AD2A-B6B9-4486-8720-03965916A059}"/>
    <cellStyle name="Normal 10 3 2 3 3 2 2" xfId="3816" xr:uid="{EE77B430-27D1-4935-BD94-4779FA235F15}"/>
    <cellStyle name="Normal 10 3 2 3 3 3" xfId="297" xr:uid="{31C9CBEA-149A-4D0F-98AB-D53D71C299C3}"/>
    <cellStyle name="Normal 10 3 2 3 3 4" xfId="298" xr:uid="{B80320F5-7106-4B7C-8894-84BB00145A99}"/>
    <cellStyle name="Normal 10 3 2 3 4" xfId="299" xr:uid="{A8A7CE3E-27D5-4318-8FB9-4874C6600286}"/>
    <cellStyle name="Normal 10 3 2 3 4 2" xfId="3817" xr:uid="{58A2A71A-BF92-4FAF-8C5B-70C995E23966}"/>
    <cellStyle name="Normal 10 3 2 3 5" xfId="300" xr:uid="{43B0C35A-3F27-4497-8C60-59041EB9C10C}"/>
    <cellStyle name="Normal 10 3 2 3 6" xfId="301" xr:uid="{93C0E9B4-1876-4B67-9B4F-6EE7BEA13EF5}"/>
    <cellStyle name="Normal 10 3 2 4" xfId="302" xr:uid="{DF054ABD-7EC5-4E6C-9391-3CDB96E6FEF4}"/>
    <cellStyle name="Normal 10 3 2 4 2" xfId="303" xr:uid="{D581ECC9-B1C2-4669-88A8-F497CB6D275F}"/>
    <cellStyle name="Normal 10 3 2 4 2 2" xfId="304" xr:uid="{CC127A3B-67A0-4A7D-BFB8-8D00654F9717}"/>
    <cellStyle name="Normal 10 3 2 4 2 2 2" xfId="3818" xr:uid="{BCCC5F9C-3F21-4508-B41B-BF022F578090}"/>
    <cellStyle name="Normal 10 3 2 4 2 3" xfId="305" xr:uid="{75E7CEF5-E5E7-4150-BF37-9E98B8BD7171}"/>
    <cellStyle name="Normal 10 3 2 4 2 4" xfId="306" xr:uid="{EB8439BE-8A69-409C-BDE0-537A3D5C27A5}"/>
    <cellStyle name="Normal 10 3 2 4 3" xfId="307" xr:uid="{5CD9038F-693D-4F4F-B2B0-6E80BA1D98CC}"/>
    <cellStyle name="Normal 10 3 2 4 3 2" xfId="3819" xr:uid="{3BAAF19C-7CB6-4323-81CA-52BC785D3E51}"/>
    <cellStyle name="Normal 10 3 2 4 4" xfId="308" xr:uid="{DB848B39-E259-42D2-A980-3FF26D506CE8}"/>
    <cellStyle name="Normal 10 3 2 4 5" xfId="309" xr:uid="{E7BE60E6-5DCF-444F-B0D7-15AEA7816B44}"/>
    <cellStyle name="Normal 10 3 2 5" xfId="310" xr:uid="{734807D4-800E-4CAD-BA43-7B5B568E5D85}"/>
    <cellStyle name="Normal 10 3 2 5 2" xfId="311" xr:uid="{17065F0A-16AF-411A-BE6D-9C200533B7FD}"/>
    <cellStyle name="Normal 10 3 2 5 2 2" xfId="3820" xr:uid="{45052A57-4F01-4B4B-89AA-1B3C98057DFD}"/>
    <cellStyle name="Normal 10 3 2 5 3" xfId="312" xr:uid="{B3D3F6F3-1250-4589-96A4-B4C64084B357}"/>
    <cellStyle name="Normal 10 3 2 5 4" xfId="313" xr:uid="{231835FE-B3F1-4463-AC53-ADA781F1F16E}"/>
    <cellStyle name="Normal 10 3 2 6" xfId="314" xr:uid="{D0632DBF-718B-44DB-8477-3A2A4B19DBBB}"/>
    <cellStyle name="Normal 10 3 2 6 2" xfId="315" xr:uid="{C5B0A664-7FA3-4FF5-8471-30C6C4468529}"/>
    <cellStyle name="Normal 10 3 2 6 3" xfId="316" xr:uid="{504D15DD-6FEC-412C-910E-F17C27772C2E}"/>
    <cellStyle name="Normal 10 3 2 6 4" xfId="317" xr:uid="{19411DBA-966C-45E3-84BD-7D4BE2BCC6B1}"/>
    <cellStyle name="Normal 10 3 2 7" xfId="318" xr:uid="{40C976DC-B4B2-4845-B206-AB8520DC0C26}"/>
    <cellStyle name="Normal 10 3 2 8" xfId="319" xr:uid="{E24CAC11-295F-4229-BE91-5BF081A34FA7}"/>
    <cellStyle name="Normal 10 3 2 9" xfId="320" xr:uid="{125BD5BD-9D14-4816-9FE2-61E2D12EA675}"/>
    <cellStyle name="Normal 10 3 3" xfId="321" xr:uid="{48A680C0-DFC6-4880-BE67-86433D7A05F5}"/>
    <cellStyle name="Normal 10 3 3 2" xfId="322" xr:uid="{12BAF282-A2DD-4C69-A392-552860708BE1}"/>
    <cellStyle name="Normal 10 3 3 2 2" xfId="323" xr:uid="{51051984-52BE-45EC-876D-42AB9A9D4087}"/>
    <cellStyle name="Normal 10 3 3 2 2 2" xfId="324" xr:uid="{62B0C49A-FCDD-48B2-8ABF-FBB06E646886}"/>
    <cellStyle name="Normal 10 3 3 2 2 2 2" xfId="3821" xr:uid="{8267284D-9840-4734-8D65-BE9D4BC725C5}"/>
    <cellStyle name="Normal 10 3 3 2 2 2 2 2" xfId="4622" xr:uid="{9D7A418B-816C-4022-BC71-B04208C64B84}"/>
    <cellStyle name="Normal 10 3 3 2 2 2 3" xfId="4623" xr:uid="{3DC9D943-C093-4BE7-A54D-AFAFABFE23E0}"/>
    <cellStyle name="Normal 10 3 3 2 2 3" xfId="325" xr:uid="{16209D48-A23D-4365-B182-69B42E04ECA0}"/>
    <cellStyle name="Normal 10 3 3 2 2 3 2" xfId="4624" xr:uid="{BA4679B2-146E-4310-B7D4-0154FFC5666D}"/>
    <cellStyle name="Normal 10 3 3 2 2 4" xfId="326" xr:uid="{9FEAF649-853E-400F-84DD-1D9E983FCB05}"/>
    <cellStyle name="Normal 10 3 3 2 3" xfId="327" xr:uid="{D8F57333-2CB7-42B2-812C-6555E32B5477}"/>
    <cellStyle name="Normal 10 3 3 2 3 2" xfId="328" xr:uid="{A8519418-280E-446B-96E8-3785FFDD0E0B}"/>
    <cellStyle name="Normal 10 3 3 2 3 2 2" xfId="4625" xr:uid="{26045DF2-561F-494F-9BE8-FDF9996C06D8}"/>
    <cellStyle name="Normal 10 3 3 2 3 3" xfId="329" xr:uid="{645FC2F9-B258-42B6-BAC9-86A92FF3A30E}"/>
    <cellStyle name="Normal 10 3 3 2 3 4" xfId="330" xr:uid="{B5BF46F0-06E8-4139-AA41-86850AC3B887}"/>
    <cellStyle name="Normal 10 3 3 2 4" xfId="331" xr:uid="{03E20429-130A-428D-839B-0E2B78DA5505}"/>
    <cellStyle name="Normal 10 3 3 2 4 2" xfId="4626" xr:uid="{ECD010BA-9488-4930-8931-A221982902EE}"/>
    <cellStyle name="Normal 10 3 3 2 5" xfId="332" xr:uid="{B8930179-7B2E-48F9-BF10-C54676FF37FF}"/>
    <cellStyle name="Normal 10 3 3 2 6" xfId="333" xr:uid="{AAEA72B2-68EC-459D-9421-AC022ABABD2B}"/>
    <cellStyle name="Normal 10 3 3 3" xfId="334" xr:uid="{789CC8A8-7819-4399-BFE9-4EDD6DC6B3B8}"/>
    <cellStyle name="Normal 10 3 3 3 2" xfId="335" xr:uid="{0E019425-E4C1-442D-ACF3-E7B14B2197E0}"/>
    <cellStyle name="Normal 10 3 3 3 2 2" xfId="336" xr:uid="{F8B2B306-B251-4B10-8769-14111C9217B3}"/>
    <cellStyle name="Normal 10 3 3 3 2 2 2" xfId="4627" xr:uid="{973B072F-99D4-4FE9-A597-70F5A12C0A07}"/>
    <cellStyle name="Normal 10 3 3 3 2 3" xfId="337" xr:uid="{B5289C7E-199B-42FD-922E-2E667423D191}"/>
    <cellStyle name="Normal 10 3 3 3 2 4" xfId="338" xr:uid="{11162294-7B49-499A-8830-98FB8E23C233}"/>
    <cellStyle name="Normal 10 3 3 3 3" xfId="339" xr:uid="{FB61E696-C1D1-4EAA-B5BF-A38C278BA3DF}"/>
    <cellStyle name="Normal 10 3 3 3 3 2" xfId="4628" xr:uid="{6E466B66-BFF9-46C4-B975-6F9CC28818B6}"/>
    <cellStyle name="Normal 10 3 3 3 4" xfId="340" xr:uid="{1705F15B-E7F7-4ABE-BC8C-65B0957EEB6B}"/>
    <cellStyle name="Normal 10 3 3 3 5" xfId="341" xr:uid="{BD39F395-7BE7-4FED-B496-F0E2FBF23938}"/>
    <cellStyle name="Normal 10 3 3 4" xfId="342" xr:uid="{A1D7BD9E-8C2B-451B-816C-CD20EFA3305E}"/>
    <cellStyle name="Normal 10 3 3 4 2" xfId="343" xr:uid="{046A3764-3113-4B14-B175-7A04C3238437}"/>
    <cellStyle name="Normal 10 3 3 4 2 2" xfId="4629" xr:uid="{ECA1D3CA-401E-42E9-8B9F-1AC14FCB310E}"/>
    <cellStyle name="Normal 10 3 3 4 3" xfId="344" xr:uid="{A2B0B507-F2B5-4669-812C-7DA67E8CD4DA}"/>
    <cellStyle name="Normal 10 3 3 4 4" xfId="345" xr:uid="{0B792480-D911-44AD-A75D-E427CFE6643E}"/>
    <cellStyle name="Normal 10 3 3 5" xfId="346" xr:uid="{8A3C20F9-80F5-45F2-9EEB-9D61D3CBB883}"/>
    <cellStyle name="Normal 10 3 3 5 2" xfId="347" xr:uid="{CB6F35BB-798D-419F-9D6D-3FFB04F186B7}"/>
    <cellStyle name="Normal 10 3 3 5 3" xfId="348" xr:uid="{0A012A9A-9471-4F42-8765-32232C04561A}"/>
    <cellStyle name="Normal 10 3 3 5 4" xfId="349" xr:uid="{1D0971D5-892F-4027-BDA1-CCA8E7AB203B}"/>
    <cellStyle name="Normal 10 3 3 6" xfId="350" xr:uid="{99161BB7-9341-484B-B307-65D3B229A913}"/>
    <cellStyle name="Normal 10 3 3 7" xfId="351" xr:uid="{52896868-31A8-488B-808D-41BDC731AE61}"/>
    <cellStyle name="Normal 10 3 3 8" xfId="352" xr:uid="{5BF37B0C-F41A-4D41-A64C-6C3FFFFB60A1}"/>
    <cellStyle name="Normal 10 3 4" xfId="353" xr:uid="{2B20F13D-8FF6-494E-A768-8C82975F10F4}"/>
    <cellStyle name="Normal 10 3 4 2" xfId="354" xr:uid="{A1C7D922-F3D2-49FC-B581-25C613ADB340}"/>
    <cellStyle name="Normal 10 3 4 2 2" xfId="355" xr:uid="{FED59E0A-BFDF-446C-9AFF-7D25C703E2A6}"/>
    <cellStyle name="Normal 10 3 4 2 2 2" xfId="356" xr:uid="{52F2B1DD-3346-4BD1-A421-D9AF44A1188E}"/>
    <cellStyle name="Normal 10 3 4 2 2 2 2" xfId="3822" xr:uid="{9A130B1D-FD55-489F-831B-62E644247EDB}"/>
    <cellStyle name="Normal 10 3 4 2 2 3" xfId="357" xr:uid="{D3C0352B-2DFD-4A54-B1A1-DC93D0463ED6}"/>
    <cellStyle name="Normal 10 3 4 2 2 4" xfId="358" xr:uid="{BBA30F10-9D91-4621-BA13-0DE822E1B3D6}"/>
    <cellStyle name="Normal 10 3 4 2 3" xfId="359" xr:uid="{365DFADF-6D6D-46B6-B90B-FE83930BE7E7}"/>
    <cellStyle name="Normal 10 3 4 2 3 2" xfId="3823" xr:uid="{CB60F802-8825-41BA-82E6-9C186C9E4658}"/>
    <cellStyle name="Normal 10 3 4 2 4" xfId="360" xr:uid="{E79D6A70-EF1F-4CF2-88D3-EE415D5E9056}"/>
    <cellStyle name="Normal 10 3 4 2 5" xfId="361" xr:uid="{BF5587D0-3D17-4A41-8333-6489250CE8DD}"/>
    <cellStyle name="Normal 10 3 4 3" xfId="362" xr:uid="{78FCA8ED-F8FB-449A-8479-643082B75497}"/>
    <cellStyle name="Normal 10 3 4 3 2" xfId="363" xr:uid="{3BFC1C91-BDE9-49FC-B57B-D3F6F10C8BE3}"/>
    <cellStyle name="Normal 10 3 4 3 2 2" xfId="3824" xr:uid="{31FC5114-5826-459C-AC54-9B91D5B428AE}"/>
    <cellStyle name="Normal 10 3 4 3 3" xfId="364" xr:uid="{8D53204A-43B9-420F-9E54-8FAB23C931CB}"/>
    <cellStyle name="Normal 10 3 4 3 4" xfId="365" xr:uid="{54512553-F62A-451E-82C4-6F5D04AC3DE6}"/>
    <cellStyle name="Normal 10 3 4 4" xfId="366" xr:uid="{4DC25F34-ED61-4ECF-AF26-22780840EC9B}"/>
    <cellStyle name="Normal 10 3 4 4 2" xfId="367" xr:uid="{8FABC5FF-58FD-4158-BA3B-97347323F8A8}"/>
    <cellStyle name="Normal 10 3 4 4 3" xfId="368" xr:uid="{A70C9FD6-9EBD-4B0D-A714-491AD7894061}"/>
    <cellStyle name="Normal 10 3 4 4 4" xfId="369" xr:uid="{88D8CB89-627D-4748-B1D1-68223145ADB7}"/>
    <cellStyle name="Normal 10 3 4 5" xfId="370" xr:uid="{E3A9E11D-9BBC-40CF-AE39-071DC6FA6278}"/>
    <cellStyle name="Normal 10 3 4 6" xfId="371" xr:uid="{729CDD28-483A-4771-BC17-DA96F60F4396}"/>
    <cellStyle name="Normal 10 3 4 7" xfId="372" xr:uid="{548D5455-D242-497F-9E67-0546D57CFCCD}"/>
    <cellStyle name="Normal 10 3 5" xfId="373" xr:uid="{1F2E3FCA-BBB4-4500-9999-E9F6768CEC6F}"/>
    <cellStyle name="Normal 10 3 5 2" xfId="374" xr:uid="{BF8B85AC-2A90-49A1-92BE-17BAB941F1E6}"/>
    <cellStyle name="Normal 10 3 5 2 2" xfId="375" xr:uid="{67B9EE39-408C-41D6-A22F-800D78D58437}"/>
    <cellStyle name="Normal 10 3 5 2 2 2" xfId="3825" xr:uid="{49CEFB03-AA1E-42AB-B5FE-7B74A8D4213F}"/>
    <cellStyle name="Normal 10 3 5 2 3" xfId="376" xr:uid="{56691CE0-6E2C-4E25-BB8C-EFD9236FD585}"/>
    <cellStyle name="Normal 10 3 5 2 4" xfId="377" xr:uid="{3DBDCBC6-49FC-482C-93B4-CB1264CF8FF6}"/>
    <cellStyle name="Normal 10 3 5 3" xfId="378" xr:uid="{3D536807-3F66-4549-A9A3-AD26DB966011}"/>
    <cellStyle name="Normal 10 3 5 3 2" xfId="379" xr:uid="{827781B1-A311-447F-A8F6-3EBB1B5BEDB9}"/>
    <cellStyle name="Normal 10 3 5 3 3" xfId="380" xr:uid="{6E3A3ED9-2FD0-4B48-8156-F28883DADD8A}"/>
    <cellStyle name="Normal 10 3 5 3 4" xfId="381" xr:uid="{12576041-E52E-41DC-8525-87E605BA7230}"/>
    <cellStyle name="Normal 10 3 5 4" xfId="382" xr:uid="{010F68A4-9AD5-4205-A707-69499A9D06C7}"/>
    <cellStyle name="Normal 10 3 5 5" xfId="383" xr:uid="{41569F1F-AD66-4B96-9771-3835032B4282}"/>
    <cellStyle name="Normal 10 3 5 6" xfId="384" xr:uid="{C139037D-49B5-4966-8222-C4A9189BDD16}"/>
    <cellStyle name="Normal 10 3 6" xfId="385" xr:uid="{BE0DDBE2-1324-4BB1-B3FC-E59F04313381}"/>
    <cellStyle name="Normal 10 3 6 2" xfId="386" xr:uid="{D133561F-4A7F-42EE-BDBE-5D4AA4C317B6}"/>
    <cellStyle name="Normal 10 3 6 2 2" xfId="387" xr:uid="{C98F7BC3-CE03-4EDF-BE5E-5F5E29AFEAC9}"/>
    <cellStyle name="Normal 10 3 6 2 3" xfId="388" xr:uid="{D921A69D-F08E-4AF5-9A50-F11CAB46D222}"/>
    <cellStyle name="Normal 10 3 6 2 4" xfId="389" xr:uid="{06EA9024-C73B-4CCC-85A9-F70CAB03739F}"/>
    <cellStyle name="Normal 10 3 6 3" xfId="390" xr:uid="{047DE7FF-8B7C-449C-A5B0-66D47D4284C0}"/>
    <cellStyle name="Normal 10 3 6 4" xfId="391" xr:uid="{160B5068-AC83-495D-8711-C6FEFA09E647}"/>
    <cellStyle name="Normal 10 3 6 5" xfId="392" xr:uid="{B60B31F7-CC44-44E2-9B67-5CC9155FEA8A}"/>
    <cellStyle name="Normal 10 3 7" xfId="393" xr:uid="{8F5B997D-C4A6-4BFB-9EF4-3F22C4A6C096}"/>
    <cellStyle name="Normal 10 3 7 2" xfId="394" xr:uid="{8C612E49-0F3B-4CDB-86AF-C254C019A095}"/>
    <cellStyle name="Normal 10 3 7 3" xfId="395" xr:uid="{90D4D95E-4517-432E-AC09-3DA35E55862C}"/>
    <cellStyle name="Normal 10 3 7 4" xfId="396" xr:uid="{0AEFCC9C-2BAF-4D99-A196-427B52BDD835}"/>
    <cellStyle name="Normal 10 3 8" xfId="397" xr:uid="{18C25ECB-7B29-4E80-87B3-D368E2A52555}"/>
    <cellStyle name="Normal 10 3 8 2" xfId="398" xr:uid="{1E143E6D-0C07-47FF-B23A-40EDF47B9271}"/>
    <cellStyle name="Normal 10 3 8 3" xfId="399" xr:uid="{BDA33C1A-E5C2-4429-BA9C-E80D2059643A}"/>
    <cellStyle name="Normal 10 3 8 4" xfId="400" xr:uid="{69807EE5-97AA-41FA-B514-D4404B8120E7}"/>
    <cellStyle name="Normal 10 3 9" xfId="401" xr:uid="{6AA505F7-7CB8-4A7E-B30B-CBE02D2B585C}"/>
    <cellStyle name="Normal 10 4" xfId="402" xr:uid="{48E92F35-EA58-4A4E-8BBB-3C60EBDD14B0}"/>
    <cellStyle name="Normal 10 4 10" xfId="403" xr:uid="{4C8A4BCF-A804-4271-8B1E-E2297DFAACD2}"/>
    <cellStyle name="Normal 10 4 11" xfId="404" xr:uid="{91A5367B-F4FB-44B7-B02C-09FD1DE827D6}"/>
    <cellStyle name="Normal 10 4 2" xfId="405" xr:uid="{E5F96FA3-BE12-4323-A99B-41EF3E4E5C4E}"/>
    <cellStyle name="Normal 10 4 2 2" xfId="406" xr:uid="{3B02D4EF-63F3-40DC-8DD0-C3AC32197AAE}"/>
    <cellStyle name="Normal 10 4 2 2 2" xfId="407" xr:uid="{31BF84F2-5804-4B2D-BA1C-16C15CA8BA4C}"/>
    <cellStyle name="Normal 10 4 2 2 2 2" xfId="408" xr:uid="{EE9CA47F-93B9-4744-AB11-1CF56D12254A}"/>
    <cellStyle name="Normal 10 4 2 2 2 2 2" xfId="409" xr:uid="{ABFF2AE6-36BF-4ABA-AFE3-64E748340470}"/>
    <cellStyle name="Normal 10 4 2 2 2 2 3" xfId="410" xr:uid="{7216EF61-D309-4608-AFB4-7FFD372AFBF0}"/>
    <cellStyle name="Normal 10 4 2 2 2 2 4" xfId="411" xr:uid="{B89A7F45-6048-47A5-91E2-C3211739F999}"/>
    <cellStyle name="Normal 10 4 2 2 2 3" xfId="412" xr:uid="{5C09A309-1FD6-40A5-A8DC-804BD25B02D0}"/>
    <cellStyle name="Normal 10 4 2 2 2 3 2" xfId="413" xr:uid="{78572722-9202-4CD9-B97F-E78AF1AF9219}"/>
    <cellStyle name="Normal 10 4 2 2 2 3 3" xfId="414" xr:uid="{C32DD65E-088D-43B8-BF20-A1FBC220EBCE}"/>
    <cellStyle name="Normal 10 4 2 2 2 3 4" xfId="415" xr:uid="{F26A98C8-6193-4978-9AC7-37AC700D3C10}"/>
    <cellStyle name="Normal 10 4 2 2 2 4" xfId="416" xr:uid="{AADC4180-2E7A-4FD2-8077-90C0871A84C2}"/>
    <cellStyle name="Normal 10 4 2 2 2 5" xfId="417" xr:uid="{ACC96BD5-4800-4433-BDDE-A4099C2EE7D9}"/>
    <cellStyle name="Normal 10 4 2 2 2 6" xfId="418" xr:uid="{85EB6878-146E-4864-BA66-89B6F2084F70}"/>
    <cellStyle name="Normal 10 4 2 2 3" xfId="419" xr:uid="{E6921575-EC69-421D-BCBA-710901E104F8}"/>
    <cellStyle name="Normal 10 4 2 2 3 2" xfId="420" xr:uid="{574E3DA7-06EE-4997-BC60-B67E4666BE47}"/>
    <cellStyle name="Normal 10 4 2 2 3 2 2" xfId="421" xr:uid="{47554BDE-5CE2-4A1F-9A6F-679B4A68749C}"/>
    <cellStyle name="Normal 10 4 2 2 3 2 3" xfId="422" xr:uid="{16BBD431-FECE-4604-A966-A92BD59A3D16}"/>
    <cellStyle name="Normal 10 4 2 2 3 2 4" xfId="423" xr:uid="{91745649-4E2B-438E-A799-D38DE3E3C541}"/>
    <cellStyle name="Normal 10 4 2 2 3 3" xfId="424" xr:uid="{FC742359-E3A1-4729-9CDD-F8EA88A36C36}"/>
    <cellStyle name="Normal 10 4 2 2 3 4" xfId="425" xr:uid="{9B334CDA-2F80-48C4-9041-F9637F74FF07}"/>
    <cellStyle name="Normal 10 4 2 2 3 5" xfId="426" xr:uid="{2870D66F-89BF-4A2C-ABC6-BC88EF472604}"/>
    <cellStyle name="Normal 10 4 2 2 4" xfId="427" xr:uid="{6A5BFB82-0E15-4CBC-81D0-F69A1E3364EB}"/>
    <cellStyle name="Normal 10 4 2 2 4 2" xfId="428" xr:uid="{2F23B529-F3E8-4B50-BA08-0B331617B7CA}"/>
    <cellStyle name="Normal 10 4 2 2 4 3" xfId="429" xr:uid="{260F484F-531D-459A-877D-3A7B788D6AE9}"/>
    <cellStyle name="Normal 10 4 2 2 4 4" xfId="430" xr:uid="{77022D84-E0CB-4AAE-A875-A128E822E635}"/>
    <cellStyle name="Normal 10 4 2 2 5" xfId="431" xr:uid="{CEC4E787-1179-4B4E-B86F-E4A147CE4439}"/>
    <cellStyle name="Normal 10 4 2 2 5 2" xfId="432" xr:uid="{BBD32F1E-BED8-4D5E-8152-9E6B8ED26624}"/>
    <cellStyle name="Normal 10 4 2 2 5 3" xfId="433" xr:uid="{1B4ECC25-716F-4C89-9711-08CFDE80EFBB}"/>
    <cellStyle name="Normal 10 4 2 2 5 4" xfId="434" xr:uid="{DD985647-D589-4059-AC4A-F86803BEF3F0}"/>
    <cellStyle name="Normal 10 4 2 2 6" xfId="435" xr:uid="{BF465E6B-B3F4-4282-9086-C186633EBE04}"/>
    <cellStyle name="Normal 10 4 2 2 7" xfId="436" xr:uid="{C0F49DDF-ED51-489F-AAD7-806D5600ABBA}"/>
    <cellStyle name="Normal 10 4 2 2 8" xfId="437" xr:uid="{C7D47A73-A308-4113-B29B-EAB5C316841F}"/>
    <cellStyle name="Normal 10 4 2 3" xfId="438" xr:uid="{5E394FCE-132B-4448-A427-EDAD04C5E8F2}"/>
    <cellStyle name="Normal 10 4 2 3 2" xfId="439" xr:uid="{36ABC2B0-B300-4348-A425-CE8C0E557C52}"/>
    <cellStyle name="Normal 10 4 2 3 2 2" xfId="440" xr:uid="{2F048A4C-8C4D-4871-AE8D-71B802EC7622}"/>
    <cellStyle name="Normal 10 4 2 3 2 3" xfId="441" xr:uid="{6B087CFE-BCA1-4A9D-A420-9D659DAF9649}"/>
    <cellStyle name="Normal 10 4 2 3 2 4" xfId="442" xr:uid="{B009B913-3A0F-43F9-8B92-C4DCED455A1A}"/>
    <cellStyle name="Normal 10 4 2 3 3" xfId="443" xr:uid="{639419FA-83ED-4904-9767-F1F094B4F728}"/>
    <cellStyle name="Normal 10 4 2 3 3 2" xfId="444" xr:uid="{8C8A7EEE-8748-4446-888E-A1F84AA6F7A4}"/>
    <cellStyle name="Normal 10 4 2 3 3 3" xfId="445" xr:uid="{749DB117-E440-4266-AA7C-AE9BB7E366A0}"/>
    <cellStyle name="Normal 10 4 2 3 3 4" xfId="446" xr:uid="{2376A854-F3D4-403E-924A-6435E4ADFB42}"/>
    <cellStyle name="Normal 10 4 2 3 4" xfId="447" xr:uid="{79CDF7F0-939B-4293-BBA3-1EE57C9028B5}"/>
    <cellStyle name="Normal 10 4 2 3 5" xfId="448" xr:uid="{BEC90807-7971-480B-B302-7C2AD1E0600C}"/>
    <cellStyle name="Normal 10 4 2 3 6" xfId="449" xr:uid="{54A42A20-54BE-468A-AE7B-AF8181A2D1B7}"/>
    <cellStyle name="Normal 10 4 2 4" xfId="450" xr:uid="{71775439-3E0F-4757-91A2-8F42E590A1BD}"/>
    <cellStyle name="Normal 10 4 2 4 2" xfId="451" xr:uid="{64BF6A83-FB96-4BE0-924A-02E0FA138A8F}"/>
    <cellStyle name="Normal 10 4 2 4 2 2" xfId="452" xr:uid="{433CC3E9-47BD-4CE6-9484-9691DB6191F7}"/>
    <cellStyle name="Normal 10 4 2 4 2 3" xfId="453" xr:uid="{B292E00B-10EF-417B-8B76-0E171609184C}"/>
    <cellStyle name="Normal 10 4 2 4 2 4" xfId="454" xr:uid="{6783C54E-3BD3-4D58-AF28-76BB444BA272}"/>
    <cellStyle name="Normal 10 4 2 4 3" xfId="455" xr:uid="{42DA74B0-9098-4EE5-83B6-C1C5CA454035}"/>
    <cellStyle name="Normal 10 4 2 4 4" xfId="456" xr:uid="{2B05413E-BB5F-4B7E-BC24-C549F58B2251}"/>
    <cellStyle name="Normal 10 4 2 4 5" xfId="457" xr:uid="{A34CB07F-07D3-47B9-B54B-31B9A52EECE7}"/>
    <cellStyle name="Normal 10 4 2 5" xfId="458" xr:uid="{2885DF98-4E6B-4EB4-9D84-3A18F9FDB2C0}"/>
    <cellStyle name="Normal 10 4 2 5 2" xfId="459" xr:uid="{A6A20286-28ED-4451-A609-2D110511A66C}"/>
    <cellStyle name="Normal 10 4 2 5 3" xfId="460" xr:uid="{445A2A7C-B11E-4B8F-BB76-1D42128DBCA5}"/>
    <cellStyle name="Normal 10 4 2 5 4" xfId="461" xr:uid="{3C43F13D-EC38-43E9-A728-456667B2510D}"/>
    <cellStyle name="Normal 10 4 2 6" xfId="462" xr:uid="{7633CE61-9F14-463A-AF65-43508A9E2AA1}"/>
    <cellStyle name="Normal 10 4 2 6 2" xfId="463" xr:uid="{EC24F250-4783-4AF0-AAA3-9388D1568086}"/>
    <cellStyle name="Normal 10 4 2 6 3" xfId="464" xr:uid="{917ADAAB-3CB5-424C-8A66-86341A49F4FC}"/>
    <cellStyle name="Normal 10 4 2 6 4" xfId="465" xr:uid="{D4A0AA54-0959-422D-9AFC-86A3C55AF732}"/>
    <cellStyle name="Normal 10 4 2 7" xfId="466" xr:uid="{E381403D-7BF6-49BC-B977-56DE8BF77E8F}"/>
    <cellStyle name="Normal 10 4 2 8" xfId="467" xr:uid="{954E6378-4707-415E-8E56-F0600516139C}"/>
    <cellStyle name="Normal 10 4 2 9" xfId="468" xr:uid="{6F8F881E-D960-49B1-95F4-4A211CE3CCF3}"/>
    <cellStyle name="Normal 10 4 3" xfId="469" xr:uid="{36465445-7855-416E-8BB3-1D4BAEC55D5E}"/>
    <cellStyle name="Normal 10 4 3 2" xfId="470" xr:uid="{A33F1CB2-4B21-4FEE-94F4-5491BD96FCFE}"/>
    <cellStyle name="Normal 10 4 3 2 2" xfId="471" xr:uid="{527E572A-0025-4D7F-B383-F814D7F0F7B0}"/>
    <cellStyle name="Normal 10 4 3 2 2 2" xfId="472" xr:uid="{8F40A19E-CF23-42F7-862D-566329F5A9A2}"/>
    <cellStyle name="Normal 10 4 3 2 2 2 2" xfId="3826" xr:uid="{941AD79C-88E5-4309-9A31-7CBB682EFD80}"/>
    <cellStyle name="Normal 10 4 3 2 2 3" xfId="473" xr:uid="{EC2A6312-A048-47CC-9C24-7A7CEF85E74C}"/>
    <cellStyle name="Normal 10 4 3 2 2 4" xfId="474" xr:uid="{75898A59-03F6-4CD4-89A9-4F3BC5C05430}"/>
    <cellStyle name="Normal 10 4 3 2 3" xfId="475" xr:uid="{FB895E82-E65D-4BC4-831D-1FA96871251D}"/>
    <cellStyle name="Normal 10 4 3 2 3 2" xfId="476" xr:uid="{002FA54C-3100-4DA6-8287-D54B76CA426C}"/>
    <cellStyle name="Normal 10 4 3 2 3 3" xfId="477" xr:uid="{F6F4EE0C-E416-43FB-BFD1-F37F7421FEC0}"/>
    <cellStyle name="Normal 10 4 3 2 3 4" xfId="478" xr:uid="{CF0A6D7A-339F-41B1-8CF6-90F240AE5104}"/>
    <cellStyle name="Normal 10 4 3 2 4" xfId="479" xr:uid="{03722FB6-6588-4EF0-9048-55CD29328D4A}"/>
    <cellStyle name="Normal 10 4 3 2 5" xfId="480" xr:uid="{3FE6B866-33B4-40E2-8274-15A8A833897B}"/>
    <cellStyle name="Normal 10 4 3 2 6" xfId="481" xr:uid="{2AE91BD7-8FBC-40B7-80F8-FF86B828E771}"/>
    <cellStyle name="Normal 10 4 3 3" xfId="482" xr:uid="{B2E220E2-FBA6-40DA-B196-99FA36F7D0CD}"/>
    <cellStyle name="Normal 10 4 3 3 2" xfId="483" xr:uid="{791E31D8-682D-4CC6-B1C9-8F61EC5D2820}"/>
    <cellStyle name="Normal 10 4 3 3 2 2" xfId="484" xr:uid="{33FF9E36-6D05-4E60-B101-31665A3E38AF}"/>
    <cellStyle name="Normal 10 4 3 3 2 3" xfId="485" xr:uid="{9AA782A4-6CE1-4A43-AFA3-5652AC7F0120}"/>
    <cellStyle name="Normal 10 4 3 3 2 4" xfId="486" xr:uid="{36B63180-C839-494B-9CD6-06C624E33168}"/>
    <cellStyle name="Normal 10 4 3 3 3" xfId="487" xr:uid="{731DA370-0C93-4ECE-B212-B5E176CCFD98}"/>
    <cellStyle name="Normal 10 4 3 3 4" xfId="488" xr:uid="{B7FC55D3-7C6A-4321-80BB-461B5FE357EC}"/>
    <cellStyle name="Normal 10 4 3 3 5" xfId="489" xr:uid="{AA720173-BC86-41A8-B891-127909AB8762}"/>
    <cellStyle name="Normal 10 4 3 4" xfId="490" xr:uid="{87C42A70-BA7B-4862-9A84-E849991BB254}"/>
    <cellStyle name="Normal 10 4 3 4 2" xfId="491" xr:uid="{99A0D577-F45C-44B4-9AA3-3CD3554DBB17}"/>
    <cellStyle name="Normal 10 4 3 4 3" xfId="492" xr:uid="{1D2841FC-7A1D-4366-B789-1CB5CEA5D3FC}"/>
    <cellStyle name="Normal 10 4 3 4 4" xfId="493" xr:uid="{730C6F28-25A9-4184-9AA0-6508471786CC}"/>
    <cellStyle name="Normal 10 4 3 5" xfId="494" xr:uid="{D821E4DF-71FB-45EA-B639-6393084AC79D}"/>
    <cellStyle name="Normal 10 4 3 5 2" xfId="495" xr:uid="{71558C86-E622-42F1-85DA-B00FA58EF339}"/>
    <cellStyle name="Normal 10 4 3 5 3" xfId="496" xr:uid="{B03AAAD7-9F0D-4CCF-93E8-5231700BF3CF}"/>
    <cellStyle name="Normal 10 4 3 5 4" xfId="497" xr:uid="{5A8A9C50-9653-4BEB-8921-159EBF4BF2AF}"/>
    <cellStyle name="Normal 10 4 3 6" xfId="498" xr:uid="{1FEB84C9-33F4-4354-B18C-B6F7A1C682ED}"/>
    <cellStyle name="Normal 10 4 3 7" xfId="499" xr:uid="{CC50F614-3B62-476A-BE3D-D7D957B72C16}"/>
    <cellStyle name="Normal 10 4 3 8" xfId="500" xr:uid="{E760D428-D407-4042-9E1F-6E2BDBAB3D6F}"/>
    <cellStyle name="Normal 10 4 4" xfId="501" xr:uid="{4E7D8CAB-CB1F-49D7-B0C4-0E99CFE93A3C}"/>
    <cellStyle name="Normal 10 4 4 2" xfId="502" xr:uid="{12385774-727C-4A5E-A8A1-CD22FFF4D083}"/>
    <cellStyle name="Normal 10 4 4 2 2" xfId="503" xr:uid="{D0EE654F-DFB4-47B6-8A4D-61B19B5EB673}"/>
    <cellStyle name="Normal 10 4 4 2 2 2" xfId="504" xr:uid="{6C09F6F9-DBDA-4AED-B723-8BFC9515BD6D}"/>
    <cellStyle name="Normal 10 4 4 2 2 3" xfId="505" xr:uid="{254387E8-9144-4F89-B128-FB8F583EAA65}"/>
    <cellStyle name="Normal 10 4 4 2 2 4" xfId="506" xr:uid="{A063BB89-69D5-43D2-97AE-302442D3B1BD}"/>
    <cellStyle name="Normal 10 4 4 2 3" xfId="507" xr:uid="{2A916D8D-BB2A-44C5-A08F-F2620D71EF40}"/>
    <cellStyle name="Normal 10 4 4 2 4" xfId="508" xr:uid="{1A44E62F-B2DA-4EC4-B0CE-83FDB7FB106F}"/>
    <cellStyle name="Normal 10 4 4 2 5" xfId="509" xr:uid="{AD1ECE5A-0DA7-477C-8F08-91998B11D910}"/>
    <cellStyle name="Normal 10 4 4 3" xfId="510" xr:uid="{C6C94628-5C12-451D-A55B-066197728DD7}"/>
    <cellStyle name="Normal 10 4 4 3 2" xfId="511" xr:uid="{D6D7BA9B-0881-4379-B773-BF1807C200E0}"/>
    <cellStyle name="Normal 10 4 4 3 3" xfId="512" xr:uid="{1AB5370A-7D82-47BC-8642-A5DA09226969}"/>
    <cellStyle name="Normal 10 4 4 3 4" xfId="513" xr:uid="{6E90C6F7-D3D6-41A6-B276-7768707205F3}"/>
    <cellStyle name="Normal 10 4 4 4" xfId="514" xr:uid="{258251FF-D80B-403C-A537-24E92731D134}"/>
    <cellStyle name="Normal 10 4 4 4 2" xfId="515" xr:uid="{826B467F-6EF4-46E1-806C-8288972C8323}"/>
    <cellStyle name="Normal 10 4 4 4 3" xfId="516" xr:uid="{EA974688-3F25-473E-A518-1F69246E3160}"/>
    <cellStyle name="Normal 10 4 4 4 4" xfId="517" xr:uid="{2DB7E9C8-76DC-48B4-9AC2-ACC06782FE4F}"/>
    <cellStyle name="Normal 10 4 4 5" xfId="518" xr:uid="{930D8ACA-BC3D-49A0-B8E4-2594CB1CFA25}"/>
    <cellStyle name="Normal 10 4 4 6" xfId="519" xr:uid="{F80377A3-E003-40FA-B381-209D0E689438}"/>
    <cellStyle name="Normal 10 4 4 7" xfId="520" xr:uid="{ECE4B235-9C5C-47A1-A30E-6D0865DB0092}"/>
    <cellStyle name="Normal 10 4 5" xfId="521" xr:uid="{D3B22C4C-D946-4731-A295-925948156482}"/>
    <cellStyle name="Normal 10 4 5 2" xfId="522" xr:uid="{D3ABE8A2-F130-4A04-93C2-3534A9C5E1FD}"/>
    <cellStyle name="Normal 10 4 5 2 2" xfId="523" xr:uid="{BF23C99A-B74C-48D9-A9E2-03BDFA66AF10}"/>
    <cellStyle name="Normal 10 4 5 2 3" xfId="524" xr:uid="{9547529C-22C0-4885-B289-8B8DBA709F8E}"/>
    <cellStyle name="Normal 10 4 5 2 4" xfId="525" xr:uid="{ADFDB6ED-FCAE-4B7C-A7C6-042C04A5F757}"/>
    <cellStyle name="Normal 10 4 5 3" xfId="526" xr:uid="{B853DB56-259B-41BB-8EA2-3D2ADDD15413}"/>
    <cellStyle name="Normal 10 4 5 3 2" xfId="527" xr:uid="{C301A4C2-90EF-4B8B-B1C6-961DAAFCEFCB}"/>
    <cellStyle name="Normal 10 4 5 3 3" xfId="528" xr:uid="{1EF2B56D-C732-43ED-A2B4-658C59FC5141}"/>
    <cellStyle name="Normal 10 4 5 3 4" xfId="529" xr:uid="{9078BAEC-F90A-4380-9E8A-CC0DD3C3EE0B}"/>
    <cellStyle name="Normal 10 4 5 4" xfId="530" xr:uid="{46C96375-C7A2-47FB-832B-AE5B22FA41C0}"/>
    <cellStyle name="Normal 10 4 5 5" xfId="531" xr:uid="{44C44192-4F28-452B-A218-65A0F1A63C7E}"/>
    <cellStyle name="Normal 10 4 5 6" xfId="532" xr:uid="{074B0FE7-8DEC-41A4-A919-8286FA14923F}"/>
    <cellStyle name="Normal 10 4 6" xfId="533" xr:uid="{87953C62-0CEC-4329-B4E6-61068F04DFB3}"/>
    <cellStyle name="Normal 10 4 6 2" xfId="534" xr:uid="{E48BBAF0-CFDA-4BD8-A0FA-EF66A8B4544A}"/>
    <cellStyle name="Normal 10 4 6 2 2" xfId="535" xr:uid="{232CD1D3-4AC7-4BFF-A639-CCAAC7A18AD4}"/>
    <cellStyle name="Normal 10 4 6 2 3" xfId="536" xr:uid="{AD35B8C3-77E1-4A43-8E99-901A6476D3FE}"/>
    <cellStyle name="Normal 10 4 6 2 4" xfId="537" xr:uid="{9228B915-757D-457E-B166-C1F505224CA0}"/>
    <cellStyle name="Normal 10 4 6 3" xfId="538" xr:uid="{7DC30B52-6D53-4027-9E00-4AFF9415FCE5}"/>
    <cellStyle name="Normal 10 4 6 4" xfId="539" xr:uid="{60915599-BFEA-4A71-9198-7F5AF02D3E5A}"/>
    <cellStyle name="Normal 10 4 6 5" xfId="540" xr:uid="{80B03D67-C10D-411C-8020-C97019916A1E}"/>
    <cellStyle name="Normal 10 4 7" xfId="541" xr:uid="{72730D54-674F-4E49-87EE-3F3E59817C60}"/>
    <cellStyle name="Normal 10 4 7 2" xfId="542" xr:uid="{E909C587-C115-45A4-8A20-5862A88CC30F}"/>
    <cellStyle name="Normal 10 4 7 3" xfId="543" xr:uid="{D4A27F7C-A8DE-4A5F-9829-D824296D0F63}"/>
    <cellStyle name="Normal 10 4 7 4" xfId="544" xr:uid="{6A22D289-8BB3-4C21-A4EC-6D3F06E6FFE1}"/>
    <cellStyle name="Normal 10 4 8" xfId="545" xr:uid="{70CCA2F7-D6AE-4D31-84E4-63771CE7073F}"/>
    <cellStyle name="Normal 10 4 8 2" xfId="546" xr:uid="{FB72FD22-BB60-429A-BF30-4B82C67EB04D}"/>
    <cellStyle name="Normal 10 4 8 3" xfId="547" xr:uid="{E6CE5AEA-4C37-4C25-AE28-6D7BB403C035}"/>
    <cellStyle name="Normal 10 4 8 4" xfId="548" xr:uid="{0C241F9D-BB9D-40E4-9997-E7D472836E5D}"/>
    <cellStyle name="Normal 10 4 9" xfId="549" xr:uid="{061A049B-554C-4CE1-9155-7FA6485FA64A}"/>
    <cellStyle name="Normal 10 5" xfId="550" xr:uid="{35673413-000D-419B-8409-9150361CB589}"/>
    <cellStyle name="Normal 10 5 2" xfId="551" xr:uid="{FF6200A6-B94C-4CC4-8A78-2FBBCAE51A47}"/>
    <cellStyle name="Normal 10 5 2 2" xfId="552" xr:uid="{4E7F0AAC-0B85-4271-B406-4E048484549B}"/>
    <cellStyle name="Normal 10 5 2 2 2" xfId="553" xr:uid="{3E4F403F-604A-4CC4-8D25-288AC83E6E4E}"/>
    <cellStyle name="Normal 10 5 2 2 2 2" xfId="554" xr:uid="{364D0B1C-6F5D-4F30-97B3-7BF73FD695EF}"/>
    <cellStyle name="Normal 10 5 2 2 2 3" xfId="555" xr:uid="{737BFF34-0D91-4703-82E2-96BBB57069BB}"/>
    <cellStyle name="Normal 10 5 2 2 2 4" xfId="556" xr:uid="{196DB958-BE36-4F74-96AB-608524682CB0}"/>
    <cellStyle name="Normal 10 5 2 2 3" xfId="557" xr:uid="{A109172A-6C1E-41AA-B764-97DA69635BB4}"/>
    <cellStyle name="Normal 10 5 2 2 3 2" xfId="558" xr:uid="{E5506B1E-24C5-4E13-951E-3C377762584F}"/>
    <cellStyle name="Normal 10 5 2 2 3 3" xfId="559" xr:uid="{8BF6BE1A-ED3C-433F-A175-93067CEF21E8}"/>
    <cellStyle name="Normal 10 5 2 2 3 4" xfId="560" xr:uid="{E4E16874-79CF-45DA-BFBA-F2534D06A443}"/>
    <cellStyle name="Normal 10 5 2 2 4" xfId="561" xr:uid="{309BF286-F88F-4C88-A260-4F5F39E0A3FF}"/>
    <cellStyle name="Normal 10 5 2 2 5" xfId="562" xr:uid="{52986AF2-B4DE-48E8-B9B1-EA774A5EA339}"/>
    <cellStyle name="Normal 10 5 2 2 6" xfId="563" xr:uid="{03C8B7D9-BD65-4C99-A693-D8458ECC1D7D}"/>
    <cellStyle name="Normal 10 5 2 3" xfId="564" xr:uid="{FB7FB4AD-A9D6-4598-810F-C13E77F4FE1D}"/>
    <cellStyle name="Normal 10 5 2 3 2" xfId="565" xr:uid="{51FFEA16-7C4F-462A-8DE9-6EBE869D14A3}"/>
    <cellStyle name="Normal 10 5 2 3 2 2" xfId="566" xr:uid="{96215137-12A1-4280-97D0-DB769ACAA10B}"/>
    <cellStyle name="Normal 10 5 2 3 2 3" xfId="567" xr:uid="{BA1145F1-FBE8-4B9F-BA99-B6C9458832E3}"/>
    <cellStyle name="Normal 10 5 2 3 2 4" xfId="568" xr:uid="{1C8E5813-1C31-4493-887B-7918C7FBA817}"/>
    <cellStyle name="Normal 10 5 2 3 3" xfId="569" xr:uid="{CAAF5A9B-208E-4A2D-8D17-87A083087FB3}"/>
    <cellStyle name="Normal 10 5 2 3 4" xfId="570" xr:uid="{86FB7248-39AA-496F-9B19-EFF4B3AD78FA}"/>
    <cellStyle name="Normal 10 5 2 3 5" xfId="571" xr:uid="{DABA03BE-C88B-4910-992E-F56CB075C036}"/>
    <cellStyle name="Normal 10 5 2 4" xfId="572" xr:uid="{B16F6A68-8E0B-4813-9280-A329FCEB6EAE}"/>
    <cellStyle name="Normal 10 5 2 4 2" xfId="573" xr:uid="{71C7FECD-66A2-4528-BC3A-CAFF7A97869D}"/>
    <cellStyle name="Normal 10 5 2 4 3" xfId="574" xr:uid="{A2650AA9-C688-4250-A308-E0FA0A3F0F25}"/>
    <cellStyle name="Normal 10 5 2 4 4" xfId="575" xr:uid="{75639B9D-646B-4AB9-8F9D-B7F37FC976B1}"/>
    <cellStyle name="Normal 10 5 2 5" xfId="576" xr:uid="{8D6154E3-0D3C-4F75-8AD8-76A00DD630B8}"/>
    <cellStyle name="Normal 10 5 2 5 2" xfId="577" xr:uid="{CF455D16-7714-48AE-AF96-69829A2EC857}"/>
    <cellStyle name="Normal 10 5 2 5 3" xfId="578" xr:uid="{0BA73E63-21A0-4B11-A3C5-D0257A48A048}"/>
    <cellStyle name="Normal 10 5 2 5 4" xfId="579" xr:uid="{014243A2-C2DB-4AB9-BEF6-C08012040337}"/>
    <cellStyle name="Normal 10 5 2 6" xfId="580" xr:uid="{44CBFFEE-2B53-47CE-8623-BB732CD3BB2F}"/>
    <cellStyle name="Normal 10 5 2 7" xfId="581" xr:uid="{14DA39E3-B3B1-4514-BD13-47A69BB9E83C}"/>
    <cellStyle name="Normal 10 5 2 8" xfId="582" xr:uid="{D37E5B4C-8DFE-4419-8F54-F167FB2D578E}"/>
    <cellStyle name="Normal 10 5 3" xfId="583" xr:uid="{E8283D29-11BC-45B1-9069-BBB1CF3796EC}"/>
    <cellStyle name="Normal 10 5 3 2" xfId="584" xr:uid="{2FB34124-5CCB-4ED7-95AD-EC52EDFA3C52}"/>
    <cellStyle name="Normal 10 5 3 2 2" xfId="585" xr:uid="{9C05DDC0-40B6-4C1D-AE9F-7EBA9EEC1714}"/>
    <cellStyle name="Normal 10 5 3 2 3" xfId="586" xr:uid="{D5DF581C-FD63-4061-84C9-1E9BAD394BD0}"/>
    <cellStyle name="Normal 10 5 3 2 4" xfId="587" xr:uid="{410582FC-8BB7-41D4-962B-1D7FE0DDD45D}"/>
    <cellStyle name="Normal 10 5 3 3" xfId="588" xr:uid="{7BE4F076-BFFC-4EE1-A0D7-C409D72541B0}"/>
    <cellStyle name="Normal 10 5 3 3 2" xfId="589" xr:uid="{280D0632-7456-41A4-A993-D6B417A67AC5}"/>
    <cellStyle name="Normal 10 5 3 3 3" xfId="590" xr:uid="{9E1AB026-65E3-4646-86D0-254162B25470}"/>
    <cellStyle name="Normal 10 5 3 3 4" xfId="591" xr:uid="{2500A3B1-EBA9-480E-B3AE-F5CE65EA008A}"/>
    <cellStyle name="Normal 10 5 3 4" xfId="592" xr:uid="{928776C7-BF29-4F57-8D49-67E3411150B8}"/>
    <cellStyle name="Normal 10 5 3 5" xfId="593" xr:uid="{3FF20AE7-C535-4F55-89D0-86D836144532}"/>
    <cellStyle name="Normal 10 5 3 6" xfId="594" xr:uid="{E7F4FF07-E0E4-4114-81A9-99CE05F0FB89}"/>
    <cellStyle name="Normal 10 5 4" xfId="595" xr:uid="{155CF9A9-C824-469C-9301-CBED74220944}"/>
    <cellStyle name="Normal 10 5 4 2" xfId="596" xr:uid="{8D3059CC-6EF3-438F-8FD4-819CE9EB79E8}"/>
    <cellStyle name="Normal 10 5 4 2 2" xfId="597" xr:uid="{7A5DFA13-352E-48DF-B08A-84701A24B2A7}"/>
    <cellStyle name="Normal 10 5 4 2 3" xfId="598" xr:uid="{071D2661-0689-4114-84C6-CD47029BD0AC}"/>
    <cellStyle name="Normal 10 5 4 2 4" xfId="599" xr:uid="{3C079592-1015-4BA9-9918-D91F10EA6655}"/>
    <cellStyle name="Normal 10 5 4 3" xfId="600" xr:uid="{C1D2D835-01FD-4020-8CEE-E1477C319232}"/>
    <cellStyle name="Normal 10 5 4 4" xfId="601" xr:uid="{48F8ED60-6473-41E7-8EA6-633E612C3020}"/>
    <cellStyle name="Normal 10 5 4 5" xfId="602" xr:uid="{A5F68FAA-E3CA-4046-8F57-2EB8F627E463}"/>
    <cellStyle name="Normal 10 5 5" xfId="603" xr:uid="{1531B9CE-F709-422B-B57C-EF551AE80002}"/>
    <cellStyle name="Normal 10 5 5 2" xfId="604" xr:uid="{4277BAFE-B9F4-4E09-B988-625983A4EE0C}"/>
    <cellStyle name="Normal 10 5 5 3" xfId="605" xr:uid="{A9B91529-2FFF-472A-A492-7D0097C717F5}"/>
    <cellStyle name="Normal 10 5 5 4" xfId="606" xr:uid="{F8109380-2A9B-4965-9E90-ECBD82529504}"/>
    <cellStyle name="Normal 10 5 6" xfId="607" xr:uid="{2640E62C-9CB2-4507-AFFC-F584EC230595}"/>
    <cellStyle name="Normal 10 5 6 2" xfId="608" xr:uid="{47527739-9D73-4C3C-87DE-FCF106721D06}"/>
    <cellStyle name="Normal 10 5 6 3" xfId="609" xr:uid="{A60B93F5-9BEF-4D51-8437-9F75F947CB84}"/>
    <cellStyle name="Normal 10 5 6 4" xfId="610" xr:uid="{6230968C-89FA-4937-AA0C-CEFA4F1C8809}"/>
    <cellStyle name="Normal 10 5 7" xfId="611" xr:uid="{9D68F7BC-446F-42FA-8472-9C9827D54F52}"/>
    <cellStyle name="Normal 10 5 8" xfId="612" xr:uid="{E476970A-29AD-461C-BD7F-B4B6D49DA0E9}"/>
    <cellStyle name="Normal 10 5 9" xfId="613" xr:uid="{21CA7B53-50F8-4F73-82DB-2DA7F0A79554}"/>
    <cellStyle name="Normal 10 6" xfId="614" xr:uid="{F9F4F4BE-CE15-4AB3-9F0C-7F1452214B42}"/>
    <cellStyle name="Normal 10 6 2" xfId="615" xr:uid="{442131AF-2C96-4DC4-A82C-F97AC1F834EA}"/>
    <cellStyle name="Normal 10 6 2 2" xfId="616" xr:uid="{926C5B55-3222-4AA8-952D-7DDD219C5BF8}"/>
    <cellStyle name="Normal 10 6 2 2 2" xfId="617" xr:uid="{1DF14FEB-3E38-4FB3-B802-89D068D5D92F}"/>
    <cellStyle name="Normal 10 6 2 2 2 2" xfId="3827" xr:uid="{691884AD-A2EA-4339-953A-4ACDD530C072}"/>
    <cellStyle name="Normal 10 6 2 2 3" xfId="618" xr:uid="{390526B3-A7CF-4C79-BD9D-B42B5742B8CA}"/>
    <cellStyle name="Normal 10 6 2 2 4" xfId="619" xr:uid="{D1E657E7-C9BE-4588-B00B-CEF161C77736}"/>
    <cellStyle name="Normal 10 6 2 3" xfId="620" xr:uid="{ADB0E272-1358-4F3A-986C-8ECF25E7906F}"/>
    <cellStyle name="Normal 10 6 2 3 2" xfId="621" xr:uid="{7A252605-AB01-49A8-A3F1-848C954F7B98}"/>
    <cellStyle name="Normal 10 6 2 3 3" xfId="622" xr:uid="{BE315B79-226B-40CE-8686-B50F2BB6D321}"/>
    <cellStyle name="Normal 10 6 2 3 4" xfId="623" xr:uid="{5BEEE0D3-6C2E-4CA4-9ED4-55549D7C8D96}"/>
    <cellStyle name="Normal 10 6 2 4" xfId="624" xr:uid="{771F8ED9-EF09-4903-B059-57E76EAAE758}"/>
    <cellStyle name="Normal 10 6 2 5" xfId="625" xr:uid="{47A74C6B-2776-421B-AFF5-C538F40239E9}"/>
    <cellStyle name="Normal 10 6 2 6" xfId="626" xr:uid="{D9BD83DF-B094-4B56-AA85-625500D5CD7E}"/>
    <cellStyle name="Normal 10 6 3" xfId="627" xr:uid="{9FD2E648-D426-4AFD-8A2C-73E03B5A93EF}"/>
    <cellStyle name="Normal 10 6 3 2" xfId="628" xr:uid="{543BCE6F-91D6-4035-B3E7-710DCD121FEE}"/>
    <cellStyle name="Normal 10 6 3 2 2" xfId="629" xr:uid="{DA0284E9-AFF1-4943-AABB-515141B4BE41}"/>
    <cellStyle name="Normal 10 6 3 2 3" xfId="630" xr:uid="{92E5C0EC-C34F-4CF7-9C97-291AD9018E48}"/>
    <cellStyle name="Normal 10 6 3 2 4" xfId="631" xr:uid="{691D0571-53FA-4731-B020-2148BC709C06}"/>
    <cellStyle name="Normal 10 6 3 3" xfId="632" xr:uid="{B8659071-C657-4AC9-B789-78721C666105}"/>
    <cellStyle name="Normal 10 6 3 4" xfId="633" xr:uid="{5DD861B1-A3DA-41F0-9480-47437F328B9D}"/>
    <cellStyle name="Normal 10 6 3 5" xfId="634" xr:uid="{8F90BBAD-6603-46B5-9E3D-441B0E3B9B38}"/>
    <cellStyle name="Normal 10 6 4" xfId="635" xr:uid="{C73514EB-123B-4176-90D1-876D85F4FA0D}"/>
    <cellStyle name="Normal 10 6 4 2" xfId="636" xr:uid="{46B28DF8-76D7-4A40-8EEE-78ABB6A74309}"/>
    <cellStyle name="Normal 10 6 4 3" xfId="637" xr:uid="{7632475F-34C1-4546-8036-934C9922757C}"/>
    <cellStyle name="Normal 10 6 4 4" xfId="638" xr:uid="{0E8AFC34-A015-4DC9-988D-68989F61B551}"/>
    <cellStyle name="Normal 10 6 5" xfId="639" xr:uid="{BD387AB5-F85C-4777-8B4E-5BD88CFF2A29}"/>
    <cellStyle name="Normal 10 6 5 2" xfId="640" xr:uid="{096A70E5-2D05-4632-A5AF-08607AFFDCEE}"/>
    <cellStyle name="Normal 10 6 5 3" xfId="641" xr:uid="{832927A0-E163-404D-8D44-CED01B00A052}"/>
    <cellStyle name="Normal 10 6 5 4" xfId="642" xr:uid="{4D00AFE1-CAC5-4D2F-B60F-F1A13F328FEE}"/>
    <cellStyle name="Normal 10 6 6" xfId="643" xr:uid="{A4835D47-B2EF-46D0-91B7-6D39F4591B2F}"/>
    <cellStyle name="Normal 10 6 7" xfId="644" xr:uid="{7596A96B-BC9C-4938-B609-D93914081115}"/>
    <cellStyle name="Normal 10 6 8" xfId="645" xr:uid="{5FF65F68-7640-4D7C-A13F-9345F8E1239F}"/>
    <cellStyle name="Normal 10 7" xfId="646" xr:uid="{E4D2C905-F3B2-4CC1-8BE8-6BF044F5E764}"/>
    <cellStyle name="Normal 10 7 2" xfId="647" xr:uid="{303F15CD-1E72-436C-8326-41D7235BFC31}"/>
    <cellStyle name="Normal 10 7 2 2" xfId="648" xr:uid="{CD3D78D9-51EC-461E-93D0-48B5189CB943}"/>
    <cellStyle name="Normal 10 7 2 2 2" xfId="649" xr:uid="{3D3D06B0-1080-4101-A268-DA327444536E}"/>
    <cellStyle name="Normal 10 7 2 2 3" xfId="650" xr:uid="{FA8525F1-23BB-4509-BE96-9BA2B970C415}"/>
    <cellStyle name="Normal 10 7 2 2 4" xfId="651" xr:uid="{06DD3500-301D-4768-8EE1-139A4E00BE6C}"/>
    <cellStyle name="Normal 10 7 2 3" xfId="652" xr:uid="{84129BFA-1242-446C-AAFA-EF56E0A67EF7}"/>
    <cellStyle name="Normal 10 7 2 4" xfId="653" xr:uid="{1E4196E1-AB30-4E55-86E9-92973324C410}"/>
    <cellStyle name="Normal 10 7 2 5" xfId="654" xr:uid="{AD84F8D5-2236-4598-8638-E947CA8988CB}"/>
    <cellStyle name="Normal 10 7 3" xfId="655" xr:uid="{3B5ADDC3-7641-447B-BA95-2E8856410FF2}"/>
    <cellStyle name="Normal 10 7 3 2" xfId="656" xr:uid="{A013E132-F2F0-4479-8923-9876722359C7}"/>
    <cellStyle name="Normal 10 7 3 3" xfId="657" xr:uid="{B9C12210-DA45-44FB-88AD-43D905978BDE}"/>
    <cellStyle name="Normal 10 7 3 4" xfId="658" xr:uid="{4389E74C-1854-4173-8A26-3A7D59D6994A}"/>
    <cellStyle name="Normal 10 7 4" xfId="659" xr:uid="{790BD701-3D9C-4DF5-89F1-79827AF84E3B}"/>
    <cellStyle name="Normal 10 7 4 2" xfId="660" xr:uid="{59449BA6-AA64-427C-85D9-745DBFF0C05C}"/>
    <cellStyle name="Normal 10 7 4 3" xfId="661" xr:uid="{73E95C43-E396-457D-82C5-9E0299C59135}"/>
    <cellStyle name="Normal 10 7 4 4" xfId="662" xr:uid="{11599DA6-1296-4CEC-85EA-758F06A48447}"/>
    <cellStyle name="Normal 10 7 5" xfId="663" xr:uid="{FC3B5404-C8BC-486C-8390-5073E4CBF9A9}"/>
    <cellStyle name="Normal 10 7 6" xfId="664" xr:uid="{75D0AE1C-A3F2-4D31-B471-D2A8C3A6345F}"/>
    <cellStyle name="Normal 10 7 7" xfId="665" xr:uid="{0C9FC6F8-9AA0-40F2-950D-FA5B239E22DE}"/>
    <cellStyle name="Normal 10 8" xfId="666" xr:uid="{85E5E4A1-14F8-4710-8870-5C623A5CA283}"/>
    <cellStyle name="Normal 10 8 2" xfId="667" xr:uid="{8304222E-58B6-4A6E-9D7C-CEEB5B0602DD}"/>
    <cellStyle name="Normal 10 8 2 2" xfId="668" xr:uid="{0EC4973B-97C9-45B2-9DBF-5408781E522B}"/>
    <cellStyle name="Normal 10 8 2 3" xfId="669" xr:uid="{6A766520-FD1E-4D29-B81C-FCDAAE32E92A}"/>
    <cellStyle name="Normal 10 8 2 4" xfId="670" xr:uid="{F56E6D47-7BD3-407E-906F-487C9009D95A}"/>
    <cellStyle name="Normal 10 8 3" xfId="671" xr:uid="{A3E16C7C-583C-462A-A926-F0336DD5A918}"/>
    <cellStyle name="Normal 10 8 3 2" xfId="672" xr:uid="{E83E7159-550F-40A3-A346-224F471B5564}"/>
    <cellStyle name="Normal 10 8 3 3" xfId="673" xr:uid="{819492C2-F761-46F0-85A5-C5B6602F25AB}"/>
    <cellStyle name="Normal 10 8 3 4" xfId="674" xr:uid="{977A82D9-C47F-462F-B6BA-AB8361341508}"/>
    <cellStyle name="Normal 10 8 4" xfId="675" xr:uid="{F4F65BF6-8FB6-48A8-BA54-B77630F5B71B}"/>
    <cellStyle name="Normal 10 8 5" xfId="676" xr:uid="{2C3565C0-1E51-40F4-B3D8-777DD1477D9C}"/>
    <cellStyle name="Normal 10 8 6" xfId="677" xr:uid="{113359DD-75B1-4B7F-B84A-071A65D9E576}"/>
    <cellStyle name="Normal 10 9" xfId="678" xr:uid="{E2B4F2C4-51B5-40D2-B72D-E912BAF9C3CA}"/>
    <cellStyle name="Normal 10 9 2" xfId="679" xr:uid="{956BB2CA-A836-4118-A1DE-D37824C0FE20}"/>
    <cellStyle name="Normal 10 9 2 2" xfId="680" xr:uid="{DD0AF7BE-672A-4992-8260-D8656DD41C77}"/>
    <cellStyle name="Normal 10 9 2 2 2" xfId="4302" xr:uid="{7BE7EF70-E8F6-4754-9EC6-60F3D9E45662}"/>
    <cellStyle name="Normal 10 9 2 2 3" xfId="4603" xr:uid="{BBD9186B-97BF-4BEA-AB86-7991BC8AAC58}"/>
    <cellStyle name="Normal 10 9 2 3" xfId="681" xr:uid="{B72695D5-937A-4200-9BE6-9FC9D17AFBE5}"/>
    <cellStyle name="Normal 10 9 2 4" xfId="682" xr:uid="{B24BCE32-990D-487A-BCD1-8AD7DDCFC97D}"/>
    <cellStyle name="Normal 10 9 3" xfId="683" xr:uid="{4F1CA5AB-7A6B-4D2F-A0C7-0A6B5EDF7115}"/>
    <cellStyle name="Normal 10 9 4" xfId="684" xr:uid="{D1745D16-088C-424D-9718-38D230D2DC79}"/>
    <cellStyle name="Normal 10 9 4 2" xfId="4739" xr:uid="{C6A98BD0-C305-45BC-A4E7-B255F49E0F47}"/>
    <cellStyle name="Normal 10 9 4 3" xfId="4604" xr:uid="{9F02FE5E-1BAE-4501-969C-5822F56B6537}"/>
    <cellStyle name="Normal 10 9 4 4" xfId="4446" xr:uid="{61D9CC45-97B7-4955-BC6F-6C92E270F642}"/>
    <cellStyle name="Normal 10 9 5" xfId="685" xr:uid="{16B54BAA-83AA-4261-AA15-E55A31414354}"/>
    <cellStyle name="Normal 11" xfId="47" xr:uid="{27973783-B26B-443A-9937-660A67DB4072}"/>
    <cellStyle name="Normal 11 2" xfId="3698" xr:uid="{90D2967F-AAD2-440F-8D2E-22C0C0E7DB0F}"/>
    <cellStyle name="Normal 11 2 2" xfId="4546" xr:uid="{7C51FED8-9936-4F1F-A2ED-75F702BBFCF1}"/>
    <cellStyle name="Normal 11 3" xfId="4307" xr:uid="{5A3DD5ED-A2B3-497C-81B1-8010D9FEC630}"/>
    <cellStyle name="Normal 11 3 2" xfId="4547" xr:uid="{4331B103-5F23-4163-9887-3FDC7389F95E}"/>
    <cellStyle name="Normal 11 3 3" xfId="4716" xr:uid="{7A07DFF1-DEE8-4C62-A1AD-E6F74473DD2E}"/>
    <cellStyle name="Normal 11 3 4" xfId="4693" xr:uid="{6064457E-B0CA-4245-954C-54EDEB57A9C2}"/>
    <cellStyle name="Normal 12" xfId="48" xr:uid="{4DA8A786-D46C-4AC0-A335-062E011E1BBF}"/>
    <cellStyle name="Normal 12 2" xfId="3699" xr:uid="{13D647CF-F32F-4463-8414-3D3AD8E8ABED}"/>
    <cellStyle name="Normal 12 2 2" xfId="4548" xr:uid="{2D30285A-194B-4040-BB0C-FE3942B57170}"/>
    <cellStyle name="Normal 12 3" xfId="4549" xr:uid="{DE630A09-24F3-4C42-9EE7-6FC4F2006374}"/>
    <cellStyle name="Normal 13" xfId="49" xr:uid="{56CD9EAC-64BA-4FC8-89FE-3FB505FC5485}"/>
    <cellStyle name="Normal 13 2" xfId="50" xr:uid="{6F64C2F4-CA17-4956-8E5B-9657FEE9AFAB}"/>
    <cellStyle name="Normal 13 2 2" xfId="3700" xr:uid="{1AEF2765-1CF8-4189-A5D7-37CB0100F00B}"/>
    <cellStyle name="Normal 13 2 2 2" xfId="4550" xr:uid="{D8CB3D52-BF46-43AE-98C3-7060807DAE75}"/>
    <cellStyle name="Normal 13 2 3" xfId="4309" xr:uid="{E5EFBB6A-65F1-4A14-8442-59A8022EDF7C}"/>
    <cellStyle name="Normal 13 2 3 2" xfId="4551" xr:uid="{9325AC68-6540-436E-808C-957857F8ECC3}"/>
    <cellStyle name="Normal 13 2 3 3" xfId="4717" xr:uid="{0F6257EF-B5B8-45C2-9C63-E56328405D69}"/>
    <cellStyle name="Normal 13 2 3 4" xfId="4694" xr:uid="{450F7C8B-EB39-44DB-8397-B60C5DCE258A}"/>
    <cellStyle name="Normal 13 3" xfId="3701" xr:uid="{FF81E172-40F5-4E87-ACE0-C33D60783F24}"/>
    <cellStyle name="Normal 13 3 2" xfId="4393" xr:uid="{D212ECBD-5FE6-4173-BE0A-83E5B7A4F32F}"/>
    <cellStyle name="Normal 13 3 3" xfId="4310" xr:uid="{B17B57C2-0D25-4396-A89B-ECB88D2EB399}"/>
    <cellStyle name="Normal 13 3 4" xfId="4450" xr:uid="{C5743B1E-3317-473A-B0A9-58DAC823DE50}"/>
    <cellStyle name="Normal 13 3 5" xfId="4718" xr:uid="{FC6C1B81-D27B-4577-9820-F54A990C1CC6}"/>
    <cellStyle name="Normal 13 4" xfId="4311" xr:uid="{9D42D301-9A52-4805-B6DB-5027EF3F07FF}"/>
    <cellStyle name="Normal 13 5" xfId="4308" xr:uid="{BDFA095F-4BE4-4240-8F4C-34177B68755C}"/>
    <cellStyle name="Normal 14" xfId="51" xr:uid="{FEDCF772-3760-4079-95E9-1C4270CB68C4}"/>
    <cellStyle name="Normal 14 18" xfId="4313" xr:uid="{EAFC38D8-6336-42C6-BE40-27891936A487}"/>
    <cellStyle name="Normal 14 2" xfId="52" xr:uid="{706A0042-40C2-49BE-82DE-5DB262C3D755}"/>
    <cellStyle name="Normal 14 2 2" xfId="53" xr:uid="{FF082582-9CDB-4790-A480-EBE6221F3A8B}"/>
    <cellStyle name="Normal 14 2 2 2" xfId="3702" xr:uid="{DBA68549-EA79-4C00-8863-0D39C3267B58}"/>
    <cellStyle name="Normal 14 2 3" xfId="3703" xr:uid="{7DA56790-E604-48B0-98D9-FA381D63925B}"/>
    <cellStyle name="Normal 14 3" xfId="3704" xr:uid="{57FB4A93-5864-4CB4-B46B-A44F28A90B9D}"/>
    <cellStyle name="Normal 14 3 2" xfId="4552" xr:uid="{4980FE85-C5F1-4225-83EA-03AE71C26C9A}"/>
    <cellStyle name="Normal 14 4" xfId="4312" xr:uid="{56432212-3C24-431C-9DDF-D58CC5D61BD4}"/>
    <cellStyle name="Normal 14 4 2" xfId="4553" xr:uid="{4F568610-8467-4F68-A900-A5C5DBE81651}"/>
    <cellStyle name="Normal 14 4 3" xfId="4719" xr:uid="{D3F14277-578E-45BA-8863-DCA90A0569B7}"/>
    <cellStyle name="Normal 14 4 4" xfId="4695" xr:uid="{94B4D317-C1B7-47FA-947A-62D2547BE559}"/>
    <cellStyle name="Normal 15" xfId="54" xr:uid="{302C25A8-04C2-4892-B7D8-5EBE8E38D735}"/>
    <cellStyle name="Normal 15 2" xfId="55" xr:uid="{C1A975C8-2409-44B1-9640-06C8EAAF89F0}"/>
    <cellStyle name="Normal 15 2 2" xfId="3705" xr:uid="{B46F7C3F-7264-4E5E-81D6-AE17C98B468D}"/>
    <cellStyle name="Normal 15 2 2 2" xfId="4554" xr:uid="{3408A41F-88C6-4CE4-A050-9C7B3EB86580}"/>
    <cellStyle name="Normal 15 2 3" xfId="4555" xr:uid="{7F468D69-7C81-4DE3-8A74-8826E71D38EC}"/>
    <cellStyle name="Normal 15 3" xfId="3706" xr:uid="{CCDECBA6-9FF6-45F7-AFAF-CB344F25CE57}"/>
    <cellStyle name="Normal 15 3 2" xfId="4394" xr:uid="{E367B383-50EA-40EE-A99D-D9992A094044}"/>
    <cellStyle name="Normal 15 3 3" xfId="4315" xr:uid="{398550BB-46FF-403F-8E65-052CB192531A}"/>
    <cellStyle name="Normal 15 3 4" xfId="4451" xr:uid="{694159AF-AE7B-4563-93C6-A5A0CBB2204E}"/>
    <cellStyle name="Normal 15 3 5" xfId="4721" xr:uid="{48D4B8F0-D9FE-40AB-BCD1-AD110259250A}"/>
    <cellStyle name="Normal 15 4" xfId="4314" xr:uid="{1CF23737-93D7-4C19-B43D-D2966CAB37E5}"/>
    <cellStyle name="Normal 15 4 2" xfId="4556" xr:uid="{F6A0AA4B-8096-417E-AFC1-C949D59AA85C}"/>
    <cellStyle name="Normal 15 4 3" xfId="4720" xr:uid="{506C28DF-13BB-4380-9081-36272A934E23}"/>
    <cellStyle name="Normal 15 4 4" xfId="4696" xr:uid="{94F03EA2-ECE2-4CA7-8F44-1E8749AE13A3}"/>
    <cellStyle name="Normal 16" xfId="56" xr:uid="{AAE5EA84-33CB-4ED2-B66F-C479864B5311}"/>
    <cellStyle name="Normal 16 2" xfId="3707" xr:uid="{BFC92D83-25E1-402B-9546-94487E9F8587}"/>
    <cellStyle name="Normal 16 2 2" xfId="4395" xr:uid="{45FCD44F-402B-40B1-9FC1-C3C3964CAF99}"/>
    <cellStyle name="Normal 16 2 3" xfId="4316" xr:uid="{9464E6FC-D3EF-44DE-A5E2-8A1C40A5DAC8}"/>
    <cellStyle name="Normal 16 2 4" xfId="4452" xr:uid="{FFDB3ADA-FCC7-41AE-8FE4-97FF8EA51D79}"/>
    <cellStyle name="Normal 16 2 5" xfId="4722" xr:uid="{77365EC7-CBAA-4684-ACF2-99F337F096AF}"/>
    <cellStyle name="Normal 16 3" xfId="4423" xr:uid="{89B19B45-F420-47E4-9C99-30193F4CA613}"/>
    <cellStyle name="Normal 17" xfId="57" xr:uid="{1426A79E-8256-432D-BDCF-583FF0547017}"/>
    <cellStyle name="Normal 17 2" xfId="3708" xr:uid="{6BE3B4CE-0C6A-4658-B5B0-8515A1D5661D}"/>
    <cellStyle name="Normal 17 2 2" xfId="4396" xr:uid="{BEECCC5D-617A-4B3E-BDB2-BD396943D897}"/>
    <cellStyle name="Normal 17 2 3" xfId="4318" xr:uid="{DDA8350B-90C4-4C56-88FD-A04B10E647E7}"/>
    <cellStyle name="Normal 17 2 4" xfId="4453" xr:uid="{7FE0644F-6DB9-4AC4-B12E-401DBB17A7EE}"/>
    <cellStyle name="Normal 17 2 5" xfId="4723" xr:uid="{F8520A66-2B0B-4AEB-839D-42C8E3E1412E}"/>
    <cellStyle name="Normal 17 3" xfId="4319" xr:uid="{EBB13328-6D79-4057-9AD2-D5B4EC481E4F}"/>
    <cellStyle name="Normal 17 4" xfId="4317" xr:uid="{E6939CCB-E502-4DD3-9816-D10C79674DD3}"/>
    <cellStyle name="Normal 18" xfId="58" xr:uid="{EDC98371-20F5-4B5C-8786-E5D8D4573E80}"/>
    <cellStyle name="Normal 18 2" xfId="3709" xr:uid="{BE630E13-ECF5-45AB-B6D6-5C354C8B34B4}"/>
    <cellStyle name="Normal 18 2 2" xfId="4557" xr:uid="{00CC9861-E8EE-4F30-BDA2-123882183978}"/>
    <cellStyle name="Normal 18 3" xfId="4320" xr:uid="{2006CE6F-B801-4B98-8A60-9966120AA7A4}"/>
    <cellStyle name="Normal 18 3 2" xfId="4558" xr:uid="{CC43376C-6EC6-4B0D-95AF-51FD08886B7A}"/>
    <cellStyle name="Normal 18 3 3" xfId="4724" xr:uid="{7C9AC15E-EA2E-4D6A-932C-05498E65D5DE}"/>
    <cellStyle name="Normal 18 3 4" xfId="4697" xr:uid="{66EF0622-C92A-46C7-901F-363E392A74B0}"/>
    <cellStyle name="Normal 19" xfId="59" xr:uid="{C3EFF8D9-D439-4839-B579-0AD766E13EF3}"/>
    <cellStyle name="Normal 19 2" xfId="60" xr:uid="{65022D26-6371-4FF5-8D85-9532A57AE23E}"/>
    <cellStyle name="Normal 19 2 2" xfId="3710" xr:uid="{DCA32DD6-2735-49A5-8E35-667917D03B26}"/>
    <cellStyle name="Normal 19 2 2 2" xfId="4559" xr:uid="{12EC2DA0-CF62-4DF8-A0D4-0BC561DB3810}"/>
    <cellStyle name="Normal 19 2 3" xfId="4560" xr:uid="{B1BA2033-40BE-4606-BAA4-51F218F7971F}"/>
    <cellStyle name="Normal 19 3" xfId="3711" xr:uid="{A24ABAE5-F4AB-4E8B-A0A0-A4F257825AD1}"/>
    <cellStyle name="Normal 19 3 2" xfId="4561" xr:uid="{7712CC0A-E1B9-4FEA-92AD-C2B4BC98A475}"/>
    <cellStyle name="Normal 19 4" xfId="4562" xr:uid="{7BB4B108-7A5D-47F9-8821-CBB2DB1EF2C4}"/>
    <cellStyle name="Normal 2" xfId="3" xr:uid="{0035700C-F3A5-4A6F-B63A-5CE25669DEE2}"/>
    <cellStyle name="Normal 2 2" xfId="61" xr:uid="{05C6F27E-1BA1-48B3-B9FF-D45CA853B91C}"/>
    <cellStyle name="Normal 2 2 2" xfId="62" xr:uid="{78751DB0-972F-4611-B64F-9C2FEFAD6026}"/>
    <cellStyle name="Normal 2 2 2 2" xfId="3712" xr:uid="{A42B9560-02AA-4D01-BA20-9256DCBA65CB}"/>
    <cellStyle name="Normal 2 2 2 2 2" xfId="4565" xr:uid="{640EA238-A7A5-4042-992D-FE944A9B519D}"/>
    <cellStyle name="Normal 2 2 2 3" xfId="4566" xr:uid="{54CC6A65-4C8E-443F-B2A2-8C46393B0477}"/>
    <cellStyle name="Normal 2 2 3" xfId="3713" xr:uid="{E342DBA0-C46E-4F53-A21A-E73088CA2DFE}"/>
    <cellStyle name="Normal 2 2 3 2" xfId="4473" xr:uid="{4BB8B70F-2027-40B1-A437-4B571A71E7A9}"/>
    <cellStyle name="Normal 2 2 3 2 2" xfId="4567" xr:uid="{4DC657AE-4E07-41D6-A6CC-E8F82FE11F04}"/>
    <cellStyle name="Normal 2 2 3 2 3" xfId="4752" xr:uid="{E1CA8B1B-D834-4A1B-89A3-38AE5CC9665D}"/>
    <cellStyle name="Normal 2 2 3 2 4" xfId="5307" xr:uid="{8954291E-C344-4208-AE97-3E96FDA63749}"/>
    <cellStyle name="Normal 2 2 3 3" xfId="4596" xr:uid="{F865F08E-0644-4CA2-8669-1D0D9CBB53AB}"/>
    <cellStyle name="Normal 2 2 3 4" xfId="4698" xr:uid="{2573BD9A-6E07-499C-BA23-2017FB3561B7}"/>
    <cellStyle name="Normal 2 2 3 5" xfId="4687" xr:uid="{F12A386D-7DF6-4408-869F-41744CC8EC4B}"/>
    <cellStyle name="Normal 2 2 4" xfId="4321" xr:uid="{067A051D-FB66-4F63-A181-D802EA295545}"/>
    <cellStyle name="Normal 2 2 4 2" xfId="4480" xr:uid="{C8B9A87D-DB00-45F6-AD37-D7621C252FE9}"/>
    <cellStyle name="Normal 2 2 4 3" xfId="4725" xr:uid="{A24279AF-410D-42C5-BFB2-B572B75F1CB2}"/>
    <cellStyle name="Normal 2 2 4 4" xfId="4699" xr:uid="{001215D7-2675-475C-AD76-D2AB55F2875D}"/>
    <cellStyle name="Normal 2 2 5" xfId="4564" xr:uid="{3CC7B82F-A7AC-4E7F-B58D-299D81F607D1}"/>
    <cellStyle name="Normal 2 2 6" xfId="4755" xr:uid="{7F2A9123-21B7-4B81-82C5-EC1425BA20AD}"/>
    <cellStyle name="Normal 2 3" xfId="63" xr:uid="{9E5AE7DD-8325-4C29-9501-B1241034DBAC}"/>
    <cellStyle name="Normal 2 3 2" xfId="64" xr:uid="{B9A14147-7CE1-46E9-B6DC-357C626CEBF3}"/>
    <cellStyle name="Normal 2 3 2 2" xfId="3714" xr:uid="{B824693A-EB82-45B3-92AB-5C7C0E97928F}"/>
    <cellStyle name="Normal 2 3 2 2 2" xfId="4568" xr:uid="{27A5A796-5A97-41D2-BD80-77CE6254F712}"/>
    <cellStyle name="Normal 2 3 2 3" xfId="4323" xr:uid="{857E2BE8-4FDE-407D-9C46-97DF308FEB92}"/>
    <cellStyle name="Normal 2 3 2 3 2" xfId="4569" xr:uid="{CA4DE0FF-6ADC-44F4-83E2-A73062417FD4}"/>
    <cellStyle name="Normal 2 3 2 3 3" xfId="4727" xr:uid="{2DE24F6D-D697-4FFC-8B81-D4C5E2F29F6E}"/>
    <cellStyle name="Normal 2 3 2 3 4" xfId="4700" xr:uid="{8284651A-48DB-4028-8BCF-722CDE6B13FC}"/>
    <cellStyle name="Normal 2 3 3" xfId="65" xr:uid="{8DC55A82-EE9D-4A52-A16D-C0109C342DB3}"/>
    <cellStyle name="Normal 2 3 4" xfId="66" xr:uid="{4220F366-DF5C-4DE0-9D05-A08D969AB4B6}"/>
    <cellStyle name="Normal 2 3 5" xfId="3715" xr:uid="{CC09A175-DEE1-4192-B23A-A4C5BEC09EBD}"/>
    <cellStyle name="Normal 2 3 5 2" xfId="4570" xr:uid="{1F5BE2CB-89E7-4650-BD8C-9C51E13458A8}"/>
    <cellStyle name="Normal 2 3 6" xfId="4322" xr:uid="{2986596E-313C-494F-8DA3-39EF3D304E86}"/>
    <cellStyle name="Normal 2 3 6 2" xfId="4571" xr:uid="{99A89049-DBF9-4557-94FF-E1105DFED44A}"/>
    <cellStyle name="Normal 2 3 6 3" xfId="4726" xr:uid="{F45C83CB-BA78-4282-B087-89DE81E478B4}"/>
    <cellStyle name="Normal 2 3 6 4" xfId="4701" xr:uid="{99C9475A-26A3-4C56-91F7-9048CB9EA5E8}"/>
    <cellStyle name="Normal 2 3 7" xfId="5320" xr:uid="{BCC8C7E6-4FF1-4506-95DC-AC42E1036F5F}"/>
    <cellStyle name="Normal 2 4" xfId="67" xr:uid="{D85AA7B6-06A1-4F89-8964-2C3120ACFBA0}"/>
    <cellStyle name="Normal 2 4 2" xfId="68" xr:uid="{CADEB24E-FF73-44AF-BFFB-FB5B5E38A5BB}"/>
    <cellStyle name="Normal 2 4 3" xfId="3716" xr:uid="{D7CB4415-AFE0-4820-8AAC-4E9DB0BC4363}"/>
    <cellStyle name="Normal 2 4 3 2" xfId="4572" xr:uid="{62AD03F5-C187-4E2F-A7DA-8864BC06AA6D}"/>
    <cellStyle name="Normal 2 4 3 3" xfId="4597" xr:uid="{C2529992-737D-4D49-8F2B-B772898B9BA6}"/>
    <cellStyle name="Normal 2 4 4" xfId="4573" xr:uid="{D6746DE5-B166-4680-87CE-AF3DAC70AC6A}"/>
    <cellStyle name="Normal 2 4 5" xfId="4756" xr:uid="{58A4220A-27F1-4A92-91FF-22B4CA678357}"/>
    <cellStyle name="Normal 2 4 6" xfId="4754" xr:uid="{1788F920-C167-4033-8DF9-A53FCF00BD4B}"/>
    <cellStyle name="Normal 2 5" xfId="3717" xr:uid="{4D87B369-DEB8-4BBE-968B-392815824A64}"/>
    <cellStyle name="Normal 2 5 2" xfId="3732" xr:uid="{444BB54B-215B-4C7C-8E51-6BB091509D1D}"/>
    <cellStyle name="Normal 2 5 2 2" xfId="4431" xr:uid="{2170986C-DC30-4F8F-B765-B34C9BC5F10B}"/>
    <cellStyle name="Normal 2 5 3" xfId="4424" xr:uid="{022A0DBF-2547-4675-95B7-3E171547CE9A}"/>
    <cellStyle name="Normal 2 5 3 2" xfId="4476" xr:uid="{24C03E6A-DE93-416E-A15C-74C7A8B347CB}"/>
    <cellStyle name="Normal 2 5 3 3" xfId="4738" xr:uid="{CFE553BF-CE05-4EC1-B83E-DA7304BE766A}"/>
    <cellStyle name="Normal 2 5 3 4" xfId="5304" xr:uid="{7F887FD7-EBF0-4F58-A497-ACF8AD22797E}"/>
    <cellStyle name="Normal 2 5 4" xfId="4574" xr:uid="{505268D3-644A-4D4C-AB63-FA36D7264EDD}"/>
    <cellStyle name="Normal 2 5 5" xfId="4482" xr:uid="{232D426F-AB60-45FA-B711-8962A946EDEC}"/>
    <cellStyle name="Normal 2 5 6" xfId="4481" xr:uid="{43412D41-F3FC-4522-99C4-4619262AD8CF}"/>
    <cellStyle name="Normal 2 5 7" xfId="4751" xr:uid="{40EE3110-5D2C-4B70-9ABC-3CD9F0AE9973}"/>
    <cellStyle name="Normal 2 5 8" xfId="4711" xr:uid="{8B51BFF8-55CF-4D14-BD7B-C38F0686963A}"/>
    <cellStyle name="Normal 2 6" xfId="3733" xr:uid="{EB5C5717-D285-44F4-A932-CC9C9BE74248}"/>
    <cellStyle name="Normal 2 6 2" xfId="4426" xr:uid="{BF9E87AD-3CD4-4C93-B631-E067C5DB5481}"/>
    <cellStyle name="Normal 2 6 3" xfId="4429" xr:uid="{1A67AF7F-5851-454F-B466-85326851129D}"/>
    <cellStyle name="Normal 2 6 4" xfId="4575" xr:uid="{CBA73913-FE76-4B81-87C2-8B2FB88C2FC6}"/>
    <cellStyle name="Normal 2 6 5" xfId="4472" xr:uid="{10773274-19B0-463B-920A-239530593B27}"/>
    <cellStyle name="Normal 2 6 5 2" xfId="4702" xr:uid="{1157E2D0-F328-4D0D-BCF8-70D8BFF01E6A}"/>
    <cellStyle name="Normal 2 6 6" xfId="4444" xr:uid="{B0477FB5-FFEC-4E40-97EC-F38F8EF52873}"/>
    <cellStyle name="Normal 2 6 7" xfId="4425" xr:uid="{3677AB3D-181C-4706-BEEF-F30E6BCEF76C}"/>
    <cellStyle name="Normal 2 7" xfId="4427" xr:uid="{27C0FDA9-C658-458E-8DE6-CBAB3BF4AF2B}"/>
    <cellStyle name="Normal 2 7 2" xfId="4577" xr:uid="{BC92FB37-FD18-4968-8166-CA461AF6AC5B}"/>
    <cellStyle name="Normal 2 7 3" xfId="4576" xr:uid="{EEFE3E59-35B8-40C6-BF29-7C134B7AA204}"/>
    <cellStyle name="Normal 2 7 4" xfId="5305" xr:uid="{9668E51F-2076-499B-B371-03E22EC00348}"/>
    <cellStyle name="Normal 2 8" xfId="4578" xr:uid="{41B03179-6EB7-4ECF-8EF3-403B91087AFE}"/>
    <cellStyle name="Normal 2 9" xfId="4563" xr:uid="{BB99FC0F-C91D-4EA8-8F29-4E4BD8FB3671}"/>
    <cellStyle name="Normal 20" xfId="69" xr:uid="{9FA0D91D-34A5-4A62-9E78-F0B6EEE1DADE}"/>
    <cellStyle name="Normal 20 2" xfId="3718" xr:uid="{675D8746-6BB5-4026-BC5D-14C1A5D373F2}"/>
    <cellStyle name="Normal 20 2 2" xfId="3719" xr:uid="{59A95508-4AF9-4079-82D1-301DC4D88D14}"/>
    <cellStyle name="Normal 20 2 2 2" xfId="4397" xr:uid="{F8797FF7-522F-4177-B8BB-5AF97476A56F}"/>
    <cellStyle name="Normal 20 2 2 3" xfId="4389" xr:uid="{44E49F10-B8A7-4481-8698-CE5822E0074B}"/>
    <cellStyle name="Normal 20 2 2 4" xfId="4469" xr:uid="{8D13B0A2-7BB6-4A53-96BF-8D7FE4D6E244}"/>
    <cellStyle name="Normal 20 2 2 5" xfId="4736" xr:uid="{2531E160-6873-4CD1-867D-D918778FBDE1}"/>
    <cellStyle name="Normal 20 2 3" xfId="4392" xr:uid="{066C284B-FA18-4AAD-B5EA-8E605E99C24D}"/>
    <cellStyle name="Normal 20 2 4" xfId="4388" xr:uid="{3CF27EDA-B5EC-4397-A62B-4EECB09B0747}"/>
    <cellStyle name="Normal 20 2 5" xfId="4468" xr:uid="{13415E75-8820-40AD-A095-9A81D67C0063}"/>
    <cellStyle name="Normal 20 2 6" xfId="4735" xr:uid="{1CF1D176-9C2C-426C-AE34-2E2F3CA864FE}"/>
    <cellStyle name="Normal 20 3" xfId="3828" xr:uid="{A1FA435E-E44F-4DA1-BDA5-FA2E64F72720}"/>
    <cellStyle name="Normal 20 3 2" xfId="4630" xr:uid="{B4001EC4-245B-4280-838D-4144E8C9C7BD}"/>
    <cellStyle name="Normal 20 4" xfId="4324" xr:uid="{DC41D2E4-5378-4521-92CD-C2828D3FC1D3}"/>
    <cellStyle name="Normal 20 4 2" xfId="4474" xr:uid="{110C57C9-3861-4F43-B93D-39831B5122B6}"/>
    <cellStyle name="Normal 20 4 3" xfId="4728" xr:uid="{C36F3093-64B5-453B-B255-F4D5405AA1F4}"/>
    <cellStyle name="Normal 20 4 4" xfId="4703" xr:uid="{90947FF0-414A-4D3B-A4AF-8028512B9CF0}"/>
    <cellStyle name="Normal 20 5" xfId="4479" xr:uid="{4BAF6C00-4B5A-4F0E-A80A-0105E40EB739}"/>
    <cellStyle name="Normal 20 6" xfId="4477" xr:uid="{4B024A4A-B374-4CF2-A1A2-A1BCFB98F0AC}"/>
    <cellStyle name="Normal 20 7" xfId="4688" xr:uid="{41AD8488-DCEC-4959-826D-C86A2548467D}"/>
    <cellStyle name="Normal 20 8" xfId="4709" xr:uid="{A50E41F2-B710-485C-871E-838B8EBB9A79}"/>
    <cellStyle name="Normal 20 9" xfId="4708" xr:uid="{20BE51A3-8999-473E-BE30-4ED9856C1519}"/>
    <cellStyle name="Normal 21" xfId="70" xr:uid="{5F1A666E-961A-4F1D-BD36-DC5A2D4ECE74}"/>
    <cellStyle name="Normal 21 2" xfId="3720" xr:uid="{5FB06FB6-B567-470E-952D-0C16C54AE679}"/>
    <cellStyle name="Normal 21 2 2" xfId="3721" xr:uid="{66403D34-D167-4D51-86FD-B3C1E0462EC9}"/>
    <cellStyle name="Normal 21 3" xfId="4325" xr:uid="{A9B86CD3-54B8-497A-8EC8-18B86A44CFA2}"/>
    <cellStyle name="Normal 21 3 2" xfId="4632" xr:uid="{B7E0794E-79F2-4BF4-8A4D-4CD8206C6771}"/>
    <cellStyle name="Normal 21 3 3" xfId="4631" xr:uid="{05F85E4A-A3CF-4DE3-B121-67F4A2EA18FA}"/>
    <cellStyle name="Normal 21 4" xfId="4454" xr:uid="{A8F2F916-B670-4C22-8F7F-51321B410C88}"/>
    <cellStyle name="Normal 21 5" xfId="4729" xr:uid="{50211A35-5C25-494E-BB2C-4FB54394E239}"/>
    <cellStyle name="Normal 22" xfId="686" xr:uid="{A9C0C4DC-D286-4981-898A-73A131F0151F}"/>
    <cellStyle name="Normal 22 2" xfId="3662" xr:uid="{09FE4AED-46E9-4D56-9C77-94BC28A0AF07}"/>
    <cellStyle name="Normal 22 3" xfId="3661" xr:uid="{5487B1BC-5CF2-4ABB-A77B-D4A2F55F4D4B}"/>
    <cellStyle name="Normal 22 3 2" xfId="4326" xr:uid="{169826E5-46D0-423E-B897-340138AC463B}"/>
    <cellStyle name="Normal 22 3 2 2" xfId="4634" xr:uid="{26C7B4F5-4121-411C-95BB-6AD89CECE75B}"/>
    <cellStyle name="Normal 22 3 3" xfId="4633" xr:uid="{EC1DAE8B-F6BF-4BEC-A8AA-4F51CA4BA9FB}"/>
    <cellStyle name="Normal 22 3 4" xfId="4616" xr:uid="{E7E8546A-6E92-4D13-9526-2D82B14386F8}"/>
    <cellStyle name="Normal 22 4" xfId="3665" xr:uid="{667C2632-9478-4CD5-B094-CBDFFA11EDFF}"/>
    <cellStyle name="Normal 22 4 2" xfId="4402" xr:uid="{743338FA-605D-4256-BC89-2BD2AB85580C}"/>
    <cellStyle name="Normal 22 4 3" xfId="4743" xr:uid="{DDB72385-CC82-405D-AF20-993950022219}"/>
    <cellStyle name="Normal 22 4 3 2" xfId="5324" xr:uid="{A0EC3DEB-5E04-4B8B-A2A0-E162865EDB7F}"/>
    <cellStyle name="Normal 22 4 4" xfId="4617" xr:uid="{547A6A4F-D5B2-4303-A943-3BB0CABC9401}"/>
    <cellStyle name="Normal 22 4 5" xfId="4455" xr:uid="{2D0D92C3-FF9A-4D9A-88B1-467802246850}"/>
    <cellStyle name="Normal 22 4 5 2" xfId="5323" xr:uid="{FE29DC15-A594-439D-8E59-36080CCC7D3E}"/>
    <cellStyle name="Normal 22 4 6" xfId="4441" xr:uid="{B8347A18-3083-41B8-A669-2E9FB2ED851D}"/>
    <cellStyle name="Normal 22 4 7" xfId="4440" xr:uid="{57DCFE6F-B1B6-4E92-8D34-27C5FD8AA76E}"/>
    <cellStyle name="Normal 22 4 8" xfId="4439" xr:uid="{87BFD31E-CB49-42F9-A0F1-2D90F2FE9D96}"/>
    <cellStyle name="Normal 22 4 9" xfId="4438" xr:uid="{46A72486-F565-46F5-B790-328669F53DEA}"/>
    <cellStyle name="Normal 22 5" xfId="4730" xr:uid="{FAC15181-912A-4274-8C01-FCE91DDAB5A5}"/>
    <cellStyle name="Normal 23" xfId="3722" xr:uid="{23CF71D0-2874-428F-A38F-7396CD6D6244}"/>
    <cellStyle name="Normal 23 2" xfId="4283" xr:uid="{CC67DC40-2FA5-4A55-94B4-170D08DC2E24}"/>
    <cellStyle name="Normal 23 2 2" xfId="4328" xr:uid="{B58ABA71-6AB3-41DB-8096-ADBDF20930C8}"/>
    <cellStyle name="Normal 23 2 2 2" xfId="4753" xr:uid="{8E6E8B18-F8B7-4304-8BE9-89B6AF7EF146}"/>
    <cellStyle name="Normal 23 2 2 3" xfId="4618" xr:uid="{A253A7FB-30B3-47D8-B8CB-558231EB3A03}"/>
    <cellStyle name="Normal 23 2 2 4" xfId="4579" xr:uid="{5610B5C7-8D94-4B35-9BCA-44C0A0673BC6}"/>
    <cellStyle name="Normal 23 2 3" xfId="4457" xr:uid="{9F8DB03E-1D45-4630-A827-068D7F81469E}"/>
    <cellStyle name="Normal 23 2 4" xfId="4704" xr:uid="{8FD11F33-64BA-4D46-95A0-91F190FD62F6}"/>
    <cellStyle name="Normal 23 3" xfId="4398" xr:uid="{CD965E5F-1AC4-4519-923A-E151A7B22E6D}"/>
    <cellStyle name="Normal 23 4" xfId="4327" xr:uid="{AF4CA9BB-5D6C-4B5C-B10B-0A177DDACEE3}"/>
    <cellStyle name="Normal 23 5" xfId="4456" xr:uid="{170DA94D-2D9B-49DD-AA1B-C49A66B1E1B9}"/>
    <cellStyle name="Normal 23 6" xfId="4731" xr:uid="{B0D3EAD3-5735-45B7-A241-3F1CDAA3A41E}"/>
    <cellStyle name="Normal 24" xfId="3723" xr:uid="{C37C0E08-2F68-4038-BE5F-A06843463E0A}"/>
    <cellStyle name="Normal 24 2" xfId="3724" xr:uid="{A6C5037F-D7C6-4E19-9277-BA247AE772CA}"/>
    <cellStyle name="Normal 24 2 2" xfId="4400" xr:uid="{96F09C3A-A119-446A-B165-3AF37F06F595}"/>
    <cellStyle name="Normal 24 2 3" xfId="4330" xr:uid="{C0CF10AF-F063-4066-87C2-61A1555D8F65}"/>
    <cellStyle name="Normal 24 2 4" xfId="4459" xr:uid="{1B28C273-0409-4001-8437-50B64B0E646E}"/>
    <cellStyle name="Normal 24 2 5" xfId="4733" xr:uid="{2873DBCC-C279-4EFC-9F6E-C57BD4D2624B}"/>
    <cellStyle name="Normal 24 3" xfId="4399" xr:uid="{A07F2F8C-26B0-4CFF-A42E-9D91DAEEBB94}"/>
    <cellStyle name="Normal 24 4" xfId="4329" xr:uid="{B28CCC02-BC44-4201-BE29-6FAE0FBE2A22}"/>
    <cellStyle name="Normal 24 5" xfId="4458" xr:uid="{8FD41A7B-684D-4273-8696-DA5A64A70A4D}"/>
    <cellStyle name="Normal 24 6" xfId="4732" xr:uid="{3BFFCC27-3477-44FD-B653-A246BD3554E4}"/>
    <cellStyle name="Normal 25" xfId="3731" xr:uid="{0EA1FFC2-F3DD-442C-8113-3EBF184ED87E}"/>
    <cellStyle name="Normal 25 2" xfId="4332" xr:uid="{A528CFDA-B275-4992-A84D-66A32157807A}"/>
    <cellStyle name="Normal 25 3" xfId="4401" xr:uid="{C9DE74F3-22AE-4CFA-87B6-5EBB555A0EE2}"/>
    <cellStyle name="Normal 25 4" xfId="4331" xr:uid="{DBAD1E0A-786C-4E1F-8F01-E412E610E275}"/>
    <cellStyle name="Normal 25 5" xfId="4460" xr:uid="{479722EF-0888-4B89-AFE5-58D3D83CCBF7}"/>
    <cellStyle name="Normal 26" xfId="4281" xr:uid="{E053FB63-5AF8-441F-8190-A799E95B4582}"/>
    <cellStyle name="Normal 26 2" xfId="4282" xr:uid="{9373C2C5-A7BA-434E-910B-F463BCA01627}"/>
    <cellStyle name="Normal 26 2 2" xfId="4334" xr:uid="{11FE161A-12E2-4CAC-BAE4-195D323B6DDE}"/>
    <cellStyle name="Normal 26 3" xfId="4333" xr:uid="{A2EE4D29-1689-4DE7-AE43-1C28ED0F1287}"/>
    <cellStyle name="Normal 26 3 2" xfId="4620" xr:uid="{6695CF44-64FB-4CA2-ABAE-C1019364D008}"/>
    <cellStyle name="Normal 27" xfId="4335" xr:uid="{46065B93-0AF4-4BFE-AA4E-B7DA2BBE494F}"/>
    <cellStyle name="Normal 27 2" xfId="4336" xr:uid="{14C066D6-391B-414E-9C91-6597B4C7B39A}"/>
    <cellStyle name="Normal 27 3" xfId="4461" xr:uid="{CFB359F4-9068-4DC9-A8D6-1EAFE522EBDE}"/>
    <cellStyle name="Normal 27 4" xfId="4445" xr:uid="{03F8DABB-BF9A-478A-A8DD-748453C58F01}"/>
    <cellStyle name="Normal 27 5" xfId="4436" xr:uid="{77A28DC1-ECB1-467A-9BF5-16BCAC7A4207}"/>
    <cellStyle name="Normal 27 6" xfId="4433" xr:uid="{24A6A1D7-525B-41F7-AB60-4111F664A118}"/>
    <cellStyle name="Normal 28" xfId="4337" xr:uid="{E948154F-65E8-4531-97F8-876EA0BA0CD5}"/>
    <cellStyle name="Normal 28 2" xfId="4338" xr:uid="{9CF98F7F-1D4A-4677-83B6-1051D1B9D94B}"/>
    <cellStyle name="Normal 28 3" xfId="4339" xr:uid="{F41D2F8F-9F98-4099-95FF-7D1829770938}"/>
    <cellStyle name="Normal 29" xfId="4340" xr:uid="{4E988D40-E77F-461F-97A5-12CA322B1E33}"/>
    <cellStyle name="Normal 29 2" xfId="4341" xr:uid="{3D5291A9-86AC-447B-9582-C50922089C6A}"/>
    <cellStyle name="Normal 3" xfId="2" xr:uid="{665067A7-73F8-4B7E-BFD2-7BB3B9468366}"/>
    <cellStyle name="Normal 3 2" xfId="71" xr:uid="{5F462407-8C43-4B7E-90C2-88CF644CE878}"/>
    <cellStyle name="Normal 3 2 2" xfId="72" xr:uid="{22837BE5-324A-4DAF-BBA4-BD462EBB220E}"/>
    <cellStyle name="Normal 3 2 2 2" xfId="3725" xr:uid="{C561517D-7131-43DC-B48E-7B79881149E6}"/>
    <cellStyle name="Normal 3 2 2 2 2" xfId="4581" xr:uid="{1114AD84-C372-4404-B24C-48E6562403EB}"/>
    <cellStyle name="Normal 3 2 2 3" xfId="4582" xr:uid="{40F745A1-7A64-4FA8-9238-50EA38BCD6F9}"/>
    <cellStyle name="Normal 3 2 3" xfId="73" xr:uid="{2B8C70B1-7DAC-41A6-AF4E-36042DBE7C4B}"/>
    <cellStyle name="Normal 3 2 4" xfId="3726" xr:uid="{426FF550-CA2D-4FB9-AE0C-5C6D15A7225A}"/>
    <cellStyle name="Normal 3 2 4 2" xfId="4583" xr:uid="{8A88E99E-FFBE-4813-AB50-9FC29C531C42}"/>
    <cellStyle name="Normal 3 2 5" xfId="4432" xr:uid="{015F42EE-1B8F-433E-A530-F940DFB14BDB}"/>
    <cellStyle name="Normal 3 2 5 2" xfId="4584" xr:uid="{B4C4E85D-0F20-4168-BBDB-2EE446E7691B}"/>
    <cellStyle name="Normal 3 2 5 3" xfId="5306" xr:uid="{B42E22E9-74D0-4F9A-999C-47F9C98C4178}"/>
    <cellStyle name="Normal 3 3" xfId="74" xr:uid="{30D32071-6385-4FB8-8E3C-BCEE5C17AA0D}"/>
    <cellStyle name="Normal 3 3 2" xfId="3727" xr:uid="{1BC4581A-CF60-4A32-ABB8-6420752EF638}"/>
    <cellStyle name="Normal 3 3 2 2" xfId="4585" xr:uid="{CE067B67-BD15-47B6-87F1-F56FC4A64E27}"/>
    <cellStyle name="Normal 3 3 3" xfId="4586" xr:uid="{960FE994-8D24-4F3E-A12D-CDF9FABADD1D}"/>
    <cellStyle name="Normal 3 4" xfId="3734" xr:uid="{2E47D77E-748D-40BC-857A-DE1E34D2D3CE}"/>
    <cellStyle name="Normal 3 4 2" xfId="4285" xr:uid="{17E3E40A-7CB5-441A-921D-2CE58DA15EE2}"/>
    <cellStyle name="Normal 3 4 2 2" xfId="4587" xr:uid="{5C507584-29D0-4755-927E-1797105598AA}"/>
    <cellStyle name="Normal 3 5" xfId="4284" xr:uid="{A7D31572-AB68-4ABB-A5D6-945B9B8B2003}"/>
    <cellStyle name="Normal 3 5 2" xfId="4588" xr:uid="{35D0E3C6-1FEA-4818-BCC9-FA897193EA7F}"/>
    <cellStyle name="Normal 3 5 3" xfId="4737" xr:uid="{EB606666-DE20-43BA-A3F9-769C26C9BA05}"/>
    <cellStyle name="Normal 3 5 4" xfId="4705" xr:uid="{740DC340-F8C2-463B-8D08-41043B5C3027}"/>
    <cellStyle name="Normal 3 6" xfId="4580" xr:uid="{02673963-1FC9-4749-846C-C12960CD71CF}"/>
    <cellStyle name="Normal 30" xfId="4342" xr:uid="{3C8F78A8-96B9-4353-BA75-9EE412673782}"/>
    <cellStyle name="Normal 30 2" xfId="4343" xr:uid="{76079223-717F-4398-821E-3D934B32AFB4}"/>
    <cellStyle name="Normal 31" xfId="4344" xr:uid="{6C28CE85-0F3C-48A3-B66F-F0E7B786BF92}"/>
    <cellStyle name="Normal 31 2" xfId="4345" xr:uid="{8FE9D7FD-63EA-430F-978F-C257817CC62C}"/>
    <cellStyle name="Normal 32" xfId="4346" xr:uid="{EB07EA45-943F-4C73-8637-A6EB7E04CD8D}"/>
    <cellStyle name="Normal 33" xfId="4347" xr:uid="{F9BFAE54-F3B4-4657-BFB6-D35AEA31F663}"/>
    <cellStyle name="Normal 33 2" xfId="4348" xr:uid="{F29E340D-E3ED-4AF9-AD10-85473F9767A3}"/>
    <cellStyle name="Normal 34" xfId="4349" xr:uid="{62F8C444-7DC9-4016-A60B-28AD40695FD6}"/>
    <cellStyle name="Normal 34 2" xfId="4350" xr:uid="{E5D117CD-A5FB-4809-8191-EBDF6B7373EC}"/>
    <cellStyle name="Normal 35" xfId="4351" xr:uid="{EFF96FD9-D11B-4C52-BB93-5DE6421438A9}"/>
    <cellStyle name="Normal 35 2" xfId="4352" xr:uid="{CEB02345-A12F-49EA-8E38-DBACFB61B111}"/>
    <cellStyle name="Normal 36" xfId="4353" xr:uid="{779C9FDE-C770-4555-94FC-A626DC19664A}"/>
    <cellStyle name="Normal 36 2" xfId="4354" xr:uid="{712268B0-5152-42B5-A9B6-976713C5F0F1}"/>
    <cellStyle name="Normal 37" xfId="4355" xr:uid="{6D77D1EA-2186-4B5B-9E7D-675D7AD19C2A}"/>
    <cellStyle name="Normal 37 2" xfId="4356" xr:uid="{0FD9D99D-19D7-4D8C-ACE1-95595B4B37D5}"/>
    <cellStyle name="Normal 38" xfId="4357" xr:uid="{CAF4E87B-2650-4876-9BC2-0E7C38387017}"/>
    <cellStyle name="Normal 38 2" xfId="4358" xr:uid="{E87D7E25-FD46-4B00-8656-327055D74E93}"/>
    <cellStyle name="Normal 39" xfId="4359" xr:uid="{E9524AB4-8B91-424D-AA6B-C804169E51FC}"/>
    <cellStyle name="Normal 39 2" xfId="4360" xr:uid="{C1A4F77B-CF1D-46A7-85B9-D17E69FE27BE}"/>
    <cellStyle name="Normal 39 2 2" xfId="4361" xr:uid="{8C5567E3-BE60-4A74-B5E5-11011B6430A6}"/>
    <cellStyle name="Normal 39 3" xfId="4362" xr:uid="{4E3D8780-C226-42D6-9468-6B439E85AAD7}"/>
    <cellStyle name="Normal 4" xfId="75" xr:uid="{D022674A-3EE8-4351-B13F-94D316A68873}"/>
    <cellStyle name="Normal 4 2" xfId="76" xr:uid="{94F94F5E-B7C5-4F8B-B27D-EB76638F90C2}"/>
    <cellStyle name="Normal 4 2 2" xfId="687" xr:uid="{1F54D7D1-CC89-4BCE-95F4-1BA0C463BEEB}"/>
    <cellStyle name="Normal 4 2 2 2" xfId="688" xr:uid="{AA48B552-0B71-40D6-B46E-9E323A96AF97}"/>
    <cellStyle name="Normal 4 2 2 3" xfId="689" xr:uid="{D0305358-1B1A-4C4D-8C28-B673C30AA50D}"/>
    <cellStyle name="Normal 4 2 2 4" xfId="690" xr:uid="{3546E744-BF24-46E1-B2B7-60AA11553CA1}"/>
    <cellStyle name="Normal 4 2 2 4 2" xfId="691" xr:uid="{42CA6BFF-BF53-4F81-A0AD-959808EEF37E}"/>
    <cellStyle name="Normal 4 2 2 4 3" xfId="692" xr:uid="{3D9A47B0-C01A-4AF8-87A4-638585273405}"/>
    <cellStyle name="Normal 4 2 2 4 3 2" xfId="693" xr:uid="{05ACCC42-DF23-41FF-91C5-E0DC36A78C45}"/>
    <cellStyle name="Normal 4 2 2 4 3 3" xfId="3664" xr:uid="{D9CE14FF-80FF-45FF-BA18-4DDA46367499}"/>
    <cellStyle name="Normal 4 2 3" xfId="4276" xr:uid="{64130AF9-DE0B-4484-A9FC-71C1CC7F226B}"/>
    <cellStyle name="Normal 4 2 3 2" xfId="4287" xr:uid="{02B8CC98-95CB-4502-BAD0-CA35B547CC94}"/>
    <cellStyle name="Normal 4 2 3 2 2" xfId="4589" xr:uid="{9E781816-74ED-43B9-8878-C028E8E197A8}"/>
    <cellStyle name="Normal 4 2 3 3" xfId="4635" xr:uid="{B510CDCF-27F8-4241-8047-169346A74B02}"/>
    <cellStyle name="Normal 4 2 3 3 2" xfId="4636" xr:uid="{3A6DA539-FB6B-4EB4-889D-35EE3BD0C798}"/>
    <cellStyle name="Normal 4 2 3 4" xfId="4637" xr:uid="{1A1DC52D-C72C-4FEE-B753-F0741F26C5A9}"/>
    <cellStyle name="Normal 4 2 3 5" xfId="4638" xr:uid="{94143E6D-62C0-44FD-8743-EAE78048AE98}"/>
    <cellStyle name="Normal 4 2 4" xfId="4277" xr:uid="{56E852D5-874A-483F-9463-213A00A37C5A}"/>
    <cellStyle name="Normal 4 2 4 2" xfId="4364" xr:uid="{8C3ACE13-635C-42EC-90B3-8154475ED224}"/>
    <cellStyle name="Normal 4 2 4 2 2" xfId="4639" xr:uid="{5105A2E1-569B-4FFF-9748-7E045C5B871C}"/>
    <cellStyle name="Normal 4 2 4 2 3" xfId="4619" xr:uid="{6F0BF964-E4A9-43AF-ABC6-60CE18DD7410}"/>
    <cellStyle name="Normal 4 2 4 2 4" xfId="4475" xr:uid="{590E968D-2027-4BE7-B20C-1BCC38B93178}"/>
    <cellStyle name="Normal 4 2 4 3" xfId="4462" xr:uid="{01C96AFF-1A31-4CF7-B73E-936D699527F4}"/>
    <cellStyle name="Normal 4 2 4 4" xfId="4706" xr:uid="{C847C18D-2866-4EF1-A8C0-A6D437806D30}"/>
    <cellStyle name="Normal 4 2 5" xfId="3829" xr:uid="{D12566C6-7E73-41E0-B0D8-A454BB240729}"/>
    <cellStyle name="Normal 4 2 6" xfId="4478" xr:uid="{5B817932-C570-4FBA-9191-ABB230E1770E}"/>
    <cellStyle name="Normal 4 2 7" xfId="4434" xr:uid="{398A777C-25FD-4600-BC6F-B85C20D57D1E}"/>
    <cellStyle name="Normal 4 3" xfId="77" xr:uid="{ECEEF9AB-4CE2-42AC-BEF3-D54837FBEB10}"/>
    <cellStyle name="Normal 4 3 2" xfId="78" xr:uid="{1753D54A-3006-4B82-80B6-377555A35C61}"/>
    <cellStyle name="Normal 4 3 2 2" xfId="694" xr:uid="{A59813D6-E175-4DB1-B1C8-2750F87A1FDD}"/>
    <cellStyle name="Normal 4 3 2 3" xfId="3830" xr:uid="{0E60894B-FF5E-4ED1-AE24-5359AEE34028}"/>
    <cellStyle name="Normal 4 3 3" xfId="695" xr:uid="{EF2A9017-0FAD-4202-9B8D-44D6A8EB5D13}"/>
    <cellStyle name="Normal 4 3 3 2" xfId="4483" xr:uid="{37975F7A-D39C-4308-BA86-5EE2B42CE5C4}"/>
    <cellStyle name="Normal 4 3 4" xfId="696" xr:uid="{ADB7C7A7-AC48-420C-80DE-830361D7D865}"/>
    <cellStyle name="Normal 4 3 5" xfId="697" xr:uid="{160D5CD3-4E52-48B0-9021-E2E6C395260E}"/>
    <cellStyle name="Normal 4 3 5 2" xfId="698" xr:uid="{9D0F4882-D914-46B2-A57C-8FE82CE7E57B}"/>
    <cellStyle name="Normal 4 3 5 3" xfId="699" xr:uid="{97ED05E0-EF50-4C9C-BC4F-E781D84C7153}"/>
    <cellStyle name="Normal 4 3 5 3 2" xfId="700" xr:uid="{102F6457-A60B-4A94-A1C9-3895591C13FA}"/>
    <cellStyle name="Normal 4 3 5 3 3" xfId="3663" xr:uid="{7E400123-DA70-4431-AA2D-3E241423CCC2}"/>
    <cellStyle name="Normal 4 3 6" xfId="3736" xr:uid="{BACF7898-8A68-43B6-8091-7653F4C7A0FF}"/>
    <cellStyle name="Normal 4 4" xfId="3735" xr:uid="{7EF66B52-0D35-4281-864F-A2CA9AC78600}"/>
    <cellStyle name="Normal 4 4 2" xfId="4278" xr:uid="{0725416D-4630-4BCB-8502-84026A4545BF}"/>
    <cellStyle name="Normal 4 4 3" xfId="4286" xr:uid="{05DF6388-BB8B-4B05-8A5A-BD9D28D62792}"/>
    <cellStyle name="Normal 4 4 3 2" xfId="4289" xr:uid="{B3B06747-3DAC-44CC-BB0D-1DA438606CB4}"/>
    <cellStyle name="Normal 4 4 3 3" xfId="4288" xr:uid="{7D69B9A0-3DF9-4055-940E-ACA506CE162E}"/>
    <cellStyle name="Normal 4 4 4" xfId="4744" xr:uid="{EFEC85D4-D3BE-4331-8D4E-CA533943BD7A}"/>
    <cellStyle name="Normal 4 5" xfId="4279" xr:uid="{34696C9D-20C8-4700-BCB9-B791D2CB81E8}"/>
    <cellStyle name="Normal 4 5 2" xfId="4363" xr:uid="{74C5E020-DD76-4ABB-8927-FC5CAA10CDFA}"/>
    <cellStyle name="Normal 4 6" xfId="4280" xr:uid="{63240251-8B61-441A-8FD9-C9407CF499AB}"/>
    <cellStyle name="Normal 4 7" xfId="3738" xr:uid="{2DC586C8-1975-4D2F-A53D-403A82704EFD}"/>
    <cellStyle name="Normal 4 8" xfId="4430" xr:uid="{4304EE49-338F-479A-BD7F-70520A8FFAFE}"/>
    <cellStyle name="Normal 4 9" xfId="5326" xr:uid="{90629859-0778-4EBE-AE64-E6C618D70A45}"/>
    <cellStyle name="Normal 40" xfId="4365" xr:uid="{BFDD28BF-C625-4D24-8A0E-FE1591D0079D}"/>
    <cellStyle name="Normal 40 2" xfId="4366" xr:uid="{BACE4620-F17F-491A-999E-10FCDE867362}"/>
    <cellStyle name="Normal 40 2 2" xfId="4367" xr:uid="{F2A8BAFE-6613-4078-90D2-1A2E00356AC7}"/>
    <cellStyle name="Normal 40 3" xfId="4368" xr:uid="{0CB8F2E8-9AE6-48B4-878C-E410B780B1EF}"/>
    <cellStyle name="Normal 41" xfId="4369" xr:uid="{BB83410C-004B-4B04-BA83-8D4F3C9B2CED}"/>
    <cellStyle name="Normal 41 2" xfId="4370" xr:uid="{1A111466-D52F-4355-AE64-41A0A61B8A11}"/>
    <cellStyle name="Normal 42" xfId="4371" xr:uid="{3E8220BB-9700-4766-9DDF-28369125B0E0}"/>
    <cellStyle name="Normal 42 2" xfId="4372" xr:uid="{18878E7D-9256-42A0-839E-3D292C8AA380}"/>
    <cellStyle name="Normal 43" xfId="4373" xr:uid="{7866DCD9-0CC8-4EC7-BD9E-3C5B4890AD88}"/>
    <cellStyle name="Normal 43 2" xfId="4374" xr:uid="{C5405E57-C702-404C-8A4D-20773663E1AB}"/>
    <cellStyle name="Normal 44" xfId="4384" xr:uid="{EB3B1278-603E-45D2-97A2-A477833CACB4}"/>
    <cellStyle name="Normal 44 2" xfId="4385" xr:uid="{FB4A8AB0-48C6-4E35-A8CD-01A4BCB20382}"/>
    <cellStyle name="Normal 45" xfId="4598" xr:uid="{387951AC-8082-4EFC-85D9-F99CBC4F9631}"/>
    <cellStyle name="Normal 45 2" xfId="5325" xr:uid="{EA2053DB-15D0-43B5-8B76-3BE964AAD17A}"/>
    <cellStyle name="Normal 5" xfId="79" xr:uid="{9C4227EC-8DC3-4503-9A6C-D3D8304E2CAD}"/>
    <cellStyle name="Normal 5 10" xfId="701" xr:uid="{9E7DA194-22CC-41BC-A516-62051DA647F2}"/>
    <cellStyle name="Normal 5 10 2" xfId="702" xr:uid="{EE770B0D-FBC0-4845-B7D3-378DE48F54DC}"/>
    <cellStyle name="Normal 5 10 2 2" xfId="703" xr:uid="{1AE67720-CD0D-463E-A550-3CAC76C00169}"/>
    <cellStyle name="Normal 5 10 2 3" xfId="704" xr:uid="{27DE354A-E08D-4D15-9613-40AD3C6B6D8D}"/>
    <cellStyle name="Normal 5 10 2 4" xfId="705" xr:uid="{DAC7CD6C-013C-4C2D-802A-16650AFB4212}"/>
    <cellStyle name="Normal 5 10 3" xfId="706" xr:uid="{4B0EA65E-03BF-44E6-948E-C24BBE358F02}"/>
    <cellStyle name="Normal 5 10 3 2" xfId="707" xr:uid="{AECCB743-A399-4702-AD49-452A346D96CB}"/>
    <cellStyle name="Normal 5 10 3 3" xfId="708" xr:uid="{9450B399-7788-472C-89DC-6E5F14246D0B}"/>
    <cellStyle name="Normal 5 10 3 4" xfId="709" xr:uid="{B4CA8D82-CF51-48BC-9921-A9AB194F62FA}"/>
    <cellStyle name="Normal 5 10 4" xfId="710" xr:uid="{29B8816F-B5FB-4709-B10A-E372B1B72B5D}"/>
    <cellStyle name="Normal 5 10 5" xfId="711" xr:uid="{92E4D172-0B9F-401A-AABF-AA1CEF2936CF}"/>
    <cellStyle name="Normal 5 10 6" xfId="712" xr:uid="{F2A78DF0-AA58-4003-B257-69029BDB6680}"/>
    <cellStyle name="Normal 5 11" xfId="713" xr:uid="{B3D1D12B-3453-4B99-9E31-848BED5B08AB}"/>
    <cellStyle name="Normal 5 11 2" xfId="714" xr:uid="{EFAE5BDF-55C3-44B0-9B78-03A2D1EE0A4D}"/>
    <cellStyle name="Normal 5 11 2 2" xfId="715" xr:uid="{142BA084-0065-4D09-ABB5-B559490FC16B}"/>
    <cellStyle name="Normal 5 11 2 2 2" xfId="4375" xr:uid="{C60E42A9-A2F2-4189-AE6C-6380CB937844}"/>
    <cellStyle name="Normal 5 11 2 2 3" xfId="4605" xr:uid="{66382EA6-4C08-4431-ABAE-9F34D0375C6A}"/>
    <cellStyle name="Normal 5 11 2 3" xfId="716" xr:uid="{96274863-B2E9-4A07-9799-96A19E8F5C94}"/>
    <cellStyle name="Normal 5 11 2 4" xfId="717" xr:uid="{C586E982-9F78-44AD-8FBA-41F6CC6A7060}"/>
    <cellStyle name="Normal 5 11 3" xfId="718" xr:uid="{95B7C1B1-4608-418C-9FCA-A97D2B41C013}"/>
    <cellStyle name="Normal 5 11 4" xfId="719" xr:uid="{35AA6DC4-B6FF-43FC-AD66-13F05E3048A3}"/>
    <cellStyle name="Normal 5 11 4 2" xfId="4745" xr:uid="{CC7B8A9A-368B-435C-9970-3A79FCF0BB6C}"/>
    <cellStyle name="Normal 5 11 4 3" xfId="4606" xr:uid="{ED0F4E9A-54FC-4D20-9A8E-26C353DFBBA4}"/>
    <cellStyle name="Normal 5 11 4 4" xfId="4463" xr:uid="{1DB2F71F-EEC8-42F0-AF54-113480B4B6A0}"/>
    <cellStyle name="Normal 5 11 5" xfId="720" xr:uid="{9AE29E11-D58E-4B59-B247-5D3B8F9DB246}"/>
    <cellStyle name="Normal 5 12" xfId="721" xr:uid="{B256FE65-64CF-445D-A169-2C9FB8668E97}"/>
    <cellStyle name="Normal 5 12 2" xfId="722" xr:uid="{2724711A-C5C3-4721-966F-8577F3BEBA35}"/>
    <cellStyle name="Normal 5 12 3" xfId="723" xr:uid="{243AD365-FB74-4506-9DB7-48A00FCD3722}"/>
    <cellStyle name="Normal 5 12 4" xfId="724" xr:uid="{B69DBCFF-D7A6-46B1-AED1-B1749244320F}"/>
    <cellStyle name="Normal 5 13" xfId="725" xr:uid="{002D9C99-8550-4D7C-A03B-D03AFF033A0A}"/>
    <cellStyle name="Normal 5 13 2" xfId="726" xr:uid="{5143F13E-8B69-4638-88E2-7710D4976739}"/>
    <cellStyle name="Normal 5 13 3" xfId="727" xr:uid="{3C8963C1-340B-4985-9D68-32A3B46C6FA5}"/>
    <cellStyle name="Normal 5 13 4" xfId="728" xr:uid="{53DE44E4-B1E3-482B-8CE6-FD3A2A9CBBA8}"/>
    <cellStyle name="Normal 5 14" xfId="729" xr:uid="{A3804096-AE19-4DB8-94F4-8019540929C2}"/>
    <cellStyle name="Normal 5 14 2" xfId="730" xr:uid="{B036EB45-A664-447B-BEE4-3B7202FFAB18}"/>
    <cellStyle name="Normal 5 15" xfId="731" xr:uid="{45ED7E7D-B7A1-4F0A-8048-018ADD6674B0}"/>
    <cellStyle name="Normal 5 16" xfId="732" xr:uid="{1DB41A96-7772-4361-A139-DFD9615E2AFB}"/>
    <cellStyle name="Normal 5 17" xfId="733" xr:uid="{F9DEB106-51F7-46F7-ACE3-0C8D878B1E6A}"/>
    <cellStyle name="Normal 5 2" xfId="80" xr:uid="{79D1981D-084F-4A56-95AA-88A4B4C8067E}"/>
    <cellStyle name="Normal 5 2 2" xfId="3728" xr:uid="{3EF0C7F8-ECED-4A90-9AC9-6E0FCF825321}"/>
    <cellStyle name="Normal 5 2 2 2" xfId="4405" xr:uid="{D715E404-F3D5-482F-8932-918F18DFAC98}"/>
    <cellStyle name="Normal 5 2 2 2 2" xfId="4406" xr:uid="{398219E0-78A7-4788-B526-B79A3F9B3AAE}"/>
    <cellStyle name="Normal 5 2 2 2 2 2" xfId="4407" xr:uid="{84E483BC-D3B5-48AB-803E-A8FD0A0E6EC8}"/>
    <cellStyle name="Normal 5 2 2 2 3" xfId="4408" xr:uid="{DD63C85F-5C76-4D90-8F5F-3E64FDB5BB7A}"/>
    <cellStyle name="Normal 5 2 2 2 4" xfId="4590" xr:uid="{092E3F70-A7B0-4F7D-9760-7D36212FC750}"/>
    <cellStyle name="Normal 5 2 2 2 5" xfId="5302" xr:uid="{0E858D43-4573-49F8-9E12-1E900460B5B7}"/>
    <cellStyle name="Normal 5 2 2 3" xfId="4409" xr:uid="{260BB034-AD18-4BCD-9D70-FDC9A56AC6AA}"/>
    <cellStyle name="Normal 5 2 2 3 2" xfId="4410" xr:uid="{99102116-D9AF-4F14-A0E4-0D82A485617E}"/>
    <cellStyle name="Normal 5 2 2 4" xfId="4411" xr:uid="{FCEB4A5F-A716-48F6-9F8F-FAE38B54CDE7}"/>
    <cellStyle name="Normal 5 2 2 5" xfId="4428" xr:uid="{7ABDE950-EEDF-4444-9545-BCC4298066FC}"/>
    <cellStyle name="Normal 5 2 2 6" xfId="4442" xr:uid="{EDB49822-31A9-4BF1-80F0-B36EBBA05A4E}"/>
    <cellStyle name="Normal 5 2 2 7" xfId="4404" xr:uid="{ADB9BF5D-B6A5-4402-A6E6-D900D9DDC564}"/>
    <cellStyle name="Normal 5 2 3" xfId="4376" xr:uid="{0E144793-90BA-43B8-8A08-84BBD64E788E}"/>
    <cellStyle name="Normal 5 2 3 2" xfId="4413" xr:uid="{F732ABF8-D461-4D0A-9741-E82B34AE3ECF}"/>
    <cellStyle name="Normal 5 2 3 2 2" xfId="4414" xr:uid="{DD677940-B690-4295-9406-C43739764C9D}"/>
    <cellStyle name="Normal 5 2 3 2 3" xfId="4591" xr:uid="{766776F8-16FF-4D36-B530-BDF223668EF8}"/>
    <cellStyle name="Normal 5 2 3 2 4" xfId="5303" xr:uid="{E712C378-744A-4CDD-B11E-A2A73930A52E}"/>
    <cellStyle name="Normal 5 2 3 3" xfId="4415" xr:uid="{AA10660A-26F1-4FCD-B593-CF7CE3C8221F}"/>
    <cellStyle name="Normal 5 2 3 3 2" xfId="4734" xr:uid="{A5C572B5-CB9E-4754-9CE9-3FA765E33159}"/>
    <cellStyle name="Normal 5 2 3 4" xfId="4464" xr:uid="{F9B6AD5B-E944-4E34-BC15-93983A346F47}"/>
    <cellStyle name="Normal 5 2 3 4 2" xfId="4707" xr:uid="{B035EE30-434A-4D3D-A04E-C50E6A06FB50}"/>
    <cellStyle name="Normal 5 2 3 5" xfId="4443" xr:uid="{B8925D02-25EB-45F4-BB38-D933B7E1AFC7}"/>
    <cellStyle name="Normal 5 2 3 6" xfId="4437" xr:uid="{153434FF-76EE-4E48-B3A0-9323B54A3569}"/>
    <cellStyle name="Normal 5 2 3 7" xfId="4412" xr:uid="{98A3D3DC-BBDD-4F83-81D1-667BF6E3F6BF}"/>
    <cellStyle name="Normal 5 2 4" xfId="4416" xr:uid="{EAFE25E5-066B-45C6-86FE-FFD2CF3AC3E3}"/>
    <cellStyle name="Normal 5 2 4 2" xfId="4417" xr:uid="{4A174A37-28C7-4D0A-87CA-D2E2B4670039}"/>
    <cellStyle name="Normal 5 2 5" xfId="4418" xr:uid="{860EE078-6EAC-456B-9B26-4D9D50575E80}"/>
    <cellStyle name="Normal 5 2 6" xfId="4403" xr:uid="{4BE60C0F-5852-41DF-ABC0-F0C330C5AC2C}"/>
    <cellStyle name="Normal 5 3" xfId="81" xr:uid="{9A9D7E5C-1351-43FF-8AAA-8C154E8100A2}"/>
    <cellStyle name="Normal 5 3 2" xfId="4378" xr:uid="{D27D2D20-0747-424A-8EF9-9128B91ACA1A}"/>
    <cellStyle name="Normal 5 3 3" xfId="4377" xr:uid="{1B29F9A8-B25C-4F8B-80F7-C281ACC5E73E}"/>
    <cellStyle name="Normal 5 4" xfId="82" xr:uid="{132D4A55-4177-4A8F-8762-9BF188F4B4EA}"/>
    <cellStyle name="Normal 5 4 10" xfId="734" xr:uid="{CF0B2C99-6D91-4C61-AE30-F93D9183AE5A}"/>
    <cellStyle name="Normal 5 4 11" xfId="735" xr:uid="{0AD888B7-E279-49C3-AF05-B4C4AD384186}"/>
    <cellStyle name="Normal 5 4 2" xfId="736" xr:uid="{D4B77978-7E09-4BAC-9588-B0D3CEF5BA71}"/>
    <cellStyle name="Normal 5 4 2 2" xfId="737" xr:uid="{85729EB5-73F9-45B4-B165-21508AB3B348}"/>
    <cellStyle name="Normal 5 4 2 2 2" xfId="738" xr:uid="{09CA8101-C830-4AF8-BA4A-94A4F4A05DEB}"/>
    <cellStyle name="Normal 5 4 2 2 2 2" xfId="739" xr:uid="{E74F2A76-5B9E-410C-92B1-846ADD461A7A}"/>
    <cellStyle name="Normal 5 4 2 2 2 2 2" xfId="740" xr:uid="{B52BD9BE-1CA1-4FF1-9598-287EF5FA52F8}"/>
    <cellStyle name="Normal 5 4 2 2 2 2 2 2" xfId="3831" xr:uid="{7EB08F57-DB31-42F8-B875-87C83FDC12DA}"/>
    <cellStyle name="Normal 5 4 2 2 2 2 2 2 2" xfId="3832" xr:uid="{104EB4F5-62D0-4E00-88B5-BCF5B1BBC386}"/>
    <cellStyle name="Normal 5 4 2 2 2 2 2 3" xfId="3833" xr:uid="{91AC5EE9-1ED5-4F3D-AC2E-931ACD62B33C}"/>
    <cellStyle name="Normal 5 4 2 2 2 2 3" xfId="741" xr:uid="{C5816350-2848-4F05-86EC-490015EEC359}"/>
    <cellStyle name="Normal 5 4 2 2 2 2 3 2" xfId="3834" xr:uid="{3EC7EA32-2EBB-4217-B75E-DA444C4E989F}"/>
    <cellStyle name="Normal 5 4 2 2 2 2 4" xfId="742" xr:uid="{364C874D-F398-468B-94A5-8FDA6D4A1217}"/>
    <cellStyle name="Normal 5 4 2 2 2 3" xfId="743" xr:uid="{9E773F76-E29F-47DE-94DE-5DB5E0118EE5}"/>
    <cellStyle name="Normal 5 4 2 2 2 3 2" xfId="744" xr:uid="{D5699D71-4771-4086-904B-1D6928F8F2B6}"/>
    <cellStyle name="Normal 5 4 2 2 2 3 2 2" xfId="3835" xr:uid="{067493E4-0840-4C31-97F8-857A46753D58}"/>
    <cellStyle name="Normal 5 4 2 2 2 3 3" xfId="745" xr:uid="{53BA7E1E-D27D-4143-92C3-735ED4F4F229}"/>
    <cellStyle name="Normal 5 4 2 2 2 3 4" xfId="746" xr:uid="{011658A9-EEC3-4EF2-9D01-06C2140EB988}"/>
    <cellStyle name="Normal 5 4 2 2 2 4" xfId="747" xr:uid="{84ADDB74-3F8D-411A-B08A-9503BE3FEB1C}"/>
    <cellStyle name="Normal 5 4 2 2 2 4 2" xfId="3836" xr:uid="{3081A290-B6F1-4D35-8589-E4329730B1B5}"/>
    <cellStyle name="Normal 5 4 2 2 2 5" xfId="748" xr:uid="{4EE549D9-643A-4508-B2A1-729726159DE9}"/>
    <cellStyle name="Normal 5 4 2 2 2 6" xfId="749" xr:uid="{0AC7F32C-E3E1-4426-A0E0-156BA6DF7F2F}"/>
    <cellStyle name="Normal 5 4 2 2 3" xfId="750" xr:uid="{DA35D380-B4CE-4B80-B201-6652331D27AF}"/>
    <cellStyle name="Normal 5 4 2 2 3 2" xfId="751" xr:uid="{66449961-B8A3-45E3-9F97-548058FCE609}"/>
    <cellStyle name="Normal 5 4 2 2 3 2 2" xfId="752" xr:uid="{8D91F133-D091-4FA8-9425-73C6EE94BD04}"/>
    <cellStyle name="Normal 5 4 2 2 3 2 2 2" xfId="3837" xr:uid="{B58CA82E-38ED-455D-8AB7-657CFD6E1DC4}"/>
    <cellStyle name="Normal 5 4 2 2 3 2 2 2 2" xfId="3838" xr:uid="{271CCA60-A5B1-40E5-B390-AD32D0ABA882}"/>
    <cellStyle name="Normal 5 4 2 2 3 2 2 3" xfId="3839" xr:uid="{4AF0640C-99EF-4848-A11C-EBC51F8D8AAF}"/>
    <cellStyle name="Normal 5 4 2 2 3 2 3" xfId="753" xr:uid="{603028EF-754D-40D8-B1B9-87896A3CF2A6}"/>
    <cellStyle name="Normal 5 4 2 2 3 2 3 2" xfId="3840" xr:uid="{E194E3B4-8DE1-463B-84BE-F6AE3D21846C}"/>
    <cellStyle name="Normal 5 4 2 2 3 2 4" xfId="754" xr:uid="{1AB78041-04C0-4E7B-9B7F-D27E3E9CCC1D}"/>
    <cellStyle name="Normal 5 4 2 2 3 3" xfId="755" xr:uid="{F87CF7B9-72ED-4EF4-AE11-B2DEE546F377}"/>
    <cellStyle name="Normal 5 4 2 2 3 3 2" xfId="3841" xr:uid="{A77885CA-0AEC-4C7F-BFEE-DAF2222DE8B9}"/>
    <cellStyle name="Normal 5 4 2 2 3 3 2 2" xfId="3842" xr:uid="{F734588B-995D-42E4-B1AD-9614961DD26F}"/>
    <cellStyle name="Normal 5 4 2 2 3 3 3" xfId="3843" xr:uid="{F5A9EBEE-214B-48BB-BC65-B46D6DD4710D}"/>
    <cellStyle name="Normal 5 4 2 2 3 4" xfId="756" xr:uid="{3C0BC8AF-2790-4A50-889C-A451F22619D0}"/>
    <cellStyle name="Normal 5 4 2 2 3 4 2" xfId="3844" xr:uid="{AD9CC6D3-813F-4754-9F2E-B75A83C4C33D}"/>
    <cellStyle name="Normal 5 4 2 2 3 5" xfId="757" xr:uid="{96949B82-3773-455B-B514-4B12999C4E1B}"/>
    <cellStyle name="Normal 5 4 2 2 4" xfId="758" xr:uid="{3D442074-FDD1-40E0-9E96-9AAB8851852E}"/>
    <cellStyle name="Normal 5 4 2 2 4 2" xfId="759" xr:uid="{D9DEFC09-1A34-4FE4-B92E-40DD62259EA1}"/>
    <cellStyle name="Normal 5 4 2 2 4 2 2" xfId="3845" xr:uid="{DBBB6886-87B3-4DCB-8F38-E8F8B81425E0}"/>
    <cellStyle name="Normal 5 4 2 2 4 2 2 2" xfId="3846" xr:uid="{0F68B84F-BB35-4A7A-9161-DB4BB99A8281}"/>
    <cellStyle name="Normal 5 4 2 2 4 2 3" xfId="3847" xr:uid="{62038CF8-3CDA-4CE2-8341-83218B55A8AB}"/>
    <cellStyle name="Normal 5 4 2 2 4 3" xfId="760" xr:uid="{C30EA4B6-99DD-4E84-9607-CEC4F56061E9}"/>
    <cellStyle name="Normal 5 4 2 2 4 3 2" xfId="3848" xr:uid="{40C4FAAB-D42E-44F5-9E8A-C95B2A7F4762}"/>
    <cellStyle name="Normal 5 4 2 2 4 4" xfId="761" xr:uid="{6F7EA9EA-B99B-4D4F-B398-DE11567AE5EB}"/>
    <cellStyle name="Normal 5 4 2 2 5" xfId="762" xr:uid="{1C8F1431-6027-46B8-8C7F-9FA213B1F972}"/>
    <cellStyle name="Normal 5 4 2 2 5 2" xfId="763" xr:uid="{01FDC95B-8537-410B-AA41-A357F8125A97}"/>
    <cellStyle name="Normal 5 4 2 2 5 2 2" xfId="3849" xr:uid="{C454F571-4B02-4097-9803-646F0B98E101}"/>
    <cellStyle name="Normal 5 4 2 2 5 3" xfId="764" xr:uid="{C6755731-52A1-4480-8C27-F47C1FC91197}"/>
    <cellStyle name="Normal 5 4 2 2 5 4" xfId="765" xr:uid="{A24200F7-9569-4C92-B90E-50D5A7403820}"/>
    <cellStyle name="Normal 5 4 2 2 6" xfId="766" xr:uid="{D1FA1E34-8E51-4C65-9A87-ACF3302039F5}"/>
    <cellStyle name="Normal 5 4 2 2 6 2" xfId="3850" xr:uid="{57FB747F-458C-4044-B82D-5CC2CE08ADD3}"/>
    <cellStyle name="Normal 5 4 2 2 7" xfId="767" xr:uid="{2E31A803-4C52-4576-8ACC-BBCE9A36FA74}"/>
    <cellStyle name="Normal 5 4 2 2 8" xfId="768" xr:uid="{10F13082-6A43-4612-A177-67EB4B1B0D72}"/>
    <cellStyle name="Normal 5 4 2 3" xfId="769" xr:uid="{1DFAEF27-4606-4754-8EC2-2B1DC3B5ADB8}"/>
    <cellStyle name="Normal 5 4 2 3 2" xfId="770" xr:uid="{5CFF0B3D-4298-4101-B771-5533CFA61B09}"/>
    <cellStyle name="Normal 5 4 2 3 2 2" xfId="771" xr:uid="{EC3C99EE-4EC7-4A2B-AD94-E1C86C701ED1}"/>
    <cellStyle name="Normal 5 4 2 3 2 2 2" xfId="3851" xr:uid="{1E653D36-192F-4946-8563-FF78EC363CD1}"/>
    <cellStyle name="Normal 5 4 2 3 2 2 2 2" xfId="3852" xr:uid="{69348400-2184-464C-AC5D-A7C8F21ACF89}"/>
    <cellStyle name="Normal 5 4 2 3 2 2 3" xfId="3853" xr:uid="{480639FD-F4D9-4095-A713-0936DFC812F5}"/>
    <cellStyle name="Normal 5 4 2 3 2 3" xfId="772" xr:uid="{19F136D5-DAD4-4B97-BC62-A4F1A810D67E}"/>
    <cellStyle name="Normal 5 4 2 3 2 3 2" xfId="3854" xr:uid="{1F3177AF-9CAA-48EE-84D1-37A2C801D784}"/>
    <cellStyle name="Normal 5 4 2 3 2 4" xfId="773" xr:uid="{0789DC66-817A-427F-8E5C-8597C443D3BA}"/>
    <cellStyle name="Normal 5 4 2 3 3" xfId="774" xr:uid="{99C88EB6-33C6-4FEF-A539-3D37276C9A86}"/>
    <cellStyle name="Normal 5 4 2 3 3 2" xfId="775" xr:uid="{9EDAF2A7-3DDF-432A-A103-8E16CE056C63}"/>
    <cellStyle name="Normal 5 4 2 3 3 2 2" xfId="3855" xr:uid="{45F96B89-A493-456F-BD11-4695F42FDF2D}"/>
    <cellStyle name="Normal 5 4 2 3 3 3" xfId="776" xr:uid="{86603BEF-4A9B-4C7A-8263-D408A8DB5465}"/>
    <cellStyle name="Normal 5 4 2 3 3 4" xfId="777" xr:uid="{4D77EA10-D045-4829-94FD-48BC28823D13}"/>
    <cellStyle name="Normal 5 4 2 3 4" xfId="778" xr:uid="{3B54881B-7400-49D5-ADA1-17B95EF1C29D}"/>
    <cellStyle name="Normal 5 4 2 3 4 2" xfId="3856" xr:uid="{B081C532-1EDB-42D8-8A91-601C73635952}"/>
    <cellStyle name="Normal 5 4 2 3 5" xfId="779" xr:uid="{BB0A67A7-2784-4226-B31D-E3913A0D4404}"/>
    <cellStyle name="Normal 5 4 2 3 6" xfId="780" xr:uid="{304D8FB9-3D3A-47FB-B5A9-95EACC2A5253}"/>
    <cellStyle name="Normal 5 4 2 4" xfId="781" xr:uid="{0E027427-8F61-4600-9B26-9B4343F07BC8}"/>
    <cellStyle name="Normal 5 4 2 4 2" xfId="782" xr:uid="{D445FCFE-5FCB-460A-988F-663B47FA5505}"/>
    <cellStyle name="Normal 5 4 2 4 2 2" xfId="783" xr:uid="{EA09EA8E-A0E5-4E06-865C-8A46CF2DFA0E}"/>
    <cellStyle name="Normal 5 4 2 4 2 2 2" xfId="3857" xr:uid="{E4FDE7F9-77CB-480B-99A2-74B424CDDF64}"/>
    <cellStyle name="Normal 5 4 2 4 2 2 2 2" xfId="3858" xr:uid="{D6F756D6-C9BB-4386-BA96-97589F2B7A9D}"/>
    <cellStyle name="Normal 5 4 2 4 2 2 3" xfId="3859" xr:uid="{8AFAE39F-F145-49F0-99F8-AC52DED0FBF3}"/>
    <cellStyle name="Normal 5 4 2 4 2 3" xfId="784" xr:uid="{EA03C188-FCC6-4115-B93F-939C5E91B093}"/>
    <cellStyle name="Normal 5 4 2 4 2 3 2" xfId="3860" xr:uid="{650FA472-783A-4F50-B65C-32ACE310C118}"/>
    <cellStyle name="Normal 5 4 2 4 2 4" xfId="785" xr:uid="{32DBEDD7-A4E0-4362-AE06-DF2DF009D11C}"/>
    <cellStyle name="Normal 5 4 2 4 3" xfId="786" xr:uid="{FFDA3EB5-4442-4838-A5E2-A25F36BE0A09}"/>
    <cellStyle name="Normal 5 4 2 4 3 2" xfId="3861" xr:uid="{FA1FE8F5-5C7A-4609-A5B2-F464A4E289B5}"/>
    <cellStyle name="Normal 5 4 2 4 3 2 2" xfId="3862" xr:uid="{710FC294-969E-4AFB-9738-21426FDC1862}"/>
    <cellStyle name="Normal 5 4 2 4 3 3" xfId="3863" xr:uid="{987DCE05-7E9A-4134-A6A9-CDB654A12F3D}"/>
    <cellStyle name="Normal 5 4 2 4 4" xfId="787" xr:uid="{2C0FEFDA-57F4-44E3-A8F1-83B503C40DD6}"/>
    <cellStyle name="Normal 5 4 2 4 4 2" xfId="3864" xr:uid="{62F246E2-3FE5-4D02-85A9-55AC2355028B}"/>
    <cellStyle name="Normal 5 4 2 4 5" xfId="788" xr:uid="{BE793E5F-0C26-422C-AE99-398357A5945C}"/>
    <cellStyle name="Normal 5 4 2 5" xfId="789" xr:uid="{31B4E235-ED07-4EAF-86FE-C816F804B47B}"/>
    <cellStyle name="Normal 5 4 2 5 2" xfId="790" xr:uid="{7D683EBB-AB26-4AA7-8B87-E6FCC0C11D64}"/>
    <cellStyle name="Normal 5 4 2 5 2 2" xfId="3865" xr:uid="{17F944D8-1281-4389-AB0E-444EE2D9C89B}"/>
    <cellStyle name="Normal 5 4 2 5 2 2 2" xfId="3866" xr:uid="{AA4033F6-9B9D-41DB-8BED-67730959B9DB}"/>
    <cellStyle name="Normal 5 4 2 5 2 3" xfId="3867" xr:uid="{6CEEC2B2-A5F5-4F69-8D17-519C3DAB53BB}"/>
    <cellStyle name="Normal 5 4 2 5 3" xfId="791" xr:uid="{2F35E998-898E-4216-989B-875550EEC393}"/>
    <cellStyle name="Normal 5 4 2 5 3 2" xfId="3868" xr:uid="{81765CAE-A6CB-413C-82BE-877461E623C3}"/>
    <cellStyle name="Normal 5 4 2 5 4" xfId="792" xr:uid="{072523CB-9054-4CCC-A038-659A8D2074CA}"/>
    <cellStyle name="Normal 5 4 2 6" xfId="793" xr:uid="{F8713F6E-3F99-4810-9185-2F4FD107FF8D}"/>
    <cellStyle name="Normal 5 4 2 6 2" xfId="794" xr:uid="{A237B819-24C4-4C4A-B74A-794D88B66A91}"/>
    <cellStyle name="Normal 5 4 2 6 2 2" xfId="3869" xr:uid="{E733F473-BD40-4A47-A3EF-46851FE93E13}"/>
    <cellStyle name="Normal 5 4 2 6 2 3" xfId="4391" xr:uid="{2D0ABB9F-784D-4E3B-AE41-75A56E12C3DC}"/>
    <cellStyle name="Normal 5 4 2 6 3" xfId="795" xr:uid="{3EEDBBD3-406E-4C66-AA89-FDD750C53CE1}"/>
    <cellStyle name="Normal 5 4 2 6 4" xfId="796" xr:uid="{5DB83133-5A35-4997-B3BB-4AB465B73601}"/>
    <cellStyle name="Normal 5 4 2 6 4 2" xfId="4750" xr:uid="{3B133487-DEA6-46D9-87FC-4CEE432EABD9}"/>
    <cellStyle name="Normal 5 4 2 6 4 3" xfId="4607" xr:uid="{5DEF0D32-68AC-43A5-84EA-AB273E59E2A5}"/>
    <cellStyle name="Normal 5 4 2 6 4 4" xfId="4471" xr:uid="{9C84DCF3-0B74-4221-A89A-B00F4D50A0B1}"/>
    <cellStyle name="Normal 5 4 2 7" xfId="797" xr:uid="{B64BB312-5124-4936-80D9-83918DFBCA33}"/>
    <cellStyle name="Normal 5 4 2 7 2" xfId="3870" xr:uid="{B3D2447E-5CC0-4D91-B2B1-4B0729A11BF1}"/>
    <cellStyle name="Normal 5 4 2 8" xfId="798" xr:uid="{DE721F6B-D667-474B-9C2A-E4BA9FF6BAF5}"/>
    <cellStyle name="Normal 5 4 2 9" xfId="799" xr:uid="{C0CBAAA9-BCEB-4B4C-97DA-57456F8AA5D0}"/>
    <cellStyle name="Normal 5 4 3" xfId="800" xr:uid="{F0A47F5D-D2FE-4F30-ACF7-4EC7CBE9CE95}"/>
    <cellStyle name="Normal 5 4 3 2" xfId="801" xr:uid="{C26EAAF8-5202-4DB5-B3D4-94217DD32ADF}"/>
    <cellStyle name="Normal 5 4 3 2 2" xfId="802" xr:uid="{4288C35D-5340-41F3-A7D1-B9054B63096C}"/>
    <cellStyle name="Normal 5 4 3 2 2 2" xfId="803" xr:uid="{C561209A-AE83-4356-AA0F-FAFC3ADE4F25}"/>
    <cellStyle name="Normal 5 4 3 2 2 2 2" xfId="3871" xr:uid="{B4B85DDC-3CD0-41AF-83A1-7DCFAE2806B5}"/>
    <cellStyle name="Normal 5 4 3 2 2 2 2 2" xfId="3872" xr:uid="{C8869AE0-694E-435B-B11D-AADD94238551}"/>
    <cellStyle name="Normal 5 4 3 2 2 2 3" xfId="3873" xr:uid="{4DC53257-11C2-4616-A940-DBC69965A7CA}"/>
    <cellStyle name="Normal 5 4 3 2 2 3" xfId="804" xr:uid="{FEED8CAC-5796-48A5-8EA4-70DF97E3DA9A}"/>
    <cellStyle name="Normal 5 4 3 2 2 3 2" xfId="3874" xr:uid="{FC93A028-D94D-4710-8E1E-A3FC69DB9A52}"/>
    <cellStyle name="Normal 5 4 3 2 2 4" xfId="805" xr:uid="{8603E5DF-8E25-4238-847F-E5EC145EBAE6}"/>
    <cellStyle name="Normal 5 4 3 2 3" xfId="806" xr:uid="{8F6861F3-579D-4673-B985-13DB0023D9E1}"/>
    <cellStyle name="Normal 5 4 3 2 3 2" xfId="807" xr:uid="{57F263E0-6490-4A95-AA76-689D71A85AB7}"/>
    <cellStyle name="Normal 5 4 3 2 3 2 2" xfId="3875" xr:uid="{D1389A43-6351-40D9-9F2F-9AC362FB697F}"/>
    <cellStyle name="Normal 5 4 3 2 3 3" xfId="808" xr:uid="{EF98AAE7-1D0D-40F6-B259-6E04AC4E3546}"/>
    <cellStyle name="Normal 5 4 3 2 3 4" xfId="809" xr:uid="{A0F763DD-81E4-43BE-B138-FA75C13A77DF}"/>
    <cellStyle name="Normal 5 4 3 2 4" xfId="810" xr:uid="{E7F20C15-3192-40AD-B9FC-5732E61582B2}"/>
    <cellStyle name="Normal 5 4 3 2 4 2" xfId="3876" xr:uid="{C45DD4C1-C9C0-4F11-9DB4-A44411526DB5}"/>
    <cellStyle name="Normal 5 4 3 2 5" xfId="811" xr:uid="{8F71359B-099E-46BA-B35B-F39D960A7F40}"/>
    <cellStyle name="Normal 5 4 3 2 6" xfId="812" xr:uid="{05BF0A2F-DB82-4A00-99F9-ED9D199E87E6}"/>
    <cellStyle name="Normal 5 4 3 3" xfId="813" xr:uid="{E95CDAF5-304F-4563-8B3F-C55CB1ED21B0}"/>
    <cellStyle name="Normal 5 4 3 3 2" xfId="814" xr:uid="{5BD68B9B-0147-4979-975B-C04B1DA5C7F1}"/>
    <cellStyle name="Normal 5 4 3 3 2 2" xfId="815" xr:uid="{3F80E253-5D08-4C63-80EF-835476E28BEC}"/>
    <cellStyle name="Normal 5 4 3 3 2 2 2" xfId="3877" xr:uid="{1BD2B0CB-A7EB-4F1A-BB35-6996193F7C08}"/>
    <cellStyle name="Normal 5 4 3 3 2 2 2 2" xfId="3878" xr:uid="{5F7322AC-2842-4E78-B34D-A0B7A7B9E02D}"/>
    <cellStyle name="Normal 5 4 3 3 2 2 3" xfId="3879" xr:uid="{67DB8F53-EFD6-491D-8C86-3FBC7750F288}"/>
    <cellStyle name="Normal 5 4 3 3 2 3" xfId="816" xr:uid="{226E7A89-BB8F-44C5-9273-A18F551ADD37}"/>
    <cellStyle name="Normal 5 4 3 3 2 3 2" xfId="3880" xr:uid="{7AD3962C-FC52-4BDF-923D-0F9F84E9D110}"/>
    <cellStyle name="Normal 5 4 3 3 2 4" xfId="817" xr:uid="{53222846-8EAE-494D-B09F-AF579D63EE4C}"/>
    <cellStyle name="Normal 5 4 3 3 3" xfId="818" xr:uid="{9446B265-6B24-4C84-B947-AD30CEACD0AD}"/>
    <cellStyle name="Normal 5 4 3 3 3 2" xfId="3881" xr:uid="{02ACFF7F-4BEB-464C-9091-0A9289125785}"/>
    <cellStyle name="Normal 5 4 3 3 3 2 2" xfId="3882" xr:uid="{F9770DAF-395E-47BB-BC5C-5C27D1A4457E}"/>
    <cellStyle name="Normal 5 4 3 3 3 3" xfId="3883" xr:uid="{1A582C6A-357E-4A55-9EAA-8834679AABAD}"/>
    <cellStyle name="Normal 5 4 3 3 4" xfId="819" xr:uid="{C29B786C-2998-46C0-948E-E2D623AD91E5}"/>
    <cellStyle name="Normal 5 4 3 3 4 2" xfId="3884" xr:uid="{FA93B335-BE34-4091-852A-26217B7171F0}"/>
    <cellStyle name="Normal 5 4 3 3 5" xfId="820" xr:uid="{F7DCA519-CBA2-4EDF-BD5D-027881C43F4D}"/>
    <cellStyle name="Normal 5 4 3 4" xfId="821" xr:uid="{177FFFB5-0283-4EAB-8650-F8104E90350D}"/>
    <cellStyle name="Normal 5 4 3 4 2" xfId="822" xr:uid="{7C4444C5-9C05-4EFD-A541-684D1415507E}"/>
    <cellStyle name="Normal 5 4 3 4 2 2" xfId="3885" xr:uid="{A0BE1006-7C0B-4690-AB8B-11E719773651}"/>
    <cellStyle name="Normal 5 4 3 4 2 2 2" xfId="3886" xr:uid="{5F081F04-0A74-4D76-8907-52535110AC8D}"/>
    <cellStyle name="Normal 5 4 3 4 2 3" xfId="3887" xr:uid="{D5A1D28C-8548-440A-A838-4B74D06F963F}"/>
    <cellStyle name="Normal 5 4 3 4 3" xfId="823" xr:uid="{D20C17C2-FB02-407D-9884-00D4738C7F67}"/>
    <cellStyle name="Normal 5 4 3 4 3 2" xfId="3888" xr:uid="{57BB02E0-DA19-4B64-9436-B97591212C16}"/>
    <cellStyle name="Normal 5 4 3 4 4" xfId="824" xr:uid="{5624C9C3-0B91-4F9F-8AF9-E1AF368E4F86}"/>
    <cellStyle name="Normal 5 4 3 5" xfId="825" xr:uid="{B9C73783-B17D-45EF-9188-8988D99D5142}"/>
    <cellStyle name="Normal 5 4 3 5 2" xfId="826" xr:uid="{7234AA1A-D58A-4EF6-BC75-75EA6B5487F5}"/>
    <cellStyle name="Normal 5 4 3 5 2 2" xfId="3889" xr:uid="{C63165BA-002A-46EC-8907-0743FE0E7CCA}"/>
    <cellStyle name="Normal 5 4 3 5 3" xfId="827" xr:uid="{B1403B3F-71A4-4777-870E-6BB47162C07D}"/>
    <cellStyle name="Normal 5 4 3 5 4" xfId="828" xr:uid="{627E59A5-9CC0-422F-B21C-F6783E244835}"/>
    <cellStyle name="Normal 5 4 3 6" xfId="829" xr:uid="{4AD0F9A8-EEFC-48DC-BB05-3DE54BF1088B}"/>
    <cellStyle name="Normal 5 4 3 6 2" xfId="3890" xr:uid="{137D3EC9-68AB-4046-84BE-CF39666DEEA5}"/>
    <cellStyle name="Normal 5 4 3 7" xfId="830" xr:uid="{49B6FD30-D31B-4880-87AC-D8992304E248}"/>
    <cellStyle name="Normal 5 4 3 8" xfId="831" xr:uid="{80100BF8-3697-4842-AD39-12F60B0A5EE1}"/>
    <cellStyle name="Normal 5 4 4" xfId="832" xr:uid="{0DA1AD43-5E25-4D25-912C-327E5604C1F5}"/>
    <cellStyle name="Normal 5 4 4 2" xfId="833" xr:uid="{47D4EB88-FFEB-4CF3-9202-6F7E1330D472}"/>
    <cellStyle name="Normal 5 4 4 2 2" xfId="834" xr:uid="{D55EF8E0-80BA-4D73-9CE1-06F2AE23EEA4}"/>
    <cellStyle name="Normal 5 4 4 2 2 2" xfId="835" xr:uid="{AFD586F9-DBEF-4417-BCDE-2C3117E07592}"/>
    <cellStyle name="Normal 5 4 4 2 2 2 2" xfId="3891" xr:uid="{B0355A45-8F80-43EC-A7C4-74CE6230D673}"/>
    <cellStyle name="Normal 5 4 4 2 2 3" xfId="836" xr:uid="{8941B605-4C07-4E01-B116-91AF26F25636}"/>
    <cellStyle name="Normal 5 4 4 2 2 4" xfId="837" xr:uid="{766C9F65-E9E4-412E-88D2-BBB64C7DB5FB}"/>
    <cellStyle name="Normal 5 4 4 2 3" xfId="838" xr:uid="{C59D2AC6-FC6A-43DD-83DC-3084DB65E443}"/>
    <cellStyle name="Normal 5 4 4 2 3 2" xfId="3892" xr:uid="{93BDE926-0EAD-45CD-9106-6B5925BBEF1B}"/>
    <cellStyle name="Normal 5 4 4 2 4" xfId="839" xr:uid="{21DC2893-5F56-44B3-A2F2-228D1242ECED}"/>
    <cellStyle name="Normal 5 4 4 2 5" xfId="840" xr:uid="{A859C5A7-6328-4B50-ABA3-32C314685BEA}"/>
    <cellStyle name="Normal 5 4 4 3" xfId="841" xr:uid="{39192088-41C6-4C2A-A818-65FC33C39132}"/>
    <cellStyle name="Normal 5 4 4 3 2" xfId="842" xr:uid="{E9E8E403-DC81-46DF-8A02-BE0138B1AE62}"/>
    <cellStyle name="Normal 5 4 4 3 2 2" xfId="3893" xr:uid="{C0FCBAD3-7705-4E81-B26F-73EC460AC61E}"/>
    <cellStyle name="Normal 5 4 4 3 3" xfId="843" xr:uid="{51282D2C-F70A-49AD-AE93-0811A22752DB}"/>
    <cellStyle name="Normal 5 4 4 3 4" xfId="844" xr:uid="{35293E19-10A4-48D0-8BC5-32B8DA974A1C}"/>
    <cellStyle name="Normal 5 4 4 4" xfId="845" xr:uid="{B919353D-656C-4168-9369-E959F5F7DBDD}"/>
    <cellStyle name="Normal 5 4 4 4 2" xfId="846" xr:uid="{84303D7F-8BFF-421E-BD18-C2558D58AB91}"/>
    <cellStyle name="Normal 5 4 4 4 3" xfId="847" xr:uid="{64BB8C17-3CDC-4DA9-A310-8749469628F0}"/>
    <cellStyle name="Normal 5 4 4 4 4" xfId="848" xr:uid="{7F3DD8BD-AA85-4ED4-86F8-29F3B8F05D14}"/>
    <cellStyle name="Normal 5 4 4 5" xfId="849" xr:uid="{7C43E158-F1EF-47EE-900E-4036FCD757BE}"/>
    <cellStyle name="Normal 5 4 4 6" xfId="850" xr:uid="{109BE883-C6E2-450B-B413-15B7250A3843}"/>
    <cellStyle name="Normal 5 4 4 7" xfId="851" xr:uid="{007B5EA4-5F0B-42FA-9C76-DE0EB7800363}"/>
    <cellStyle name="Normal 5 4 5" xfId="852" xr:uid="{CC1BF2CB-57C8-4E48-B410-D7430078AE32}"/>
    <cellStyle name="Normal 5 4 5 2" xfId="853" xr:uid="{CF67F19E-4C83-4CA8-B3B6-75C61FFB3C79}"/>
    <cellStyle name="Normal 5 4 5 2 2" xfId="854" xr:uid="{A96B4BB0-EE9A-4C94-A432-B369D8FE3FA5}"/>
    <cellStyle name="Normal 5 4 5 2 2 2" xfId="3894" xr:uid="{AD76122A-77E7-438F-867D-EC54B8B245F7}"/>
    <cellStyle name="Normal 5 4 5 2 2 2 2" xfId="3895" xr:uid="{AF7AB55B-1C5E-4272-9B40-2888EABB0354}"/>
    <cellStyle name="Normal 5 4 5 2 2 3" xfId="3896" xr:uid="{1F6DBDCC-9BBA-43C2-B675-32CFB2DCC1BC}"/>
    <cellStyle name="Normal 5 4 5 2 3" xfId="855" xr:uid="{E059926D-340C-41FC-8A48-DF4BA8009954}"/>
    <cellStyle name="Normal 5 4 5 2 3 2" xfId="3897" xr:uid="{0BFFB97E-2548-4803-9C74-D6418C42016A}"/>
    <cellStyle name="Normal 5 4 5 2 4" xfId="856" xr:uid="{5C3CD258-8D0B-4787-ABD8-949119EE69A2}"/>
    <cellStyle name="Normal 5 4 5 3" xfId="857" xr:uid="{09BB7F00-3D2B-4F5F-AB34-AF80B1232ED4}"/>
    <cellStyle name="Normal 5 4 5 3 2" xfId="858" xr:uid="{33C1D8F9-10F1-40D3-A758-B00EEACC3055}"/>
    <cellStyle name="Normal 5 4 5 3 2 2" xfId="3898" xr:uid="{218ADA2D-D7FD-45ED-88A6-CC57C240A135}"/>
    <cellStyle name="Normal 5 4 5 3 3" xfId="859" xr:uid="{E05B9293-A7E6-4016-B9A8-4413B306272A}"/>
    <cellStyle name="Normal 5 4 5 3 4" xfId="860" xr:uid="{C03186F4-CB23-4BCB-A7CF-75D302066BDE}"/>
    <cellStyle name="Normal 5 4 5 4" xfId="861" xr:uid="{196C3A8D-7E64-4304-A5CC-6E5C8BA006F0}"/>
    <cellStyle name="Normal 5 4 5 4 2" xfId="3899" xr:uid="{2FDA0466-32AD-4D3F-8011-B152CB2813A4}"/>
    <cellStyle name="Normal 5 4 5 5" xfId="862" xr:uid="{27EE8B0C-7A76-4DF7-8E80-F7F0FB08E81B}"/>
    <cellStyle name="Normal 5 4 5 6" xfId="863" xr:uid="{FF8D0699-26B9-4EBB-AA49-FC11BA9F4A99}"/>
    <cellStyle name="Normal 5 4 6" xfId="864" xr:uid="{92C9B88D-7BFE-4F4D-A18B-A13F83DFEE1D}"/>
    <cellStyle name="Normal 5 4 6 2" xfId="865" xr:uid="{19974848-7E75-4886-96F8-3B3540D41483}"/>
    <cellStyle name="Normal 5 4 6 2 2" xfId="866" xr:uid="{58BDC49C-B069-4403-AE8D-BFB3200C57D7}"/>
    <cellStyle name="Normal 5 4 6 2 2 2" xfId="3900" xr:uid="{C2685361-33FF-4FC2-BD31-3884F08A02A5}"/>
    <cellStyle name="Normal 5 4 6 2 3" xfId="867" xr:uid="{69444E5A-4406-45C7-9864-930283A28C73}"/>
    <cellStyle name="Normal 5 4 6 2 4" xfId="868" xr:uid="{79AFCDD8-0042-4AB0-9E80-684484603848}"/>
    <cellStyle name="Normal 5 4 6 3" xfId="869" xr:uid="{8EDE552F-7528-4949-965B-58E5E88BFC69}"/>
    <cellStyle name="Normal 5 4 6 3 2" xfId="3901" xr:uid="{C6677882-974B-4610-8DC5-1746B0A5DADF}"/>
    <cellStyle name="Normal 5 4 6 4" xfId="870" xr:uid="{C6E58843-2F4C-4860-B550-C926BBC433EC}"/>
    <cellStyle name="Normal 5 4 6 5" xfId="871" xr:uid="{3C8C721F-5466-4C6F-8AC0-C8F824E9F2ED}"/>
    <cellStyle name="Normal 5 4 7" xfId="872" xr:uid="{6EE18D2C-ED8E-4F03-8D52-597BDEE17A04}"/>
    <cellStyle name="Normal 5 4 7 2" xfId="873" xr:uid="{FBCA92DF-BE9F-43BB-9AB1-1FE55186F4CF}"/>
    <cellStyle name="Normal 5 4 7 2 2" xfId="3902" xr:uid="{E51E98F9-9A77-4862-8439-D555846B1847}"/>
    <cellStyle name="Normal 5 4 7 2 3" xfId="4390" xr:uid="{79D139D4-B817-4E58-8702-3F6107FE8A16}"/>
    <cellStyle name="Normal 5 4 7 3" xfId="874" xr:uid="{24F4B417-C987-4A68-86A1-FBB8A883A6EC}"/>
    <cellStyle name="Normal 5 4 7 4" xfId="875" xr:uid="{02BB0CFA-FCFD-4907-AE89-4CAD55EAEDC2}"/>
    <cellStyle name="Normal 5 4 7 4 2" xfId="4749" xr:uid="{23569859-34D6-4FAC-8A7B-66CB09A7616D}"/>
    <cellStyle name="Normal 5 4 7 4 3" xfId="4608" xr:uid="{4709844C-21B6-4E0B-940D-3BBEF6C1CC6E}"/>
    <cellStyle name="Normal 5 4 7 4 4" xfId="4470" xr:uid="{6DA923C5-D511-4F35-8BE6-C06C65EE044A}"/>
    <cellStyle name="Normal 5 4 8" xfId="876" xr:uid="{ED4C9A33-A52E-47D7-831C-B7C94B80EC37}"/>
    <cellStyle name="Normal 5 4 8 2" xfId="877" xr:uid="{5DACCE91-AC4E-417F-9DC1-F8A093086DD6}"/>
    <cellStyle name="Normal 5 4 8 3" xfId="878" xr:uid="{A7B38A38-9BFD-4375-8B7B-3547D9C307E7}"/>
    <cellStyle name="Normal 5 4 8 4" xfId="879" xr:uid="{E41250B4-D158-4F58-9FE1-E9A725AE72AB}"/>
    <cellStyle name="Normal 5 4 9" xfId="880" xr:uid="{C755B52B-54A2-4AFA-81F7-B7242B47A910}"/>
    <cellStyle name="Normal 5 5" xfId="881" xr:uid="{C5192111-D381-41C3-8C89-018A2CCD5BDD}"/>
    <cellStyle name="Normal 5 5 10" xfId="882" xr:uid="{6D3DCD8C-8652-4D24-A471-E6C1DDC061F9}"/>
    <cellStyle name="Normal 5 5 11" xfId="883" xr:uid="{5C5F64F2-0B22-4FDD-8058-2F05A8157C6D}"/>
    <cellStyle name="Normal 5 5 2" xfId="884" xr:uid="{D7B5B70D-B130-45FC-B3B1-7454FABD9887}"/>
    <cellStyle name="Normal 5 5 2 2" xfId="885" xr:uid="{01656432-CDEB-413E-9C03-036E89C4C3D1}"/>
    <cellStyle name="Normal 5 5 2 2 2" xfId="886" xr:uid="{9965928B-2FB0-4512-9BBA-57B9CC224204}"/>
    <cellStyle name="Normal 5 5 2 2 2 2" xfId="887" xr:uid="{C7A07664-8618-4104-94ED-BE1F1DE5A92C}"/>
    <cellStyle name="Normal 5 5 2 2 2 2 2" xfId="888" xr:uid="{48994F09-9382-4855-A81A-FC5D97888E74}"/>
    <cellStyle name="Normal 5 5 2 2 2 2 2 2" xfId="3903" xr:uid="{F9EA779B-2BA0-411A-BD47-2385A0AB803F}"/>
    <cellStyle name="Normal 5 5 2 2 2 2 3" xfId="889" xr:uid="{A4700AC1-181A-4364-9A26-A2F42FE60954}"/>
    <cellStyle name="Normal 5 5 2 2 2 2 4" xfId="890" xr:uid="{E3CEF9DC-4E5C-48D5-B021-9B31722F3527}"/>
    <cellStyle name="Normal 5 5 2 2 2 3" xfId="891" xr:uid="{BFF31E03-F731-4AAF-95BE-C433D2F44CA6}"/>
    <cellStyle name="Normal 5 5 2 2 2 3 2" xfId="892" xr:uid="{59F84195-7257-4150-893C-D4B30F18DDDF}"/>
    <cellStyle name="Normal 5 5 2 2 2 3 3" xfId="893" xr:uid="{ED8A5A54-6F7C-4287-BFD8-9281B2851FD8}"/>
    <cellStyle name="Normal 5 5 2 2 2 3 4" xfId="894" xr:uid="{7ADBE26C-13E9-4A41-B370-DF3F1E03E633}"/>
    <cellStyle name="Normal 5 5 2 2 2 4" xfId="895" xr:uid="{7AC3741B-D6F4-429D-BFBC-215506AA2731}"/>
    <cellStyle name="Normal 5 5 2 2 2 5" xfId="896" xr:uid="{92DC7544-444F-4F7A-B57D-05B77B4C841E}"/>
    <cellStyle name="Normal 5 5 2 2 2 6" xfId="897" xr:uid="{62FCED34-9198-47C6-AFA1-7D328F1746F3}"/>
    <cellStyle name="Normal 5 5 2 2 3" xfId="898" xr:uid="{E0BDC4DB-7B18-433A-9337-A9217BC57028}"/>
    <cellStyle name="Normal 5 5 2 2 3 2" xfId="899" xr:uid="{17123118-5620-46B3-90CA-33F321D4A4A3}"/>
    <cellStyle name="Normal 5 5 2 2 3 2 2" xfId="900" xr:uid="{07421E9E-2FCA-4E27-8431-E36135353315}"/>
    <cellStyle name="Normal 5 5 2 2 3 2 3" xfId="901" xr:uid="{1635DE06-9D00-4408-8D81-8E7DE3AE7FE7}"/>
    <cellStyle name="Normal 5 5 2 2 3 2 4" xfId="902" xr:uid="{91357413-A3C1-4B31-ABDC-28592FDC29A3}"/>
    <cellStyle name="Normal 5 5 2 2 3 3" xfId="903" xr:uid="{9D495E52-3210-474A-AFBE-2971D1865DB8}"/>
    <cellStyle name="Normal 5 5 2 2 3 4" xfId="904" xr:uid="{66727C82-00BA-4156-87E2-66078F92C8B9}"/>
    <cellStyle name="Normal 5 5 2 2 3 5" xfId="905" xr:uid="{A9883771-6458-4CA1-860A-621AE6B28298}"/>
    <cellStyle name="Normal 5 5 2 2 4" xfId="906" xr:uid="{7A6F1C30-4106-4096-BAA0-918BE4C19EB9}"/>
    <cellStyle name="Normal 5 5 2 2 4 2" xfId="907" xr:uid="{FD375F49-6922-4ABD-9226-ACD7557B0915}"/>
    <cellStyle name="Normal 5 5 2 2 4 3" xfId="908" xr:uid="{D3CE570D-9B15-44F7-9D01-5B720FF2BCAA}"/>
    <cellStyle name="Normal 5 5 2 2 4 4" xfId="909" xr:uid="{56EDF93A-32A5-45B4-B31B-6121EF31BCDC}"/>
    <cellStyle name="Normal 5 5 2 2 5" xfId="910" xr:uid="{11BA86F0-125F-46B5-847C-8E115D244A44}"/>
    <cellStyle name="Normal 5 5 2 2 5 2" xfId="911" xr:uid="{A18D1E19-97E1-4CE1-BCB9-5DA5F7C8C5DD}"/>
    <cellStyle name="Normal 5 5 2 2 5 3" xfId="912" xr:uid="{96555BEF-45CD-42A5-88FC-3EDF428D6308}"/>
    <cellStyle name="Normal 5 5 2 2 5 4" xfId="913" xr:uid="{21C73714-64AF-41CC-B7DE-991E3C54CD33}"/>
    <cellStyle name="Normal 5 5 2 2 6" xfId="914" xr:uid="{CD706804-1CE7-45A3-8045-933E06313EE9}"/>
    <cellStyle name="Normal 5 5 2 2 7" xfId="915" xr:uid="{ECC93476-0002-465C-A500-DE155CB1BE01}"/>
    <cellStyle name="Normal 5 5 2 2 8" xfId="916" xr:uid="{5A58FEAC-AC4D-4A4C-9D15-551F51F938D8}"/>
    <cellStyle name="Normal 5 5 2 3" xfId="917" xr:uid="{854FCE59-F4C3-485E-AA06-242C93CCE673}"/>
    <cellStyle name="Normal 5 5 2 3 2" xfId="918" xr:uid="{AC0A3CC0-B8CE-4A07-B2E2-362E9D479ECA}"/>
    <cellStyle name="Normal 5 5 2 3 2 2" xfId="919" xr:uid="{5F235624-B900-4341-8AD3-3A12164CF772}"/>
    <cellStyle name="Normal 5 5 2 3 2 2 2" xfId="3904" xr:uid="{D6FE1614-D876-476E-A8DC-235641A08E18}"/>
    <cellStyle name="Normal 5 5 2 3 2 2 2 2" xfId="3905" xr:uid="{2C5CC71F-01CB-4638-822D-3C68D9143150}"/>
    <cellStyle name="Normal 5 5 2 3 2 2 3" xfId="3906" xr:uid="{BDCF1E5A-E2D7-4069-8839-EEEB7AA5864A}"/>
    <cellStyle name="Normal 5 5 2 3 2 3" xfId="920" xr:uid="{21C36544-F1D6-4344-810A-C390875DDBD2}"/>
    <cellStyle name="Normal 5 5 2 3 2 3 2" xfId="3907" xr:uid="{4103A4A8-C333-4437-AF55-462577C5302B}"/>
    <cellStyle name="Normal 5 5 2 3 2 4" xfId="921" xr:uid="{62332094-987A-40E7-9310-9543694D7E6E}"/>
    <cellStyle name="Normal 5 5 2 3 3" xfId="922" xr:uid="{318BA1B3-C9E0-4ADE-AEB0-2C232CEADFF1}"/>
    <cellStyle name="Normal 5 5 2 3 3 2" xfId="923" xr:uid="{01E5A919-4D04-4C44-AA41-B43A69CCFEA3}"/>
    <cellStyle name="Normal 5 5 2 3 3 2 2" xfId="3908" xr:uid="{4C30E482-2318-4FD9-80F8-22DAB3DD6408}"/>
    <cellStyle name="Normal 5 5 2 3 3 3" xfId="924" xr:uid="{F0F94366-1FCF-4B15-B16A-2E0F4DAD5EEB}"/>
    <cellStyle name="Normal 5 5 2 3 3 4" xfId="925" xr:uid="{56817651-35EC-460F-B551-6E198C27AE09}"/>
    <cellStyle name="Normal 5 5 2 3 4" xfId="926" xr:uid="{E6FFC3C0-D37B-42AB-A4A6-CCBCD67F70B0}"/>
    <cellStyle name="Normal 5 5 2 3 4 2" xfId="3909" xr:uid="{EFB09A3D-3FAF-449E-9A60-365C3A7E5E80}"/>
    <cellStyle name="Normal 5 5 2 3 5" xfId="927" xr:uid="{4EA3961D-62A0-4559-8AE1-ACF735560D32}"/>
    <cellStyle name="Normal 5 5 2 3 6" xfId="928" xr:uid="{91A776AF-BBAF-4A69-8465-E2A43FB8A107}"/>
    <cellStyle name="Normal 5 5 2 4" xfId="929" xr:uid="{DD02FC58-195C-4B34-9E01-E5F6BAB9BD20}"/>
    <cellStyle name="Normal 5 5 2 4 2" xfId="930" xr:uid="{676EBC4B-F358-434D-8B78-BDF30D474094}"/>
    <cellStyle name="Normal 5 5 2 4 2 2" xfId="931" xr:uid="{DA5D928C-0CEE-49E5-A9D2-F6C45E1336F0}"/>
    <cellStyle name="Normal 5 5 2 4 2 2 2" xfId="3910" xr:uid="{4529F2A3-2DC2-4319-9EAF-942EAD4939CE}"/>
    <cellStyle name="Normal 5 5 2 4 2 3" xfId="932" xr:uid="{F531CDEE-7FFD-4BBC-AC61-6BC6DD9963EA}"/>
    <cellStyle name="Normal 5 5 2 4 2 4" xfId="933" xr:uid="{229B0787-2083-42A2-A007-4C7DFEB98FB9}"/>
    <cellStyle name="Normal 5 5 2 4 3" xfId="934" xr:uid="{906BBDF5-6FB4-49F7-AB65-441341166629}"/>
    <cellStyle name="Normal 5 5 2 4 3 2" xfId="3911" xr:uid="{20E9B34B-0CA7-403E-91DA-257844AD8C5F}"/>
    <cellStyle name="Normal 5 5 2 4 4" xfId="935" xr:uid="{C7169D74-A9BE-4CA4-B00C-6247A265ED43}"/>
    <cellStyle name="Normal 5 5 2 4 5" xfId="936" xr:uid="{060638C8-ECD7-4310-98A9-2DB257DAFD81}"/>
    <cellStyle name="Normal 5 5 2 5" xfId="937" xr:uid="{BB5F2F80-C0CA-45B2-8D0F-C0F0FCC0FE33}"/>
    <cellStyle name="Normal 5 5 2 5 2" xfId="938" xr:uid="{C8A4A512-7254-4773-A2F1-F635B3F7B337}"/>
    <cellStyle name="Normal 5 5 2 5 2 2" xfId="3912" xr:uid="{6E393604-72A7-46DB-98F0-7B6E045FFB8A}"/>
    <cellStyle name="Normal 5 5 2 5 3" xfId="939" xr:uid="{812147EE-7EBB-4C87-8856-47EBD8F7DE86}"/>
    <cellStyle name="Normal 5 5 2 5 4" xfId="940" xr:uid="{1992D1CB-E333-4599-B742-E77B3B5E25AA}"/>
    <cellStyle name="Normal 5 5 2 6" xfId="941" xr:uid="{D169A224-5031-4122-9647-7D187DB531F3}"/>
    <cellStyle name="Normal 5 5 2 6 2" xfId="942" xr:uid="{F173BE14-D613-4C9D-AB9A-D93BA704E157}"/>
    <cellStyle name="Normal 5 5 2 6 3" xfId="943" xr:uid="{3AD0A6D3-700F-4B43-82BB-376C00184E62}"/>
    <cellStyle name="Normal 5 5 2 6 4" xfId="944" xr:uid="{2AF2012A-331C-44A4-82BD-3F385B27F49C}"/>
    <cellStyle name="Normal 5 5 2 7" xfId="945" xr:uid="{999F23D0-CB37-4083-8CD4-F34B5A2B349D}"/>
    <cellStyle name="Normal 5 5 2 8" xfId="946" xr:uid="{1C05612B-1758-4501-8183-947A07F6A3A0}"/>
    <cellStyle name="Normal 5 5 2 9" xfId="947" xr:uid="{6FAD230A-6C60-4937-8EB6-36D8CA90EF1C}"/>
    <cellStyle name="Normal 5 5 3" xfId="948" xr:uid="{5D91B0D8-4391-42E9-9869-7C5BC0FA7C5E}"/>
    <cellStyle name="Normal 5 5 3 2" xfId="949" xr:uid="{1D7A06A3-0C14-4452-8346-88E6EA9FA2B5}"/>
    <cellStyle name="Normal 5 5 3 2 2" xfId="950" xr:uid="{621E5F0C-90DF-4588-A1C3-E8546E650EF4}"/>
    <cellStyle name="Normal 5 5 3 2 2 2" xfId="951" xr:uid="{155EE8A3-85A5-4870-B352-A8301BB2D050}"/>
    <cellStyle name="Normal 5 5 3 2 2 2 2" xfId="3913" xr:uid="{9C3EBA1D-6184-4350-877F-85DD34ED6134}"/>
    <cellStyle name="Normal 5 5 3 2 2 2 2 2" xfId="4640" xr:uid="{BD28ABC4-F5B3-4181-88A4-A2CB137B46C1}"/>
    <cellStyle name="Normal 5 5 3 2 2 2 3" xfId="4641" xr:uid="{2BA38352-7A0D-4101-9A7E-18D426A54C90}"/>
    <cellStyle name="Normal 5 5 3 2 2 3" xfId="952" xr:uid="{53A22A39-92A4-4E00-A409-B3CC4AEC6E24}"/>
    <cellStyle name="Normal 5 5 3 2 2 3 2" xfId="4642" xr:uid="{B3F3DC49-5E71-4841-A268-A299C322377C}"/>
    <cellStyle name="Normal 5 5 3 2 2 4" xfId="953" xr:uid="{84B0FC5A-833E-4569-B46F-F7ACD12B4F52}"/>
    <cellStyle name="Normal 5 5 3 2 3" xfId="954" xr:uid="{296B51C4-2277-4663-BB8F-567C8C575714}"/>
    <cellStyle name="Normal 5 5 3 2 3 2" xfId="955" xr:uid="{FA4C567B-D108-4D51-816E-EDFA932802F4}"/>
    <cellStyle name="Normal 5 5 3 2 3 2 2" xfId="4643" xr:uid="{B4A4E2A0-58DA-42D1-A582-5BCB0F899B44}"/>
    <cellStyle name="Normal 5 5 3 2 3 3" xfId="956" xr:uid="{10A25928-B06F-4E80-B696-5E624EA97631}"/>
    <cellStyle name="Normal 5 5 3 2 3 4" xfId="957" xr:uid="{8C9CE46B-424D-46B1-B8B4-818EA1C4A680}"/>
    <cellStyle name="Normal 5 5 3 2 4" xfId="958" xr:uid="{758BF806-A221-4847-9711-52F272A37433}"/>
    <cellStyle name="Normal 5 5 3 2 4 2" xfId="4644" xr:uid="{3F2C81A2-678C-438B-A892-6A21BB088D4B}"/>
    <cellStyle name="Normal 5 5 3 2 5" xfId="959" xr:uid="{E06C15F5-A587-4846-B5C6-07C31CE4B6B9}"/>
    <cellStyle name="Normal 5 5 3 2 6" xfId="960" xr:uid="{89D121C0-8F82-486A-AF49-322A418B1C28}"/>
    <cellStyle name="Normal 5 5 3 3" xfId="961" xr:uid="{AE2FDE64-E938-4F4F-8943-D2961E72945A}"/>
    <cellStyle name="Normal 5 5 3 3 2" xfId="962" xr:uid="{A9A8C19B-F025-4558-8C6E-8FD4611D9E52}"/>
    <cellStyle name="Normal 5 5 3 3 2 2" xfId="963" xr:uid="{0D7D0A01-6B4B-47CA-89D1-0AF17E9E4F7A}"/>
    <cellStyle name="Normal 5 5 3 3 2 2 2" xfId="4645" xr:uid="{CCFB0D00-6D40-4B40-AB8D-7037DC64DA69}"/>
    <cellStyle name="Normal 5 5 3 3 2 3" xfId="964" xr:uid="{3F2ACA94-68F8-4930-A755-B71A1049790F}"/>
    <cellStyle name="Normal 5 5 3 3 2 4" xfId="965" xr:uid="{C87D8652-B724-40A8-9F47-B18294534C5B}"/>
    <cellStyle name="Normal 5 5 3 3 3" xfId="966" xr:uid="{E4F99072-77A3-4AB1-AF10-CF4B18BE4C1E}"/>
    <cellStyle name="Normal 5 5 3 3 3 2" xfId="4646" xr:uid="{BBAF5EBF-ADDC-46A2-A19B-6095E94821BF}"/>
    <cellStyle name="Normal 5 5 3 3 4" xfId="967" xr:uid="{C50F0654-BCA4-49DE-A57E-C67A3A5C537D}"/>
    <cellStyle name="Normal 5 5 3 3 5" xfId="968" xr:uid="{08776198-9F73-4B18-A258-E354AB220C20}"/>
    <cellStyle name="Normal 5 5 3 4" xfId="969" xr:uid="{B4A122BE-735E-4890-9DBE-0947CE62CB7D}"/>
    <cellStyle name="Normal 5 5 3 4 2" xfId="970" xr:uid="{0FA08A25-892B-45F9-8012-58F722CB66A4}"/>
    <cellStyle name="Normal 5 5 3 4 2 2" xfId="4647" xr:uid="{BE825FE4-16B5-4D26-9513-85DAFC2A2FA5}"/>
    <cellStyle name="Normal 5 5 3 4 3" xfId="971" xr:uid="{F148B8D7-AEB9-491B-B951-358BF33C0BDA}"/>
    <cellStyle name="Normal 5 5 3 4 4" xfId="972" xr:uid="{5FE2C7B6-6857-4A90-BA51-6D7D60DE5A6D}"/>
    <cellStyle name="Normal 5 5 3 5" xfId="973" xr:uid="{31840869-6EF5-4720-A969-09E225BD0959}"/>
    <cellStyle name="Normal 5 5 3 5 2" xfId="974" xr:uid="{A9F5EB1A-8CC3-483F-9413-182B883E93F7}"/>
    <cellStyle name="Normal 5 5 3 5 3" xfId="975" xr:uid="{DA6DB849-C758-45E4-8A64-CA133D63D7DB}"/>
    <cellStyle name="Normal 5 5 3 5 4" xfId="976" xr:uid="{53FA6E17-58EB-4221-8CAF-83B57A5D4E0C}"/>
    <cellStyle name="Normal 5 5 3 6" xfId="977" xr:uid="{AE24F6EC-678B-4B1E-AC23-0ECECC57434B}"/>
    <cellStyle name="Normal 5 5 3 7" xfId="978" xr:uid="{66B2B2BA-60E8-4BCE-A2CE-7D2A5A3045B3}"/>
    <cellStyle name="Normal 5 5 3 8" xfId="979" xr:uid="{67F45E3A-C5B1-488C-BE93-B1FAEAB6A913}"/>
    <cellStyle name="Normal 5 5 4" xfId="980" xr:uid="{2D5A99CD-A7C1-40EA-ADC5-729F08BFFC31}"/>
    <cellStyle name="Normal 5 5 4 2" xfId="981" xr:uid="{C24357BF-1F6C-42FC-A552-52C2C76F892D}"/>
    <cellStyle name="Normal 5 5 4 2 2" xfId="982" xr:uid="{75DBBDAA-C4B5-4DA5-BADE-63C6333F28EA}"/>
    <cellStyle name="Normal 5 5 4 2 2 2" xfId="983" xr:uid="{F9BC5F7F-6D68-4BF5-B656-A28DF8B06883}"/>
    <cellStyle name="Normal 5 5 4 2 2 2 2" xfId="3914" xr:uid="{8B342858-ED36-450A-BCC1-9E1CAFF61726}"/>
    <cellStyle name="Normal 5 5 4 2 2 3" xfId="984" xr:uid="{F8E7F716-BF9D-4AE9-812E-0EA07849EBAF}"/>
    <cellStyle name="Normal 5 5 4 2 2 4" xfId="985" xr:uid="{DFB8838A-0DD8-4288-9D2F-279CCBC0F873}"/>
    <cellStyle name="Normal 5 5 4 2 3" xfId="986" xr:uid="{22C3A276-0873-485C-AA89-91E570E2D1AD}"/>
    <cellStyle name="Normal 5 5 4 2 3 2" xfId="3915" xr:uid="{2C91D8CD-0A27-40D3-82A3-2E9729BD814C}"/>
    <cellStyle name="Normal 5 5 4 2 4" xfId="987" xr:uid="{FA7202A3-1DD5-4593-82E3-71072FBD5D8B}"/>
    <cellStyle name="Normal 5 5 4 2 5" xfId="988" xr:uid="{43A88DE7-D739-4C68-A77F-88FF3FB0F587}"/>
    <cellStyle name="Normal 5 5 4 3" xfId="989" xr:uid="{FAC4068D-3361-43C8-92F9-604C8BBC9CCB}"/>
    <cellStyle name="Normal 5 5 4 3 2" xfId="990" xr:uid="{B47ACE27-4DFF-4881-B7EE-437BC248B8FB}"/>
    <cellStyle name="Normal 5 5 4 3 2 2" xfId="3916" xr:uid="{3BCE5DC8-0CBF-447B-BD56-9A75487588C5}"/>
    <cellStyle name="Normal 5 5 4 3 3" xfId="991" xr:uid="{10E52094-BF06-40D8-B24A-0875673E528B}"/>
    <cellStyle name="Normal 5 5 4 3 4" xfId="992" xr:uid="{8A04DA2F-90A7-49E4-A6F8-9C028D9FAA38}"/>
    <cellStyle name="Normal 5 5 4 4" xfId="993" xr:uid="{4B12CC07-C5A3-4C17-9845-785E098C6A13}"/>
    <cellStyle name="Normal 5 5 4 4 2" xfId="994" xr:uid="{73BBA397-9FDF-4017-A9AD-703EFCB262A3}"/>
    <cellStyle name="Normal 5 5 4 4 3" xfId="995" xr:uid="{15FAA4CA-2602-48C5-BDD2-453F4FD3F451}"/>
    <cellStyle name="Normal 5 5 4 4 4" xfId="996" xr:uid="{801E133A-D65F-4782-86EA-CA4340159EE3}"/>
    <cellStyle name="Normal 5 5 4 5" xfId="997" xr:uid="{3553F7CA-6704-489A-8BE1-0574F55D2A73}"/>
    <cellStyle name="Normal 5 5 4 6" xfId="998" xr:uid="{F02DD0F6-7F3C-4B78-8EDA-7D70358170A5}"/>
    <cellStyle name="Normal 5 5 4 7" xfId="999" xr:uid="{E3C62251-2EF4-4F55-A8D9-607CCCE9566C}"/>
    <cellStyle name="Normal 5 5 5" xfId="1000" xr:uid="{96198C55-9CD5-4A52-B9EC-005F342BC8F2}"/>
    <cellStyle name="Normal 5 5 5 2" xfId="1001" xr:uid="{C6F5449E-617B-4E99-B8E8-6BF4967174EB}"/>
    <cellStyle name="Normal 5 5 5 2 2" xfId="1002" xr:uid="{89ECD6DE-AA3B-4B61-B535-F0A1E3BC266F}"/>
    <cellStyle name="Normal 5 5 5 2 2 2" xfId="3917" xr:uid="{8422DEC2-50D4-4DFF-AC01-85D70BD2CE80}"/>
    <cellStyle name="Normal 5 5 5 2 3" xfId="1003" xr:uid="{9DECE5B0-E025-467B-B997-CC3ACD0E8929}"/>
    <cellStyle name="Normal 5 5 5 2 4" xfId="1004" xr:uid="{958D7D4F-67F1-43DA-86E4-0BBA4F78B6D1}"/>
    <cellStyle name="Normal 5 5 5 3" xfId="1005" xr:uid="{3C8E27CA-866D-4322-81FD-04436B3EDA54}"/>
    <cellStyle name="Normal 5 5 5 3 2" xfId="1006" xr:uid="{A476FE86-81EA-4AB3-9DCA-15B530C6E8EC}"/>
    <cellStyle name="Normal 5 5 5 3 3" xfId="1007" xr:uid="{EC1F93E9-F7F0-4E40-9395-94CF7F66F20B}"/>
    <cellStyle name="Normal 5 5 5 3 4" xfId="1008" xr:uid="{7CB33AA3-2DE4-4F1C-AC21-25ED505E3158}"/>
    <cellStyle name="Normal 5 5 5 4" xfId="1009" xr:uid="{690BBE4E-F47C-4115-A72A-7D83E39ED50A}"/>
    <cellStyle name="Normal 5 5 5 5" xfId="1010" xr:uid="{14C5E772-1C6C-4941-ADF6-4AFCE0FF8FAB}"/>
    <cellStyle name="Normal 5 5 5 6" xfId="1011" xr:uid="{EF1E14E1-5555-4043-AD97-12A3CB5CBBEF}"/>
    <cellStyle name="Normal 5 5 6" xfId="1012" xr:uid="{1B22D77F-AAF1-4F4F-93A8-26CB791A37C9}"/>
    <cellStyle name="Normal 5 5 6 2" xfId="1013" xr:uid="{26BA3D02-A309-458E-9C78-198A8E432544}"/>
    <cellStyle name="Normal 5 5 6 2 2" xfId="1014" xr:uid="{3BFE3724-D2D9-4871-B36D-DAB1539CF792}"/>
    <cellStyle name="Normal 5 5 6 2 3" xfId="1015" xr:uid="{D08A59CC-6635-443B-8A93-26CCDC58CE07}"/>
    <cellStyle name="Normal 5 5 6 2 4" xfId="1016" xr:uid="{9FA6D7CF-2D2E-4FC7-B7A4-C70C653F8A97}"/>
    <cellStyle name="Normal 5 5 6 3" xfId="1017" xr:uid="{E1F18DDC-FCB8-4326-A9E3-BEF529C54118}"/>
    <cellStyle name="Normal 5 5 6 4" xfId="1018" xr:uid="{BC610473-70F1-4478-8F54-82A746E39FA5}"/>
    <cellStyle name="Normal 5 5 6 5" xfId="1019" xr:uid="{F239F96F-FE97-453A-8470-829864948578}"/>
    <cellStyle name="Normal 5 5 7" xfId="1020" xr:uid="{A68D89B1-181B-43A4-A5DC-5B57BF77D575}"/>
    <cellStyle name="Normal 5 5 7 2" xfId="1021" xr:uid="{517A2E41-5E9F-44AA-80AC-8896BE5D2E6D}"/>
    <cellStyle name="Normal 5 5 7 3" xfId="1022" xr:uid="{8B791B5A-CEEB-4D10-B377-3B99CB59A142}"/>
    <cellStyle name="Normal 5 5 7 4" xfId="1023" xr:uid="{53249297-FFEA-409C-BD2E-4146F0A767BB}"/>
    <cellStyle name="Normal 5 5 8" xfId="1024" xr:uid="{D442D917-E2DF-4297-B789-8FA6DA3204EE}"/>
    <cellStyle name="Normal 5 5 8 2" xfId="1025" xr:uid="{4EF2CE9B-8AE6-426D-84C7-807557BAE97B}"/>
    <cellStyle name="Normal 5 5 8 3" xfId="1026" xr:uid="{C86DF025-5D80-4AF2-B456-5CCFA0D29DD3}"/>
    <cellStyle name="Normal 5 5 8 4" xfId="1027" xr:uid="{FFA6C657-79E1-4F39-9619-9757D975C6A6}"/>
    <cellStyle name="Normal 5 5 9" xfId="1028" xr:uid="{8FD4A57C-86C3-4D12-BDDA-3016E39BB605}"/>
    <cellStyle name="Normal 5 6" xfId="1029" xr:uid="{733731FE-4A87-4D89-B3D4-D117568FB97D}"/>
    <cellStyle name="Normal 5 6 10" xfId="1030" xr:uid="{F07567C8-35B3-4DA5-8AD8-986EAA88EC46}"/>
    <cellStyle name="Normal 5 6 11" xfId="1031" xr:uid="{F7E11B07-73C2-4B02-A922-67E9846DAF03}"/>
    <cellStyle name="Normal 5 6 2" xfId="1032" xr:uid="{E70FE378-5F8C-49F3-A80F-E27E7495441D}"/>
    <cellStyle name="Normal 5 6 2 2" xfId="1033" xr:uid="{AECDCB17-4409-490E-965D-B8FCD1831582}"/>
    <cellStyle name="Normal 5 6 2 2 2" xfId="1034" xr:uid="{2CF75726-9AD2-4F1C-964F-02ED3ED7BCF8}"/>
    <cellStyle name="Normal 5 6 2 2 2 2" xfId="1035" xr:uid="{9A5D33CE-91CB-4CE1-80DC-AE0B7197BAEC}"/>
    <cellStyle name="Normal 5 6 2 2 2 2 2" xfId="1036" xr:uid="{AB8F2799-D61A-40DA-BA2B-60059C5CD058}"/>
    <cellStyle name="Normal 5 6 2 2 2 2 3" xfId="1037" xr:uid="{1EF9FD1D-D8C4-4FEF-A17B-A669623CEE68}"/>
    <cellStyle name="Normal 5 6 2 2 2 2 4" xfId="1038" xr:uid="{97B3C326-844F-4431-96B7-F67F5BF82DD8}"/>
    <cellStyle name="Normal 5 6 2 2 2 3" xfId="1039" xr:uid="{113568F5-39F6-42F9-9257-4AAACA51D4AB}"/>
    <cellStyle name="Normal 5 6 2 2 2 3 2" xfId="1040" xr:uid="{72468052-4AD0-446E-8CF0-2D4A0E9A22DB}"/>
    <cellStyle name="Normal 5 6 2 2 2 3 3" xfId="1041" xr:uid="{025EDD3C-7FD4-4BD4-BD5A-CD7435F3558F}"/>
    <cellStyle name="Normal 5 6 2 2 2 3 4" xfId="1042" xr:uid="{3390AAF8-F04C-435D-BE73-1EE4B504E78B}"/>
    <cellStyle name="Normal 5 6 2 2 2 4" xfId="1043" xr:uid="{D47F39E4-429E-46A7-A62A-E4C49380342C}"/>
    <cellStyle name="Normal 5 6 2 2 2 5" xfId="1044" xr:uid="{FAC59967-5E5E-44AB-B6C7-D4406F002227}"/>
    <cellStyle name="Normal 5 6 2 2 2 6" xfId="1045" xr:uid="{795CCD9F-CF8B-48ED-91FB-812D418DBDE0}"/>
    <cellStyle name="Normal 5 6 2 2 3" xfId="1046" xr:uid="{F4976E78-4676-4DA5-B55E-CCE9CA2E8ABD}"/>
    <cellStyle name="Normal 5 6 2 2 3 2" xfId="1047" xr:uid="{8B6E4155-A45E-4157-A603-30A442C7D5A0}"/>
    <cellStyle name="Normal 5 6 2 2 3 2 2" xfId="1048" xr:uid="{EECFD662-00DB-4B16-A93E-092282B2A9D6}"/>
    <cellStyle name="Normal 5 6 2 2 3 2 3" xfId="1049" xr:uid="{6E7D266E-FDF7-487E-9388-4FAF370307FD}"/>
    <cellStyle name="Normal 5 6 2 2 3 2 4" xfId="1050" xr:uid="{A9BB6A33-DB47-4083-97E7-B5E8AF5AF066}"/>
    <cellStyle name="Normal 5 6 2 2 3 3" xfId="1051" xr:uid="{77175B61-E504-46BF-A1E8-87A2DBF44CA0}"/>
    <cellStyle name="Normal 5 6 2 2 3 4" xfId="1052" xr:uid="{5AA77F24-3EFC-4E7D-B822-E58E76C0E45C}"/>
    <cellStyle name="Normal 5 6 2 2 3 5" xfId="1053" xr:uid="{D77F3798-8AE1-4023-B4C1-4B9C2E702B0A}"/>
    <cellStyle name="Normal 5 6 2 2 4" xfId="1054" xr:uid="{D3505EA7-BB35-4FE1-B5D0-47AC7CE6DCD5}"/>
    <cellStyle name="Normal 5 6 2 2 4 2" xfId="1055" xr:uid="{46220A21-7E6F-4603-989F-33B9FC73426D}"/>
    <cellStyle name="Normal 5 6 2 2 4 3" xfId="1056" xr:uid="{FA3F47E3-8E7F-43C0-B0C2-58824EE46D2B}"/>
    <cellStyle name="Normal 5 6 2 2 4 4" xfId="1057" xr:uid="{97D012DB-B031-40EA-A9BD-BAC9922A21E7}"/>
    <cellStyle name="Normal 5 6 2 2 5" xfId="1058" xr:uid="{BE6402C5-6514-4166-8B65-1ACEFA3CCA29}"/>
    <cellStyle name="Normal 5 6 2 2 5 2" xfId="1059" xr:uid="{84DD86FA-4F94-434B-B27D-53B1E0315764}"/>
    <cellStyle name="Normal 5 6 2 2 5 3" xfId="1060" xr:uid="{13C665BB-F5D9-47C2-9140-825CCA1A1183}"/>
    <cellStyle name="Normal 5 6 2 2 5 4" xfId="1061" xr:uid="{73BEFCEC-D47B-4C17-A5C8-90F6EDB23C23}"/>
    <cellStyle name="Normal 5 6 2 2 6" xfId="1062" xr:uid="{3DDB6BCB-BDA7-4D7F-A4CA-171CE8A0E306}"/>
    <cellStyle name="Normal 5 6 2 2 7" xfId="1063" xr:uid="{B706A457-FBB8-41AC-A31C-6B0FCFB71BDE}"/>
    <cellStyle name="Normal 5 6 2 2 8" xfId="1064" xr:uid="{0C4D71B1-47F5-4924-8920-D445E0909F6C}"/>
    <cellStyle name="Normal 5 6 2 3" xfId="1065" xr:uid="{97B2481C-FD42-4C08-B95D-EEC84F1A6F20}"/>
    <cellStyle name="Normal 5 6 2 3 2" xfId="1066" xr:uid="{BA8DC0B2-F6F2-47E2-A511-625CBD844F36}"/>
    <cellStyle name="Normal 5 6 2 3 2 2" xfId="1067" xr:uid="{C93C33A0-324C-4FED-B709-A4CA60B62360}"/>
    <cellStyle name="Normal 5 6 2 3 2 3" xfId="1068" xr:uid="{A8F21B2A-13F0-439E-87E5-8E35CCAEDB40}"/>
    <cellStyle name="Normal 5 6 2 3 2 4" xfId="1069" xr:uid="{1B55E357-0D18-480E-8841-851DA095E0B3}"/>
    <cellStyle name="Normal 5 6 2 3 3" xfId="1070" xr:uid="{33C40AA8-5DDE-4B5C-BC12-4CEE12FA27F2}"/>
    <cellStyle name="Normal 5 6 2 3 3 2" xfId="1071" xr:uid="{8BC4A479-C94B-4405-992E-290E1C1E288B}"/>
    <cellStyle name="Normal 5 6 2 3 3 3" xfId="1072" xr:uid="{0B7BD6DA-75D6-4C8D-AF04-CD87020A7C62}"/>
    <cellStyle name="Normal 5 6 2 3 3 4" xfId="1073" xr:uid="{509AE88C-F6D9-495B-A8F4-BABA6D6696DC}"/>
    <cellStyle name="Normal 5 6 2 3 4" xfId="1074" xr:uid="{83474C3F-A67D-4516-8B7A-8CB4BBC67FD8}"/>
    <cellStyle name="Normal 5 6 2 3 5" xfId="1075" xr:uid="{DA34E21B-4E1B-4C3C-B0D9-B1F53B618F27}"/>
    <cellStyle name="Normal 5 6 2 3 6" xfId="1076" xr:uid="{05DA2BEB-88F3-4F9C-A378-8FC8F2EBC999}"/>
    <cellStyle name="Normal 5 6 2 4" xfId="1077" xr:uid="{0F46AB27-6A1C-477B-9522-A9224E032A42}"/>
    <cellStyle name="Normal 5 6 2 4 2" xfId="1078" xr:uid="{1DF47769-2A63-4199-B566-B3EE0123224D}"/>
    <cellStyle name="Normal 5 6 2 4 2 2" xfId="1079" xr:uid="{A2A86821-E6BE-47FD-8C72-8CB92D831FAF}"/>
    <cellStyle name="Normal 5 6 2 4 2 3" xfId="1080" xr:uid="{65CAEF8A-2643-4863-9ADE-1D828DB6BE02}"/>
    <cellStyle name="Normal 5 6 2 4 2 4" xfId="1081" xr:uid="{F0CCCD9E-6B41-4A65-A2D9-98C4609D35CE}"/>
    <cellStyle name="Normal 5 6 2 4 3" xfId="1082" xr:uid="{69F49FF9-AD4F-4D88-BCD2-57E16635BD72}"/>
    <cellStyle name="Normal 5 6 2 4 4" xfId="1083" xr:uid="{87E20704-49EB-46E4-83FD-33900E895D3B}"/>
    <cellStyle name="Normal 5 6 2 4 5" xfId="1084" xr:uid="{F161C297-4888-4D9E-BC8F-57E52A179B11}"/>
    <cellStyle name="Normal 5 6 2 5" xfId="1085" xr:uid="{3B77639E-4356-4777-AA05-60ACC8CADB21}"/>
    <cellStyle name="Normal 5 6 2 5 2" xfId="1086" xr:uid="{255D49A0-B318-4C67-90C3-233F89D33CA6}"/>
    <cellStyle name="Normal 5 6 2 5 3" xfId="1087" xr:uid="{45B7A41B-F4D3-49AA-AEFB-12234CFDAC43}"/>
    <cellStyle name="Normal 5 6 2 5 4" xfId="1088" xr:uid="{EB87A9E8-7AFA-44BD-B3C3-35D24B3A9A21}"/>
    <cellStyle name="Normal 5 6 2 6" xfId="1089" xr:uid="{806A0547-97A8-4A10-98F9-D79B32AEBD43}"/>
    <cellStyle name="Normal 5 6 2 6 2" xfId="1090" xr:uid="{17E5BD9A-CD18-4238-B8D1-FC7FB444BF47}"/>
    <cellStyle name="Normal 5 6 2 6 3" xfId="1091" xr:uid="{ACC1AA38-1E3E-4E18-B1F6-61338ECD4F5C}"/>
    <cellStyle name="Normal 5 6 2 6 4" xfId="1092" xr:uid="{245A51E3-B0DD-46AB-8F93-1F4BEE3ACFA8}"/>
    <cellStyle name="Normal 5 6 2 7" xfId="1093" xr:uid="{6DDAC228-78EA-4E5C-81CB-9DE20B8648B0}"/>
    <cellStyle name="Normal 5 6 2 8" xfId="1094" xr:uid="{C5169625-B443-4892-9F88-33BD69E8F82E}"/>
    <cellStyle name="Normal 5 6 2 9" xfId="1095" xr:uid="{9CD5E05B-73D3-413F-AD70-E81899A834F1}"/>
    <cellStyle name="Normal 5 6 3" xfId="1096" xr:uid="{4EEDD10F-9F35-454F-8E0E-B416FA4CCBB3}"/>
    <cellStyle name="Normal 5 6 3 2" xfId="1097" xr:uid="{BF813C3B-63AE-47DF-BA79-939B65D5B915}"/>
    <cellStyle name="Normal 5 6 3 2 2" xfId="1098" xr:uid="{326BB004-E327-47D4-972D-170433838F37}"/>
    <cellStyle name="Normal 5 6 3 2 2 2" xfId="1099" xr:uid="{275B30C5-041B-4760-97A7-BA79BA8F2104}"/>
    <cellStyle name="Normal 5 6 3 2 2 2 2" xfId="3918" xr:uid="{47F6E658-DF36-417E-BFFB-0885C38853A3}"/>
    <cellStyle name="Normal 5 6 3 2 2 3" xfId="1100" xr:uid="{F0ADDD5A-D8F8-4C11-9134-46C8DF0E9161}"/>
    <cellStyle name="Normal 5 6 3 2 2 4" xfId="1101" xr:uid="{F41C524A-F345-43C3-905C-CC6C3F95CC13}"/>
    <cellStyle name="Normal 5 6 3 2 3" xfId="1102" xr:uid="{18673A09-BD6F-4655-B5D3-829356201117}"/>
    <cellStyle name="Normal 5 6 3 2 3 2" xfId="1103" xr:uid="{C8CF835D-39CB-4102-B059-39F0984B3D23}"/>
    <cellStyle name="Normal 5 6 3 2 3 3" xfId="1104" xr:uid="{F085B411-D19A-4DEB-A0CB-CE6DC312EC09}"/>
    <cellStyle name="Normal 5 6 3 2 3 4" xfId="1105" xr:uid="{FD1E8B77-7E51-4195-AC5A-ACD08CADECCC}"/>
    <cellStyle name="Normal 5 6 3 2 4" xfId="1106" xr:uid="{82F3D130-F709-464D-B6B8-020E79C8953A}"/>
    <cellStyle name="Normal 5 6 3 2 5" xfId="1107" xr:uid="{A90E852D-A39B-4C04-B16F-DC4DB7F139B2}"/>
    <cellStyle name="Normal 5 6 3 2 6" xfId="1108" xr:uid="{912C47DC-9BDA-4628-9EA1-2347EB4B5BC9}"/>
    <cellStyle name="Normal 5 6 3 3" xfId="1109" xr:uid="{8F9E7544-8BE4-4E90-B153-E91F9AC6131A}"/>
    <cellStyle name="Normal 5 6 3 3 2" xfId="1110" xr:uid="{64C6ED9B-B19E-492F-BB33-CCEE0D45FC8F}"/>
    <cellStyle name="Normal 5 6 3 3 2 2" xfId="1111" xr:uid="{9B9660E1-253A-4CDF-A98C-79B6806B6C57}"/>
    <cellStyle name="Normal 5 6 3 3 2 3" xfId="1112" xr:uid="{766A9AD7-8593-43F5-AE60-CDD81E105AA6}"/>
    <cellStyle name="Normal 5 6 3 3 2 4" xfId="1113" xr:uid="{54A76D9B-53D2-4409-BA11-599D40F6023B}"/>
    <cellStyle name="Normal 5 6 3 3 3" xfId="1114" xr:uid="{46B9783D-97CF-463C-9D24-8EA9BCCB8B79}"/>
    <cellStyle name="Normal 5 6 3 3 4" xfId="1115" xr:uid="{0B69CCD1-5E47-4B99-BF66-73D9C0FBAA51}"/>
    <cellStyle name="Normal 5 6 3 3 5" xfId="1116" xr:uid="{E43F1853-5650-4FF1-910B-FEA8C2DAAB6A}"/>
    <cellStyle name="Normal 5 6 3 4" xfId="1117" xr:uid="{E3F7DD31-2764-4060-AB05-DABDB9CE1DAB}"/>
    <cellStyle name="Normal 5 6 3 4 2" xfId="1118" xr:uid="{5894679C-9D60-4D49-82AB-3083B183F954}"/>
    <cellStyle name="Normal 5 6 3 4 3" xfId="1119" xr:uid="{53C48B23-B691-4277-B5EA-A1FA361A9B94}"/>
    <cellStyle name="Normal 5 6 3 4 4" xfId="1120" xr:uid="{CF56AAC5-AB98-476C-B4E0-A2D5F587A2D2}"/>
    <cellStyle name="Normal 5 6 3 5" xfId="1121" xr:uid="{E3F49D74-5EFD-4D65-B02F-E4D1D57518A9}"/>
    <cellStyle name="Normal 5 6 3 5 2" xfId="1122" xr:uid="{67016780-39E3-4245-ADF3-E29CED312A0B}"/>
    <cellStyle name="Normal 5 6 3 5 3" xfId="1123" xr:uid="{C02AC3F1-850D-428F-95C6-1D6792571FB0}"/>
    <cellStyle name="Normal 5 6 3 5 4" xfId="1124" xr:uid="{A1BFA93D-6283-4258-9057-3699A1A0CAEE}"/>
    <cellStyle name="Normal 5 6 3 6" xfId="1125" xr:uid="{F17D317A-FE1A-40DE-82F3-9D2FFBA2F2A2}"/>
    <cellStyle name="Normal 5 6 3 7" xfId="1126" xr:uid="{D4C32B8C-3174-4588-A802-C3A0AC3F9958}"/>
    <cellStyle name="Normal 5 6 3 8" xfId="1127" xr:uid="{AEA2A65D-356F-4E82-B411-37765849291B}"/>
    <cellStyle name="Normal 5 6 4" xfId="1128" xr:uid="{DC2E00A4-4A95-4405-BA01-4381ACFC4E5A}"/>
    <cellStyle name="Normal 5 6 4 2" xfId="1129" xr:uid="{9F427C26-BEAF-4860-A2C8-D59CA0A06C78}"/>
    <cellStyle name="Normal 5 6 4 2 2" xfId="1130" xr:uid="{095465BD-4B96-4CF7-8DB9-3F1D9C7F4702}"/>
    <cellStyle name="Normal 5 6 4 2 2 2" xfId="1131" xr:uid="{DE3E5F3C-6DF2-48C4-B866-32DCA17083D6}"/>
    <cellStyle name="Normal 5 6 4 2 2 3" xfId="1132" xr:uid="{08151B29-1BC1-455D-B098-A27F25FDA272}"/>
    <cellStyle name="Normal 5 6 4 2 2 4" xfId="1133" xr:uid="{FB9B5E10-D3AD-49AA-BC22-5D847DA625D1}"/>
    <cellStyle name="Normal 5 6 4 2 3" xfId="1134" xr:uid="{06401D66-5B76-4EEE-884A-A5E9030ECCC8}"/>
    <cellStyle name="Normal 5 6 4 2 4" xfId="1135" xr:uid="{ECCD4192-C89F-431D-ABD2-5649E8444466}"/>
    <cellStyle name="Normal 5 6 4 2 5" xfId="1136" xr:uid="{70CE438B-CD50-4577-9AC7-F40BE55E254F}"/>
    <cellStyle name="Normal 5 6 4 3" xfId="1137" xr:uid="{AF719BA3-C36C-48E1-BDA8-011F4F888878}"/>
    <cellStyle name="Normal 5 6 4 3 2" xfId="1138" xr:uid="{5277A4DB-06AF-474F-A312-B1C244D6596F}"/>
    <cellStyle name="Normal 5 6 4 3 3" xfId="1139" xr:uid="{193F9F66-590B-4C10-8CA5-B2C1FCD26209}"/>
    <cellStyle name="Normal 5 6 4 3 4" xfId="1140" xr:uid="{4F7DC267-8586-4CB0-8ADF-8F4DEDA64157}"/>
    <cellStyle name="Normal 5 6 4 4" xfId="1141" xr:uid="{CE40A43C-C8BE-43C7-BA8A-198A4E5FFB29}"/>
    <cellStyle name="Normal 5 6 4 4 2" xfId="1142" xr:uid="{DAA21905-9B23-4755-B037-93DE849D60D5}"/>
    <cellStyle name="Normal 5 6 4 4 3" xfId="1143" xr:uid="{75322895-9440-44AB-BFCE-456A19A99964}"/>
    <cellStyle name="Normal 5 6 4 4 4" xfId="1144" xr:uid="{A4A77786-E716-47F9-8D4B-4D278D422033}"/>
    <cellStyle name="Normal 5 6 4 5" xfId="1145" xr:uid="{B054F326-DADD-48D4-A07C-229C4ED7EAA9}"/>
    <cellStyle name="Normal 5 6 4 6" xfId="1146" xr:uid="{0590BDE5-B777-4A00-9264-BF57C0CB0E49}"/>
    <cellStyle name="Normal 5 6 4 7" xfId="1147" xr:uid="{F1B6EC1A-EB59-4A7B-A05C-8DF7293B61DF}"/>
    <cellStyle name="Normal 5 6 5" xfId="1148" xr:uid="{02034E75-88FB-4B64-A952-9BF08BED311E}"/>
    <cellStyle name="Normal 5 6 5 2" xfId="1149" xr:uid="{67A6EDC4-DD1F-49AE-BCF2-05B5959E39F2}"/>
    <cellStyle name="Normal 5 6 5 2 2" xfId="1150" xr:uid="{4E95B99C-58B9-4931-87FF-38F5774421EC}"/>
    <cellStyle name="Normal 5 6 5 2 3" xfId="1151" xr:uid="{8F2E64FD-1703-4CE0-891B-0BFA07D33F30}"/>
    <cellStyle name="Normal 5 6 5 2 4" xfId="1152" xr:uid="{2B7BFAB9-A9F6-481F-A5FB-7840D6E0B36D}"/>
    <cellStyle name="Normal 5 6 5 3" xfId="1153" xr:uid="{D41D8F3C-D714-4C6A-A2F8-973E50FBDEDE}"/>
    <cellStyle name="Normal 5 6 5 3 2" xfId="1154" xr:uid="{45CB7A36-90FC-4949-9096-79F6B2768A6E}"/>
    <cellStyle name="Normal 5 6 5 3 3" xfId="1155" xr:uid="{E66C86E2-C33F-4F4E-BF4F-91707FF664AC}"/>
    <cellStyle name="Normal 5 6 5 3 4" xfId="1156" xr:uid="{17623A7D-448C-41D3-8706-714E7C8405D8}"/>
    <cellStyle name="Normal 5 6 5 4" xfId="1157" xr:uid="{92A9638C-441D-4EC5-BC1A-C30583C8C7EE}"/>
    <cellStyle name="Normal 5 6 5 5" xfId="1158" xr:uid="{8A39FEDB-90F3-428A-8C27-4F0AC4089641}"/>
    <cellStyle name="Normal 5 6 5 6" xfId="1159" xr:uid="{7D6C3E47-76E5-4194-9C05-06DBDA12F3D5}"/>
    <cellStyle name="Normal 5 6 6" xfId="1160" xr:uid="{2EE82B2D-9712-405D-8634-88A23BDB8E9E}"/>
    <cellStyle name="Normal 5 6 6 2" xfId="1161" xr:uid="{E35FE2D1-3B20-4A54-98A6-934A82BC8BF2}"/>
    <cellStyle name="Normal 5 6 6 2 2" xfId="1162" xr:uid="{CCDF2950-C52B-4DC7-B983-0FFA15FF5996}"/>
    <cellStyle name="Normal 5 6 6 2 3" xfId="1163" xr:uid="{8A65640A-BACC-43F3-9C58-0B37C7E5B59E}"/>
    <cellStyle name="Normal 5 6 6 2 4" xfId="1164" xr:uid="{779C61B9-498C-4DE5-94E7-05914658C18C}"/>
    <cellStyle name="Normal 5 6 6 3" xfId="1165" xr:uid="{5B757188-B488-44FB-9AA8-B6B65E131BAC}"/>
    <cellStyle name="Normal 5 6 6 4" xfId="1166" xr:uid="{46E44381-6E58-4EFA-9342-AE77CE890A56}"/>
    <cellStyle name="Normal 5 6 6 5" xfId="1167" xr:uid="{082B51B8-F34A-467D-A467-99CA8D3917D6}"/>
    <cellStyle name="Normal 5 6 7" xfId="1168" xr:uid="{55F01BFF-4A59-4996-82C4-14EFCD141857}"/>
    <cellStyle name="Normal 5 6 7 2" xfId="1169" xr:uid="{B045AE9C-4486-48A6-878D-DCB133FD6C02}"/>
    <cellStyle name="Normal 5 6 7 3" xfId="1170" xr:uid="{DDE48D12-E61C-4A5A-A56D-EB40CB4C0E85}"/>
    <cellStyle name="Normal 5 6 7 4" xfId="1171" xr:uid="{615E6D88-3F7C-4031-A129-B585242A23FB}"/>
    <cellStyle name="Normal 5 6 8" xfId="1172" xr:uid="{543278BC-1951-44F3-B1E4-8BEB4A950B86}"/>
    <cellStyle name="Normal 5 6 8 2" xfId="1173" xr:uid="{34249F3D-6E73-4279-943F-23FB61B5D043}"/>
    <cellStyle name="Normal 5 6 8 3" xfId="1174" xr:uid="{406A7A15-739B-42A6-AF01-FA11529E8216}"/>
    <cellStyle name="Normal 5 6 8 4" xfId="1175" xr:uid="{08C21B75-2EAF-4E23-8866-1C1BB59E5545}"/>
    <cellStyle name="Normal 5 6 9" xfId="1176" xr:uid="{E486E8BF-048A-4063-9B9D-C4B2FF1E441A}"/>
    <cellStyle name="Normal 5 7" xfId="1177" xr:uid="{9BE7298F-8433-4A97-9472-F77E0EE7B751}"/>
    <cellStyle name="Normal 5 7 2" xfId="1178" xr:uid="{73FA0A85-F295-44B4-8CD0-4675ED04427F}"/>
    <cellStyle name="Normal 5 7 2 2" xfId="1179" xr:uid="{6053B059-C432-4BD3-85E5-778F650BF44D}"/>
    <cellStyle name="Normal 5 7 2 2 2" xfId="1180" xr:uid="{8845F60E-244B-4714-935B-FC47A397BE4D}"/>
    <cellStyle name="Normal 5 7 2 2 2 2" xfId="1181" xr:uid="{6AE1636C-17F6-4AF4-AD75-D496C22E3A0F}"/>
    <cellStyle name="Normal 5 7 2 2 2 3" xfId="1182" xr:uid="{1D226AD7-74B6-478E-A128-9D915B50005E}"/>
    <cellStyle name="Normal 5 7 2 2 2 4" xfId="1183" xr:uid="{40BFE067-08C7-4F75-8B39-CFBAD25B65EC}"/>
    <cellStyle name="Normal 5 7 2 2 3" xfId="1184" xr:uid="{2C3FBF80-CA0C-41E5-B202-C3FAA8B39742}"/>
    <cellStyle name="Normal 5 7 2 2 3 2" xfId="1185" xr:uid="{672D0CD0-8FB5-4E75-BD8B-08919E135EFC}"/>
    <cellStyle name="Normal 5 7 2 2 3 3" xfId="1186" xr:uid="{7ADFFBD5-A281-475E-B07D-D4B8EF256F35}"/>
    <cellStyle name="Normal 5 7 2 2 3 4" xfId="1187" xr:uid="{7587CCD4-7EEE-4770-BCCA-DB3F2FABB9E6}"/>
    <cellStyle name="Normal 5 7 2 2 4" xfId="1188" xr:uid="{31F060CD-D983-4CFA-B59B-1137A4B98AF3}"/>
    <cellStyle name="Normal 5 7 2 2 5" xfId="1189" xr:uid="{982435F0-80DA-4A4F-8F50-0C2FD8929F01}"/>
    <cellStyle name="Normal 5 7 2 2 6" xfId="1190" xr:uid="{F47250C2-8EF7-4A1C-A16E-1BBE52ED7209}"/>
    <cellStyle name="Normal 5 7 2 3" xfId="1191" xr:uid="{069FEBE9-770D-46BB-A50C-87D4D5AC52D4}"/>
    <cellStyle name="Normal 5 7 2 3 2" xfId="1192" xr:uid="{F1897513-20AD-4B70-A53F-FB5C02F7F027}"/>
    <cellStyle name="Normal 5 7 2 3 2 2" xfId="1193" xr:uid="{64E0BEEA-75C6-4E45-BF2B-8CA5824393B9}"/>
    <cellStyle name="Normal 5 7 2 3 2 3" xfId="1194" xr:uid="{3AD940F9-4AE0-4BC0-94C7-05ED53B1C858}"/>
    <cellStyle name="Normal 5 7 2 3 2 4" xfId="1195" xr:uid="{62050805-62D5-4950-9BEB-60505BB253A2}"/>
    <cellStyle name="Normal 5 7 2 3 3" xfId="1196" xr:uid="{B6B12AF2-2D20-4B7F-8535-5933418B3F5B}"/>
    <cellStyle name="Normal 5 7 2 3 4" xfId="1197" xr:uid="{72AFACCA-3CE2-4E1B-8365-5A2BDD8DB2CB}"/>
    <cellStyle name="Normal 5 7 2 3 5" xfId="1198" xr:uid="{0CB41AC9-BCF2-43C2-9701-96A8E16DDD90}"/>
    <cellStyle name="Normal 5 7 2 4" xfId="1199" xr:uid="{654C1D09-A509-465B-83AE-10334F269835}"/>
    <cellStyle name="Normal 5 7 2 4 2" xfId="1200" xr:uid="{B31209A8-B6D2-47E7-9716-37908F67FBD0}"/>
    <cellStyle name="Normal 5 7 2 4 3" xfId="1201" xr:uid="{6EEE3DD6-A41F-4C27-B763-1FB8C47FC32D}"/>
    <cellStyle name="Normal 5 7 2 4 4" xfId="1202" xr:uid="{E94E9D2A-C10C-4D9D-9CF3-8E35BF46C4CC}"/>
    <cellStyle name="Normal 5 7 2 5" xfId="1203" xr:uid="{C1D8948B-F725-4816-AE05-07718BD54654}"/>
    <cellStyle name="Normal 5 7 2 5 2" xfId="1204" xr:uid="{746789EC-079C-46C7-8F08-6794E0921DD0}"/>
    <cellStyle name="Normal 5 7 2 5 3" xfId="1205" xr:uid="{742E82A3-C837-4153-B604-BCF9707BF034}"/>
    <cellStyle name="Normal 5 7 2 5 4" xfId="1206" xr:uid="{BF734A7C-E0F1-46CE-926F-50B1F9E3DD1A}"/>
    <cellStyle name="Normal 5 7 2 6" xfId="1207" xr:uid="{35688505-26DD-4662-BC22-DD82CACBF071}"/>
    <cellStyle name="Normal 5 7 2 7" xfId="1208" xr:uid="{265D7285-0B58-41EA-B8C3-C7E7A79DA1DD}"/>
    <cellStyle name="Normal 5 7 2 8" xfId="1209" xr:uid="{9616BBE4-BE67-4973-BEFC-900F4A517B9A}"/>
    <cellStyle name="Normal 5 7 3" xfId="1210" xr:uid="{1DC0C236-71BF-4A81-ADD3-97B82A1DC053}"/>
    <cellStyle name="Normal 5 7 3 2" xfId="1211" xr:uid="{B4968E2C-DE47-4388-B2A1-515FC6555E5F}"/>
    <cellStyle name="Normal 5 7 3 2 2" xfId="1212" xr:uid="{2EE833FC-AD25-4D77-B89A-8830B8D85071}"/>
    <cellStyle name="Normal 5 7 3 2 3" xfId="1213" xr:uid="{E867B3EC-E4A1-4268-AE61-1161DCFD26AB}"/>
    <cellStyle name="Normal 5 7 3 2 4" xfId="1214" xr:uid="{6C61E79B-509F-4AEE-A855-B95E374B5D47}"/>
    <cellStyle name="Normal 5 7 3 3" xfId="1215" xr:uid="{4F2E0519-20FF-46B7-AE4C-E9472FAE9168}"/>
    <cellStyle name="Normal 5 7 3 3 2" xfId="1216" xr:uid="{7C0455C5-BABC-43E6-A0D5-AFE1E1DFBBC6}"/>
    <cellStyle name="Normal 5 7 3 3 3" xfId="1217" xr:uid="{FF181C18-ABD0-4601-B762-B8C11BA042D1}"/>
    <cellStyle name="Normal 5 7 3 3 4" xfId="1218" xr:uid="{5745321E-8C4C-4292-A8DD-2A30E924B99F}"/>
    <cellStyle name="Normal 5 7 3 4" xfId="1219" xr:uid="{5FE111DE-DCCC-4F76-94B5-D67D89CDFDFC}"/>
    <cellStyle name="Normal 5 7 3 5" xfId="1220" xr:uid="{D7A006B1-D34C-4459-87D1-2F7C09CBD98E}"/>
    <cellStyle name="Normal 5 7 3 6" xfId="1221" xr:uid="{B61CFCF1-24B8-4116-8F1F-B104AEFD6EDC}"/>
    <cellStyle name="Normal 5 7 4" xfId="1222" xr:uid="{187C1D62-67BB-4EE2-B345-4591F29B996A}"/>
    <cellStyle name="Normal 5 7 4 2" xfId="1223" xr:uid="{70EB8E92-37FF-45FB-B89E-7BD565576C40}"/>
    <cellStyle name="Normal 5 7 4 2 2" xfId="1224" xr:uid="{EEA4D04A-A493-4520-9653-D72D11257838}"/>
    <cellStyle name="Normal 5 7 4 2 3" xfId="1225" xr:uid="{137FF616-A771-42A2-8E99-EC3D6CDEB2A0}"/>
    <cellStyle name="Normal 5 7 4 2 4" xfId="1226" xr:uid="{AC494D2F-E32C-4102-B539-63FFCC2E21BA}"/>
    <cellStyle name="Normal 5 7 4 3" xfId="1227" xr:uid="{39F541BC-78EB-40DB-B389-37121359ABB7}"/>
    <cellStyle name="Normal 5 7 4 4" xfId="1228" xr:uid="{2B19BC7B-4B18-43C1-9B3E-1F8660DBBE52}"/>
    <cellStyle name="Normal 5 7 4 5" xfId="1229" xr:uid="{4A6ED428-9C67-4CEA-A51D-B3E6A4302260}"/>
    <cellStyle name="Normal 5 7 5" xfId="1230" xr:uid="{96CA961E-647B-45A0-8EFA-3AA04FE2A084}"/>
    <cellStyle name="Normal 5 7 5 2" xfId="1231" xr:uid="{E9448440-3F5C-4A1F-B7E2-C4F0B987A006}"/>
    <cellStyle name="Normal 5 7 5 3" xfId="1232" xr:uid="{F0E40172-2209-495A-8A5F-AD89059DFC86}"/>
    <cellStyle name="Normal 5 7 5 4" xfId="1233" xr:uid="{F16EF7DA-EC3A-44C9-A815-95C46CCF4490}"/>
    <cellStyle name="Normal 5 7 6" xfId="1234" xr:uid="{55A5F384-4BB1-42BD-AAA1-FB5EAC65E710}"/>
    <cellStyle name="Normal 5 7 6 2" xfId="1235" xr:uid="{CF4932FF-AD13-4A6B-BB91-2DA245B1B993}"/>
    <cellStyle name="Normal 5 7 6 3" xfId="1236" xr:uid="{F950E8B3-E244-4D03-9C07-252996A1188C}"/>
    <cellStyle name="Normal 5 7 6 4" xfId="1237" xr:uid="{3EF19C35-BBC3-4B8C-8FFA-46784209409A}"/>
    <cellStyle name="Normal 5 7 7" xfId="1238" xr:uid="{1BC8C7AE-E458-4940-B15B-0DB342DE370E}"/>
    <cellStyle name="Normal 5 7 8" xfId="1239" xr:uid="{EE0B0169-2FED-41DC-8CCB-8C3C5CC7F9B6}"/>
    <cellStyle name="Normal 5 7 9" xfId="1240" xr:uid="{45CF1C9E-5EF3-497F-8E49-325860EC87A3}"/>
    <cellStyle name="Normal 5 8" xfId="1241" xr:uid="{2300225B-D72F-421A-95DF-A6E430A04776}"/>
    <cellStyle name="Normal 5 8 2" xfId="1242" xr:uid="{D2B1B5DF-E493-4DFE-BDEF-933F3E178EB6}"/>
    <cellStyle name="Normal 5 8 2 2" xfId="1243" xr:uid="{2B00DE96-503F-4EA7-A8A6-BF24A36FCB06}"/>
    <cellStyle name="Normal 5 8 2 2 2" xfId="1244" xr:uid="{8992148D-FC2A-4B02-BDC1-A3BE6A1428E3}"/>
    <cellStyle name="Normal 5 8 2 2 2 2" xfId="3919" xr:uid="{EFA91D07-CDF8-41A8-BA0E-12A72FB0257A}"/>
    <cellStyle name="Normal 5 8 2 2 3" xfId="1245" xr:uid="{3F7F2FB1-6B27-4178-A6F3-D0837A1D5E36}"/>
    <cellStyle name="Normal 5 8 2 2 4" xfId="1246" xr:uid="{043D1241-5FD6-47CE-8631-6CF19910C1E2}"/>
    <cellStyle name="Normal 5 8 2 3" xfId="1247" xr:uid="{FC550A30-05AA-4EE1-A643-1D517027579D}"/>
    <cellStyle name="Normal 5 8 2 3 2" xfId="1248" xr:uid="{019E792C-CB64-4C61-91A8-35D358AA538A}"/>
    <cellStyle name="Normal 5 8 2 3 3" xfId="1249" xr:uid="{004C45E6-16AC-481B-8136-B031BA3163B8}"/>
    <cellStyle name="Normal 5 8 2 3 4" xfId="1250" xr:uid="{F34E4B30-2074-4602-8A46-942AD369E9BB}"/>
    <cellStyle name="Normal 5 8 2 4" xfId="1251" xr:uid="{4B3C7289-DEA9-4457-9F76-62BFF0A896F9}"/>
    <cellStyle name="Normal 5 8 2 5" xfId="1252" xr:uid="{6C2999F2-80CD-4ED9-B047-A9D73BECA8D9}"/>
    <cellStyle name="Normal 5 8 2 6" xfId="1253" xr:uid="{6F31176B-CD45-4E3A-9239-210362D02F14}"/>
    <cellStyle name="Normal 5 8 3" xfId="1254" xr:uid="{D536D2C1-8B11-4A79-B885-48086265A19E}"/>
    <cellStyle name="Normal 5 8 3 2" xfId="1255" xr:uid="{3C9733BB-472F-411E-BDC8-8B999F70C579}"/>
    <cellStyle name="Normal 5 8 3 2 2" xfId="1256" xr:uid="{CB8923D2-A1CF-4A90-8CFD-4D39A6010FE2}"/>
    <cellStyle name="Normal 5 8 3 2 3" xfId="1257" xr:uid="{0FA48F3D-DFEA-42D9-8299-67D3596E9AA5}"/>
    <cellStyle name="Normal 5 8 3 2 4" xfId="1258" xr:uid="{9BFC56B8-0C26-4D5F-BA8E-BB0773F249FC}"/>
    <cellStyle name="Normal 5 8 3 3" xfId="1259" xr:uid="{58869B01-F917-4D55-8C69-BECF30178E56}"/>
    <cellStyle name="Normal 5 8 3 4" xfId="1260" xr:uid="{D7A07FE3-8B66-4C81-9347-6860D20C2C7F}"/>
    <cellStyle name="Normal 5 8 3 5" xfId="1261" xr:uid="{498E90F7-672A-41DC-A83C-07A8A4C37903}"/>
    <cellStyle name="Normal 5 8 4" xfId="1262" xr:uid="{5C49B828-0D3D-4743-84B6-20BAEC6868DF}"/>
    <cellStyle name="Normal 5 8 4 2" xfId="1263" xr:uid="{03F3CC5B-20CC-4329-9E92-3BE2382357D6}"/>
    <cellStyle name="Normal 5 8 4 3" xfId="1264" xr:uid="{8087B6A1-7437-4E1F-AC92-7351A5FCDE7F}"/>
    <cellStyle name="Normal 5 8 4 4" xfId="1265" xr:uid="{78C63552-96A5-419A-AE8D-DB8B2642A58F}"/>
    <cellStyle name="Normal 5 8 5" xfId="1266" xr:uid="{06FE1518-4778-42C9-8961-DA9FE0444970}"/>
    <cellStyle name="Normal 5 8 5 2" xfId="1267" xr:uid="{44ED3067-AD39-43DB-B7C1-1B5FE4639D8C}"/>
    <cellStyle name="Normal 5 8 5 3" xfId="1268" xr:uid="{DEFFB717-9A76-47BB-981E-0C97571F0B92}"/>
    <cellStyle name="Normal 5 8 5 4" xfId="1269" xr:uid="{3A90D97A-BEF5-4B07-B65F-39289831512B}"/>
    <cellStyle name="Normal 5 8 6" xfId="1270" xr:uid="{BF683DB6-098B-49AB-B426-3C6AFD5F7B31}"/>
    <cellStyle name="Normal 5 8 7" xfId="1271" xr:uid="{C68D15E1-41CF-485D-A8CC-3444D4A92348}"/>
    <cellStyle name="Normal 5 8 8" xfId="1272" xr:uid="{9C659803-8092-4AE0-BEE3-63856860C671}"/>
    <cellStyle name="Normal 5 9" xfId="1273" xr:uid="{CD711573-5DE4-413C-8D0E-541AE1D5789F}"/>
    <cellStyle name="Normal 5 9 2" xfId="1274" xr:uid="{CE89B6B7-8D2B-4184-9D61-3A7FFFCD6E19}"/>
    <cellStyle name="Normal 5 9 2 2" xfId="1275" xr:uid="{DC5000B7-A3AE-4500-AF92-6FD2464D7A37}"/>
    <cellStyle name="Normal 5 9 2 2 2" xfId="1276" xr:uid="{C421DB36-C972-423D-AD87-CEB3472ED13B}"/>
    <cellStyle name="Normal 5 9 2 2 3" xfId="1277" xr:uid="{0908C931-F77B-4798-953F-A99FD18A91B9}"/>
    <cellStyle name="Normal 5 9 2 2 4" xfId="1278" xr:uid="{16CD7F03-5527-49CF-B5F1-174A1C87D69C}"/>
    <cellStyle name="Normal 5 9 2 3" xfId="1279" xr:uid="{EB05AEA2-4456-4481-BDFC-2D94D295863F}"/>
    <cellStyle name="Normal 5 9 2 4" xfId="1280" xr:uid="{92CA1BFD-AAF2-425D-BE24-F2733D242DA6}"/>
    <cellStyle name="Normal 5 9 2 5" xfId="1281" xr:uid="{9EDBFC16-9EBC-47FF-918D-C3BB55D0699B}"/>
    <cellStyle name="Normal 5 9 3" xfId="1282" xr:uid="{76251CC4-C7CC-478D-8AA0-108CCECD47AC}"/>
    <cellStyle name="Normal 5 9 3 2" xfId="1283" xr:uid="{D251F6B7-3E5B-46E7-8B6D-45FDDD85B6D0}"/>
    <cellStyle name="Normal 5 9 3 3" xfId="1284" xr:uid="{0052BC54-6ED3-4B5D-8D93-92D58EEB82B8}"/>
    <cellStyle name="Normal 5 9 3 4" xfId="1285" xr:uid="{2B8774E7-D384-4E9C-B44F-985D907F9EB5}"/>
    <cellStyle name="Normal 5 9 4" xfId="1286" xr:uid="{13A584E0-2035-43A5-9887-BB736A996FD5}"/>
    <cellStyle name="Normal 5 9 4 2" xfId="1287" xr:uid="{456949CF-0AF2-45C2-B175-B5B464F72E10}"/>
    <cellStyle name="Normal 5 9 4 3" xfId="1288" xr:uid="{6ACC1F33-A898-4F9D-A568-37ABB8775017}"/>
    <cellStyle name="Normal 5 9 4 4" xfId="1289" xr:uid="{E78D91A4-47B7-435D-9D10-001CE7F748F5}"/>
    <cellStyle name="Normal 5 9 5" xfId="1290" xr:uid="{4E1FFECA-FCC8-477E-9935-D7A1E3BE1A77}"/>
    <cellStyle name="Normal 5 9 6" xfId="1291" xr:uid="{2152A7C2-2D59-448E-A40E-A77877702BD2}"/>
    <cellStyle name="Normal 5 9 7" xfId="1292" xr:uid="{6BBE98EE-DF9B-499B-A701-8B8AFAA10088}"/>
    <cellStyle name="Normal 6" xfId="83" xr:uid="{D7FE44D9-CFF1-4D77-B6E5-7C355BE8E286}"/>
    <cellStyle name="Normal 6 10" xfId="1293" xr:uid="{93E3A6EF-41BC-4EE1-B6EF-63965F2A3D29}"/>
    <cellStyle name="Normal 6 10 2" xfId="1294" xr:uid="{B66D00D2-FC1D-4B34-A836-EDD800EE50D0}"/>
    <cellStyle name="Normal 6 10 2 2" xfId="1295" xr:uid="{E4E44A64-9496-4BD3-9E6C-68977FFDB11D}"/>
    <cellStyle name="Normal 6 10 2 3" xfId="1296" xr:uid="{A73E3B46-EFDC-4694-92C3-D21134BC669A}"/>
    <cellStyle name="Normal 6 10 2 4" xfId="1297" xr:uid="{A24CD7E3-A9DE-4FEC-AD2A-6D309DE6B056}"/>
    <cellStyle name="Normal 6 10 3" xfId="1298" xr:uid="{D2A02FB7-966C-4B10-B1AE-7A915480568D}"/>
    <cellStyle name="Normal 6 10 4" xfId="1299" xr:uid="{FD2C453F-9373-43E3-9AB9-710690131AF4}"/>
    <cellStyle name="Normal 6 10 5" xfId="1300" xr:uid="{A2790F4D-AED2-4D29-8BC6-C2A45933FD92}"/>
    <cellStyle name="Normal 6 11" xfId="1301" xr:uid="{F612458B-5A49-4551-BE57-FA7CE117A277}"/>
    <cellStyle name="Normal 6 11 2" xfId="1302" xr:uid="{1AB7EB61-FD8C-423F-9F99-4DE79FFD84BF}"/>
    <cellStyle name="Normal 6 11 3" xfId="1303" xr:uid="{080C5DCF-5D31-4479-B48C-176B34E90833}"/>
    <cellStyle name="Normal 6 11 4" xfId="1304" xr:uid="{289217F3-E995-4BA0-A6B6-EDF77C1ADE59}"/>
    <cellStyle name="Normal 6 12" xfId="1305" xr:uid="{A31FAE41-3716-4174-A7B6-70A11A528C40}"/>
    <cellStyle name="Normal 6 12 2" xfId="1306" xr:uid="{180EE171-E846-4DE0-9817-83A764B14F79}"/>
    <cellStyle name="Normal 6 12 3" xfId="1307" xr:uid="{48B800FA-B33F-4D3F-85F6-144283B6FB46}"/>
    <cellStyle name="Normal 6 12 4" xfId="1308" xr:uid="{75C97D2B-1429-426B-8E30-E98426EA29D1}"/>
    <cellStyle name="Normal 6 13" xfId="1309" xr:uid="{3F8011FC-14C4-40F8-A2D0-1454D7DF0835}"/>
    <cellStyle name="Normal 6 13 2" xfId="1310" xr:uid="{9DE4B7E4-956F-42B2-886A-95464C453BB1}"/>
    <cellStyle name="Normal 6 13 3" xfId="3737" xr:uid="{EC5F553B-F3CE-44E2-8B75-17D73F0A5866}"/>
    <cellStyle name="Normal 6 13 4" xfId="4609" xr:uid="{AA0125D7-1EEB-4227-908E-7BECEF09D33E}"/>
    <cellStyle name="Normal 6 13 5" xfId="4435" xr:uid="{122D8A77-BAFD-4C04-94AD-F3FBB0E84A3F}"/>
    <cellStyle name="Normal 6 14" xfId="1311" xr:uid="{0D789EAE-4C43-4971-A410-D4830AFD0A23}"/>
    <cellStyle name="Normal 6 15" xfId="1312" xr:uid="{A942C69B-3D27-4A03-B0D4-211C124BF36D}"/>
    <cellStyle name="Normal 6 16" xfId="1313" xr:uid="{A5D82911-70BA-4814-A539-68C9F2F00278}"/>
    <cellStyle name="Normal 6 2" xfId="84" xr:uid="{50F01690-2023-4627-93E3-D5C7861FD2F7}"/>
    <cellStyle name="Normal 6 2 2" xfId="3729" xr:uid="{B801E913-FFC1-4399-AE2C-55B95DAFC2D0}"/>
    <cellStyle name="Normal 6 2 2 2" xfId="4592" xr:uid="{13DF858E-D8AD-45E8-A1E4-2C17EFCC5D3E}"/>
    <cellStyle name="Normal 6 2 3" xfId="4593" xr:uid="{4837D078-3BAE-424A-911A-1C5B3BC817F0}"/>
    <cellStyle name="Normal 6 3" xfId="85" xr:uid="{C6B35314-FBBB-4634-95A3-C76E1A1DDD42}"/>
    <cellStyle name="Normal 6 3 10" xfId="1314" xr:uid="{7C74CF78-7F4A-462D-BD96-286F270C34E8}"/>
    <cellStyle name="Normal 6 3 11" xfId="1315" xr:uid="{5B7FB7D4-86CC-4BC6-B5BE-44BDDBF8AAB2}"/>
    <cellStyle name="Normal 6 3 2" xfId="1316" xr:uid="{ED9A4916-F90A-48C6-9374-62BC419513BE}"/>
    <cellStyle name="Normal 6 3 2 2" xfId="1317" xr:uid="{5DC7AF12-8BEE-4745-8CBB-CD4015BB39A5}"/>
    <cellStyle name="Normal 6 3 2 2 2" xfId="1318" xr:uid="{11DD84F1-44CE-4516-A1F2-D681E5E4DB4F}"/>
    <cellStyle name="Normal 6 3 2 2 2 2" xfId="1319" xr:uid="{FF7117A7-16DA-4B40-9066-D2FDAC85EC21}"/>
    <cellStyle name="Normal 6 3 2 2 2 2 2" xfId="1320" xr:uid="{80C7FB54-332D-4E12-9B5A-6F1E0889A981}"/>
    <cellStyle name="Normal 6 3 2 2 2 2 2 2" xfId="3920" xr:uid="{45EA4F84-7252-4AE7-89C5-977B53F520B7}"/>
    <cellStyle name="Normal 6 3 2 2 2 2 2 2 2" xfId="3921" xr:uid="{9001098B-00A2-4746-ACAB-3402B4F82B65}"/>
    <cellStyle name="Normal 6 3 2 2 2 2 2 3" xfId="3922" xr:uid="{B8DC509A-1A4E-43FB-96C4-6A1D415752B0}"/>
    <cellStyle name="Normal 6 3 2 2 2 2 3" xfId="1321" xr:uid="{24149F85-ADCC-42BF-A6C2-ED1CDAF5600C}"/>
    <cellStyle name="Normal 6 3 2 2 2 2 3 2" xfId="3923" xr:uid="{4EED0BA0-885C-4DD3-B2A3-83BB62FA395A}"/>
    <cellStyle name="Normal 6 3 2 2 2 2 4" xfId="1322" xr:uid="{AEDC7801-03EE-438C-B996-1CA1D473D0A2}"/>
    <cellStyle name="Normal 6 3 2 2 2 3" xfId="1323" xr:uid="{65762E78-82EB-4E0A-9E05-580D2A9D4CB4}"/>
    <cellStyle name="Normal 6 3 2 2 2 3 2" xfId="1324" xr:uid="{E1038EEB-51D0-4114-A045-17100D23835B}"/>
    <cellStyle name="Normal 6 3 2 2 2 3 2 2" xfId="3924" xr:uid="{DE855D05-7DE6-4C66-AD7B-9132DA48D5EA}"/>
    <cellStyle name="Normal 6 3 2 2 2 3 3" xfId="1325" xr:uid="{03F91A54-DB40-4945-96D7-6FD26D1DFCCA}"/>
    <cellStyle name="Normal 6 3 2 2 2 3 4" xfId="1326" xr:uid="{9EA25D75-F7D0-4EA3-8790-85DEE28A60B4}"/>
    <cellStyle name="Normal 6 3 2 2 2 4" xfId="1327" xr:uid="{1103C5D8-1C07-4EAE-A3A1-46B80D146C05}"/>
    <cellStyle name="Normal 6 3 2 2 2 4 2" xfId="3925" xr:uid="{4B182C9E-98A9-4567-B37C-DB0F4EE0C510}"/>
    <cellStyle name="Normal 6 3 2 2 2 5" xfId="1328" xr:uid="{3DB901C9-156C-4EEB-9851-5937AAAA01E7}"/>
    <cellStyle name="Normal 6 3 2 2 2 6" xfId="1329" xr:uid="{9BD1236A-1B4C-4959-A8AA-2ABA16291B10}"/>
    <cellStyle name="Normal 6 3 2 2 3" xfId="1330" xr:uid="{EF666DF8-27FA-4057-997E-0EC4D175F10D}"/>
    <cellStyle name="Normal 6 3 2 2 3 2" xfId="1331" xr:uid="{FE3B8330-7CE8-4401-9D3A-7671E5A5AC6C}"/>
    <cellStyle name="Normal 6 3 2 2 3 2 2" xfId="1332" xr:uid="{9AEBBE63-FE7C-44D7-9B3C-E042BE0D3BBC}"/>
    <cellStyle name="Normal 6 3 2 2 3 2 2 2" xfId="3926" xr:uid="{7483451E-9DE6-4E6A-BD6D-A27D5AF25E9B}"/>
    <cellStyle name="Normal 6 3 2 2 3 2 2 2 2" xfId="3927" xr:uid="{9E43B6B3-C99D-4458-B575-A8DF6A36EFEC}"/>
    <cellStyle name="Normal 6 3 2 2 3 2 2 3" xfId="3928" xr:uid="{0B0157D0-31CF-4F32-BD38-6FBB43EEB09C}"/>
    <cellStyle name="Normal 6 3 2 2 3 2 3" xfId="1333" xr:uid="{61EDE30B-D53A-438F-A014-2F6A4890F0C0}"/>
    <cellStyle name="Normal 6 3 2 2 3 2 3 2" xfId="3929" xr:uid="{55FDE513-6C5E-4F10-B6B2-37683967C248}"/>
    <cellStyle name="Normal 6 3 2 2 3 2 4" xfId="1334" xr:uid="{2E53917E-9762-4CFF-B0C5-8D7867713288}"/>
    <cellStyle name="Normal 6 3 2 2 3 3" xfId="1335" xr:uid="{AEB71CE8-253F-4EB4-84DE-3C43DA32C921}"/>
    <cellStyle name="Normal 6 3 2 2 3 3 2" xfId="3930" xr:uid="{94D49653-3E3A-430E-9E52-380D28574C69}"/>
    <cellStyle name="Normal 6 3 2 2 3 3 2 2" xfId="3931" xr:uid="{E6CB2FE0-F66D-4E9D-BCF2-2EAEE38F75ED}"/>
    <cellStyle name="Normal 6 3 2 2 3 3 3" xfId="3932" xr:uid="{A72C3AB0-F849-4164-92BA-A684C3A44FFE}"/>
    <cellStyle name="Normal 6 3 2 2 3 4" xfId="1336" xr:uid="{4397D743-2ACC-4CE6-9D05-D20F5AF5850D}"/>
    <cellStyle name="Normal 6 3 2 2 3 4 2" xfId="3933" xr:uid="{ECA736AC-7256-4C56-95E6-2D8254825CD5}"/>
    <cellStyle name="Normal 6 3 2 2 3 5" xfId="1337" xr:uid="{4C0415FE-1923-4F4F-8F29-FBEA4CDF617C}"/>
    <cellStyle name="Normal 6 3 2 2 4" xfId="1338" xr:uid="{97194BB3-9F1C-4D0E-9FE4-F67C7FC525FA}"/>
    <cellStyle name="Normal 6 3 2 2 4 2" xfId="1339" xr:uid="{1E0AADAD-AA1F-45C4-B48F-EB070E99C2D7}"/>
    <cellStyle name="Normal 6 3 2 2 4 2 2" xfId="3934" xr:uid="{8EDA157A-AF09-4308-A59B-CB47AE5295DA}"/>
    <cellStyle name="Normal 6 3 2 2 4 2 2 2" xfId="3935" xr:uid="{5A8FE040-9F95-45A2-BE92-ADA70628F786}"/>
    <cellStyle name="Normal 6 3 2 2 4 2 3" xfId="3936" xr:uid="{8F4DF554-D17F-4432-BCBB-A251FDE8E5F3}"/>
    <cellStyle name="Normal 6 3 2 2 4 3" xfId="1340" xr:uid="{B51A7FB4-39CF-4AE5-9C4F-A2159010EE78}"/>
    <cellStyle name="Normal 6 3 2 2 4 3 2" xfId="3937" xr:uid="{6CD9586B-3B08-4555-8ADD-92E8C52A7CFC}"/>
    <cellStyle name="Normal 6 3 2 2 4 4" xfId="1341" xr:uid="{549F86FD-F12B-48D9-90B3-9729E6ADD8B6}"/>
    <cellStyle name="Normal 6 3 2 2 5" xfId="1342" xr:uid="{995E826B-2F6F-4330-8423-AE70289B475E}"/>
    <cellStyle name="Normal 6 3 2 2 5 2" xfId="1343" xr:uid="{93BF2613-D292-411D-9AB6-591E018592E8}"/>
    <cellStyle name="Normal 6 3 2 2 5 2 2" xfId="3938" xr:uid="{BE19C4B7-E0FF-4035-AB81-C594883C7F0D}"/>
    <cellStyle name="Normal 6 3 2 2 5 3" xfId="1344" xr:uid="{C93364F0-1740-4FBD-A1C7-47EF3E1AA793}"/>
    <cellStyle name="Normal 6 3 2 2 5 4" xfId="1345" xr:uid="{A22D1D16-6D9B-4154-A7CE-2DA4A74E15B5}"/>
    <cellStyle name="Normal 6 3 2 2 6" xfId="1346" xr:uid="{3A5404C9-6F4E-4BDC-AB71-CB005CEC3E99}"/>
    <cellStyle name="Normal 6 3 2 2 6 2" xfId="3939" xr:uid="{A89CA4AF-7A54-49D3-8544-9CDA16303AD5}"/>
    <cellStyle name="Normal 6 3 2 2 7" xfId="1347" xr:uid="{48B381CD-4E01-42C0-99A2-0515CA8358B4}"/>
    <cellStyle name="Normal 6 3 2 2 8" xfId="1348" xr:uid="{8057C99A-EF95-4F64-8EA4-F333A97A5E3B}"/>
    <cellStyle name="Normal 6 3 2 3" xfId="1349" xr:uid="{640C6660-1F8E-4CF9-A1E7-557646D9FEAD}"/>
    <cellStyle name="Normal 6 3 2 3 2" xfId="1350" xr:uid="{25694DF5-18C7-44E9-8B15-BD1C1A758FE5}"/>
    <cellStyle name="Normal 6 3 2 3 2 2" xfId="1351" xr:uid="{2E31F7BF-12C3-4FB7-9033-BA61D89E582F}"/>
    <cellStyle name="Normal 6 3 2 3 2 2 2" xfId="3940" xr:uid="{DEA75C2B-2261-4D87-A52E-779D1D3E32F0}"/>
    <cellStyle name="Normal 6 3 2 3 2 2 2 2" xfId="3941" xr:uid="{FEB7EFF2-3181-4780-A699-D0F6F8DBF8D3}"/>
    <cellStyle name="Normal 6 3 2 3 2 2 3" xfId="3942" xr:uid="{65AAF6F0-AC72-461C-BBDD-1AB5ABFB07C4}"/>
    <cellStyle name="Normal 6 3 2 3 2 3" xfId="1352" xr:uid="{C0E5715A-31C3-4F5E-AC2F-D96062CA6191}"/>
    <cellStyle name="Normal 6 3 2 3 2 3 2" xfId="3943" xr:uid="{6529F5F1-5840-403D-9E2E-65673AE04D7A}"/>
    <cellStyle name="Normal 6 3 2 3 2 4" xfId="1353" xr:uid="{2F3E7AC1-C163-457D-8AA1-AAD6C4F2B66C}"/>
    <cellStyle name="Normal 6 3 2 3 3" xfId="1354" xr:uid="{046EEE8F-3D92-42DF-BE7C-51176ABE1AE7}"/>
    <cellStyle name="Normal 6 3 2 3 3 2" xfId="1355" xr:uid="{6C0E6AA7-4A48-4BB6-92FE-B48D25A8C785}"/>
    <cellStyle name="Normal 6 3 2 3 3 2 2" xfId="3944" xr:uid="{4C9CFD91-D511-4ED3-9045-0ACDB70C3DB2}"/>
    <cellStyle name="Normal 6 3 2 3 3 3" xfId="1356" xr:uid="{F3E56D0D-AE45-4EFD-B855-D6CCF03AE362}"/>
    <cellStyle name="Normal 6 3 2 3 3 4" xfId="1357" xr:uid="{A14E032B-205A-4B2A-9867-75753EAE9191}"/>
    <cellStyle name="Normal 6 3 2 3 4" xfId="1358" xr:uid="{6BDEBCB9-7EFF-4ADE-919D-6C78CB4AF12F}"/>
    <cellStyle name="Normal 6 3 2 3 4 2" xfId="3945" xr:uid="{B0DE4851-B18D-471A-8F5D-D2D264B6498E}"/>
    <cellStyle name="Normal 6 3 2 3 5" xfId="1359" xr:uid="{226979CB-1D11-44A1-BBEE-11A8EBB90E57}"/>
    <cellStyle name="Normal 6 3 2 3 6" xfId="1360" xr:uid="{CF6211F3-30DD-4090-B49B-E8EA27A8C59E}"/>
    <cellStyle name="Normal 6 3 2 4" xfId="1361" xr:uid="{2C31CA2B-8180-4F26-95CE-E9227F633AB9}"/>
    <cellStyle name="Normal 6 3 2 4 2" xfId="1362" xr:uid="{184E79AA-4383-4D74-BB65-C54451616182}"/>
    <cellStyle name="Normal 6 3 2 4 2 2" xfId="1363" xr:uid="{B0C430C0-E283-45E1-83BC-2D090FE0264C}"/>
    <cellStyle name="Normal 6 3 2 4 2 2 2" xfId="3946" xr:uid="{B09809ED-45A0-4436-8F70-2E240802303F}"/>
    <cellStyle name="Normal 6 3 2 4 2 2 2 2" xfId="3947" xr:uid="{3A2513E5-FE57-4306-97C8-D26AA3B71025}"/>
    <cellStyle name="Normal 6 3 2 4 2 2 3" xfId="3948" xr:uid="{B1102BAF-C8EE-4655-A461-D850E3136AD7}"/>
    <cellStyle name="Normal 6 3 2 4 2 3" xfId="1364" xr:uid="{C3B57371-9E21-43C3-AD3D-37A75D98E7B9}"/>
    <cellStyle name="Normal 6 3 2 4 2 3 2" xfId="3949" xr:uid="{282C63D4-4BB4-4E26-8BA3-CE98C68E6CB0}"/>
    <cellStyle name="Normal 6 3 2 4 2 4" xfId="1365" xr:uid="{D10EA96E-A30B-48BB-A349-E82AC21CD156}"/>
    <cellStyle name="Normal 6 3 2 4 3" xfId="1366" xr:uid="{53D5A155-B8C1-4D80-BDBB-6176ECF4A7FB}"/>
    <cellStyle name="Normal 6 3 2 4 3 2" xfId="3950" xr:uid="{78C8ACA0-928E-4575-AA0D-91DF54196B87}"/>
    <cellStyle name="Normal 6 3 2 4 3 2 2" xfId="3951" xr:uid="{9690ECE6-1C28-46E3-A787-7E07A23C40F1}"/>
    <cellStyle name="Normal 6 3 2 4 3 3" xfId="3952" xr:uid="{8C098008-19B5-4E69-B754-CF2D0C7BA16E}"/>
    <cellStyle name="Normal 6 3 2 4 4" xfId="1367" xr:uid="{867AD6EC-1424-4D42-A2DB-3C72371F3FBD}"/>
    <cellStyle name="Normal 6 3 2 4 4 2" xfId="3953" xr:uid="{582B0500-22FB-4F0F-8ACF-160AED206B31}"/>
    <cellStyle name="Normal 6 3 2 4 5" xfId="1368" xr:uid="{1207326E-8BD3-43F2-8085-E03567A45AC1}"/>
    <cellStyle name="Normal 6 3 2 5" xfId="1369" xr:uid="{584C9FAA-3CF4-4295-B3DC-91C5B8660426}"/>
    <cellStyle name="Normal 6 3 2 5 2" xfId="1370" xr:uid="{EA30E40F-E310-4432-9A78-22F7A281EDAE}"/>
    <cellStyle name="Normal 6 3 2 5 2 2" xfId="3954" xr:uid="{327A1C14-F0E4-453A-A98B-618F9A2B90FB}"/>
    <cellStyle name="Normal 6 3 2 5 2 2 2" xfId="3955" xr:uid="{D670E7ED-D0F1-416F-87D0-098708CEC440}"/>
    <cellStyle name="Normal 6 3 2 5 2 3" xfId="3956" xr:uid="{727D77F6-4487-4981-A0EB-09E5BB3C69F6}"/>
    <cellStyle name="Normal 6 3 2 5 3" xfId="1371" xr:uid="{652047A6-05FD-4B20-AA23-726552E1CE56}"/>
    <cellStyle name="Normal 6 3 2 5 3 2" xfId="3957" xr:uid="{A0774851-EE6E-4064-9AF3-3B38C226436A}"/>
    <cellStyle name="Normal 6 3 2 5 4" xfId="1372" xr:uid="{B9CA803B-F8A1-43D7-99EF-055CD7554254}"/>
    <cellStyle name="Normal 6 3 2 6" xfId="1373" xr:uid="{679DC77E-713D-4292-A281-6641C106B73F}"/>
    <cellStyle name="Normal 6 3 2 6 2" xfId="1374" xr:uid="{57333357-1243-4CA4-916C-4CF58D50CA7A}"/>
    <cellStyle name="Normal 6 3 2 6 2 2" xfId="3958" xr:uid="{CC1E4A8F-AB67-4D0E-9317-54B3421A7CEB}"/>
    <cellStyle name="Normal 6 3 2 6 3" xfId="1375" xr:uid="{C4CDCCBD-83C8-4897-B2AC-7C283E48223C}"/>
    <cellStyle name="Normal 6 3 2 6 4" xfId="1376" xr:uid="{1461F2E3-4B6C-4A0B-90CA-F458B45A0005}"/>
    <cellStyle name="Normal 6 3 2 7" xfId="1377" xr:uid="{4B7D0AB1-E896-49F8-8B2D-7C025777DAF6}"/>
    <cellStyle name="Normal 6 3 2 7 2" xfId="3959" xr:uid="{22FE62E1-3F6A-4955-87F4-4E44596E11FE}"/>
    <cellStyle name="Normal 6 3 2 8" xfId="1378" xr:uid="{38292A52-5138-4EB9-A6AC-C8658124ED18}"/>
    <cellStyle name="Normal 6 3 2 9" xfId="1379" xr:uid="{FF37AD45-CC41-4F51-9DC0-88A171E985FF}"/>
    <cellStyle name="Normal 6 3 3" xfId="1380" xr:uid="{EAA8B9CB-A8F9-4242-8DEB-1B8A173443FC}"/>
    <cellStyle name="Normal 6 3 3 2" xfId="1381" xr:uid="{E57A79CE-7358-4072-82EE-8D619A5ECD0F}"/>
    <cellStyle name="Normal 6 3 3 2 2" xfId="1382" xr:uid="{EA8052B9-C577-4205-89D0-7DF0EB5AB4E9}"/>
    <cellStyle name="Normal 6 3 3 2 2 2" xfId="1383" xr:uid="{E9E385D4-3657-4CA4-94F8-8F5E359B2871}"/>
    <cellStyle name="Normal 6 3 3 2 2 2 2" xfId="3960" xr:uid="{E65A61BA-F42A-4405-B6DA-4A29FD4ED08C}"/>
    <cellStyle name="Normal 6 3 3 2 2 2 2 2" xfId="3961" xr:uid="{F3AD5406-76F3-49D3-899A-BBFA3649A1F0}"/>
    <cellStyle name="Normal 6 3 3 2 2 2 3" xfId="3962" xr:uid="{BC0E3BAC-8682-4531-8B35-514220BC1877}"/>
    <cellStyle name="Normal 6 3 3 2 2 3" xfId="1384" xr:uid="{C8ED7E61-F784-4148-87BA-CF85621AE213}"/>
    <cellStyle name="Normal 6 3 3 2 2 3 2" xfId="3963" xr:uid="{39298D3A-1748-46C1-803E-FE307D153B2F}"/>
    <cellStyle name="Normal 6 3 3 2 2 4" xfId="1385" xr:uid="{F2428057-77DE-418A-9EC6-8EF8AE87059B}"/>
    <cellStyle name="Normal 6 3 3 2 3" xfId="1386" xr:uid="{4F0EF4A2-7DC8-45A3-A671-1B691FDB379D}"/>
    <cellStyle name="Normal 6 3 3 2 3 2" xfId="1387" xr:uid="{B6630B54-F4BF-4F38-9DEC-C97E82FA1C1A}"/>
    <cellStyle name="Normal 6 3 3 2 3 2 2" xfId="3964" xr:uid="{DD774A56-F29C-4CFF-97DD-83909AF1896A}"/>
    <cellStyle name="Normal 6 3 3 2 3 3" xfId="1388" xr:uid="{693F24F9-194F-45D4-A728-61364F42A245}"/>
    <cellStyle name="Normal 6 3 3 2 3 4" xfId="1389" xr:uid="{AF9D838F-8B87-439D-B53A-08BDF6E494E6}"/>
    <cellStyle name="Normal 6 3 3 2 4" xfId="1390" xr:uid="{8F98E7A7-3B93-406E-B1B3-A47B5D82C21B}"/>
    <cellStyle name="Normal 6 3 3 2 4 2" xfId="3965" xr:uid="{A546F6E3-A500-4AFE-95E7-8C5FAD40F7AB}"/>
    <cellStyle name="Normal 6 3 3 2 5" xfId="1391" xr:uid="{77391C27-C655-4052-A472-06AEDFE2EC46}"/>
    <cellStyle name="Normal 6 3 3 2 6" xfId="1392" xr:uid="{04C70BA6-868D-4D63-B8C2-61E45AD26716}"/>
    <cellStyle name="Normal 6 3 3 3" xfId="1393" xr:uid="{6A1B5AE8-8AE1-4876-A006-13293CF25460}"/>
    <cellStyle name="Normal 6 3 3 3 2" xfId="1394" xr:uid="{14E40057-B3D2-4C9B-BA88-2F1E267D8683}"/>
    <cellStyle name="Normal 6 3 3 3 2 2" xfId="1395" xr:uid="{9FBCC5FA-7149-4ABD-A7C9-85A3795BF686}"/>
    <cellStyle name="Normal 6 3 3 3 2 2 2" xfId="3966" xr:uid="{14C6534F-7452-409F-86A3-3F384FC15725}"/>
    <cellStyle name="Normal 6 3 3 3 2 2 2 2" xfId="3967" xr:uid="{23B76895-AA78-41E3-B64C-85702EA818EB}"/>
    <cellStyle name="Normal 6 3 3 3 2 2 3" xfId="3968" xr:uid="{EA86C2B3-AACC-4E91-958C-18198D3FA3EC}"/>
    <cellStyle name="Normal 6 3 3 3 2 3" xfId="1396" xr:uid="{416E1D37-C4EE-4823-B33B-551CD48EF58D}"/>
    <cellStyle name="Normal 6 3 3 3 2 3 2" xfId="3969" xr:uid="{AC3C83EB-D33C-4DB3-B626-7385921623A4}"/>
    <cellStyle name="Normal 6 3 3 3 2 4" xfId="1397" xr:uid="{12F0A37E-C95E-4834-AAED-617EE483FE74}"/>
    <cellStyle name="Normal 6 3 3 3 3" xfId="1398" xr:uid="{0051CA81-C61E-4A8E-B426-19847756388F}"/>
    <cellStyle name="Normal 6 3 3 3 3 2" xfId="3970" xr:uid="{31943119-76A3-4039-A215-861851F26561}"/>
    <cellStyle name="Normal 6 3 3 3 3 2 2" xfId="3971" xr:uid="{0A4ADF10-1A1F-4FBB-96CE-B07FA854153F}"/>
    <cellStyle name="Normal 6 3 3 3 3 3" xfId="3972" xr:uid="{9ADF5A74-0BAE-44BB-B67F-63B090695463}"/>
    <cellStyle name="Normal 6 3 3 3 4" xfId="1399" xr:uid="{C03434C1-CCC0-4CEE-A67C-C5778B541D57}"/>
    <cellStyle name="Normal 6 3 3 3 4 2" xfId="3973" xr:uid="{4915282B-1E1C-4331-80C5-8B679EC814EB}"/>
    <cellStyle name="Normal 6 3 3 3 5" xfId="1400" xr:uid="{97A42372-212E-40AB-9B6C-42BB0ADF93B8}"/>
    <cellStyle name="Normal 6 3 3 4" xfId="1401" xr:uid="{6AC6BC9C-C071-41F0-955B-F07C53014DA8}"/>
    <cellStyle name="Normal 6 3 3 4 2" xfId="1402" xr:uid="{9C4D38A0-4A68-4B90-892E-66F50C93A8A5}"/>
    <cellStyle name="Normal 6 3 3 4 2 2" xfId="3974" xr:uid="{C3F62B93-CF39-4E65-8BE6-4607CE7534DB}"/>
    <cellStyle name="Normal 6 3 3 4 2 2 2" xfId="3975" xr:uid="{9E95B8B5-DEC9-42B4-9AA7-ACBC1CD990B8}"/>
    <cellStyle name="Normal 6 3 3 4 2 3" xfId="3976" xr:uid="{D3099570-4C35-4F34-A485-5A707DDFB143}"/>
    <cellStyle name="Normal 6 3 3 4 3" xfId="1403" xr:uid="{BD8FF792-4CE1-4F42-94C2-4AC8C2A95837}"/>
    <cellStyle name="Normal 6 3 3 4 3 2" xfId="3977" xr:uid="{882846E0-630B-44D0-B598-EE3F67F0A726}"/>
    <cellStyle name="Normal 6 3 3 4 4" xfId="1404" xr:uid="{A79DC75A-FED2-4EFB-A4DA-7455F5960526}"/>
    <cellStyle name="Normal 6 3 3 5" xfId="1405" xr:uid="{8B0ED538-E84E-496A-A84D-0262183A3530}"/>
    <cellStyle name="Normal 6 3 3 5 2" xfId="1406" xr:uid="{6B41A51F-110E-4902-B6B5-6E1DBD22DF11}"/>
    <cellStyle name="Normal 6 3 3 5 2 2" xfId="3978" xr:uid="{F431AB7A-0519-456D-825B-F2B336F0024D}"/>
    <cellStyle name="Normal 6 3 3 5 3" xfId="1407" xr:uid="{7EEA2D53-0E3E-4E40-B0D0-C79683359A26}"/>
    <cellStyle name="Normal 6 3 3 5 4" xfId="1408" xr:uid="{8F89448B-EE56-4BAE-A42D-CE09670DE429}"/>
    <cellStyle name="Normal 6 3 3 6" xfId="1409" xr:uid="{8B363B71-1B85-4219-8CBD-63809F6D8AA7}"/>
    <cellStyle name="Normal 6 3 3 6 2" xfId="3979" xr:uid="{A373F50B-3C6F-4A81-8416-E5F3AF401741}"/>
    <cellStyle name="Normal 6 3 3 7" xfId="1410" xr:uid="{056F86E8-1306-4292-94F1-74209E07A70A}"/>
    <cellStyle name="Normal 6 3 3 8" xfId="1411" xr:uid="{B1617D03-3A8D-4436-B01D-B3ED971A0550}"/>
    <cellStyle name="Normal 6 3 4" xfId="1412" xr:uid="{8C17D03A-FC7C-4AF4-AACA-89CDD266F707}"/>
    <cellStyle name="Normal 6 3 4 2" xfId="1413" xr:uid="{4FE8A13F-1BB1-49ED-8305-3B285602B970}"/>
    <cellStyle name="Normal 6 3 4 2 2" xfId="1414" xr:uid="{D0674D2D-E4E2-47CC-BDC6-437DCCB698ED}"/>
    <cellStyle name="Normal 6 3 4 2 2 2" xfId="1415" xr:uid="{457781A6-DECA-431E-806B-3DB1AE6BCAEA}"/>
    <cellStyle name="Normal 6 3 4 2 2 2 2" xfId="3980" xr:uid="{55DEE155-9B76-4019-BF18-259B7A5C4743}"/>
    <cellStyle name="Normal 6 3 4 2 2 3" xfId="1416" xr:uid="{1387468C-07EE-4DC2-A48C-7A4896A86284}"/>
    <cellStyle name="Normal 6 3 4 2 2 4" xfId="1417" xr:uid="{91D712AB-743F-45AA-B18B-A7810A470058}"/>
    <cellStyle name="Normal 6 3 4 2 3" xfId="1418" xr:uid="{7D09FD45-CF7A-4C9A-8CD1-2CD431E659A5}"/>
    <cellStyle name="Normal 6 3 4 2 3 2" xfId="3981" xr:uid="{C47DC9EE-AE39-42D1-B48D-F3A7FEAC9316}"/>
    <cellStyle name="Normal 6 3 4 2 4" xfId="1419" xr:uid="{A04E489A-EC90-432D-AA29-447507903144}"/>
    <cellStyle name="Normal 6 3 4 2 5" xfId="1420" xr:uid="{C581318A-0CCF-4D1F-AA5F-72E4AFA67573}"/>
    <cellStyle name="Normal 6 3 4 3" xfId="1421" xr:uid="{45FB989C-D620-4191-8E6B-D78E5E4277BC}"/>
    <cellStyle name="Normal 6 3 4 3 2" xfId="1422" xr:uid="{D5A95C98-739D-4862-965F-18B45E2C2850}"/>
    <cellStyle name="Normal 6 3 4 3 2 2" xfId="3982" xr:uid="{488010AB-1FC7-425A-BE18-C225FB37F671}"/>
    <cellStyle name="Normal 6 3 4 3 3" xfId="1423" xr:uid="{8CDD948C-E4DD-4233-9A81-38A58A1CE2F9}"/>
    <cellStyle name="Normal 6 3 4 3 4" xfId="1424" xr:uid="{5358180C-43DF-4E2D-A6B9-5C670AFA51F1}"/>
    <cellStyle name="Normal 6 3 4 4" xfId="1425" xr:uid="{2F20B810-C299-4CD5-A4EE-FA91C3AF789C}"/>
    <cellStyle name="Normal 6 3 4 4 2" xfId="1426" xr:uid="{274C9D3B-00DC-4BAD-BCDC-A027BD935508}"/>
    <cellStyle name="Normal 6 3 4 4 3" xfId="1427" xr:uid="{E38CBCB1-BBB1-44BE-AA72-13DBE5DF54D0}"/>
    <cellStyle name="Normal 6 3 4 4 4" xfId="1428" xr:uid="{98BCDBB3-17CE-4CFE-A215-212A69DF3B0E}"/>
    <cellStyle name="Normal 6 3 4 5" xfId="1429" xr:uid="{A5A680A4-8730-4EF6-8C7E-72F621E548A2}"/>
    <cellStyle name="Normal 6 3 4 6" xfId="1430" xr:uid="{C4988913-27CC-4F5D-8BCA-7AB32D6B9DEB}"/>
    <cellStyle name="Normal 6 3 4 7" xfId="1431" xr:uid="{0BEC916B-6FAB-4FEC-92BC-8BB70B6BB4DA}"/>
    <cellStyle name="Normal 6 3 5" xfId="1432" xr:uid="{8418470A-36F4-4659-B505-1208BC04ECA4}"/>
    <cellStyle name="Normal 6 3 5 2" xfId="1433" xr:uid="{D32E4172-20B0-4002-BBF9-E42B4B47557E}"/>
    <cellStyle name="Normal 6 3 5 2 2" xfId="1434" xr:uid="{E5B348F0-750B-4FF1-A2E6-126CB65677B8}"/>
    <cellStyle name="Normal 6 3 5 2 2 2" xfId="3983" xr:uid="{9612538E-16ED-4BA1-8995-48C1252389E6}"/>
    <cellStyle name="Normal 6 3 5 2 2 2 2" xfId="3984" xr:uid="{95153224-EBD3-48F3-8C45-994A05D70E5A}"/>
    <cellStyle name="Normal 6 3 5 2 2 3" xfId="3985" xr:uid="{50A20B49-5643-412C-88E5-60217A33A8F2}"/>
    <cellStyle name="Normal 6 3 5 2 3" xfId="1435" xr:uid="{C14B2482-0BED-4DEE-B9A6-5C1E1AD1B4BC}"/>
    <cellStyle name="Normal 6 3 5 2 3 2" xfId="3986" xr:uid="{2CC6E222-DBBF-4E7F-B955-9FFE36A95279}"/>
    <cellStyle name="Normal 6 3 5 2 4" xfId="1436" xr:uid="{2E7FCA5A-B643-4211-B185-E5BCE48791B9}"/>
    <cellStyle name="Normal 6 3 5 3" xfId="1437" xr:uid="{02FA04DD-70F5-47BB-AF3C-34A1E49C0F5C}"/>
    <cellStyle name="Normal 6 3 5 3 2" xfId="1438" xr:uid="{200AED37-56F8-4AE8-AB14-312E431AB9AE}"/>
    <cellStyle name="Normal 6 3 5 3 2 2" xfId="3987" xr:uid="{660E3059-4D33-4F04-BCF1-BC1BA366E33E}"/>
    <cellStyle name="Normal 6 3 5 3 3" xfId="1439" xr:uid="{410E7485-7476-4F62-BD6C-088618811D24}"/>
    <cellStyle name="Normal 6 3 5 3 4" xfId="1440" xr:uid="{26A013FE-4800-463E-BC46-83A8DDA967DF}"/>
    <cellStyle name="Normal 6 3 5 4" xfId="1441" xr:uid="{3BCA4287-BB35-40FC-97B1-814A1B1E7086}"/>
    <cellStyle name="Normal 6 3 5 4 2" xfId="3988" xr:uid="{4355F4DC-C911-4577-A58A-D43D3682401D}"/>
    <cellStyle name="Normal 6 3 5 5" xfId="1442" xr:uid="{AD175347-3E13-4E4E-93D4-65A738ED5934}"/>
    <cellStyle name="Normal 6 3 5 6" xfId="1443" xr:uid="{30D65006-80EF-422C-A97B-EED0929B88DA}"/>
    <cellStyle name="Normal 6 3 6" xfId="1444" xr:uid="{2C994C0D-B776-4F47-9244-7D3A448AECEF}"/>
    <cellStyle name="Normal 6 3 6 2" xfId="1445" xr:uid="{BEDBF045-6919-40B4-BDD3-8DB119AF14BF}"/>
    <cellStyle name="Normal 6 3 6 2 2" xfId="1446" xr:uid="{FDBBFF5C-0E04-4847-9C22-6086366F2265}"/>
    <cellStyle name="Normal 6 3 6 2 2 2" xfId="3989" xr:uid="{C2218B26-B8BA-4793-AF68-8980D78B3377}"/>
    <cellStyle name="Normal 6 3 6 2 3" xfId="1447" xr:uid="{C11C75D1-EC9A-42CE-8FC2-F69B23F46309}"/>
    <cellStyle name="Normal 6 3 6 2 4" xfId="1448" xr:uid="{8A73CA87-1336-4B8C-BD5A-1023BF39258F}"/>
    <cellStyle name="Normal 6 3 6 3" xfId="1449" xr:uid="{F91BEC35-6752-4D78-A894-6F262A206F04}"/>
    <cellStyle name="Normal 6 3 6 3 2" xfId="3990" xr:uid="{8B029F98-9E88-488B-9E62-B99CC7BC8D88}"/>
    <cellStyle name="Normal 6 3 6 4" xfId="1450" xr:uid="{77299C2F-7270-4A71-9C96-F9689176E6CD}"/>
    <cellStyle name="Normal 6 3 6 5" xfId="1451" xr:uid="{6DA2E102-A44D-4592-80AD-8D9C04BB201D}"/>
    <cellStyle name="Normal 6 3 7" xfId="1452" xr:uid="{6B4DCF2C-82BB-4AA2-B685-A3DB4FB32EF7}"/>
    <cellStyle name="Normal 6 3 7 2" xfId="1453" xr:uid="{96D6E76C-62D9-4AEC-AB9D-3C25AEF08EA3}"/>
    <cellStyle name="Normal 6 3 7 2 2" xfId="3991" xr:uid="{D46FCBD8-9546-4D2C-9634-600E4791BF07}"/>
    <cellStyle name="Normal 6 3 7 3" xfId="1454" xr:uid="{EBE14186-1D9B-4055-A6C9-69A4B696239D}"/>
    <cellStyle name="Normal 6 3 7 4" xfId="1455" xr:uid="{A5097E0D-91FD-480F-A4B5-376537910268}"/>
    <cellStyle name="Normal 6 3 8" xfId="1456" xr:uid="{D911AE09-AAED-42A7-A46A-A1FB2E30D6B5}"/>
    <cellStyle name="Normal 6 3 8 2" xfId="1457" xr:uid="{A99C3059-1947-47F9-A013-89BECBF613F9}"/>
    <cellStyle name="Normal 6 3 8 3" xfId="1458" xr:uid="{E3AE1C18-E091-4C16-8747-F0FFC8165A31}"/>
    <cellStyle name="Normal 6 3 8 4" xfId="1459" xr:uid="{F62CBECB-87A2-4AF6-AE9D-F13778296B93}"/>
    <cellStyle name="Normal 6 3 9" xfId="1460" xr:uid="{8AB4F03F-9F5A-4BC7-BD5E-264DED6FAA72}"/>
    <cellStyle name="Normal 6 3 9 2" xfId="4710" xr:uid="{C6115EC3-B1B8-4ABD-A99A-2DD254FA4AA9}"/>
    <cellStyle name="Normal 6 4" xfId="1461" xr:uid="{77DBD33F-5808-4C21-B7CF-BC2118F63CD3}"/>
    <cellStyle name="Normal 6 4 10" xfId="1462" xr:uid="{26C20F0E-23D8-4099-BA3A-6E34CC97EB3D}"/>
    <cellStyle name="Normal 6 4 11" xfId="1463" xr:uid="{23D7CD32-2563-4E8F-871F-2B157952BABC}"/>
    <cellStyle name="Normal 6 4 2" xfId="1464" xr:uid="{03159DD5-CC4C-49C2-8750-20FE6939FDB5}"/>
    <cellStyle name="Normal 6 4 2 2" xfId="1465" xr:uid="{626BCF29-4417-4CA9-9CD8-7A9340C2CF8C}"/>
    <cellStyle name="Normal 6 4 2 2 2" xfId="1466" xr:uid="{F6718779-5021-4796-8FEE-ABCE1950425B}"/>
    <cellStyle name="Normal 6 4 2 2 2 2" xfId="1467" xr:uid="{FC8FCC20-B786-4D98-A7E8-85C09D89C1A4}"/>
    <cellStyle name="Normal 6 4 2 2 2 2 2" xfId="1468" xr:uid="{A28263E3-A08B-4BB2-A7D3-3D0985CDFCD0}"/>
    <cellStyle name="Normal 6 4 2 2 2 2 2 2" xfId="3992" xr:uid="{EA65A850-401E-431A-B6B5-51100DEC0934}"/>
    <cellStyle name="Normal 6 4 2 2 2 2 3" xfId="1469" xr:uid="{B8CE760F-7D2D-4A33-BC77-D34CE3684505}"/>
    <cellStyle name="Normal 6 4 2 2 2 2 4" xfId="1470" xr:uid="{5493991C-9897-484C-B02B-8E8818A3848B}"/>
    <cellStyle name="Normal 6 4 2 2 2 3" xfId="1471" xr:uid="{F32EED40-ED2B-421A-9D6D-3395CC50FB52}"/>
    <cellStyle name="Normal 6 4 2 2 2 3 2" xfId="1472" xr:uid="{F2686BC6-EEC8-4DFA-B963-897FCFA5020E}"/>
    <cellStyle name="Normal 6 4 2 2 2 3 3" xfId="1473" xr:uid="{0F470C0F-352B-4EDC-9D62-D0256DEA2353}"/>
    <cellStyle name="Normal 6 4 2 2 2 3 4" xfId="1474" xr:uid="{1693F466-30AE-43D2-A8E7-C687CC7F9E51}"/>
    <cellStyle name="Normal 6 4 2 2 2 4" xfId="1475" xr:uid="{38BAA97D-FE8F-4955-8967-715BA8154234}"/>
    <cellStyle name="Normal 6 4 2 2 2 5" xfId="1476" xr:uid="{EA18CD6E-1A57-4A53-B991-0214AA2B7DFD}"/>
    <cellStyle name="Normal 6 4 2 2 2 6" xfId="1477" xr:uid="{EB35BEF8-1741-4CA3-B68F-34E65DE5F7F3}"/>
    <cellStyle name="Normal 6 4 2 2 3" xfId="1478" xr:uid="{33F9B9C9-30BB-4FB8-BDE9-F1FE854DE3EE}"/>
    <cellStyle name="Normal 6 4 2 2 3 2" xfId="1479" xr:uid="{BCDA777F-423F-43AD-A567-22F815C6B4E1}"/>
    <cellStyle name="Normal 6 4 2 2 3 2 2" xfId="1480" xr:uid="{70A72A61-14C3-4405-88F6-5181225009A0}"/>
    <cellStyle name="Normal 6 4 2 2 3 2 3" xfId="1481" xr:uid="{E8275567-6814-42B0-AE9B-DA3BCBDEC65C}"/>
    <cellStyle name="Normal 6 4 2 2 3 2 4" xfId="1482" xr:uid="{A51AB706-CBA5-44BC-BF13-FE23ED9D6D95}"/>
    <cellStyle name="Normal 6 4 2 2 3 3" xfId="1483" xr:uid="{C320B649-7472-4D28-871B-5811F7E8C2BC}"/>
    <cellStyle name="Normal 6 4 2 2 3 4" xfId="1484" xr:uid="{47BA1E9D-FB80-4658-B450-77378D8F7918}"/>
    <cellStyle name="Normal 6 4 2 2 3 5" xfId="1485" xr:uid="{E8722DDF-0977-4355-B2E1-AB7FE86D1EC4}"/>
    <cellStyle name="Normal 6 4 2 2 4" xfId="1486" xr:uid="{CB8B4503-7A57-4C16-BBB3-CE4AE01FD93C}"/>
    <cellStyle name="Normal 6 4 2 2 4 2" xfId="1487" xr:uid="{CBEE0E48-6734-4788-86F5-69BC913E901D}"/>
    <cellStyle name="Normal 6 4 2 2 4 3" xfId="1488" xr:uid="{45BFF61C-C1BF-4854-88E0-F6497B6DB158}"/>
    <cellStyle name="Normal 6 4 2 2 4 4" xfId="1489" xr:uid="{25F8BE7F-6B26-4A1C-B3B4-6103C8FCA1F0}"/>
    <cellStyle name="Normal 6 4 2 2 5" xfId="1490" xr:uid="{775F5561-4709-480C-A01F-FEAAE98BADB9}"/>
    <cellStyle name="Normal 6 4 2 2 5 2" xfId="1491" xr:uid="{99581E2E-C3DA-4201-8108-CB44BF1A4330}"/>
    <cellStyle name="Normal 6 4 2 2 5 3" xfId="1492" xr:uid="{16D99166-256A-41D4-A5C5-4C4AF6D10939}"/>
    <cellStyle name="Normal 6 4 2 2 5 4" xfId="1493" xr:uid="{04A13F9B-ABF4-4562-BD73-64D46C514D4D}"/>
    <cellStyle name="Normal 6 4 2 2 6" xfId="1494" xr:uid="{B51C9323-72B3-460E-85E5-131291202603}"/>
    <cellStyle name="Normal 6 4 2 2 7" xfId="1495" xr:uid="{46BAD362-6CF0-437A-A3E9-918D713D033D}"/>
    <cellStyle name="Normal 6 4 2 2 8" xfId="1496" xr:uid="{A25A6BB3-7016-44D5-9500-548671050CDA}"/>
    <cellStyle name="Normal 6 4 2 3" xfId="1497" xr:uid="{6E0415AC-97B5-486C-9504-446A413885BA}"/>
    <cellStyle name="Normal 6 4 2 3 2" xfId="1498" xr:uid="{BACDF82C-AA32-4290-AB40-8179B180503C}"/>
    <cellStyle name="Normal 6 4 2 3 2 2" xfId="1499" xr:uid="{910397EB-0D0D-4373-994A-27AED9ACBE81}"/>
    <cellStyle name="Normal 6 4 2 3 2 2 2" xfId="3993" xr:uid="{A9DF4401-19D3-41E1-B143-754DC1EFE75E}"/>
    <cellStyle name="Normal 6 4 2 3 2 2 2 2" xfId="3994" xr:uid="{E438790F-DD37-4735-A88D-D6C3E9204E44}"/>
    <cellStyle name="Normal 6 4 2 3 2 2 3" xfId="3995" xr:uid="{6AC84E28-6194-4117-B00A-8568D717E8D9}"/>
    <cellStyle name="Normal 6 4 2 3 2 3" xfId="1500" xr:uid="{7683008C-A19A-44C2-86FA-55F68D21F18C}"/>
    <cellStyle name="Normal 6 4 2 3 2 3 2" xfId="3996" xr:uid="{B2DB93DD-E0BE-4C58-B791-A43381779225}"/>
    <cellStyle name="Normal 6 4 2 3 2 4" xfId="1501" xr:uid="{4A064013-AF43-401E-86C5-15F8565C00E7}"/>
    <cellStyle name="Normal 6 4 2 3 3" xfId="1502" xr:uid="{5C381BBF-024F-4929-9727-D0617F326A97}"/>
    <cellStyle name="Normal 6 4 2 3 3 2" xfId="1503" xr:uid="{6CB55A10-A251-4C92-B6F7-6CD2843ADBA2}"/>
    <cellStyle name="Normal 6 4 2 3 3 2 2" xfId="3997" xr:uid="{4D158155-3D84-452E-A294-D2C3E4B81AF5}"/>
    <cellStyle name="Normal 6 4 2 3 3 3" xfId="1504" xr:uid="{D57F9ADD-BAF6-4696-8A8B-02CFBCFCE180}"/>
    <cellStyle name="Normal 6 4 2 3 3 4" xfId="1505" xr:uid="{2DB30378-8AC7-42A5-AC0A-4EDE8E1C7932}"/>
    <cellStyle name="Normal 6 4 2 3 4" xfId="1506" xr:uid="{B4C505CC-4C88-4C14-AC6E-57515A2655B0}"/>
    <cellStyle name="Normal 6 4 2 3 4 2" xfId="3998" xr:uid="{E089368A-97AE-430E-A62E-16F93FC30772}"/>
    <cellStyle name="Normal 6 4 2 3 5" xfId="1507" xr:uid="{14ECEA2D-8735-4C81-9690-A89AF483A25A}"/>
    <cellStyle name="Normal 6 4 2 3 6" xfId="1508" xr:uid="{D1F6CEF7-ECE1-41E5-829D-29BCD39B6B4C}"/>
    <cellStyle name="Normal 6 4 2 4" xfId="1509" xr:uid="{C83111C2-A719-47CA-99DD-F9E090CB299C}"/>
    <cellStyle name="Normal 6 4 2 4 2" xfId="1510" xr:uid="{689EC0C2-27F8-4621-81B1-5933088AEF07}"/>
    <cellStyle name="Normal 6 4 2 4 2 2" xfId="1511" xr:uid="{E5973AB8-E411-4A53-A691-1358726A8447}"/>
    <cellStyle name="Normal 6 4 2 4 2 2 2" xfId="3999" xr:uid="{08D92008-A5E8-45F8-8211-2CCEF2194D14}"/>
    <cellStyle name="Normal 6 4 2 4 2 3" xfId="1512" xr:uid="{05D5EFB0-EEA4-494C-9407-E989D5A7C88D}"/>
    <cellStyle name="Normal 6 4 2 4 2 4" xfId="1513" xr:uid="{C4640494-49E6-443E-A6B4-A37C058093AC}"/>
    <cellStyle name="Normal 6 4 2 4 3" xfId="1514" xr:uid="{05C57402-8C91-41D0-9E86-739DDFA4A14F}"/>
    <cellStyle name="Normal 6 4 2 4 3 2" xfId="4000" xr:uid="{BC42DBC1-F3CA-4BBA-AECC-6E700FFF6A3F}"/>
    <cellStyle name="Normal 6 4 2 4 4" xfId="1515" xr:uid="{DD1C3626-CA9A-4A64-B195-7D2CAE2D6ED9}"/>
    <cellStyle name="Normal 6 4 2 4 5" xfId="1516" xr:uid="{E6D3EB1D-A948-4987-B80F-0C803E27737B}"/>
    <cellStyle name="Normal 6 4 2 5" xfId="1517" xr:uid="{BF995064-D8BD-4E4C-9A7B-D74D674A8CE7}"/>
    <cellStyle name="Normal 6 4 2 5 2" xfId="1518" xr:uid="{350FB3C4-5FB0-43E5-989B-197F3A929EBC}"/>
    <cellStyle name="Normal 6 4 2 5 2 2" xfId="4001" xr:uid="{2F469D9E-28F4-4F72-BDC4-2EAE07477233}"/>
    <cellStyle name="Normal 6 4 2 5 3" xfId="1519" xr:uid="{5B80A1FB-C97D-4910-B3E5-5CDB1080DD3D}"/>
    <cellStyle name="Normal 6 4 2 5 4" xfId="1520" xr:uid="{E0D7FEDE-C1A7-4B9C-88C5-06F53740ECCB}"/>
    <cellStyle name="Normal 6 4 2 6" xfId="1521" xr:uid="{5187D79E-5A0A-422E-9416-00FE0C5E8BC2}"/>
    <cellStyle name="Normal 6 4 2 6 2" xfId="1522" xr:uid="{B1CDA5CB-9223-4EC8-BEAD-513B41796D88}"/>
    <cellStyle name="Normal 6 4 2 6 3" xfId="1523" xr:uid="{0D931D03-E1AF-4355-9DD0-0AEC7919D45F}"/>
    <cellStyle name="Normal 6 4 2 6 4" xfId="1524" xr:uid="{16D1D790-4B0D-4340-BBE4-CC28AC0702F1}"/>
    <cellStyle name="Normal 6 4 2 7" xfId="1525" xr:uid="{B0763937-E74E-4178-8786-815AD7A7C397}"/>
    <cellStyle name="Normal 6 4 2 8" xfId="1526" xr:uid="{9F0778D9-BE55-4AAD-BAD0-EEBDD7F98B78}"/>
    <cellStyle name="Normal 6 4 2 9" xfId="1527" xr:uid="{FCB6C648-A55A-4CAD-8C7F-664AEA379D55}"/>
    <cellStyle name="Normal 6 4 3" xfId="1528" xr:uid="{21E50B16-53C5-46B0-9921-2967C1B02564}"/>
    <cellStyle name="Normal 6 4 3 2" xfId="1529" xr:uid="{1A4990D2-B7AF-45F0-BACF-297E0194EAD4}"/>
    <cellStyle name="Normal 6 4 3 2 2" xfId="1530" xr:uid="{392EA410-50F9-4759-A33A-D5550CE1746E}"/>
    <cellStyle name="Normal 6 4 3 2 2 2" xfId="1531" xr:uid="{1A9D5584-63E1-46C4-B29A-721F00F2097D}"/>
    <cellStyle name="Normal 6 4 3 2 2 2 2" xfId="4002" xr:uid="{F41DDE87-A37D-46F1-A3F3-7F31ED086E6F}"/>
    <cellStyle name="Normal 6 4 3 2 2 2 2 2" xfId="4648" xr:uid="{F71DC69F-39FA-4C9C-91C9-A6C0E15266B8}"/>
    <cellStyle name="Normal 6 4 3 2 2 2 3" xfId="4649" xr:uid="{BBC19AF9-1EE4-4C6C-84C8-EDDCBFDA5DAF}"/>
    <cellStyle name="Normal 6 4 3 2 2 3" xfId="1532" xr:uid="{662C937E-D8E7-471A-A4F4-1539B3FF9060}"/>
    <cellStyle name="Normal 6 4 3 2 2 3 2" xfId="4650" xr:uid="{AC2CD309-E5CC-4A96-82D2-3A914C4D4208}"/>
    <cellStyle name="Normal 6 4 3 2 2 4" xfId="1533" xr:uid="{D198AD00-CA05-4751-A40E-6A82C8F413DE}"/>
    <cellStyle name="Normal 6 4 3 2 3" xfId="1534" xr:uid="{B35C3A8C-1C98-47FA-8B6A-9DBEF46F1073}"/>
    <cellStyle name="Normal 6 4 3 2 3 2" xfId="1535" xr:uid="{812B4082-7903-4A5C-874B-A29E39A4E399}"/>
    <cellStyle name="Normal 6 4 3 2 3 2 2" xfId="4651" xr:uid="{B9A06F58-1648-40EE-AEF4-19E8E1B7B025}"/>
    <cellStyle name="Normal 6 4 3 2 3 3" xfId="1536" xr:uid="{D8EC64DA-C73C-4302-9D05-4F54947D4CAE}"/>
    <cellStyle name="Normal 6 4 3 2 3 4" xfId="1537" xr:uid="{DB57B586-CB64-48B2-AB23-ADC5B1DC4785}"/>
    <cellStyle name="Normal 6 4 3 2 4" xfId="1538" xr:uid="{282F5377-A201-4D5E-8B41-A74EAB24E0EF}"/>
    <cellStyle name="Normal 6 4 3 2 4 2" xfId="4652" xr:uid="{E1D73D6F-4E26-48B5-870C-766CD9067C36}"/>
    <cellStyle name="Normal 6 4 3 2 5" xfId="1539" xr:uid="{0A6B4F01-2437-49A3-B569-8DA36E1A08C7}"/>
    <cellStyle name="Normal 6 4 3 2 6" xfId="1540" xr:uid="{9CF18138-D0EA-43D6-AFB2-DF682E74AD90}"/>
    <cellStyle name="Normal 6 4 3 3" xfId="1541" xr:uid="{9CC7C71B-E8D2-4B3A-A683-E81ED2F8DE76}"/>
    <cellStyle name="Normal 6 4 3 3 2" xfId="1542" xr:uid="{87F8826A-0043-44D5-A5C3-1F50F66E5009}"/>
    <cellStyle name="Normal 6 4 3 3 2 2" xfId="1543" xr:uid="{5EC6B31E-1C17-40E4-BEDA-5EE857755E9A}"/>
    <cellStyle name="Normal 6 4 3 3 2 2 2" xfId="4653" xr:uid="{11E04E42-8CF4-466C-A61D-E9B506AC9CEF}"/>
    <cellStyle name="Normal 6 4 3 3 2 3" xfId="1544" xr:uid="{6310538E-F87B-454E-8379-52F0490D7301}"/>
    <cellStyle name="Normal 6 4 3 3 2 4" xfId="1545" xr:uid="{8AF98E16-C063-47AD-A16A-4390EE41AC7B}"/>
    <cellStyle name="Normal 6 4 3 3 3" xfId="1546" xr:uid="{DADCAE7A-046E-4874-98A1-391B830285DC}"/>
    <cellStyle name="Normal 6 4 3 3 3 2" xfId="4654" xr:uid="{E62DC3AA-4B2D-4CA9-810D-D146A539615C}"/>
    <cellStyle name="Normal 6 4 3 3 4" xfId="1547" xr:uid="{4105C40D-FAF3-43D8-8B0C-96D7E8CA98F8}"/>
    <cellStyle name="Normal 6 4 3 3 5" xfId="1548" xr:uid="{7FED6C4C-F4DF-473D-8CCA-55D4B228D3B9}"/>
    <cellStyle name="Normal 6 4 3 4" xfId="1549" xr:uid="{5594AE30-AB3D-4573-8B91-1C330939D066}"/>
    <cellStyle name="Normal 6 4 3 4 2" xfId="1550" xr:uid="{D58FB6A4-16D5-419A-B519-D4C7DB84B971}"/>
    <cellStyle name="Normal 6 4 3 4 2 2" xfId="4655" xr:uid="{B7A23F3A-AFA9-4785-9738-75BE98E71DCD}"/>
    <cellStyle name="Normal 6 4 3 4 3" xfId="1551" xr:uid="{1870FB99-D2C9-456E-A90C-0CCBC69445CD}"/>
    <cellStyle name="Normal 6 4 3 4 4" xfId="1552" xr:uid="{01A9AE66-45B8-41AF-9951-C46D556205E3}"/>
    <cellStyle name="Normal 6 4 3 5" xfId="1553" xr:uid="{A79131C2-0049-4D5C-9170-9799BC36D24F}"/>
    <cellStyle name="Normal 6 4 3 5 2" xfId="1554" xr:uid="{7F765741-F26B-4236-AD61-0E1B066CF9A3}"/>
    <cellStyle name="Normal 6 4 3 5 3" xfId="1555" xr:uid="{CE699AF3-408B-4A5F-A844-5CEED19F3C79}"/>
    <cellStyle name="Normal 6 4 3 5 4" xfId="1556" xr:uid="{D0F774B2-520A-4C47-A00F-CE621298E0DC}"/>
    <cellStyle name="Normal 6 4 3 6" xfId="1557" xr:uid="{BD0CEF48-CCA2-477F-980E-E98071C08446}"/>
    <cellStyle name="Normal 6 4 3 7" xfId="1558" xr:uid="{8F4F8AB7-F5D6-447A-A96F-9EDED7FA684D}"/>
    <cellStyle name="Normal 6 4 3 8" xfId="1559" xr:uid="{3242779D-75B7-4095-8398-2F2DEEED8B2B}"/>
    <cellStyle name="Normal 6 4 4" xfId="1560" xr:uid="{3EC312FF-5FC6-4481-8D89-17B5B8347ADE}"/>
    <cellStyle name="Normal 6 4 4 2" xfId="1561" xr:uid="{DB56E988-773E-4D98-B0AB-AF5B21B5E70E}"/>
    <cellStyle name="Normal 6 4 4 2 2" xfId="1562" xr:uid="{9D9649D8-ACD2-46E9-B601-4E342166154E}"/>
    <cellStyle name="Normal 6 4 4 2 2 2" xfId="1563" xr:uid="{73A8AEBB-657B-403F-9A51-643548EE9AFD}"/>
    <cellStyle name="Normal 6 4 4 2 2 2 2" xfId="4003" xr:uid="{EE54037A-82E6-4B61-BC3D-1A3AD3B395EA}"/>
    <cellStyle name="Normal 6 4 4 2 2 3" xfId="1564" xr:uid="{505F49FB-D69B-4CE5-94C0-4670FF85CB8B}"/>
    <cellStyle name="Normal 6 4 4 2 2 4" xfId="1565" xr:uid="{D38AD155-52FA-4220-9142-3FC5E0A7BB80}"/>
    <cellStyle name="Normal 6 4 4 2 3" xfId="1566" xr:uid="{13CD5ADF-0376-4392-97A8-4FFFB8E3EC9D}"/>
    <cellStyle name="Normal 6 4 4 2 3 2" xfId="4004" xr:uid="{A7F6EA38-7310-4D1C-B853-6C6C9CDE2B6D}"/>
    <cellStyle name="Normal 6 4 4 2 4" xfId="1567" xr:uid="{1D18A1F4-30D1-4B53-9E62-B7EED727AB39}"/>
    <cellStyle name="Normal 6 4 4 2 5" xfId="1568" xr:uid="{5FD13CB2-552F-48D6-BBA2-B4ECF163B236}"/>
    <cellStyle name="Normal 6 4 4 3" xfId="1569" xr:uid="{2A051E89-1C56-4FD8-8029-C2C2E62F1C47}"/>
    <cellStyle name="Normal 6 4 4 3 2" xfId="1570" xr:uid="{17267A9C-ED77-4E1D-A168-F0B9B3625D2F}"/>
    <cellStyle name="Normal 6 4 4 3 2 2" xfId="4005" xr:uid="{D35A4DD6-F79B-4B35-9A1A-E43A9CBFAFD4}"/>
    <cellStyle name="Normal 6 4 4 3 3" xfId="1571" xr:uid="{1D124F8D-064C-4889-A5A5-4111B9F077AA}"/>
    <cellStyle name="Normal 6 4 4 3 4" xfId="1572" xr:uid="{B1ADB144-2B2A-429C-90F7-FEB39A45102C}"/>
    <cellStyle name="Normal 6 4 4 4" xfId="1573" xr:uid="{38E51400-5E19-46E7-AC66-D7564146D378}"/>
    <cellStyle name="Normal 6 4 4 4 2" xfId="1574" xr:uid="{19147B01-C5BD-44D0-B2C5-B277FCFFC9AD}"/>
    <cellStyle name="Normal 6 4 4 4 3" xfId="1575" xr:uid="{A69859B6-694D-4FF1-8B96-4E65763654A6}"/>
    <cellStyle name="Normal 6 4 4 4 4" xfId="1576" xr:uid="{03EC2186-1216-49D0-9F2B-AA36431BCF1C}"/>
    <cellStyle name="Normal 6 4 4 5" xfId="1577" xr:uid="{04C33F7B-7804-4211-B7FE-908E3881BD52}"/>
    <cellStyle name="Normal 6 4 4 6" xfId="1578" xr:uid="{316DD97A-F0B7-4560-B4F3-94B2E67BD809}"/>
    <cellStyle name="Normal 6 4 4 7" xfId="1579" xr:uid="{BC31F85D-6F38-43D5-85D2-8D748B4059DD}"/>
    <cellStyle name="Normal 6 4 5" xfId="1580" xr:uid="{4F35E109-2CB6-4482-9F00-E21E2EB76753}"/>
    <cellStyle name="Normal 6 4 5 2" xfId="1581" xr:uid="{58366AB2-0D7B-45F1-9CA1-6CC19D123C3E}"/>
    <cellStyle name="Normal 6 4 5 2 2" xfId="1582" xr:uid="{31F1A51F-A123-44F7-9F81-13794CDBF4E0}"/>
    <cellStyle name="Normal 6 4 5 2 2 2" xfId="4006" xr:uid="{7AD9AB58-0B3D-4DFE-A721-BE7B6B95D554}"/>
    <cellStyle name="Normal 6 4 5 2 3" xfId="1583" xr:uid="{2994037D-217A-4A18-9DBA-E790DEB0317A}"/>
    <cellStyle name="Normal 6 4 5 2 4" xfId="1584" xr:uid="{4E6A106C-7A1F-4723-B55A-F35F22DD6C45}"/>
    <cellStyle name="Normal 6 4 5 3" xfId="1585" xr:uid="{0F35EBCA-8F47-459B-9BE1-7009328ACE30}"/>
    <cellStyle name="Normal 6 4 5 3 2" xfId="1586" xr:uid="{9AE2C4A1-A491-4635-B4DE-C43F35E6844A}"/>
    <cellStyle name="Normal 6 4 5 3 3" xfId="1587" xr:uid="{0A32131D-BE86-4180-BAA3-245A2D178DF7}"/>
    <cellStyle name="Normal 6 4 5 3 4" xfId="1588" xr:uid="{A0DE9EF2-B3F9-413D-9E9B-FFBDF6B7B39C}"/>
    <cellStyle name="Normal 6 4 5 4" xfId="1589" xr:uid="{63F5DBB3-4104-47C2-A715-1F3BCFFDA63C}"/>
    <cellStyle name="Normal 6 4 5 5" xfId="1590" xr:uid="{B44B5B31-E533-432B-AE5C-3CF76DF02DFD}"/>
    <cellStyle name="Normal 6 4 5 6" xfId="1591" xr:uid="{394D2FCE-52EB-4697-AF7E-C0EA1B525637}"/>
    <cellStyle name="Normal 6 4 6" xfId="1592" xr:uid="{B5172A8D-76F3-4FD5-9D0D-4B7955042E3A}"/>
    <cellStyle name="Normal 6 4 6 2" xfId="1593" xr:uid="{2594FD59-F1C4-41FA-A1B8-938FE8D2EC0A}"/>
    <cellStyle name="Normal 6 4 6 2 2" xfId="1594" xr:uid="{9440612D-B1F3-4EF8-9352-2D6C844B22D5}"/>
    <cellStyle name="Normal 6 4 6 2 3" xfId="1595" xr:uid="{A150CBB3-E304-4437-8C53-F51ADFB618BF}"/>
    <cellStyle name="Normal 6 4 6 2 4" xfId="1596" xr:uid="{28028ED7-7CEE-406D-9F23-2617AEE01ACD}"/>
    <cellStyle name="Normal 6 4 6 3" xfId="1597" xr:uid="{7D5973D9-E63B-413D-841C-8C7D2EC8042C}"/>
    <cellStyle name="Normal 6 4 6 4" xfId="1598" xr:uid="{C22FE563-A509-4D42-B795-25C13D1FD96E}"/>
    <cellStyle name="Normal 6 4 6 5" xfId="1599" xr:uid="{E71886A1-8BEC-4D55-8401-4B417E34864E}"/>
    <cellStyle name="Normal 6 4 7" xfId="1600" xr:uid="{1DF1CEF2-D4DF-443B-9423-6E970D0A93B8}"/>
    <cellStyle name="Normal 6 4 7 2" xfId="1601" xr:uid="{377CACE5-E321-4C0A-A079-01F1E7DFB424}"/>
    <cellStyle name="Normal 6 4 7 3" xfId="1602" xr:uid="{EA1FCD39-3FD2-4414-9C81-86E0E917AB9F}"/>
    <cellStyle name="Normal 6 4 7 3 2" xfId="4379" xr:uid="{75C4A745-BC4F-44C3-945F-048767C5F433}"/>
    <cellStyle name="Normal 6 4 7 3 3" xfId="4610" xr:uid="{D5BFD53E-F952-4884-B95A-13B936FD7213}"/>
    <cellStyle name="Normal 6 4 7 4" xfId="1603" xr:uid="{F05217E5-6F13-49F4-8C6C-C3295635F1CA}"/>
    <cellStyle name="Normal 6 4 8" xfId="1604" xr:uid="{4C1706A3-F43C-4890-A26C-0F7AE552ACD2}"/>
    <cellStyle name="Normal 6 4 8 2" xfId="1605" xr:uid="{8A84B236-E9AD-4D36-BAB3-FD1A3D60D7A9}"/>
    <cellStyle name="Normal 6 4 8 3" xfId="1606" xr:uid="{802CA806-775B-40B5-A876-9C13C9F73BB0}"/>
    <cellStyle name="Normal 6 4 8 4" xfId="1607" xr:uid="{58DC9BE0-BA0C-4EA4-8E96-B25087B36BEA}"/>
    <cellStyle name="Normal 6 4 9" xfId="1608" xr:uid="{70E95D10-9F7E-4910-BAEE-73ABE3A492E0}"/>
    <cellStyle name="Normal 6 5" xfId="1609" xr:uid="{E55071D3-0FCB-4CC7-BE94-35F462CAAA20}"/>
    <cellStyle name="Normal 6 5 10" xfId="1610" xr:uid="{BA4E4E3C-A14E-40DF-B7F5-1E01D596770B}"/>
    <cellStyle name="Normal 6 5 11" xfId="1611" xr:uid="{9F7EB50E-70F5-452D-90D4-C493C9D077A5}"/>
    <cellStyle name="Normal 6 5 2" xfId="1612" xr:uid="{34FCB30B-ECD0-4FCF-B51B-B77B6F5678CD}"/>
    <cellStyle name="Normal 6 5 2 2" xfId="1613" xr:uid="{858F8A88-B474-49B4-9B8E-D39402E4F52E}"/>
    <cellStyle name="Normal 6 5 2 2 2" xfId="1614" xr:uid="{3E2ABA98-BE0F-413C-9334-0429B7CEBD81}"/>
    <cellStyle name="Normal 6 5 2 2 2 2" xfId="1615" xr:uid="{D1EF0083-66E1-4D60-9BB1-5605BAFD99CA}"/>
    <cellStyle name="Normal 6 5 2 2 2 2 2" xfId="1616" xr:uid="{F71DDFF0-C0FA-4573-91E5-CFD2143B30B5}"/>
    <cellStyle name="Normal 6 5 2 2 2 2 3" xfId="1617" xr:uid="{DDB72FB0-DD3C-4B21-8D20-E14007272CB3}"/>
    <cellStyle name="Normal 6 5 2 2 2 2 4" xfId="1618" xr:uid="{80739987-AEAC-4762-9CDF-42FDF7C0B1C5}"/>
    <cellStyle name="Normal 6 5 2 2 2 3" xfId="1619" xr:uid="{C2110664-9B17-4360-99F6-6E76D837F15C}"/>
    <cellStyle name="Normal 6 5 2 2 2 3 2" xfId="1620" xr:uid="{6CBA10F4-FC51-4875-AA13-8B7FA8F5DD9D}"/>
    <cellStyle name="Normal 6 5 2 2 2 3 3" xfId="1621" xr:uid="{9C33C3D7-388C-4020-8869-234BD8333230}"/>
    <cellStyle name="Normal 6 5 2 2 2 3 4" xfId="1622" xr:uid="{6FCC7524-109F-4E6B-8D3B-7F44F7CF8C59}"/>
    <cellStyle name="Normal 6 5 2 2 2 4" xfId="1623" xr:uid="{B7155902-943B-42CD-9591-B3FC7A69F300}"/>
    <cellStyle name="Normal 6 5 2 2 2 5" xfId="1624" xr:uid="{6023EDBD-06D1-428F-9A96-8FB885705C53}"/>
    <cellStyle name="Normal 6 5 2 2 2 6" xfId="1625" xr:uid="{26E89D0B-C452-448A-85A8-321677424EA1}"/>
    <cellStyle name="Normal 6 5 2 2 3" xfId="1626" xr:uid="{AAD7A846-49CB-4E4D-8220-82813C9D6CAB}"/>
    <cellStyle name="Normal 6 5 2 2 3 2" xfId="1627" xr:uid="{A96B69D5-FE24-496C-A135-084ED756CE52}"/>
    <cellStyle name="Normal 6 5 2 2 3 2 2" xfId="1628" xr:uid="{9AF6D72B-E30D-4DA3-9762-041A8A223118}"/>
    <cellStyle name="Normal 6 5 2 2 3 2 3" xfId="1629" xr:uid="{AD8E3854-AB16-49C2-99B5-776B84E11DB3}"/>
    <cellStyle name="Normal 6 5 2 2 3 2 4" xfId="1630" xr:uid="{CE34080B-5A3F-47F9-ADFB-110DCA1C4CAD}"/>
    <cellStyle name="Normal 6 5 2 2 3 3" xfId="1631" xr:uid="{4B6546D5-106F-42ED-8F01-D6D653E02E42}"/>
    <cellStyle name="Normal 6 5 2 2 3 4" xfId="1632" xr:uid="{5F09DACC-AF79-471E-8E62-BE7DF9B129F4}"/>
    <cellStyle name="Normal 6 5 2 2 3 5" xfId="1633" xr:uid="{C24EB950-11B9-41F6-AECD-4C6129E5FFC3}"/>
    <cellStyle name="Normal 6 5 2 2 4" xfId="1634" xr:uid="{9F1B631F-34E9-4D39-8B09-764EB0286254}"/>
    <cellStyle name="Normal 6 5 2 2 4 2" xfId="1635" xr:uid="{99B7A71F-E44E-4289-83D4-3CD1EABB1659}"/>
    <cellStyle name="Normal 6 5 2 2 4 3" xfId="1636" xr:uid="{1660999F-A3E7-42A1-BB0D-BF8603DEE62A}"/>
    <cellStyle name="Normal 6 5 2 2 4 4" xfId="1637" xr:uid="{2C792D49-CA22-4A07-A492-566B1141CD01}"/>
    <cellStyle name="Normal 6 5 2 2 5" xfId="1638" xr:uid="{1F051387-2A60-441D-A7BB-4E94A4F885B8}"/>
    <cellStyle name="Normal 6 5 2 2 5 2" xfId="1639" xr:uid="{0AB2415F-7522-4884-87BA-B25AE33C84A3}"/>
    <cellStyle name="Normal 6 5 2 2 5 3" xfId="1640" xr:uid="{6AABFE14-0097-4236-8D5F-DED138C1411D}"/>
    <cellStyle name="Normal 6 5 2 2 5 4" xfId="1641" xr:uid="{287E6269-F405-4C46-9296-72BAD1AB7FDF}"/>
    <cellStyle name="Normal 6 5 2 2 6" xfId="1642" xr:uid="{FBD17B16-CEE3-4D26-894B-0D07DCC3F0F4}"/>
    <cellStyle name="Normal 6 5 2 2 7" xfId="1643" xr:uid="{368E4499-EB25-43AE-AF25-B81E13BD4477}"/>
    <cellStyle name="Normal 6 5 2 2 8" xfId="1644" xr:uid="{3E692D25-1077-4466-837D-31C6CA026F4E}"/>
    <cellStyle name="Normal 6 5 2 3" xfId="1645" xr:uid="{2A6F0276-5CFF-4157-8482-F0298C31F773}"/>
    <cellStyle name="Normal 6 5 2 3 2" xfId="1646" xr:uid="{174787C9-8A10-48EE-9D56-F112FDA793A6}"/>
    <cellStyle name="Normal 6 5 2 3 2 2" xfId="1647" xr:uid="{0CDF7496-1E14-4B86-A1ED-634C23FCB999}"/>
    <cellStyle name="Normal 6 5 2 3 2 3" xfId="1648" xr:uid="{CE774566-5256-4FC0-8360-09CFEC4B7969}"/>
    <cellStyle name="Normal 6 5 2 3 2 4" xfId="1649" xr:uid="{6C064978-DA92-4D8A-BB14-03AAB643F7DA}"/>
    <cellStyle name="Normal 6 5 2 3 3" xfId="1650" xr:uid="{3FB3B497-0F27-4173-8625-8FF01DB4E4C8}"/>
    <cellStyle name="Normal 6 5 2 3 3 2" xfId="1651" xr:uid="{92811FC5-BE5F-4A37-BBAE-47694CCE48E4}"/>
    <cellStyle name="Normal 6 5 2 3 3 3" xfId="1652" xr:uid="{FDEFC215-CAB8-4281-918E-1767FABA8DDF}"/>
    <cellStyle name="Normal 6 5 2 3 3 4" xfId="1653" xr:uid="{678749F7-14DA-4576-B5EC-F8076106E6B3}"/>
    <cellStyle name="Normal 6 5 2 3 4" xfId="1654" xr:uid="{822E6226-8D7D-4D5E-8543-73A40B926FFC}"/>
    <cellStyle name="Normal 6 5 2 3 5" xfId="1655" xr:uid="{41AD2C55-1FBA-49D1-A055-3C08296D5032}"/>
    <cellStyle name="Normal 6 5 2 3 6" xfId="1656" xr:uid="{D3B287CA-1560-4105-B69F-1254D753ECCC}"/>
    <cellStyle name="Normal 6 5 2 4" xfId="1657" xr:uid="{D05DAA60-1E17-4E39-9597-42D2C6AAC1E4}"/>
    <cellStyle name="Normal 6 5 2 4 2" xfId="1658" xr:uid="{5E78336C-53FF-4F96-9597-0143263D08E7}"/>
    <cellStyle name="Normal 6 5 2 4 2 2" xfId="1659" xr:uid="{5EE35008-6351-478B-A867-3D2F7AF9F510}"/>
    <cellStyle name="Normal 6 5 2 4 2 3" xfId="1660" xr:uid="{FC0A4BD6-E6BC-4ECF-9AA3-F670597BA2D7}"/>
    <cellStyle name="Normal 6 5 2 4 2 4" xfId="1661" xr:uid="{A9BD065A-0031-4CA6-ADC2-1DB0E1401F23}"/>
    <cellStyle name="Normal 6 5 2 4 3" xfId="1662" xr:uid="{DEC28F01-3281-4B1F-A3F5-108F85F1B934}"/>
    <cellStyle name="Normal 6 5 2 4 4" xfId="1663" xr:uid="{D5EB341E-F9B0-48D8-9B11-C2CB4CA3E6EF}"/>
    <cellStyle name="Normal 6 5 2 4 5" xfId="1664" xr:uid="{FFF1218B-89D3-44F2-A0B4-19201D6B96C4}"/>
    <cellStyle name="Normal 6 5 2 5" xfId="1665" xr:uid="{BD720135-114B-4AD3-9F56-C95B4FB52029}"/>
    <cellStyle name="Normal 6 5 2 5 2" xfId="1666" xr:uid="{76882428-1B00-46E5-962B-CFC419EDE03C}"/>
    <cellStyle name="Normal 6 5 2 5 3" xfId="1667" xr:uid="{DCE9E489-24EE-48F9-A210-1C76AAF84F58}"/>
    <cellStyle name="Normal 6 5 2 5 4" xfId="1668" xr:uid="{28F77D38-D8F3-4BCB-B941-0FEF6DF5662F}"/>
    <cellStyle name="Normal 6 5 2 6" xfId="1669" xr:uid="{595C7835-DCDE-4A7F-84E2-2F4E47820B8A}"/>
    <cellStyle name="Normal 6 5 2 6 2" xfId="1670" xr:uid="{FA3E77DF-F8C3-4337-B010-3F0FE2B5FECD}"/>
    <cellStyle name="Normal 6 5 2 6 3" xfId="1671" xr:uid="{8A3A92D0-CB32-49CF-88FA-441A0D9F874D}"/>
    <cellStyle name="Normal 6 5 2 6 4" xfId="1672" xr:uid="{3480C11A-9727-46CB-B394-4E642DE7DEC1}"/>
    <cellStyle name="Normal 6 5 2 7" xfId="1673" xr:uid="{D4CD3B53-C25A-4838-8686-97363B70BDA5}"/>
    <cellStyle name="Normal 6 5 2 8" xfId="1674" xr:uid="{D505D1D5-86D9-4F9E-B9EF-9A05FE67BDD4}"/>
    <cellStyle name="Normal 6 5 2 9" xfId="1675" xr:uid="{3DB2130B-7B1B-4130-ABF2-5087968E914A}"/>
    <cellStyle name="Normal 6 5 3" xfId="1676" xr:uid="{DF985E10-D2F3-41E8-934F-C7A55822AFC6}"/>
    <cellStyle name="Normal 6 5 3 2" xfId="1677" xr:uid="{43F2A5DB-2390-450C-B1F8-A3E62EA6CB7D}"/>
    <cellStyle name="Normal 6 5 3 2 2" xfId="1678" xr:uid="{F682C38A-1ADB-4033-BA2F-D9D9491DD61A}"/>
    <cellStyle name="Normal 6 5 3 2 2 2" xfId="1679" xr:uid="{9E90E8AF-9A68-46B6-83EF-FEC36D0ED102}"/>
    <cellStyle name="Normal 6 5 3 2 2 2 2" xfId="4007" xr:uid="{310ACB6E-604F-4937-B5E3-85833C79AC6A}"/>
    <cellStyle name="Normal 6 5 3 2 2 3" xfId="1680" xr:uid="{1DBA0AC9-3CFD-4CAA-B5B7-EAE2F429747A}"/>
    <cellStyle name="Normal 6 5 3 2 2 4" xfId="1681" xr:uid="{3C25F308-E105-4CD6-940C-F323A160223A}"/>
    <cellStyle name="Normal 6 5 3 2 3" xfId="1682" xr:uid="{EA1C59BF-F2C9-463F-9347-F5AF1F757ABB}"/>
    <cellStyle name="Normal 6 5 3 2 3 2" xfId="1683" xr:uid="{DA0A7088-A46A-4758-8F2B-7A1343C4CDFE}"/>
    <cellStyle name="Normal 6 5 3 2 3 3" xfId="1684" xr:uid="{90136F59-0DBC-4350-8DDA-AD0A2571BE7C}"/>
    <cellStyle name="Normal 6 5 3 2 3 4" xfId="1685" xr:uid="{631BB26B-79DF-461E-9EAF-BE1A916099A2}"/>
    <cellStyle name="Normal 6 5 3 2 4" xfId="1686" xr:uid="{1297490D-BA4B-4747-B232-A0650DA4F4CC}"/>
    <cellStyle name="Normal 6 5 3 2 5" xfId="1687" xr:uid="{312DCD5A-7914-47B8-A6E7-F9BDB78EA7B8}"/>
    <cellStyle name="Normal 6 5 3 2 6" xfId="1688" xr:uid="{753AD6FC-0AA5-4358-BD57-B05EE478D5A8}"/>
    <cellStyle name="Normal 6 5 3 3" xfId="1689" xr:uid="{F11E1944-A8F9-4A37-BEC1-85C2064E747D}"/>
    <cellStyle name="Normal 6 5 3 3 2" xfId="1690" xr:uid="{A5F4ADC8-0CA9-4D3E-B0E7-FEC080F1B12C}"/>
    <cellStyle name="Normal 6 5 3 3 2 2" xfId="1691" xr:uid="{5D33C7FD-1EE2-45E1-AAAE-336E79375581}"/>
    <cellStyle name="Normal 6 5 3 3 2 3" xfId="1692" xr:uid="{F9255C8E-540A-49AB-B16F-C49F89317A08}"/>
    <cellStyle name="Normal 6 5 3 3 2 4" xfId="1693" xr:uid="{334C2CC5-F1D5-4B1C-9087-DCCC95872A56}"/>
    <cellStyle name="Normal 6 5 3 3 3" xfId="1694" xr:uid="{8BB4022C-60BE-43C7-AC81-DD2BA40515BA}"/>
    <cellStyle name="Normal 6 5 3 3 4" xfId="1695" xr:uid="{404674BC-F804-42D5-82BD-286F8DF8D0BB}"/>
    <cellStyle name="Normal 6 5 3 3 5" xfId="1696" xr:uid="{3E05E495-D03D-4E6B-A63D-B19CC38B8FC0}"/>
    <cellStyle name="Normal 6 5 3 4" xfId="1697" xr:uid="{F1A8BB64-3314-407D-90CD-E1A77F630CFC}"/>
    <cellStyle name="Normal 6 5 3 4 2" xfId="1698" xr:uid="{326C7404-BFFB-4327-A486-66320396F402}"/>
    <cellStyle name="Normal 6 5 3 4 3" xfId="1699" xr:uid="{818E2516-02E1-40B2-AA4E-B272F19E57A5}"/>
    <cellStyle name="Normal 6 5 3 4 4" xfId="1700" xr:uid="{24578358-A579-42E1-949D-6F9A7CBED092}"/>
    <cellStyle name="Normal 6 5 3 5" xfId="1701" xr:uid="{25154881-9B68-4F4E-AE39-2EB39C557967}"/>
    <cellStyle name="Normal 6 5 3 5 2" xfId="1702" xr:uid="{72122ED5-30E3-4BFB-BAA3-EE3446377195}"/>
    <cellStyle name="Normal 6 5 3 5 3" xfId="1703" xr:uid="{941319C5-1094-48A5-A682-DA75CAF4EB95}"/>
    <cellStyle name="Normal 6 5 3 5 4" xfId="1704" xr:uid="{362463DA-501B-4420-8374-C0AC09AA0D64}"/>
    <cellStyle name="Normal 6 5 3 6" xfId="1705" xr:uid="{E4C937FE-AA4D-4873-923A-416C44E630FF}"/>
    <cellStyle name="Normal 6 5 3 7" xfId="1706" xr:uid="{5902C565-6C5B-41A4-B107-812C1A859CCD}"/>
    <cellStyle name="Normal 6 5 3 8" xfId="1707" xr:uid="{57BBA3C0-1260-4A29-B7F2-E84D071F7D5B}"/>
    <cellStyle name="Normal 6 5 4" xfId="1708" xr:uid="{6CD75A5D-3B80-4E83-B58C-53572DC3BEE0}"/>
    <cellStyle name="Normal 6 5 4 2" xfId="1709" xr:uid="{CFD2BFF3-A09C-4B79-9212-481AC62CC80C}"/>
    <cellStyle name="Normal 6 5 4 2 2" xfId="1710" xr:uid="{4DFFA634-432C-4C14-A38D-0BE9EA7A9A14}"/>
    <cellStyle name="Normal 6 5 4 2 2 2" xfId="1711" xr:uid="{9B1C672A-9B6F-4E81-91E4-0FC576E0A17E}"/>
    <cellStyle name="Normal 6 5 4 2 2 3" xfId="1712" xr:uid="{79E2763C-B9EB-4D6E-930F-CCC8F2AF4B65}"/>
    <cellStyle name="Normal 6 5 4 2 2 4" xfId="1713" xr:uid="{3D03C420-0B1B-4C54-AA3C-AC86C68C5B85}"/>
    <cellStyle name="Normal 6 5 4 2 3" xfId="1714" xr:uid="{C3E41EDD-B482-47CF-862C-6B372CC99364}"/>
    <cellStyle name="Normal 6 5 4 2 4" xfId="1715" xr:uid="{BEC7F440-D028-4423-98DF-7EABC6991739}"/>
    <cellStyle name="Normal 6 5 4 2 5" xfId="1716" xr:uid="{E4CEFBB0-FAA9-46BC-A5D3-7960CF7D9E2A}"/>
    <cellStyle name="Normal 6 5 4 3" xfId="1717" xr:uid="{89F5744E-A632-43C2-AF2F-0060BE7E712B}"/>
    <cellStyle name="Normal 6 5 4 3 2" xfId="1718" xr:uid="{F8B856BD-2B60-481B-9B2F-B786D513A2AA}"/>
    <cellStyle name="Normal 6 5 4 3 3" xfId="1719" xr:uid="{CC047133-7D14-4BAD-AD38-7D84BCB5123A}"/>
    <cellStyle name="Normal 6 5 4 3 4" xfId="1720" xr:uid="{88DD1FF0-7E84-4D4C-982C-7458BC09F198}"/>
    <cellStyle name="Normal 6 5 4 4" xfId="1721" xr:uid="{D30C61A3-13A1-40BD-973A-36890BD958A4}"/>
    <cellStyle name="Normal 6 5 4 4 2" xfId="1722" xr:uid="{5DBA9CE2-19CB-47AB-9CAB-784C060D5151}"/>
    <cellStyle name="Normal 6 5 4 4 3" xfId="1723" xr:uid="{F51EA291-4CC1-4F30-8132-771CF41B0488}"/>
    <cellStyle name="Normal 6 5 4 4 4" xfId="1724" xr:uid="{A9F9B76A-FC77-4B5D-8029-CBFA36E54D20}"/>
    <cellStyle name="Normal 6 5 4 5" xfId="1725" xr:uid="{4A551BF1-D45A-470C-98B4-F50758BE6CA6}"/>
    <cellStyle name="Normal 6 5 4 6" xfId="1726" xr:uid="{DF307424-1F0C-47F7-B6F6-91892A69DD2C}"/>
    <cellStyle name="Normal 6 5 4 7" xfId="1727" xr:uid="{41A392ED-0E02-456C-9828-D72FA9ACFED7}"/>
    <cellStyle name="Normal 6 5 5" xfId="1728" xr:uid="{81F5F32B-9EAA-4A25-A49F-C840D6B7BDC5}"/>
    <cellStyle name="Normal 6 5 5 2" xfId="1729" xr:uid="{4C96C4A6-BC5F-4570-BAEB-C7C5DF30432A}"/>
    <cellStyle name="Normal 6 5 5 2 2" xfId="1730" xr:uid="{DEAEBD05-E639-4320-8DFE-E50FD7DCAF67}"/>
    <cellStyle name="Normal 6 5 5 2 3" xfId="1731" xr:uid="{ECCA6445-24FD-42F8-B53E-FB1E110979BC}"/>
    <cellStyle name="Normal 6 5 5 2 4" xfId="1732" xr:uid="{AC884974-E52F-43E9-B7F8-01885FB214C9}"/>
    <cellStyle name="Normal 6 5 5 3" xfId="1733" xr:uid="{9D810ED4-366F-42B3-8564-E503A69DF64D}"/>
    <cellStyle name="Normal 6 5 5 3 2" xfId="1734" xr:uid="{E78F2489-D5C7-4D46-B628-FA6C1BCB706A}"/>
    <cellStyle name="Normal 6 5 5 3 3" xfId="1735" xr:uid="{629C8666-34FF-4119-A66D-25DD5D432353}"/>
    <cellStyle name="Normal 6 5 5 3 4" xfId="1736" xr:uid="{301D265F-1A51-464C-9BB8-B00504404095}"/>
    <cellStyle name="Normal 6 5 5 4" xfId="1737" xr:uid="{F05E79BF-5506-4B16-B394-AEECAF1F76AB}"/>
    <cellStyle name="Normal 6 5 5 5" xfId="1738" xr:uid="{0038BEA4-8239-4752-B38F-B8A68C99BDFB}"/>
    <cellStyle name="Normal 6 5 5 6" xfId="1739" xr:uid="{C2EF8DCE-43DB-4559-941D-383A6EE6415C}"/>
    <cellStyle name="Normal 6 5 6" xfId="1740" xr:uid="{7920B355-7179-4D12-96E6-DB8FCD2D09A3}"/>
    <cellStyle name="Normal 6 5 6 2" xfId="1741" xr:uid="{E4513F5B-7B17-40B8-8A27-751872EDD678}"/>
    <cellStyle name="Normal 6 5 6 2 2" xfId="1742" xr:uid="{C9DF810F-D735-4EB1-89E0-03FD5F36A249}"/>
    <cellStyle name="Normal 6 5 6 2 3" xfId="1743" xr:uid="{8946FE70-2D8E-43B2-87A9-192CB72D7023}"/>
    <cellStyle name="Normal 6 5 6 2 4" xfId="1744" xr:uid="{CF7D20FA-9660-441C-9C14-2A944FBD2EB7}"/>
    <cellStyle name="Normal 6 5 6 3" xfId="1745" xr:uid="{031772C7-707E-4F4C-9469-F83E25166043}"/>
    <cellStyle name="Normal 6 5 6 4" xfId="1746" xr:uid="{EA50BA82-5D02-4090-A199-4C059689C044}"/>
    <cellStyle name="Normal 6 5 6 5" xfId="1747" xr:uid="{8B3FAFED-CFD0-4100-9F40-A21D2702779F}"/>
    <cellStyle name="Normal 6 5 7" xfId="1748" xr:uid="{4362C4FC-C79C-4879-B307-BB3F7F8E176D}"/>
    <cellStyle name="Normal 6 5 7 2" xfId="1749" xr:uid="{C95E7BE3-AAFB-492C-8BB9-6E7C8DA76126}"/>
    <cellStyle name="Normal 6 5 7 3" xfId="1750" xr:uid="{39C80681-9504-4688-B2BB-94FE73D40931}"/>
    <cellStyle name="Normal 6 5 7 4" xfId="1751" xr:uid="{0BA74E42-5CE0-4227-B19C-74559B1DCC6C}"/>
    <cellStyle name="Normal 6 5 8" xfId="1752" xr:uid="{1A25D874-0D10-44FB-A634-D6CA95666C69}"/>
    <cellStyle name="Normal 6 5 8 2" xfId="1753" xr:uid="{B25C92B0-2CFC-4941-A189-63D5C95D83F0}"/>
    <cellStyle name="Normal 6 5 8 3" xfId="1754" xr:uid="{EA1F0F07-2C07-4427-8F0C-57D43950F963}"/>
    <cellStyle name="Normal 6 5 8 4" xfId="1755" xr:uid="{D272BD1C-CC63-40B6-8F39-9340C8E87F9F}"/>
    <cellStyle name="Normal 6 5 9" xfId="1756" xr:uid="{57092524-69C7-4EBA-8B9B-C553B8E3E6D7}"/>
    <cellStyle name="Normal 6 6" xfId="1757" xr:uid="{53082C65-C0AB-4C62-8466-85105304C4AE}"/>
    <cellStyle name="Normal 6 6 2" xfId="1758" xr:uid="{38577452-5C08-4538-8DE3-5F89DAF3BD3B}"/>
    <cellStyle name="Normal 6 6 2 2" xfId="1759" xr:uid="{FB569A85-FDA2-4D23-9A7A-A33336A3C833}"/>
    <cellStyle name="Normal 6 6 2 2 2" xfId="1760" xr:uid="{F70A1B92-6AB9-4353-A549-399D105AB2EB}"/>
    <cellStyle name="Normal 6 6 2 2 2 2" xfId="1761" xr:uid="{697DA240-814D-4E92-9487-4A504F44C50F}"/>
    <cellStyle name="Normal 6 6 2 2 2 3" xfId="1762" xr:uid="{FE1919BD-F451-4E3C-9288-C44555A3932A}"/>
    <cellStyle name="Normal 6 6 2 2 2 4" xfId="1763" xr:uid="{CE8D0341-B5ED-4D65-9F85-76F887748E51}"/>
    <cellStyle name="Normal 6 6 2 2 3" xfId="1764" xr:uid="{7DAF5F13-C064-41C7-8F05-F6BB789FB03D}"/>
    <cellStyle name="Normal 6 6 2 2 3 2" xfId="1765" xr:uid="{F3EC9D07-EFD8-4991-8E73-79429F18E6E3}"/>
    <cellStyle name="Normal 6 6 2 2 3 3" xfId="1766" xr:uid="{05EC1F68-11ED-4280-956C-B7F7A086D634}"/>
    <cellStyle name="Normal 6 6 2 2 3 4" xfId="1767" xr:uid="{0C37683E-D2E4-4693-8260-14C2311F81C9}"/>
    <cellStyle name="Normal 6 6 2 2 4" xfId="1768" xr:uid="{5B2CB6D5-CF94-44AE-A8CA-CFE0CFBC6359}"/>
    <cellStyle name="Normal 6 6 2 2 5" xfId="1769" xr:uid="{12E117E1-5E44-4787-A5D5-786AD7AF6460}"/>
    <cellStyle name="Normal 6 6 2 2 6" xfId="1770" xr:uid="{D117DE5F-31C8-4CF6-8D7B-130E692B3A9E}"/>
    <cellStyle name="Normal 6 6 2 3" xfId="1771" xr:uid="{85489CFF-6949-4FC8-939A-5D60B99CFBCA}"/>
    <cellStyle name="Normal 6 6 2 3 2" xfId="1772" xr:uid="{DBAA6F7F-EA09-4B57-B1C5-91E4C7ADA5F0}"/>
    <cellStyle name="Normal 6 6 2 3 2 2" xfId="1773" xr:uid="{94D006CA-2DE7-441D-BB58-0CE3176A5911}"/>
    <cellStyle name="Normal 6 6 2 3 2 3" xfId="1774" xr:uid="{8DE3A9A5-08A5-42EE-8E9E-7C8D761AE837}"/>
    <cellStyle name="Normal 6 6 2 3 2 4" xfId="1775" xr:uid="{DBC9106B-89AD-4F10-95F2-4050EF9BBD4B}"/>
    <cellStyle name="Normal 6 6 2 3 3" xfId="1776" xr:uid="{0B6ACDE2-5FD9-4BAF-8940-48A483F93F96}"/>
    <cellStyle name="Normal 6 6 2 3 4" xfId="1777" xr:uid="{8535AB3E-FAD2-44AF-B057-56D1DEA303E6}"/>
    <cellStyle name="Normal 6 6 2 3 5" xfId="1778" xr:uid="{AAD49DB4-91E9-444A-B2F6-7E7EE6FFCDD2}"/>
    <cellStyle name="Normal 6 6 2 4" xfId="1779" xr:uid="{A8598BC8-E5A6-4E74-A615-475F27E92710}"/>
    <cellStyle name="Normal 6 6 2 4 2" xfId="1780" xr:uid="{10BF97A1-A713-4748-AB14-8CEDE5E4D886}"/>
    <cellStyle name="Normal 6 6 2 4 3" xfId="1781" xr:uid="{325ED51A-20AE-4E8B-B555-B7D1C274F0A3}"/>
    <cellStyle name="Normal 6 6 2 4 4" xfId="1782" xr:uid="{9CFAD2A7-0CDF-4C84-B34E-19C6616521EB}"/>
    <cellStyle name="Normal 6 6 2 5" xfId="1783" xr:uid="{9FB0A7FC-5564-4F63-98B7-AAEED1B2E64D}"/>
    <cellStyle name="Normal 6 6 2 5 2" xfId="1784" xr:uid="{F8704B83-DF04-49C3-B498-7B3BD8A0E0CC}"/>
    <cellStyle name="Normal 6 6 2 5 3" xfId="1785" xr:uid="{8D2DB7C4-9CD6-49E3-9CC5-2C1C8DA103E2}"/>
    <cellStyle name="Normal 6 6 2 5 4" xfId="1786" xr:uid="{5C3FEB17-38E0-426F-BFE2-936BEF1B758F}"/>
    <cellStyle name="Normal 6 6 2 6" xfId="1787" xr:uid="{3FF66491-D504-46C7-BEF6-07C2134388E1}"/>
    <cellStyle name="Normal 6 6 2 7" xfId="1788" xr:uid="{B4A6FC4B-3C98-487D-A9FB-6EDE57FFCB03}"/>
    <cellStyle name="Normal 6 6 2 8" xfId="1789" xr:uid="{4CA7C81B-A20E-4456-A582-2107D03AD33B}"/>
    <cellStyle name="Normal 6 6 3" xfId="1790" xr:uid="{27AD9062-1331-48DA-8306-E5D08DFE5B3E}"/>
    <cellStyle name="Normal 6 6 3 2" xfId="1791" xr:uid="{0691A3C6-2D6F-400F-8A54-266627DA50F7}"/>
    <cellStyle name="Normal 6 6 3 2 2" xfId="1792" xr:uid="{C6C508BA-E6B4-43EA-8352-231911158815}"/>
    <cellStyle name="Normal 6 6 3 2 3" xfId="1793" xr:uid="{7C9C3767-9E30-4896-9858-F84C99222372}"/>
    <cellStyle name="Normal 6 6 3 2 4" xfId="1794" xr:uid="{27A6D310-E517-4B7F-AE05-513F528DAD93}"/>
    <cellStyle name="Normal 6 6 3 3" xfId="1795" xr:uid="{66DFD516-6CD2-4FC0-8BF9-E0CE9C5F292E}"/>
    <cellStyle name="Normal 6 6 3 3 2" xfId="1796" xr:uid="{702D9854-4555-467D-9AC1-F5E7AC607166}"/>
    <cellStyle name="Normal 6 6 3 3 3" xfId="1797" xr:uid="{659B6EBF-0DFB-465D-86A4-B528DF5478B5}"/>
    <cellStyle name="Normal 6 6 3 3 4" xfId="1798" xr:uid="{4970F986-E7E9-4334-990A-E11890087641}"/>
    <cellStyle name="Normal 6 6 3 4" xfId="1799" xr:uid="{08F7C130-0681-48E8-9568-3DEFE1383F64}"/>
    <cellStyle name="Normal 6 6 3 5" xfId="1800" xr:uid="{1A7F4B0B-D7D5-4E61-AD81-1D8C58C1FF5D}"/>
    <cellStyle name="Normal 6 6 3 6" xfId="1801" xr:uid="{9DE63B97-0744-4E47-A52E-463A2827FF1F}"/>
    <cellStyle name="Normal 6 6 4" xfId="1802" xr:uid="{C1E7CB52-D7FE-4DE9-BEEA-1275F4E757E7}"/>
    <cellStyle name="Normal 6 6 4 2" xfId="1803" xr:uid="{99530F9F-AD18-4F27-8546-20F312D8DC63}"/>
    <cellStyle name="Normal 6 6 4 2 2" xfId="1804" xr:uid="{3171B5C2-2C6B-4405-9E3C-2ECDC0F906AE}"/>
    <cellStyle name="Normal 6 6 4 2 3" xfId="1805" xr:uid="{C931E157-BE21-4AD9-BEAF-84564DBA2448}"/>
    <cellStyle name="Normal 6 6 4 2 4" xfId="1806" xr:uid="{1342CB70-7C14-4140-B3E4-8ED2F786772D}"/>
    <cellStyle name="Normal 6 6 4 3" xfId="1807" xr:uid="{BACD7E28-B589-43AF-9315-16B2A990B34E}"/>
    <cellStyle name="Normal 6 6 4 4" xfId="1808" xr:uid="{E2D774FB-9468-4107-9365-94D4C06E8DF2}"/>
    <cellStyle name="Normal 6 6 4 5" xfId="1809" xr:uid="{D85509B2-DC0C-49A8-ADA5-A3035E526CB6}"/>
    <cellStyle name="Normal 6 6 5" xfId="1810" xr:uid="{097C1C94-A793-46E8-B67E-BAC0F5A40A21}"/>
    <cellStyle name="Normal 6 6 5 2" xfId="1811" xr:uid="{1447E391-774C-4CF4-BF8A-2A9C40595708}"/>
    <cellStyle name="Normal 6 6 5 3" xfId="1812" xr:uid="{BBF52302-3DC5-42BB-A50E-CF927D51EB3F}"/>
    <cellStyle name="Normal 6 6 5 4" xfId="1813" xr:uid="{2A04B959-36F6-4349-AFEF-68B92849D4CC}"/>
    <cellStyle name="Normal 6 6 6" xfId="1814" xr:uid="{A065F8FC-E2BE-45E4-90F2-5BD5519A7FBE}"/>
    <cellStyle name="Normal 6 6 6 2" xfId="1815" xr:uid="{34BA8F74-503E-4B3F-A7FB-8C31A383DB94}"/>
    <cellStyle name="Normal 6 6 6 3" xfId="1816" xr:uid="{9D23E26D-12C4-45CE-9CDD-54FEA4B6F891}"/>
    <cellStyle name="Normal 6 6 6 4" xfId="1817" xr:uid="{0DD5D74D-A6FC-48E5-9754-9D84D5CEA00E}"/>
    <cellStyle name="Normal 6 6 7" xfId="1818" xr:uid="{B47A5350-4694-4A79-982A-0C887E4B42D0}"/>
    <cellStyle name="Normal 6 6 8" xfId="1819" xr:uid="{3B6CFE93-291F-4DAE-82ED-9E4958EBA412}"/>
    <cellStyle name="Normal 6 6 9" xfId="1820" xr:uid="{6D265DB8-FF84-453D-B3DA-12504C4634FD}"/>
    <cellStyle name="Normal 6 7" xfId="1821" xr:uid="{6C90B5A4-7B20-411E-BD90-EC9246D97099}"/>
    <cellStyle name="Normal 6 7 2" xfId="1822" xr:uid="{D42FA448-666E-47CC-8605-F58ABC3AE129}"/>
    <cellStyle name="Normal 6 7 2 2" xfId="1823" xr:uid="{995F7C8D-A813-4CA4-B76D-48B3105FC9F2}"/>
    <cellStyle name="Normal 6 7 2 2 2" xfId="1824" xr:uid="{ADEE3CDB-8910-4FDE-A531-1B1D8C6C74BA}"/>
    <cellStyle name="Normal 6 7 2 2 2 2" xfId="4008" xr:uid="{25AB20A6-C85F-4A93-98C1-9BEEFE0072C7}"/>
    <cellStyle name="Normal 6 7 2 2 3" xfId="1825" xr:uid="{AB24D22C-B310-438B-93B0-342DAEB184A8}"/>
    <cellStyle name="Normal 6 7 2 2 4" xfId="1826" xr:uid="{905B2A42-5D8A-4F47-81AC-4B90A3C81BA4}"/>
    <cellStyle name="Normal 6 7 2 3" xfId="1827" xr:uid="{D232FF29-0B49-4A8F-87D6-205E3FBDF1B3}"/>
    <cellStyle name="Normal 6 7 2 3 2" xfId="1828" xr:uid="{ADC713E1-1BEC-4490-ADFB-276C93F41F06}"/>
    <cellStyle name="Normal 6 7 2 3 3" xfId="1829" xr:uid="{C9025C82-FB1B-4B24-8296-E5679AD5ECA7}"/>
    <cellStyle name="Normal 6 7 2 3 4" xfId="1830" xr:uid="{F921A922-37F2-48DD-B30D-68C2BBBF4704}"/>
    <cellStyle name="Normal 6 7 2 4" xfId="1831" xr:uid="{5D947CE5-B7D3-452A-8814-FAD9EABF5A87}"/>
    <cellStyle name="Normal 6 7 2 5" xfId="1832" xr:uid="{77CD72C2-4097-4A4C-9F95-E509BDE24CDF}"/>
    <cellStyle name="Normal 6 7 2 6" xfId="1833" xr:uid="{8C97E8E0-59B4-4A34-89DD-14C159167AAD}"/>
    <cellStyle name="Normal 6 7 3" xfId="1834" xr:uid="{78375724-8235-4D09-B9B9-A98353CAF7CA}"/>
    <cellStyle name="Normal 6 7 3 2" xfId="1835" xr:uid="{00011120-5EEB-4DC7-9AB8-A734CFAF4EE6}"/>
    <cellStyle name="Normal 6 7 3 2 2" xfId="1836" xr:uid="{69ADE61D-426F-4C80-800B-AB618A3A73AF}"/>
    <cellStyle name="Normal 6 7 3 2 3" xfId="1837" xr:uid="{C494BE80-4011-4E62-9EA4-9B225646A1A6}"/>
    <cellStyle name="Normal 6 7 3 2 4" xfId="1838" xr:uid="{A93E46D7-D4F8-4A7B-A85D-196B4631A079}"/>
    <cellStyle name="Normal 6 7 3 3" xfId="1839" xr:uid="{023270B9-522F-46B7-8F59-EC366A9D1791}"/>
    <cellStyle name="Normal 6 7 3 4" xfId="1840" xr:uid="{83E21B5A-C565-482B-AD2D-66A211BA6CEE}"/>
    <cellStyle name="Normal 6 7 3 5" xfId="1841" xr:uid="{2AC383AE-5E05-400A-A669-66875EE125EC}"/>
    <cellStyle name="Normal 6 7 4" xfId="1842" xr:uid="{7E6CA263-7DB1-469D-84E1-43B78F36350B}"/>
    <cellStyle name="Normal 6 7 4 2" xfId="1843" xr:uid="{05335022-9D59-4B33-A240-EF0E19E8A459}"/>
    <cellStyle name="Normal 6 7 4 3" xfId="1844" xr:uid="{34B244D5-4C35-42CC-B028-60E9F638E6D4}"/>
    <cellStyle name="Normal 6 7 4 4" xfId="1845" xr:uid="{1A361498-271B-4CB2-817E-0D595D8641C8}"/>
    <cellStyle name="Normal 6 7 5" xfId="1846" xr:uid="{F75FE572-CB7B-4A3A-8499-2105B0195D0F}"/>
    <cellStyle name="Normal 6 7 5 2" xfId="1847" xr:uid="{760E3BE5-1FAD-4533-85B1-A35A2C6721A0}"/>
    <cellStyle name="Normal 6 7 5 3" xfId="1848" xr:uid="{D09EF1D1-10AB-4ED1-B14F-8933FC6278E0}"/>
    <cellStyle name="Normal 6 7 5 4" xfId="1849" xr:uid="{6DE013ED-CB01-4735-BE5B-11790DE07F65}"/>
    <cellStyle name="Normal 6 7 6" xfId="1850" xr:uid="{668E399F-244A-48D5-8065-940644CC560F}"/>
    <cellStyle name="Normal 6 7 7" xfId="1851" xr:uid="{AAE4F03A-9425-4E0E-9434-60AEF2D906E5}"/>
    <cellStyle name="Normal 6 7 8" xfId="1852" xr:uid="{0B7EBAD8-0558-4421-A26E-7929D6241502}"/>
    <cellStyle name="Normal 6 8" xfId="1853" xr:uid="{088CDF27-5688-410D-964A-A5DD91EBA4EE}"/>
    <cellStyle name="Normal 6 8 2" xfId="1854" xr:uid="{91E81EAE-01B6-4BAA-A7C9-215246454929}"/>
    <cellStyle name="Normal 6 8 2 2" xfId="1855" xr:uid="{F1EF89F0-09FE-4192-81AB-96EEB8C51930}"/>
    <cellStyle name="Normal 6 8 2 2 2" xfId="1856" xr:uid="{0781A6D5-2C23-4F3E-977C-135288BFE40B}"/>
    <cellStyle name="Normal 6 8 2 2 3" xfId="1857" xr:uid="{A8012C08-7A92-474F-AF22-9EAC842E14E5}"/>
    <cellStyle name="Normal 6 8 2 2 4" xfId="1858" xr:uid="{8490A2A3-76E3-48C6-AE8F-1DFD10592EF8}"/>
    <cellStyle name="Normal 6 8 2 3" xfId="1859" xr:uid="{57C585FE-1933-47C6-8289-23CA9E1B76FC}"/>
    <cellStyle name="Normal 6 8 2 4" xfId="1860" xr:uid="{34B3B7B9-9332-4685-BBBA-3B74428CE884}"/>
    <cellStyle name="Normal 6 8 2 5" xfId="1861" xr:uid="{A74B8F1B-084A-4EDF-9C5A-01736A69FA8F}"/>
    <cellStyle name="Normal 6 8 3" xfId="1862" xr:uid="{BE324AA1-83E1-4FFD-A3A7-CBDA743363B3}"/>
    <cellStyle name="Normal 6 8 3 2" xfId="1863" xr:uid="{01E588BC-2294-4B1C-A138-F81F96AACF4C}"/>
    <cellStyle name="Normal 6 8 3 3" xfId="1864" xr:uid="{94934981-157B-40DD-9B87-B7F33B1D2278}"/>
    <cellStyle name="Normal 6 8 3 4" xfId="1865" xr:uid="{927DD9BC-99B8-4C11-AC96-EF3411B80D91}"/>
    <cellStyle name="Normal 6 8 4" xfId="1866" xr:uid="{8AEBD7C6-75CD-4374-AE09-FF5BE3A08AB0}"/>
    <cellStyle name="Normal 6 8 4 2" xfId="1867" xr:uid="{9924BC5E-BC5C-4297-8D15-9986731BBDBB}"/>
    <cellStyle name="Normal 6 8 4 3" xfId="1868" xr:uid="{9CB842E0-70F7-4065-9D59-182DC094F747}"/>
    <cellStyle name="Normal 6 8 4 4" xfId="1869" xr:uid="{D22D0A0D-F1C5-49D3-989E-1FEB097E17D0}"/>
    <cellStyle name="Normal 6 8 5" xfId="1870" xr:uid="{F190A795-ED39-44D0-A248-2A149EE4A9DC}"/>
    <cellStyle name="Normal 6 8 6" xfId="1871" xr:uid="{BABCDDE8-3978-4075-AD32-E41B252B0EC4}"/>
    <cellStyle name="Normal 6 8 7" xfId="1872" xr:uid="{D57D63BA-DB38-478E-A5D1-1814FA0588DE}"/>
    <cellStyle name="Normal 6 9" xfId="1873" xr:uid="{96D15517-4BFB-47EE-A632-915B7E7ED9F3}"/>
    <cellStyle name="Normal 6 9 2" xfId="1874" xr:uid="{18A28A7F-6FF2-4E63-AED8-788AD580F982}"/>
    <cellStyle name="Normal 6 9 2 2" xfId="1875" xr:uid="{87B20ECF-BAAF-4B0D-919E-4C8DEC7C283E}"/>
    <cellStyle name="Normal 6 9 2 3" xfId="1876" xr:uid="{6BD532AA-4CDD-44B7-A4A5-12ADE16930A9}"/>
    <cellStyle name="Normal 6 9 2 4" xfId="1877" xr:uid="{39BC641F-9AFC-44FB-A99C-590D6D381074}"/>
    <cellStyle name="Normal 6 9 3" xfId="1878" xr:uid="{1C961697-B8E4-4D32-B259-3EE1253098F3}"/>
    <cellStyle name="Normal 6 9 3 2" xfId="1879" xr:uid="{8C8F5274-E0C5-4AF4-A2FB-AB8572E1E811}"/>
    <cellStyle name="Normal 6 9 3 3" xfId="1880" xr:uid="{70070680-B405-451B-8810-11D311B43E31}"/>
    <cellStyle name="Normal 6 9 3 4" xfId="1881" xr:uid="{C3A85780-D6EB-47CA-805C-F28EFBFE1309}"/>
    <cellStyle name="Normal 6 9 4" xfId="1882" xr:uid="{71DB04F6-82A0-4C1E-9A3E-E0D93D3CCD15}"/>
    <cellStyle name="Normal 6 9 5" xfId="1883" xr:uid="{3D0C24FA-0FB2-47D6-B02B-DD4C589AF5AB}"/>
    <cellStyle name="Normal 6 9 6" xfId="1884" xr:uid="{AE13E610-9899-45B9-943B-57465D3C2DB2}"/>
    <cellStyle name="Normal 7" xfId="86" xr:uid="{CED3DB18-54A7-4D5D-839E-8901953C5F8B}"/>
    <cellStyle name="Normal 7 10" xfId="1885" xr:uid="{E7EE741A-B6B6-4740-8513-9617A7717E78}"/>
    <cellStyle name="Normal 7 10 2" xfId="1886" xr:uid="{C4319326-FD08-4B12-8711-EA3FEDAC653A}"/>
    <cellStyle name="Normal 7 10 3" xfId="1887" xr:uid="{4F52DDE5-70C9-4318-8410-51D68C9630E0}"/>
    <cellStyle name="Normal 7 10 4" xfId="1888" xr:uid="{3923C26A-C0BD-4755-9B81-F59004E84398}"/>
    <cellStyle name="Normal 7 11" xfId="1889" xr:uid="{A0DD4857-E163-4509-B3D2-3DC28D72D959}"/>
    <cellStyle name="Normal 7 11 2" xfId="1890" xr:uid="{39E1792E-9229-4266-89DD-911B9C842080}"/>
    <cellStyle name="Normal 7 11 3" xfId="1891" xr:uid="{2D425ED4-F1E8-4908-98BC-370100CDC7A0}"/>
    <cellStyle name="Normal 7 11 4" xfId="1892" xr:uid="{E52314DD-9325-480D-88C1-4689331ACAB7}"/>
    <cellStyle name="Normal 7 12" xfId="1893" xr:uid="{E512C4E0-0896-4A63-B731-80ACC2D24F05}"/>
    <cellStyle name="Normal 7 12 2" xfId="1894" xr:uid="{1BD3FD85-04D8-49AF-84B0-FC8887FA3F1D}"/>
    <cellStyle name="Normal 7 13" xfId="1895" xr:uid="{FA57CC5B-FCBD-4EE1-B7D4-DABE8F804D0E}"/>
    <cellStyle name="Normal 7 14" xfId="1896" xr:uid="{95AC049C-A7AF-4B9E-BF56-F9EB27B3C515}"/>
    <cellStyle name="Normal 7 15" xfId="1897" xr:uid="{8D9A4641-B3BF-458F-B63B-860A0B21D903}"/>
    <cellStyle name="Normal 7 2" xfId="87" xr:uid="{898814DC-E15B-4E7F-9390-9F6AFAAAE6DE}"/>
    <cellStyle name="Normal 7 2 10" xfId="1898" xr:uid="{4CD15DA3-6B37-479C-89AB-F85943FB5105}"/>
    <cellStyle name="Normal 7 2 11" xfId="1899" xr:uid="{631B31B4-BE0F-4839-9A12-17FAF159BE64}"/>
    <cellStyle name="Normal 7 2 2" xfId="1900" xr:uid="{C3B9076A-6C25-4E3D-A4FE-0BC5E77D2F6B}"/>
    <cellStyle name="Normal 7 2 2 2" xfId="1901" xr:uid="{ADA842A4-0E5D-4F63-AE52-5639D0ED5720}"/>
    <cellStyle name="Normal 7 2 2 2 2" xfId="1902" xr:uid="{54E8EEE0-457B-4DB1-B3EA-A7A102B97BB5}"/>
    <cellStyle name="Normal 7 2 2 2 2 2" xfId="1903" xr:uid="{BDE932F5-4BF2-4CE9-A341-AEB995670522}"/>
    <cellStyle name="Normal 7 2 2 2 2 2 2" xfId="1904" xr:uid="{011877C4-0695-4CDE-9815-6DBEB7007907}"/>
    <cellStyle name="Normal 7 2 2 2 2 2 2 2" xfId="4009" xr:uid="{8614531C-FCE0-4D32-B4A4-CBE7FB2C5A73}"/>
    <cellStyle name="Normal 7 2 2 2 2 2 2 2 2" xfId="4010" xr:uid="{7552CDB4-FB4A-46B9-AB6C-1FE999E1CE8E}"/>
    <cellStyle name="Normal 7 2 2 2 2 2 2 3" xfId="4011" xr:uid="{168C3C4B-B32E-4B53-B707-F49AFDC4D81D}"/>
    <cellStyle name="Normal 7 2 2 2 2 2 3" xfId="1905" xr:uid="{9E4D11F7-D015-40BB-A9B9-0A8B6825EEDA}"/>
    <cellStyle name="Normal 7 2 2 2 2 2 3 2" xfId="4012" xr:uid="{AE1524CE-98FA-441B-AA1B-0E93F38EEC20}"/>
    <cellStyle name="Normal 7 2 2 2 2 2 4" xfId="1906" xr:uid="{8254763C-EA9A-43D1-95AC-E82BEEEE81EB}"/>
    <cellStyle name="Normal 7 2 2 2 2 3" xfId="1907" xr:uid="{550DAF0C-CBD1-4F83-8C55-E740D44AA1D7}"/>
    <cellStyle name="Normal 7 2 2 2 2 3 2" xfId="1908" xr:uid="{0C73EB6C-997C-4A56-B4D5-F96029A13EAC}"/>
    <cellStyle name="Normal 7 2 2 2 2 3 2 2" xfId="4013" xr:uid="{5AAA0F0C-58C9-4756-90EE-BDD9989B6E94}"/>
    <cellStyle name="Normal 7 2 2 2 2 3 3" xfId="1909" xr:uid="{5746A84D-5845-413B-8082-32669291A1BA}"/>
    <cellStyle name="Normal 7 2 2 2 2 3 4" xfId="1910" xr:uid="{B4420AB2-CD43-4DE6-8321-05F47B906CEE}"/>
    <cellStyle name="Normal 7 2 2 2 2 4" xfId="1911" xr:uid="{654A18D1-A368-4375-8F5E-A0DFCDEFBF68}"/>
    <cellStyle name="Normal 7 2 2 2 2 4 2" xfId="4014" xr:uid="{92638A49-FB2C-470E-A392-40875FA9E39B}"/>
    <cellStyle name="Normal 7 2 2 2 2 5" xfId="1912" xr:uid="{EF67DE15-005B-4E5A-8E28-7750E6C9BC82}"/>
    <cellStyle name="Normal 7 2 2 2 2 6" xfId="1913" xr:uid="{B98FB43A-12AE-45EC-98BC-727659BDAA0E}"/>
    <cellStyle name="Normal 7 2 2 2 3" xfId="1914" xr:uid="{237DAD60-9785-45CB-BC07-8F2284A3BD57}"/>
    <cellStyle name="Normal 7 2 2 2 3 2" xfId="1915" xr:uid="{49A0A5BC-E12F-41D6-8FF2-6A637E645577}"/>
    <cellStyle name="Normal 7 2 2 2 3 2 2" xfId="1916" xr:uid="{CA6A6DE0-F578-4F2A-B6CF-3B604649E19D}"/>
    <cellStyle name="Normal 7 2 2 2 3 2 2 2" xfId="4015" xr:uid="{F0D0330A-5297-47D8-911A-56D2064DFC48}"/>
    <cellStyle name="Normal 7 2 2 2 3 2 2 2 2" xfId="4016" xr:uid="{7E7E1582-0BF6-40FE-91E7-059C02CECAFA}"/>
    <cellStyle name="Normal 7 2 2 2 3 2 2 3" xfId="4017" xr:uid="{A595CC04-1E4D-459B-B34B-842C5EA54461}"/>
    <cellStyle name="Normal 7 2 2 2 3 2 3" xfId="1917" xr:uid="{BCBA2155-1648-412D-B094-2C2A5905E45A}"/>
    <cellStyle name="Normal 7 2 2 2 3 2 3 2" xfId="4018" xr:uid="{A303D826-46F7-4BCD-A78F-2E6557E658BF}"/>
    <cellStyle name="Normal 7 2 2 2 3 2 4" xfId="1918" xr:uid="{B8F8BDD0-0995-4460-B87A-2F77118418AC}"/>
    <cellStyle name="Normal 7 2 2 2 3 3" xfId="1919" xr:uid="{D815FD2B-9A98-4AB4-85DB-D26E50E266E3}"/>
    <cellStyle name="Normal 7 2 2 2 3 3 2" xfId="4019" xr:uid="{4D797BAB-E926-4507-8BE7-88E60975453E}"/>
    <cellStyle name="Normal 7 2 2 2 3 3 2 2" xfId="4020" xr:uid="{F25D4576-A7E3-4C28-89CD-287CB3853A9F}"/>
    <cellStyle name="Normal 7 2 2 2 3 3 3" xfId="4021" xr:uid="{80D46D09-572A-449F-956F-2781D77EEA44}"/>
    <cellStyle name="Normal 7 2 2 2 3 4" xfId="1920" xr:uid="{488AB787-F423-4E1C-9C46-6DE6ED933FD6}"/>
    <cellStyle name="Normal 7 2 2 2 3 4 2" xfId="4022" xr:uid="{2E1B5EBF-C6C7-4BDE-89E7-6954A6E0921E}"/>
    <cellStyle name="Normal 7 2 2 2 3 5" xfId="1921" xr:uid="{503B51F2-1724-4AB5-AE76-085E7A24B6DD}"/>
    <cellStyle name="Normal 7 2 2 2 4" xfId="1922" xr:uid="{DC9A1BD8-F61D-4309-8FD6-AB9F592DA5A8}"/>
    <cellStyle name="Normal 7 2 2 2 4 2" xfId="1923" xr:uid="{8D39E2FB-1CC4-425A-A91E-77F4D3A1C57F}"/>
    <cellStyle name="Normal 7 2 2 2 4 2 2" xfId="4023" xr:uid="{61860396-7BF4-47F9-93AF-C80C3650E3B6}"/>
    <cellStyle name="Normal 7 2 2 2 4 2 2 2" xfId="4024" xr:uid="{761FE2B6-F0C9-402D-815C-DBF9A68FC15A}"/>
    <cellStyle name="Normal 7 2 2 2 4 2 3" xfId="4025" xr:uid="{0B6436E3-0F50-408A-9FD9-EFC5671B9732}"/>
    <cellStyle name="Normal 7 2 2 2 4 3" xfId="1924" xr:uid="{F5A9C801-8537-4136-81D0-0EA1F16574F4}"/>
    <cellStyle name="Normal 7 2 2 2 4 3 2" xfId="4026" xr:uid="{89F0B41E-E47F-40C6-BE15-C517EF68DB0F}"/>
    <cellStyle name="Normal 7 2 2 2 4 4" xfId="1925" xr:uid="{1930F6E5-3067-4642-83B4-6565FC627B82}"/>
    <cellStyle name="Normal 7 2 2 2 5" xfId="1926" xr:uid="{1D99F274-039F-4506-9214-E7AC50324015}"/>
    <cellStyle name="Normal 7 2 2 2 5 2" xfId="1927" xr:uid="{1F75BFF3-E6F9-4798-9F00-71B481FA9B60}"/>
    <cellStyle name="Normal 7 2 2 2 5 2 2" xfId="4027" xr:uid="{E63D6F3B-EA8E-42B9-899B-EFB08B486BA8}"/>
    <cellStyle name="Normal 7 2 2 2 5 3" xfId="1928" xr:uid="{B2C30CCC-F307-4E05-BFAF-49C23DF0D48C}"/>
    <cellStyle name="Normal 7 2 2 2 5 4" xfId="1929" xr:uid="{64B28D97-223F-47A6-ACCB-75F1C0684AFC}"/>
    <cellStyle name="Normal 7 2 2 2 6" xfId="1930" xr:uid="{ABECFCF5-0554-4814-AF6A-9EA7ECF1B561}"/>
    <cellStyle name="Normal 7 2 2 2 6 2" xfId="4028" xr:uid="{EEDC9800-E588-46D5-9BD6-56A8CF4C1292}"/>
    <cellStyle name="Normal 7 2 2 2 7" xfId="1931" xr:uid="{D8395BC6-6CDE-4A5A-88D5-5021255FC1B8}"/>
    <cellStyle name="Normal 7 2 2 2 8" xfId="1932" xr:uid="{7EBC0B78-6ABA-4614-B0C9-54B657F8986E}"/>
    <cellStyle name="Normal 7 2 2 3" xfId="1933" xr:uid="{8A45B972-1804-46EB-97DB-40BB316D4334}"/>
    <cellStyle name="Normal 7 2 2 3 2" xfId="1934" xr:uid="{26A36133-5F32-4168-B67D-87637F8EBF48}"/>
    <cellStyle name="Normal 7 2 2 3 2 2" xfId="1935" xr:uid="{3301906E-AF9D-4508-9E61-5DF2DD1803D7}"/>
    <cellStyle name="Normal 7 2 2 3 2 2 2" xfId="4029" xr:uid="{53E862C0-8399-4AE0-8A7E-FBAEFFC634A6}"/>
    <cellStyle name="Normal 7 2 2 3 2 2 2 2" xfId="4030" xr:uid="{AAE08AED-991A-4D48-ADA0-CC8928E05D10}"/>
    <cellStyle name="Normal 7 2 2 3 2 2 3" xfId="4031" xr:uid="{71C8DE66-AF81-4CF5-BACE-BE7C85BA794C}"/>
    <cellStyle name="Normal 7 2 2 3 2 3" xfId="1936" xr:uid="{97513B29-1C2D-41E0-9423-1B66A1120F25}"/>
    <cellStyle name="Normal 7 2 2 3 2 3 2" xfId="4032" xr:uid="{8486F185-6EAD-42FD-B346-A44B78EB9818}"/>
    <cellStyle name="Normal 7 2 2 3 2 4" xfId="1937" xr:uid="{E1128582-52B2-40AB-B8E9-2DA78CB7D848}"/>
    <cellStyle name="Normal 7 2 2 3 3" xfId="1938" xr:uid="{84A8D78A-7CB6-4938-AEE4-29ADAB9A4816}"/>
    <cellStyle name="Normal 7 2 2 3 3 2" xfId="1939" xr:uid="{E17D9868-5DFF-4548-98BB-67C95D0ADBC7}"/>
    <cellStyle name="Normal 7 2 2 3 3 2 2" xfId="4033" xr:uid="{9C3AC721-8A39-46A9-B18A-6A31D41AED29}"/>
    <cellStyle name="Normal 7 2 2 3 3 3" xfId="1940" xr:uid="{92FA2E6C-B6E5-4D81-A82F-71E9D837D366}"/>
    <cellStyle name="Normal 7 2 2 3 3 4" xfId="1941" xr:uid="{46928DE0-67EB-470F-A3E5-EBF887E570B9}"/>
    <cellStyle name="Normal 7 2 2 3 4" xfId="1942" xr:uid="{F8EAA325-0C5F-4C67-BF9F-3D21CC7E1DBF}"/>
    <cellStyle name="Normal 7 2 2 3 4 2" xfId="4034" xr:uid="{105994B9-28B6-468F-A066-5BA6F0B5DAD7}"/>
    <cellStyle name="Normal 7 2 2 3 5" xfId="1943" xr:uid="{C7909BB1-CD0D-4006-9B0C-5AB59D7303E3}"/>
    <cellStyle name="Normal 7 2 2 3 6" xfId="1944" xr:uid="{072BA699-D9A7-4A49-A744-30CD1592AFE4}"/>
    <cellStyle name="Normal 7 2 2 4" xfId="1945" xr:uid="{18749636-0DF4-400E-B350-6508079D75DD}"/>
    <cellStyle name="Normal 7 2 2 4 2" xfId="1946" xr:uid="{97B09C18-1F3B-4EC5-882A-2052B696C9C8}"/>
    <cellStyle name="Normal 7 2 2 4 2 2" xfId="1947" xr:uid="{654F368F-444E-40B9-AA8E-1C90FD726B07}"/>
    <cellStyle name="Normal 7 2 2 4 2 2 2" xfId="4035" xr:uid="{3B717739-DE6C-41CA-8FB0-A7A31C3C5DAE}"/>
    <cellStyle name="Normal 7 2 2 4 2 2 2 2" xfId="4036" xr:uid="{860D570E-358A-4BE2-A7F4-83BF3050C12C}"/>
    <cellStyle name="Normal 7 2 2 4 2 2 3" xfId="4037" xr:uid="{9050FE8E-4A74-49CB-8FA4-0745E38EF126}"/>
    <cellStyle name="Normal 7 2 2 4 2 3" xfId="1948" xr:uid="{28A4CB9C-FC16-46A1-BF7F-FA8CE3E72DF6}"/>
    <cellStyle name="Normal 7 2 2 4 2 3 2" xfId="4038" xr:uid="{E43358F7-4CDE-411C-8451-738E764C98BE}"/>
    <cellStyle name="Normal 7 2 2 4 2 4" xfId="1949" xr:uid="{AA311A06-BC0D-46F4-8396-430837F637A9}"/>
    <cellStyle name="Normal 7 2 2 4 3" xfId="1950" xr:uid="{437D3EE7-932B-4FB0-8F3C-994704EE4880}"/>
    <cellStyle name="Normal 7 2 2 4 3 2" xfId="4039" xr:uid="{557CE3DB-42B8-4ACE-9545-059F5B719F6B}"/>
    <cellStyle name="Normal 7 2 2 4 3 2 2" xfId="4040" xr:uid="{BB44D990-B61D-453B-90AF-5C8C4566E183}"/>
    <cellStyle name="Normal 7 2 2 4 3 3" xfId="4041" xr:uid="{EBD87A19-2782-401B-97D9-4BA8A91BCFC2}"/>
    <cellStyle name="Normal 7 2 2 4 4" xfId="1951" xr:uid="{B5A64AF2-7D23-4F36-9B1D-E91EC0F52D09}"/>
    <cellStyle name="Normal 7 2 2 4 4 2" xfId="4042" xr:uid="{F28C8124-CB81-4F84-9273-6E62EE2F5302}"/>
    <cellStyle name="Normal 7 2 2 4 5" xfId="1952" xr:uid="{3E3DAEEE-A993-4291-803E-2ACD5DAE78D3}"/>
    <cellStyle name="Normal 7 2 2 5" xfId="1953" xr:uid="{215003DA-3CE5-403A-8C6A-B8879B555287}"/>
    <cellStyle name="Normal 7 2 2 5 2" xfId="1954" xr:uid="{7E7FA088-A675-45E4-B529-15EA264360BB}"/>
    <cellStyle name="Normal 7 2 2 5 2 2" xfId="4043" xr:uid="{26673042-4D16-4A35-A3F4-F2BCC702FA89}"/>
    <cellStyle name="Normal 7 2 2 5 2 2 2" xfId="4044" xr:uid="{F35298CA-967A-4E3F-93C8-0066966F9583}"/>
    <cellStyle name="Normal 7 2 2 5 2 3" xfId="4045" xr:uid="{E3F70320-E38F-4868-9243-DBEB38120F5C}"/>
    <cellStyle name="Normal 7 2 2 5 3" xfId="1955" xr:uid="{43660037-6D9F-4661-BB69-968DA2102838}"/>
    <cellStyle name="Normal 7 2 2 5 3 2" xfId="4046" xr:uid="{BE8CA642-71F0-4E0E-B68A-C549B85BDDC7}"/>
    <cellStyle name="Normal 7 2 2 5 4" xfId="1956" xr:uid="{2B2900AC-8C30-47E8-8AC3-BA1B8C99D5A1}"/>
    <cellStyle name="Normal 7 2 2 6" xfId="1957" xr:uid="{089BC674-A6F0-427F-8DF9-C1762804586B}"/>
    <cellStyle name="Normal 7 2 2 6 2" xfId="1958" xr:uid="{D39102D7-B054-4F6F-8A13-12AF80506BA8}"/>
    <cellStyle name="Normal 7 2 2 6 2 2" xfId="4047" xr:uid="{52F645A1-812E-4EA5-8280-F336F6DFD7E6}"/>
    <cellStyle name="Normal 7 2 2 6 3" xfId="1959" xr:uid="{6003655B-B56D-48B5-9AEF-9E4029BECBE9}"/>
    <cellStyle name="Normal 7 2 2 6 4" xfId="1960" xr:uid="{CBA32EEB-D8F7-43A3-A71C-B9E7103EFDB1}"/>
    <cellStyle name="Normal 7 2 2 7" xfId="1961" xr:uid="{DF0C7109-5F8C-42CD-AC6B-360853C216AA}"/>
    <cellStyle name="Normal 7 2 2 7 2" xfId="4048" xr:uid="{8D05F79A-CA73-423C-B3E9-165ADDD41A79}"/>
    <cellStyle name="Normal 7 2 2 8" xfId="1962" xr:uid="{83585CD2-F117-49C1-8E37-68F9AA016A16}"/>
    <cellStyle name="Normal 7 2 2 9" xfId="1963" xr:uid="{69BBCDEB-27FF-4A2C-845E-70E9186F3B7B}"/>
    <cellStyle name="Normal 7 2 3" xfId="1964" xr:uid="{ED934211-6228-4EB8-B7D2-4E99D612E976}"/>
    <cellStyle name="Normal 7 2 3 2" xfId="1965" xr:uid="{F65FF7F6-2237-4A61-A63D-4F5192DCF692}"/>
    <cellStyle name="Normal 7 2 3 2 2" xfId="1966" xr:uid="{3DFAA5CB-CEFF-42EE-A25E-0ECFA43592EA}"/>
    <cellStyle name="Normal 7 2 3 2 2 2" xfId="1967" xr:uid="{902625C3-2DC2-451D-83EC-B5E19AE983BA}"/>
    <cellStyle name="Normal 7 2 3 2 2 2 2" xfId="4049" xr:uid="{62F77C5A-E63A-47F1-B381-21C977A65699}"/>
    <cellStyle name="Normal 7 2 3 2 2 2 2 2" xfId="4050" xr:uid="{3BF5C4C7-DE76-4CA4-BA42-68321E4AA00E}"/>
    <cellStyle name="Normal 7 2 3 2 2 2 3" xfId="4051" xr:uid="{C0E71368-F99D-4E2F-BE05-CB379998C939}"/>
    <cellStyle name="Normal 7 2 3 2 2 3" xfId="1968" xr:uid="{9E5224AF-A8D0-4C81-A938-8F33EC37E0CF}"/>
    <cellStyle name="Normal 7 2 3 2 2 3 2" xfId="4052" xr:uid="{44E46721-B42A-43E8-A96E-E338202F9EC0}"/>
    <cellStyle name="Normal 7 2 3 2 2 4" xfId="1969" xr:uid="{C0201ABD-FC60-4B5E-8999-E4BCB4C98057}"/>
    <cellStyle name="Normal 7 2 3 2 3" xfId="1970" xr:uid="{C2A25B68-B213-4AC5-BB7D-E201647822C4}"/>
    <cellStyle name="Normal 7 2 3 2 3 2" xfId="1971" xr:uid="{782FA991-6E70-4076-903A-77B40DA674E5}"/>
    <cellStyle name="Normal 7 2 3 2 3 2 2" xfId="4053" xr:uid="{DB1DCED6-8614-4073-A082-5FA7D7D302DD}"/>
    <cellStyle name="Normal 7 2 3 2 3 3" xfId="1972" xr:uid="{BBD34058-ADDE-46A2-860B-6AF3F0D21F2E}"/>
    <cellStyle name="Normal 7 2 3 2 3 4" xfId="1973" xr:uid="{E0E20B43-B347-4722-B151-0E0F2CC33965}"/>
    <cellStyle name="Normal 7 2 3 2 4" xfId="1974" xr:uid="{08279CCC-BBF0-408B-BB59-2D31CBBC9F17}"/>
    <cellStyle name="Normal 7 2 3 2 4 2" xfId="4054" xr:uid="{E6FBDEFC-5A4D-4A85-8DDE-BF91ABF5CE25}"/>
    <cellStyle name="Normal 7 2 3 2 5" xfId="1975" xr:uid="{36BC1800-E818-47BE-977D-E1A3E6EB6B6B}"/>
    <cellStyle name="Normal 7 2 3 2 6" xfId="1976" xr:uid="{7F48AB76-FC47-47BB-884B-67EF7E85C850}"/>
    <cellStyle name="Normal 7 2 3 3" xfId="1977" xr:uid="{12821624-1B13-403E-A2AF-0C7575DA8114}"/>
    <cellStyle name="Normal 7 2 3 3 2" xfId="1978" xr:uid="{C91FBCF1-07A6-443D-B057-0D78C632288F}"/>
    <cellStyle name="Normal 7 2 3 3 2 2" xfId="1979" xr:uid="{9BFE8CF5-411E-4917-9F88-395D91729A3F}"/>
    <cellStyle name="Normal 7 2 3 3 2 2 2" xfId="4055" xr:uid="{8A50FB24-4FB6-4283-8724-57ADEF5BC7D9}"/>
    <cellStyle name="Normal 7 2 3 3 2 2 2 2" xfId="4056" xr:uid="{2978189D-F05E-4D78-92D0-004495929CAF}"/>
    <cellStyle name="Normal 7 2 3 3 2 2 3" xfId="4057" xr:uid="{1921A1B6-A043-4BCA-8A85-A200BBE53F42}"/>
    <cellStyle name="Normal 7 2 3 3 2 3" xfId="1980" xr:uid="{EEC65B7F-FD6F-4D3A-BC0A-0B933417E1B8}"/>
    <cellStyle name="Normal 7 2 3 3 2 3 2" xfId="4058" xr:uid="{C032D908-8F97-4033-8B65-CD3FF220E0E0}"/>
    <cellStyle name="Normal 7 2 3 3 2 4" xfId="1981" xr:uid="{0A3BEEDA-9137-455F-A64A-A499D7983D62}"/>
    <cellStyle name="Normal 7 2 3 3 3" xfId="1982" xr:uid="{A4593E23-D501-4E46-97DE-6D1CBB327E1A}"/>
    <cellStyle name="Normal 7 2 3 3 3 2" xfId="4059" xr:uid="{C0E4D315-4684-400E-9BCB-DC68F8B3B8B2}"/>
    <cellStyle name="Normal 7 2 3 3 3 2 2" xfId="4060" xr:uid="{09E2869C-47F5-49A8-8CBB-93D795ED91AA}"/>
    <cellStyle name="Normal 7 2 3 3 3 3" xfId="4061" xr:uid="{692B2FA6-3939-4685-9818-654565C07407}"/>
    <cellStyle name="Normal 7 2 3 3 4" xfId="1983" xr:uid="{4A0B888A-8B9F-439E-836A-8F66CB55EB49}"/>
    <cellStyle name="Normal 7 2 3 3 4 2" xfId="4062" xr:uid="{B85B7C34-43FD-4020-AD3F-E42D90023236}"/>
    <cellStyle name="Normal 7 2 3 3 5" xfId="1984" xr:uid="{4B8BAD52-A9A6-478F-9F53-7FEABBFA2F0B}"/>
    <cellStyle name="Normal 7 2 3 4" xfId="1985" xr:uid="{90ABD3F7-BBEE-4EAF-9A5F-A3ECBB1929ED}"/>
    <cellStyle name="Normal 7 2 3 4 2" xfId="1986" xr:uid="{57618338-780D-4A5F-AEC7-F2B39A84BB54}"/>
    <cellStyle name="Normal 7 2 3 4 2 2" xfId="4063" xr:uid="{64FB0F3A-9F44-4598-A1DD-A639227BE52E}"/>
    <cellStyle name="Normal 7 2 3 4 2 2 2" xfId="4064" xr:uid="{894DBA6F-8247-41BA-9906-7CE5C755EF00}"/>
    <cellStyle name="Normal 7 2 3 4 2 3" xfId="4065" xr:uid="{B96AD486-8CF7-417A-8C0E-DAC6262965CC}"/>
    <cellStyle name="Normal 7 2 3 4 3" xfId="1987" xr:uid="{0A084771-3C5D-404A-A951-55FD728268CA}"/>
    <cellStyle name="Normal 7 2 3 4 3 2" xfId="4066" xr:uid="{FEC148C5-B453-4366-93D1-865834275CFE}"/>
    <cellStyle name="Normal 7 2 3 4 4" xfId="1988" xr:uid="{AC046404-B112-416A-8FD7-4A550F8EF4DF}"/>
    <cellStyle name="Normal 7 2 3 5" xfId="1989" xr:uid="{E3C4006E-EA0A-4B62-B9AC-6D1B608D4BF8}"/>
    <cellStyle name="Normal 7 2 3 5 2" xfId="1990" xr:uid="{3148EB73-45EE-4027-A255-862AC97C6956}"/>
    <cellStyle name="Normal 7 2 3 5 2 2" xfId="4067" xr:uid="{BD0E1A4B-3C88-4A48-AE2D-4D38DB811634}"/>
    <cellStyle name="Normal 7 2 3 5 3" xfId="1991" xr:uid="{53F76945-D39D-446F-B694-725C2E3196AC}"/>
    <cellStyle name="Normal 7 2 3 5 4" xfId="1992" xr:uid="{9F5573BD-9AFC-4CE7-9783-F2A3CAA3C06A}"/>
    <cellStyle name="Normal 7 2 3 6" xfId="1993" xr:uid="{4D3748C0-6624-4BB9-8199-5479A102601E}"/>
    <cellStyle name="Normal 7 2 3 6 2" xfId="4068" xr:uid="{FB7C8911-19B9-4387-BC22-26C2CD7030EA}"/>
    <cellStyle name="Normal 7 2 3 7" xfId="1994" xr:uid="{CBBFAAC9-C447-4278-B9CF-3A3F120A1056}"/>
    <cellStyle name="Normal 7 2 3 8" xfId="1995" xr:uid="{150695E4-37B7-4F42-A320-260AAB91B230}"/>
    <cellStyle name="Normal 7 2 4" xfId="1996" xr:uid="{3B149259-04A5-4AAA-920D-E82F6E34EB47}"/>
    <cellStyle name="Normal 7 2 4 2" xfId="1997" xr:uid="{82AEDECC-23E8-434D-9B5C-CEFA4972A6EE}"/>
    <cellStyle name="Normal 7 2 4 2 2" xfId="1998" xr:uid="{0A78A015-746B-43FF-A2A5-5ED55F988019}"/>
    <cellStyle name="Normal 7 2 4 2 2 2" xfId="1999" xr:uid="{4B1A2C84-3EE3-400F-85A3-25E34A0D170D}"/>
    <cellStyle name="Normal 7 2 4 2 2 2 2" xfId="4069" xr:uid="{6788140C-F38B-4F6A-B3F4-EA00D0BC1203}"/>
    <cellStyle name="Normal 7 2 4 2 2 3" xfId="2000" xr:uid="{8AED4E2F-23B2-496D-8853-4C44FB945D80}"/>
    <cellStyle name="Normal 7 2 4 2 2 4" xfId="2001" xr:uid="{DE12B97A-CA4C-4355-AE4E-66D108B201D3}"/>
    <cellStyle name="Normal 7 2 4 2 3" xfId="2002" xr:uid="{A4A94C68-F8E4-4EC5-8930-653672FDAEEF}"/>
    <cellStyle name="Normal 7 2 4 2 3 2" xfId="4070" xr:uid="{FDF1DCA9-2C56-4483-94EB-58D24CF3B2BF}"/>
    <cellStyle name="Normal 7 2 4 2 4" xfId="2003" xr:uid="{96BE96BD-3B82-46B9-BFBE-50AA13047995}"/>
    <cellStyle name="Normal 7 2 4 2 5" xfId="2004" xr:uid="{FBB880AC-7561-40E1-B01E-37F9598E567B}"/>
    <cellStyle name="Normal 7 2 4 3" xfId="2005" xr:uid="{5C35E0B5-3129-46B5-9FF5-47BC1E560352}"/>
    <cellStyle name="Normal 7 2 4 3 2" xfId="2006" xr:uid="{828BE3FB-5490-4488-99CA-45C2B844B9CE}"/>
    <cellStyle name="Normal 7 2 4 3 2 2" xfId="4071" xr:uid="{559D40CC-0B19-47E9-ACC3-62C94B0CED17}"/>
    <cellStyle name="Normal 7 2 4 3 3" xfId="2007" xr:uid="{45907F00-29BD-4059-90F2-F7BB8FBBFCF8}"/>
    <cellStyle name="Normal 7 2 4 3 4" xfId="2008" xr:uid="{D297C738-9543-43BB-AEAF-ECE3ADB4A6C2}"/>
    <cellStyle name="Normal 7 2 4 4" xfId="2009" xr:uid="{FB26968D-ECB6-4007-8773-67CF5C46181F}"/>
    <cellStyle name="Normal 7 2 4 4 2" xfId="2010" xr:uid="{96831ED5-BBBF-47B2-80FB-803EC66AE0A1}"/>
    <cellStyle name="Normal 7 2 4 4 3" xfId="2011" xr:uid="{65A7B1AD-BEF6-4474-9470-F97819D5CE3B}"/>
    <cellStyle name="Normal 7 2 4 4 4" xfId="2012" xr:uid="{6368641C-CE48-4AD4-9BD5-402B9EC076F6}"/>
    <cellStyle name="Normal 7 2 4 5" xfId="2013" xr:uid="{85759575-1E99-4E0F-8E01-76FD5EE87CF3}"/>
    <cellStyle name="Normal 7 2 4 6" xfId="2014" xr:uid="{267663CF-EA51-4E68-88AE-B3426AECB557}"/>
    <cellStyle name="Normal 7 2 4 7" xfId="2015" xr:uid="{166A62FF-DE6D-498E-B996-06C744B89C8C}"/>
    <cellStyle name="Normal 7 2 5" xfId="2016" xr:uid="{436D3D16-6053-40B6-A897-30F12CF38B4D}"/>
    <cellStyle name="Normal 7 2 5 2" xfId="2017" xr:uid="{996AADFA-B819-4749-8EEE-3E97E5096163}"/>
    <cellStyle name="Normal 7 2 5 2 2" xfId="2018" xr:uid="{FF26AC7E-4F33-4124-BAFA-9500D101F6AB}"/>
    <cellStyle name="Normal 7 2 5 2 2 2" xfId="4072" xr:uid="{244ED6DF-6ACC-4C1A-8FD2-2B9DC5F04307}"/>
    <cellStyle name="Normal 7 2 5 2 2 2 2" xfId="4073" xr:uid="{F0E5C64F-7C3C-4DFD-A500-30251BF6BE6B}"/>
    <cellStyle name="Normal 7 2 5 2 2 3" xfId="4074" xr:uid="{A09D32B7-B637-4DDB-B1A8-63EA3F2391C4}"/>
    <cellStyle name="Normal 7 2 5 2 3" xfId="2019" xr:uid="{A22B7013-4BA9-4C8A-811C-6BD6E315C33C}"/>
    <cellStyle name="Normal 7 2 5 2 3 2" xfId="4075" xr:uid="{CDA1DA2C-6119-4C7F-BD33-26B949396BF9}"/>
    <cellStyle name="Normal 7 2 5 2 4" xfId="2020" xr:uid="{EDBB10AB-E901-4365-8FE2-EAC7FBE24C5C}"/>
    <cellStyle name="Normal 7 2 5 3" xfId="2021" xr:uid="{A765CABB-A11F-45CA-BFF9-0A9313218977}"/>
    <cellStyle name="Normal 7 2 5 3 2" xfId="2022" xr:uid="{A0C484B8-C728-4299-A094-EC3066B79A61}"/>
    <cellStyle name="Normal 7 2 5 3 2 2" xfId="4076" xr:uid="{753A7AB8-FBB3-453B-ADD4-DA33906EE31D}"/>
    <cellStyle name="Normal 7 2 5 3 3" xfId="2023" xr:uid="{32114B1B-FB9C-4E57-90D2-C3709BD9D448}"/>
    <cellStyle name="Normal 7 2 5 3 4" xfId="2024" xr:uid="{37E97278-853D-45A4-B97E-524CF0A4D372}"/>
    <cellStyle name="Normal 7 2 5 4" xfId="2025" xr:uid="{C7B3AADE-4834-4BBA-827E-ADB087EC43D6}"/>
    <cellStyle name="Normal 7 2 5 4 2" xfId="4077" xr:uid="{604FC0A4-DB2B-42DF-B221-AE0D342D4E36}"/>
    <cellStyle name="Normal 7 2 5 5" xfId="2026" xr:uid="{5FD51937-1D69-478B-A575-F07F8F22F45C}"/>
    <cellStyle name="Normal 7 2 5 6" xfId="2027" xr:uid="{0287CF97-33EB-4E70-B1B5-1F4A31188A19}"/>
    <cellStyle name="Normal 7 2 6" xfId="2028" xr:uid="{AFDB9A16-36BB-4663-8C07-ECDCF60B8E3C}"/>
    <cellStyle name="Normal 7 2 6 2" xfId="2029" xr:uid="{89F8707C-7DC7-4A35-A33A-20638A36CEAE}"/>
    <cellStyle name="Normal 7 2 6 2 2" xfId="2030" xr:uid="{5F23B8C8-358E-4CA9-8C00-159080358B91}"/>
    <cellStyle name="Normal 7 2 6 2 2 2" xfId="4078" xr:uid="{D9C030BB-0C3E-4FDD-974C-EB06FF33E64A}"/>
    <cellStyle name="Normal 7 2 6 2 3" xfId="2031" xr:uid="{886B4736-8C78-4867-A8AA-8DA494D83290}"/>
    <cellStyle name="Normal 7 2 6 2 4" xfId="2032" xr:uid="{DA10DAD8-63E8-4A72-ABBD-D708A8797E3B}"/>
    <cellStyle name="Normal 7 2 6 3" xfId="2033" xr:uid="{BADA3198-B800-4CFD-B4DB-791CEA8613FB}"/>
    <cellStyle name="Normal 7 2 6 3 2" xfId="4079" xr:uid="{4D76E1C7-B502-4027-B942-918D758BBC77}"/>
    <cellStyle name="Normal 7 2 6 4" xfId="2034" xr:uid="{41099FD1-00DB-470E-99B9-093EEA4605CE}"/>
    <cellStyle name="Normal 7 2 6 5" xfId="2035" xr:uid="{B1BB8EC2-120F-4F66-B70B-1ED43721F735}"/>
    <cellStyle name="Normal 7 2 7" xfId="2036" xr:uid="{22B09475-47DB-4B07-88FF-EDF2E06DCA21}"/>
    <cellStyle name="Normal 7 2 7 2" xfId="2037" xr:uid="{BB9AA521-90B0-49AE-BDBC-E36604A53F04}"/>
    <cellStyle name="Normal 7 2 7 2 2" xfId="4080" xr:uid="{A12D480C-A191-4B22-A792-AB18F3FE265A}"/>
    <cellStyle name="Normal 7 2 7 2 3" xfId="4381" xr:uid="{3BDFC6EA-C048-4220-802F-CA1B10AB7E8A}"/>
    <cellStyle name="Normal 7 2 7 3" xfId="2038" xr:uid="{CCA5EC95-476C-479E-B8C8-AE869C4B4FD6}"/>
    <cellStyle name="Normal 7 2 7 4" xfId="2039" xr:uid="{F199199F-44D1-4DBA-8D96-3E70AE3ED7FE}"/>
    <cellStyle name="Normal 7 2 7 4 2" xfId="4747" xr:uid="{64823B28-9F80-458E-99BE-2F13C640D812}"/>
    <cellStyle name="Normal 7 2 7 4 3" xfId="4611" xr:uid="{DE534084-1FEA-4FA1-ABAB-147AEFEFF895}"/>
    <cellStyle name="Normal 7 2 7 4 4" xfId="4466" xr:uid="{DB7830F6-FBFC-4CE9-995E-B6A65C707B64}"/>
    <cellStyle name="Normal 7 2 8" xfId="2040" xr:uid="{CB78E454-0614-4205-A5B1-6AED9F70A268}"/>
    <cellStyle name="Normal 7 2 8 2" xfId="2041" xr:uid="{76114E64-69E5-4A23-B659-8D2E229CF9C0}"/>
    <cellStyle name="Normal 7 2 8 3" xfId="2042" xr:uid="{D5E6CBB9-8641-454A-9E7B-F48C40E8B377}"/>
    <cellStyle name="Normal 7 2 8 4" xfId="2043" xr:uid="{7485C318-510F-40F2-A4C1-06BC170CF782}"/>
    <cellStyle name="Normal 7 2 9" xfId="2044" xr:uid="{2E5AADDC-E05B-4047-A695-C078281B04D5}"/>
    <cellStyle name="Normal 7 3" xfId="2045" xr:uid="{380352B4-5EEC-4215-A43C-C9432824A9E6}"/>
    <cellStyle name="Normal 7 3 10" xfId="2046" xr:uid="{42948C5A-2591-4487-9433-448449D0324D}"/>
    <cellStyle name="Normal 7 3 11" xfId="2047" xr:uid="{1D4B7DC5-F683-42CD-8004-2B42D1FF20EF}"/>
    <cellStyle name="Normal 7 3 2" xfId="2048" xr:uid="{884063E1-572A-488C-9B8F-397596E5E0D3}"/>
    <cellStyle name="Normal 7 3 2 2" xfId="2049" xr:uid="{4554F2D2-023A-4B6C-8B28-114B3A5EE723}"/>
    <cellStyle name="Normal 7 3 2 2 2" xfId="2050" xr:uid="{93FED568-AB01-47BD-B19E-86B03D7DCAD5}"/>
    <cellStyle name="Normal 7 3 2 2 2 2" xfId="2051" xr:uid="{3FA6D0B0-CAFE-4EC2-B8E5-0F6B1FEE8628}"/>
    <cellStyle name="Normal 7 3 2 2 2 2 2" xfId="2052" xr:uid="{2379FCF9-1FC4-45C2-BA20-671591064AEE}"/>
    <cellStyle name="Normal 7 3 2 2 2 2 2 2" xfId="4081" xr:uid="{1853147C-87A7-4125-8BB1-1E5F758BE59B}"/>
    <cellStyle name="Normal 7 3 2 2 2 2 3" xfId="2053" xr:uid="{8D7181FD-96C2-4F89-B3DA-4536182E7684}"/>
    <cellStyle name="Normal 7 3 2 2 2 2 4" xfId="2054" xr:uid="{6D8F4D82-DE57-4780-858C-10E95A205607}"/>
    <cellStyle name="Normal 7 3 2 2 2 3" xfId="2055" xr:uid="{E22F7E27-7447-4012-8755-8440B9A852AE}"/>
    <cellStyle name="Normal 7 3 2 2 2 3 2" xfId="2056" xr:uid="{7C7289F4-96CB-424B-A36F-4510968BEE4C}"/>
    <cellStyle name="Normal 7 3 2 2 2 3 3" xfId="2057" xr:uid="{BD1572AE-3930-47C7-BDD7-3FE6B5188622}"/>
    <cellStyle name="Normal 7 3 2 2 2 3 4" xfId="2058" xr:uid="{A5B5C7B9-DD57-4267-BD8E-8B45CEF2C9E8}"/>
    <cellStyle name="Normal 7 3 2 2 2 4" xfId="2059" xr:uid="{BC1349D4-0F52-474A-B68A-C32815689B4E}"/>
    <cellStyle name="Normal 7 3 2 2 2 5" xfId="2060" xr:uid="{023713C6-9F3D-45C4-AC98-304EC82248C8}"/>
    <cellStyle name="Normal 7 3 2 2 2 6" xfId="2061" xr:uid="{1CC64C9C-1D22-4810-BB66-A6794B76116E}"/>
    <cellStyle name="Normal 7 3 2 2 3" xfId="2062" xr:uid="{312502C9-7A3C-472E-B6B4-3B88F746F07D}"/>
    <cellStyle name="Normal 7 3 2 2 3 2" xfId="2063" xr:uid="{89EDB8D2-3EE0-4B34-A653-79EBFD2C65DE}"/>
    <cellStyle name="Normal 7 3 2 2 3 2 2" xfId="2064" xr:uid="{75DBF843-256F-4278-81A2-D2933C6A4065}"/>
    <cellStyle name="Normal 7 3 2 2 3 2 3" xfId="2065" xr:uid="{DE86894D-DDCB-4DB9-9251-F0CEA9633AD1}"/>
    <cellStyle name="Normal 7 3 2 2 3 2 4" xfId="2066" xr:uid="{27124B0C-74A6-4EA6-92E1-4154D20A0295}"/>
    <cellStyle name="Normal 7 3 2 2 3 3" xfId="2067" xr:uid="{75AC577A-11DC-49EE-95F5-D77C6E51ABA9}"/>
    <cellStyle name="Normal 7 3 2 2 3 4" xfId="2068" xr:uid="{391D19C9-9C87-436B-9B6A-6F4E5DB4D070}"/>
    <cellStyle name="Normal 7 3 2 2 3 5" xfId="2069" xr:uid="{943F2D04-56D6-4634-82AF-7105609E2AE0}"/>
    <cellStyle name="Normal 7 3 2 2 4" xfId="2070" xr:uid="{88840B86-C69A-4D1B-8E05-9ECA8E4814CA}"/>
    <cellStyle name="Normal 7 3 2 2 4 2" xfId="2071" xr:uid="{F2BFA2D5-DA66-42E4-B885-AF83AE2C6DE0}"/>
    <cellStyle name="Normal 7 3 2 2 4 3" xfId="2072" xr:uid="{6DB6C078-116A-4A26-B4DE-B7507A7D99EE}"/>
    <cellStyle name="Normal 7 3 2 2 4 4" xfId="2073" xr:uid="{59D5B607-8CC9-47B6-AC1B-F89F1DD212B5}"/>
    <cellStyle name="Normal 7 3 2 2 5" xfId="2074" xr:uid="{9D292A08-9F47-48F2-8BEB-4F89D309A4D7}"/>
    <cellStyle name="Normal 7 3 2 2 5 2" xfId="2075" xr:uid="{B402F21E-640A-4874-8A53-2A16804D8C40}"/>
    <cellStyle name="Normal 7 3 2 2 5 3" xfId="2076" xr:uid="{30618975-F158-4633-ACA9-1C5EFB9797B0}"/>
    <cellStyle name="Normal 7 3 2 2 5 4" xfId="2077" xr:uid="{C3D765CC-406A-45E7-84AD-D711BBCBDF86}"/>
    <cellStyle name="Normal 7 3 2 2 6" xfId="2078" xr:uid="{F9204B68-3D62-4F66-86F3-4DA0506E661A}"/>
    <cellStyle name="Normal 7 3 2 2 7" xfId="2079" xr:uid="{13BEDE11-A09A-458B-B8BE-5149F4BB0125}"/>
    <cellStyle name="Normal 7 3 2 2 8" xfId="2080" xr:uid="{A0070990-4EA1-4FF6-9D26-5A794479B7EE}"/>
    <cellStyle name="Normal 7 3 2 3" xfId="2081" xr:uid="{9ADB2D25-C8BD-4A23-8FE3-258BDB0F8037}"/>
    <cellStyle name="Normal 7 3 2 3 2" xfId="2082" xr:uid="{B07634E1-7544-4B47-8B69-1893E5708760}"/>
    <cellStyle name="Normal 7 3 2 3 2 2" xfId="2083" xr:uid="{0029A504-EE05-4BF5-B3FE-751726452F19}"/>
    <cellStyle name="Normal 7 3 2 3 2 2 2" xfId="4082" xr:uid="{8A02E150-9599-4EBF-BAA4-9E169ACDCF61}"/>
    <cellStyle name="Normal 7 3 2 3 2 2 2 2" xfId="4083" xr:uid="{9EA9F910-73FC-4DAD-AB44-D7BAC5F974B3}"/>
    <cellStyle name="Normal 7 3 2 3 2 2 3" xfId="4084" xr:uid="{11059404-19E3-486B-92A8-6D87469E1CB1}"/>
    <cellStyle name="Normal 7 3 2 3 2 3" xfId="2084" xr:uid="{6AB431BF-5125-4D38-81D8-A5DA63B8A9BB}"/>
    <cellStyle name="Normal 7 3 2 3 2 3 2" xfId="4085" xr:uid="{68248D21-7086-4A3C-8B16-064D48A98174}"/>
    <cellStyle name="Normal 7 3 2 3 2 4" xfId="2085" xr:uid="{2DD97071-4974-4DF0-B4E6-579DD3C43AF0}"/>
    <cellStyle name="Normal 7 3 2 3 3" xfId="2086" xr:uid="{6FDD94F0-4C1D-4E19-8CBA-C7FC8EE181DF}"/>
    <cellStyle name="Normal 7 3 2 3 3 2" xfId="2087" xr:uid="{1ED25116-3307-4AE7-902B-E6AD5BCCCC1F}"/>
    <cellStyle name="Normal 7 3 2 3 3 2 2" xfId="4086" xr:uid="{03C42667-D614-40F7-A29D-5231C79C944D}"/>
    <cellStyle name="Normal 7 3 2 3 3 3" xfId="2088" xr:uid="{CAAE847B-56D9-424F-82A8-27A778909EF1}"/>
    <cellStyle name="Normal 7 3 2 3 3 4" xfId="2089" xr:uid="{CBB3C73B-C15B-4C17-9B50-ED383FF3D330}"/>
    <cellStyle name="Normal 7 3 2 3 4" xfId="2090" xr:uid="{D3812C0E-E64A-4EC6-877A-06C5E1EDCB87}"/>
    <cellStyle name="Normal 7 3 2 3 4 2" xfId="4087" xr:uid="{5A521F70-6C76-45BA-9411-507BFF126D87}"/>
    <cellStyle name="Normal 7 3 2 3 5" xfId="2091" xr:uid="{5C4AA8A1-C915-42F9-A91C-9F47B136DEA7}"/>
    <cellStyle name="Normal 7 3 2 3 6" xfId="2092" xr:uid="{720B1D4E-60F7-49AC-8106-8D25D0E81CF8}"/>
    <cellStyle name="Normal 7 3 2 4" xfId="2093" xr:uid="{03416115-4387-40B4-89ED-9369EA9E70D8}"/>
    <cellStyle name="Normal 7 3 2 4 2" xfId="2094" xr:uid="{E36CA708-9F63-40E3-A8BD-5DA1F278CD94}"/>
    <cellStyle name="Normal 7 3 2 4 2 2" xfId="2095" xr:uid="{C64A90A4-71C8-4417-963D-32BBFED600A0}"/>
    <cellStyle name="Normal 7 3 2 4 2 2 2" xfId="4088" xr:uid="{D5412FCF-A895-4F66-A902-D4D00EA330A9}"/>
    <cellStyle name="Normal 7 3 2 4 2 3" xfId="2096" xr:uid="{9B5D27BC-CD0D-4B67-AA25-3EBCA6924A9D}"/>
    <cellStyle name="Normal 7 3 2 4 2 4" xfId="2097" xr:uid="{3691B586-5C9A-4356-9B51-AB9264C514BB}"/>
    <cellStyle name="Normal 7 3 2 4 3" xfId="2098" xr:uid="{93F136A7-A44F-4841-ACBD-F781E150E209}"/>
    <cellStyle name="Normal 7 3 2 4 3 2" xfId="4089" xr:uid="{06D61012-0E6C-4106-8F4D-55526AB3E33E}"/>
    <cellStyle name="Normal 7 3 2 4 4" xfId="2099" xr:uid="{841ED12A-B96D-4264-86F5-ACDF60BD5D23}"/>
    <cellStyle name="Normal 7 3 2 4 5" xfId="2100" xr:uid="{936D1C8E-499A-4327-95FD-6079232C6BEC}"/>
    <cellStyle name="Normal 7 3 2 5" xfId="2101" xr:uid="{FB4CDF5B-3A0A-41A0-8A08-A7DCFCD4E93A}"/>
    <cellStyle name="Normal 7 3 2 5 2" xfId="2102" xr:uid="{DC85D486-C769-4CAB-AC13-D4D39C34E099}"/>
    <cellStyle name="Normal 7 3 2 5 2 2" xfId="4090" xr:uid="{784F0914-02C1-4BC3-934F-EA1585BCE691}"/>
    <cellStyle name="Normal 7 3 2 5 3" xfId="2103" xr:uid="{7C260280-9488-48FD-8EF8-680AFAA049B6}"/>
    <cellStyle name="Normal 7 3 2 5 4" xfId="2104" xr:uid="{1AFF14B7-3782-47A4-9988-EB6BA456DF7F}"/>
    <cellStyle name="Normal 7 3 2 6" xfId="2105" xr:uid="{0E7EA980-79F8-4D41-A9AF-E7DCF76FB8B4}"/>
    <cellStyle name="Normal 7 3 2 6 2" xfId="2106" xr:uid="{73B3AFB4-8A1F-454E-9F0D-E4BB12EB4BB2}"/>
    <cellStyle name="Normal 7 3 2 6 3" xfId="2107" xr:uid="{DD5A0825-536A-4379-B01C-2823EEA35F81}"/>
    <cellStyle name="Normal 7 3 2 6 4" xfId="2108" xr:uid="{83365D41-43AA-4893-8308-47F5B81AFA4D}"/>
    <cellStyle name="Normal 7 3 2 7" xfId="2109" xr:uid="{BF579F22-EBA4-4812-9F99-0E28A934023B}"/>
    <cellStyle name="Normal 7 3 2 8" xfId="2110" xr:uid="{5F1D3BE5-0695-4E7D-B53F-F989EB7E5C25}"/>
    <cellStyle name="Normal 7 3 2 9" xfId="2111" xr:uid="{E01E21AA-1BD9-45DC-90A5-CC2107A7A68B}"/>
    <cellStyle name="Normal 7 3 3" xfId="2112" xr:uid="{31C6CE56-8F67-4DF5-BCD2-FCCD7BC7120D}"/>
    <cellStyle name="Normal 7 3 3 2" xfId="2113" xr:uid="{A672BC24-7EEF-4338-B82E-1AF4F0FA1193}"/>
    <cellStyle name="Normal 7 3 3 2 2" xfId="2114" xr:uid="{C093E2B4-31FA-44E6-88DE-96339AB31369}"/>
    <cellStyle name="Normal 7 3 3 2 2 2" xfId="2115" xr:uid="{111411C9-EA2B-49B0-806A-B5D61703BEBB}"/>
    <cellStyle name="Normal 7 3 3 2 2 2 2" xfId="4091" xr:uid="{5D8FF7EF-249F-43E2-AD45-75935EBD8904}"/>
    <cellStyle name="Normal 7 3 3 2 2 2 2 2" xfId="4656" xr:uid="{C2C3F73F-3470-46A3-8A0C-5972E6B85AD8}"/>
    <cellStyle name="Normal 7 3 3 2 2 2 3" xfId="4657" xr:uid="{F22DB287-BA80-4065-82BA-0F71878EA84E}"/>
    <cellStyle name="Normal 7 3 3 2 2 3" xfId="2116" xr:uid="{ABB8998C-1E0E-440D-95DB-B67F50A61F56}"/>
    <cellStyle name="Normal 7 3 3 2 2 3 2" xfId="4658" xr:uid="{3F1C2BD4-BEB9-438F-B9CE-3CD03D5778DD}"/>
    <cellStyle name="Normal 7 3 3 2 2 4" xfId="2117" xr:uid="{74D6BFD2-D931-4AB7-B4AE-7B70A2F04C93}"/>
    <cellStyle name="Normal 7 3 3 2 3" xfId="2118" xr:uid="{DA8CB594-8545-4CB9-8777-12E8DACE7A88}"/>
    <cellStyle name="Normal 7 3 3 2 3 2" xfId="2119" xr:uid="{A5056CA6-DC34-47F2-9348-86DC29FDE4E0}"/>
    <cellStyle name="Normal 7 3 3 2 3 2 2" xfId="4659" xr:uid="{38E72597-C681-42C7-AE29-9CDF0979CFF3}"/>
    <cellStyle name="Normal 7 3 3 2 3 3" xfId="2120" xr:uid="{AEC95792-D69B-40CA-B860-37A7BBD2CBDF}"/>
    <cellStyle name="Normal 7 3 3 2 3 4" xfId="2121" xr:uid="{D025CBE2-51AC-4213-9EEC-2D8C660C1F36}"/>
    <cellStyle name="Normal 7 3 3 2 4" xfId="2122" xr:uid="{A43DB928-8EC6-414A-B7A9-2DB76A4B304E}"/>
    <cellStyle name="Normal 7 3 3 2 4 2" xfId="4660" xr:uid="{5B6D45A4-0868-4ACE-AD21-2FBBE03BF215}"/>
    <cellStyle name="Normal 7 3 3 2 5" xfId="2123" xr:uid="{D623ECC0-AD4E-47D4-B532-E9DE88B29EF9}"/>
    <cellStyle name="Normal 7 3 3 2 6" xfId="2124" xr:uid="{D28C466A-0CAB-43C2-9B81-6BFCF68331D6}"/>
    <cellStyle name="Normal 7 3 3 3" xfId="2125" xr:uid="{B2E6EFDC-003A-48F2-81AF-54D04793988F}"/>
    <cellStyle name="Normal 7 3 3 3 2" xfId="2126" xr:uid="{EBF1AE03-D28F-4EBD-B7D5-FA927F3256E1}"/>
    <cellStyle name="Normal 7 3 3 3 2 2" xfId="2127" xr:uid="{089DA1BE-E5C0-49D5-8890-A6B867ECAAFA}"/>
    <cellStyle name="Normal 7 3 3 3 2 2 2" xfId="4661" xr:uid="{476E4C94-EDF6-4F90-A510-C21771CAF912}"/>
    <cellStyle name="Normal 7 3 3 3 2 3" xfId="2128" xr:uid="{07A35949-50A3-4379-A779-9A9F126016C4}"/>
    <cellStyle name="Normal 7 3 3 3 2 4" xfId="2129" xr:uid="{D9B57530-08EC-4E2B-8E25-8DBA092F4F8E}"/>
    <cellStyle name="Normal 7 3 3 3 3" xfId="2130" xr:uid="{B4348BA3-245D-4644-872C-C452EE91B6CA}"/>
    <cellStyle name="Normal 7 3 3 3 3 2" xfId="4662" xr:uid="{B17530F2-1BDD-4142-93AC-ADDC22D36615}"/>
    <cellStyle name="Normal 7 3 3 3 4" xfId="2131" xr:uid="{02B2EE62-A148-4C28-AED6-264B581B8DCD}"/>
    <cellStyle name="Normal 7 3 3 3 5" xfId="2132" xr:uid="{17CE74B7-AC5C-432E-9384-0CC96D2BB99D}"/>
    <cellStyle name="Normal 7 3 3 4" xfId="2133" xr:uid="{8AAB9729-F2D2-46E8-A758-2D269456628F}"/>
    <cellStyle name="Normal 7 3 3 4 2" xfId="2134" xr:uid="{EB9B5F39-8FAD-41E3-AB22-1DF844219CF0}"/>
    <cellStyle name="Normal 7 3 3 4 2 2" xfId="4663" xr:uid="{7F1C63D0-38B0-4A36-AB1A-53A445B2BDA9}"/>
    <cellStyle name="Normal 7 3 3 4 3" xfId="2135" xr:uid="{32AFC169-C70F-4FFE-B6F7-2F40EDFCF64B}"/>
    <cellStyle name="Normal 7 3 3 4 4" xfId="2136" xr:uid="{44E97CEF-C914-4420-BAC2-D233D5B34041}"/>
    <cellStyle name="Normal 7 3 3 5" xfId="2137" xr:uid="{3B12BF1E-C93A-40E1-A0AE-D70708898B22}"/>
    <cellStyle name="Normal 7 3 3 5 2" xfId="2138" xr:uid="{64145AFC-E35E-4C07-92E6-30EEC91FDCBB}"/>
    <cellStyle name="Normal 7 3 3 5 3" xfId="2139" xr:uid="{4933F905-8601-4A61-885F-BBFB2E556CFE}"/>
    <cellStyle name="Normal 7 3 3 5 4" xfId="2140" xr:uid="{AEAA189B-7B5A-45AC-8987-B0135886C6C2}"/>
    <cellStyle name="Normal 7 3 3 6" xfId="2141" xr:uid="{42A48D94-2D55-4A4E-B9D0-1821352712D4}"/>
    <cellStyle name="Normal 7 3 3 7" xfId="2142" xr:uid="{CB423C81-05A6-4E55-96D8-4F23B76E1485}"/>
    <cellStyle name="Normal 7 3 3 8" xfId="2143" xr:uid="{121760EA-1FB1-4D98-A37B-CC6774222F2E}"/>
    <cellStyle name="Normal 7 3 4" xfId="2144" xr:uid="{5C021897-D54B-4803-B86E-24CE99269F74}"/>
    <cellStyle name="Normal 7 3 4 2" xfId="2145" xr:uid="{2470AD7F-D63B-413F-B17D-339FBDE6AC60}"/>
    <cellStyle name="Normal 7 3 4 2 2" xfId="2146" xr:uid="{B93D6914-A83B-4E34-847C-6111953F5EDC}"/>
    <cellStyle name="Normal 7 3 4 2 2 2" xfId="2147" xr:uid="{1519FB25-D05E-4203-92C4-6D4586EE4610}"/>
    <cellStyle name="Normal 7 3 4 2 2 2 2" xfId="4092" xr:uid="{B9EAD5E3-3AA7-47BA-9329-D68CFE92DB0E}"/>
    <cellStyle name="Normal 7 3 4 2 2 3" xfId="2148" xr:uid="{29E949C2-BCB5-4F53-92B5-F38DD2970036}"/>
    <cellStyle name="Normal 7 3 4 2 2 4" xfId="2149" xr:uid="{0DDD2168-3EF3-434A-B90D-22E42F0ED728}"/>
    <cellStyle name="Normal 7 3 4 2 3" xfId="2150" xr:uid="{2580A33B-F025-4650-B966-BC60906A420A}"/>
    <cellStyle name="Normal 7 3 4 2 3 2" xfId="4093" xr:uid="{72BF1D19-6B81-4B09-8513-331A7798FB50}"/>
    <cellStyle name="Normal 7 3 4 2 4" xfId="2151" xr:uid="{9CB62E63-2FED-4BD0-8EF7-CAE80C6B58A2}"/>
    <cellStyle name="Normal 7 3 4 2 5" xfId="2152" xr:uid="{1B008C38-BB0F-4B7D-8CDE-6EE44C999BBB}"/>
    <cellStyle name="Normal 7 3 4 3" xfId="2153" xr:uid="{108DA1D3-E8D2-4647-93EA-0BFFC150BC22}"/>
    <cellStyle name="Normal 7 3 4 3 2" xfId="2154" xr:uid="{1DF51AB6-BD08-4BFF-8BAA-27230220010E}"/>
    <cellStyle name="Normal 7 3 4 3 2 2" xfId="4094" xr:uid="{1FD374BA-E2D3-4999-B360-9323C323E9B6}"/>
    <cellStyle name="Normal 7 3 4 3 3" xfId="2155" xr:uid="{4BF2729E-7CC6-4F19-B865-82E97A05630B}"/>
    <cellStyle name="Normal 7 3 4 3 4" xfId="2156" xr:uid="{3543CA30-8F63-4854-BD9E-76D72B550ED0}"/>
    <cellStyle name="Normal 7 3 4 4" xfId="2157" xr:uid="{14C76236-F634-4068-AE39-D8DFF3BD0197}"/>
    <cellStyle name="Normal 7 3 4 4 2" xfId="2158" xr:uid="{8B122077-818E-430F-8736-37FDA553DCAA}"/>
    <cellStyle name="Normal 7 3 4 4 3" xfId="2159" xr:uid="{DABC2653-FE92-4ECC-B45F-1B268F00BE61}"/>
    <cellStyle name="Normal 7 3 4 4 4" xfId="2160" xr:uid="{BC1DEC5C-52F2-4423-A385-006A1E22557E}"/>
    <cellStyle name="Normal 7 3 4 5" xfId="2161" xr:uid="{23CE13FB-30B0-4E29-A11E-0854CC1467EA}"/>
    <cellStyle name="Normal 7 3 4 6" xfId="2162" xr:uid="{2612FAEB-D754-4758-A628-12D31776ADC5}"/>
    <cellStyle name="Normal 7 3 4 7" xfId="2163" xr:uid="{3009897C-4E97-43EF-8643-EC52F6DA0119}"/>
    <cellStyle name="Normal 7 3 5" xfId="2164" xr:uid="{FCF96C14-7C29-4966-94A1-4455C55DB596}"/>
    <cellStyle name="Normal 7 3 5 2" xfId="2165" xr:uid="{DEE5A246-90F7-4AF7-BD6D-DAB6F96774B9}"/>
    <cellStyle name="Normal 7 3 5 2 2" xfId="2166" xr:uid="{CCE05034-39A1-4427-A33C-8552E5F84771}"/>
    <cellStyle name="Normal 7 3 5 2 2 2" xfId="4095" xr:uid="{F64960C3-6323-46B5-B31C-07E7B59196C8}"/>
    <cellStyle name="Normal 7 3 5 2 3" xfId="2167" xr:uid="{F5411D29-2A13-4F1A-AA72-B15530CB37F1}"/>
    <cellStyle name="Normal 7 3 5 2 4" xfId="2168" xr:uid="{583F00D7-97D1-457F-A1DA-F4F987544AE0}"/>
    <cellStyle name="Normal 7 3 5 3" xfId="2169" xr:uid="{3D6678B9-FD6B-468C-BBA1-623D365A54E0}"/>
    <cellStyle name="Normal 7 3 5 3 2" xfId="2170" xr:uid="{A42E9F58-CD6F-4D9E-84F2-C265D5A707F0}"/>
    <cellStyle name="Normal 7 3 5 3 3" xfId="2171" xr:uid="{92C1C36C-71E5-434C-BD3A-031B15F5829D}"/>
    <cellStyle name="Normal 7 3 5 3 4" xfId="2172" xr:uid="{A922B881-1033-49FD-9A89-EFA8786CD733}"/>
    <cellStyle name="Normal 7 3 5 4" xfId="2173" xr:uid="{18B6C4AD-EE4D-4B63-8117-2E171482440F}"/>
    <cellStyle name="Normal 7 3 5 5" xfId="2174" xr:uid="{1BC99E6A-58A6-4177-8FEF-667340D318D4}"/>
    <cellStyle name="Normal 7 3 5 6" xfId="2175" xr:uid="{5248B506-F36B-4BBC-A2AE-D9FCCA90C676}"/>
    <cellStyle name="Normal 7 3 6" xfId="2176" xr:uid="{48EA45FB-5EB0-47BA-8A8E-4F201B82F78D}"/>
    <cellStyle name="Normal 7 3 6 2" xfId="2177" xr:uid="{63AFD311-D685-468F-A859-9D08DCBA0C9D}"/>
    <cellStyle name="Normal 7 3 6 2 2" xfId="2178" xr:uid="{55EE80B3-CE8F-4DD4-9D53-3F74E7FDF1B2}"/>
    <cellStyle name="Normal 7 3 6 2 3" xfId="2179" xr:uid="{BF779993-F129-401F-806F-A4A0301DCB4E}"/>
    <cellStyle name="Normal 7 3 6 2 4" xfId="2180" xr:uid="{35313930-ADD3-4F81-B04F-C7B52260E1E6}"/>
    <cellStyle name="Normal 7 3 6 3" xfId="2181" xr:uid="{A45DF21F-13A6-447C-838F-1B01242800DA}"/>
    <cellStyle name="Normal 7 3 6 4" xfId="2182" xr:uid="{15F52A44-FD2C-490F-8B92-0F55C842A952}"/>
    <cellStyle name="Normal 7 3 6 5" xfId="2183" xr:uid="{6013A0B6-B8EB-4758-9C13-83A5ED6B5054}"/>
    <cellStyle name="Normal 7 3 7" xfId="2184" xr:uid="{C4E47545-F9FC-4F81-84B0-A04AB01F680E}"/>
    <cellStyle name="Normal 7 3 7 2" xfId="2185" xr:uid="{776BFB20-08A8-4A5D-8D77-1064B911E463}"/>
    <cellStyle name="Normal 7 3 7 3" xfId="2186" xr:uid="{8A33AD7C-B942-4678-848D-E30531BEE745}"/>
    <cellStyle name="Normal 7 3 7 4" xfId="2187" xr:uid="{A6A1B61F-4D86-4110-A0FF-C264AFA3C41C}"/>
    <cellStyle name="Normal 7 3 8" xfId="2188" xr:uid="{774995F3-BFD0-44CF-A7A7-FF09FFF5A4EB}"/>
    <cellStyle name="Normal 7 3 8 2" xfId="2189" xr:uid="{87A6B11F-DF86-431B-9CF7-AAA8C4DAC5BA}"/>
    <cellStyle name="Normal 7 3 8 3" xfId="2190" xr:uid="{BE580D4C-7AC2-4E56-8A7E-868575CDA454}"/>
    <cellStyle name="Normal 7 3 8 4" xfId="2191" xr:uid="{80EEAE48-3337-43EC-A360-2BDC2FEA707E}"/>
    <cellStyle name="Normal 7 3 9" xfId="2192" xr:uid="{98D71261-4866-4EAF-84A9-133EE40933DF}"/>
    <cellStyle name="Normal 7 4" xfId="2193" xr:uid="{BC98F6AF-1FE4-40EC-A189-77EBAEBD9A9B}"/>
    <cellStyle name="Normal 7 4 10" xfId="2194" xr:uid="{CE36A88D-68AD-4210-8FD5-D09B5E21A3F5}"/>
    <cellStyle name="Normal 7 4 11" xfId="2195" xr:uid="{2ACB3AED-E868-49A1-95C9-67F7AAD08BA6}"/>
    <cellStyle name="Normal 7 4 2" xfId="2196" xr:uid="{D419663E-09C7-4415-93E9-14F97C087BE9}"/>
    <cellStyle name="Normal 7 4 2 2" xfId="2197" xr:uid="{BC85AE3C-FB04-46A5-BBBD-EB65C39CB48C}"/>
    <cellStyle name="Normal 7 4 2 2 2" xfId="2198" xr:uid="{0FF88170-B0A3-406D-99D6-1E3D58B9F0A0}"/>
    <cellStyle name="Normal 7 4 2 2 2 2" xfId="2199" xr:uid="{0CFAE66F-52C9-4146-8B82-9D27474A3976}"/>
    <cellStyle name="Normal 7 4 2 2 2 2 2" xfId="2200" xr:uid="{1D420DC3-EBE9-4E12-84BC-E72F3AD7A5C1}"/>
    <cellStyle name="Normal 7 4 2 2 2 2 3" xfId="2201" xr:uid="{612E92B1-B81C-40F8-806F-3F0E24433B34}"/>
    <cellStyle name="Normal 7 4 2 2 2 2 4" xfId="2202" xr:uid="{AD77CC9D-DBED-4033-8A3B-0DC0E3F0926F}"/>
    <cellStyle name="Normal 7 4 2 2 2 3" xfId="2203" xr:uid="{DB82AB9B-F580-4BAC-9061-D4482091FCA6}"/>
    <cellStyle name="Normal 7 4 2 2 2 3 2" xfId="2204" xr:uid="{9C087DFE-CEF7-40F2-8F29-3F72C4EA2BF5}"/>
    <cellStyle name="Normal 7 4 2 2 2 3 3" xfId="2205" xr:uid="{2D141F15-51D7-4B25-9746-F351CA970CB6}"/>
    <cellStyle name="Normal 7 4 2 2 2 3 4" xfId="2206" xr:uid="{93D7228A-ADC4-4C83-A37A-EB6685D4B102}"/>
    <cellStyle name="Normal 7 4 2 2 2 4" xfId="2207" xr:uid="{619F8D1A-1657-495A-AED3-CEED2CED825D}"/>
    <cellStyle name="Normal 7 4 2 2 2 5" xfId="2208" xr:uid="{DDD2680A-549C-42AD-B44E-33B8ACF6BFEE}"/>
    <cellStyle name="Normal 7 4 2 2 2 6" xfId="2209" xr:uid="{EE0564FC-6C97-48EB-8090-2E80A6D739FE}"/>
    <cellStyle name="Normal 7 4 2 2 3" xfId="2210" xr:uid="{AB262489-5BDF-4A7D-A3A5-9A3C5823ADAC}"/>
    <cellStyle name="Normal 7 4 2 2 3 2" xfId="2211" xr:uid="{BFFD5A04-EE8E-47C6-B09D-567B2E5BBC8B}"/>
    <cellStyle name="Normal 7 4 2 2 3 2 2" xfId="2212" xr:uid="{A0591E87-3D71-456C-9E0C-E3B33CB36B95}"/>
    <cellStyle name="Normal 7 4 2 2 3 2 3" xfId="2213" xr:uid="{7EF712A4-F01E-43FB-8C21-CC96B6B89792}"/>
    <cellStyle name="Normal 7 4 2 2 3 2 4" xfId="2214" xr:uid="{FD8A8618-D3B3-4073-9B8E-18AF6006A8BF}"/>
    <cellStyle name="Normal 7 4 2 2 3 3" xfId="2215" xr:uid="{E49E2715-ABDD-42AD-8652-FF99B5B85562}"/>
    <cellStyle name="Normal 7 4 2 2 3 4" xfId="2216" xr:uid="{1FFD6F3C-3393-4EB2-AEE6-76EBBB6669B9}"/>
    <cellStyle name="Normal 7 4 2 2 3 5" xfId="2217" xr:uid="{0C6ECAFA-57B5-4C4C-9ECE-7FB9CF80AB49}"/>
    <cellStyle name="Normal 7 4 2 2 4" xfId="2218" xr:uid="{DFAF6325-B9F1-4ECF-871B-B25B804110AE}"/>
    <cellStyle name="Normal 7 4 2 2 4 2" xfId="2219" xr:uid="{0E1C2C41-B056-4C73-A886-7C4493683AE0}"/>
    <cellStyle name="Normal 7 4 2 2 4 3" xfId="2220" xr:uid="{0F0706CC-72B0-4EF1-AD89-3B01CFB47CC5}"/>
    <cellStyle name="Normal 7 4 2 2 4 4" xfId="2221" xr:uid="{49630DDA-8928-4FD2-98A2-AD0C3B73F2F8}"/>
    <cellStyle name="Normal 7 4 2 2 5" xfId="2222" xr:uid="{1686F971-1BBE-4331-A9B5-3ACFBC7329B0}"/>
    <cellStyle name="Normal 7 4 2 2 5 2" xfId="2223" xr:uid="{95B5C094-0304-412D-9B20-D5BCA01D9FE4}"/>
    <cellStyle name="Normal 7 4 2 2 5 3" xfId="2224" xr:uid="{C1FB9540-65A5-479D-B84B-0FFD70BF6B60}"/>
    <cellStyle name="Normal 7 4 2 2 5 4" xfId="2225" xr:uid="{FD2479AC-352E-4036-AE2B-6ACA69454FC5}"/>
    <cellStyle name="Normal 7 4 2 2 6" xfId="2226" xr:uid="{2C128F8D-27D1-4D15-96AD-E6C98B10CCBF}"/>
    <cellStyle name="Normal 7 4 2 2 7" xfId="2227" xr:uid="{70234C54-5BE1-4ED3-838E-7D433CE6EB53}"/>
    <cellStyle name="Normal 7 4 2 2 8" xfId="2228" xr:uid="{95CFAC42-7E2F-4FDE-A0AB-B4AB07980B66}"/>
    <cellStyle name="Normal 7 4 2 3" xfId="2229" xr:uid="{DD1D2A47-C40D-4AC1-85AB-96C93E9307CF}"/>
    <cellStyle name="Normal 7 4 2 3 2" xfId="2230" xr:uid="{0DAC1AE8-F743-4BC0-BB77-99CDFEE6FD8A}"/>
    <cellStyle name="Normal 7 4 2 3 2 2" xfId="2231" xr:uid="{406A08B4-2FAC-4264-8BBF-699F8D5AB610}"/>
    <cellStyle name="Normal 7 4 2 3 2 3" xfId="2232" xr:uid="{86EA123B-CBFB-4E75-AA03-601B01B379B6}"/>
    <cellStyle name="Normal 7 4 2 3 2 4" xfId="2233" xr:uid="{B8CC2DEB-516C-4CA0-8901-40384D017380}"/>
    <cellStyle name="Normal 7 4 2 3 3" xfId="2234" xr:uid="{DC0E220A-32FF-4175-BA5D-09BE6D3BEE4F}"/>
    <cellStyle name="Normal 7 4 2 3 3 2" xfId="2235" xr:uid="{821A07E8-B0A7-42D3-B2C8-C4C549413DE4}"/>
    <cellStyle name="Normal 7 4 2 3 3 3" xfId="2236" xr:uid="{3C0A47C6-7135-4FD6-8C9F-DA79C31AD6DB}"/>
    <cellStyle name="Normal 7 4 2 3 3 4" xfId="2237" xr:uid="{0F555639-0A9E-4595-A9B6-0E6C85A3B075}"/>
    <cellStyle name="Normal 7 4 2 3 4" xfId="2238" xr:uid="{73B33B88-0A5C-47FE-8F85-58E83842D1BF}"/>
    <cellStyle name="Normal 7 4 2 3 5" xfId="2239" xr:uid="{9C865E0C-B4BF-4C56-AD98-92B188AD721A}"/>
    <cellStyle name="Normal 7 4 2 3 6" xfId="2240" xr:uid="{BA1740A6-DCA0-404D-B687-6924B2D54601}"/>
    <cellStyle name="Normal 7 4 2 4" xfId="2241" xr:uid="{60E23448-ECD6-4961-90C4-387B06358BE8}"/>
    <cellStyle name="Normal 7 4 2 4 2" xfId="2242" xr:uid="{94CE95E8-56F8-4F38-9DD1-874D9024A263}"/>
    <cellStyle name="Normal 7 4 2 4 2 2" xfId="2243" xr:uid="{DC2D91C9-91E9-4A48-98A6-5131BDB1988F}"/>
    <cellStyle name="Normal 7 4 2 4 2 3" xfId="2244" xr:uid="{4428A164-CD59-4B3F-8F23-FD6945E6E922}"/>
    <cellStyle name="Normal 7 4 2 4 2 4" xfId="2245" xr:uid="{6270842C-EC3C-4CE9-8838-16578B52FF1C}"/>
    <cellStyle name="Normal 7 4 2 4 3" xfId="2246" xr:uid="{239420DD-387B-48E9-BB21-B058F1077265}"/>
    <cellStyle name="Normal 7 4 2 4 4" xfId="2247" xr:uid="{5F4A4CC9-2740-4318-8321-39354B950646}"/>
    <cellStyle name="Normal 7 4 2 4 5" xfId="2248" xr:uid="{E53BCA1A-633D-4AE0-890A-C5949E8C1394}"/>
    <cellStyle name="Normal 7 4 2 5" xfId="2249" xr:uid="{DC1099B4-0EB7-4E2A-84F7-006D617369C4}"/>
    <cellStyle name="Normal 7 4 2 5 2" xfId="2250" xr:uid="{599C5E6F-8983-485E-867D-8999752F2B02}"/>
    <cellStyle name="Normal 7 4 2 5 3" xfId="2251" xr:uid="{FE4EA52C-C01D-4A83-8031-3C9E172AACCE}"/>
    <cellStyle name="Normal 7 4 2 5 4" xfId="2252" xr:uid="{85D25157-A87A-4EA9-B90E-E97377835CBB}"/>
    <cellStyle name="Normal 7 4 2 6" xfId="2253" xr:uid="{DCF824AD-14F7-4B9F-A55A-7908C74507F9}"/>
    <cellStyle name="Normal 7 4 2 6 2" xfId="2254" xr:uid="{B028BB45-AF88-4B1B-A45F-870FB946B0D5}"/>
    <cellStyle name="Normal 7 4 2 6 3" xfId="2255" xr:uid="{2E32438E-FCAA-41E5-8CF8-26D7BBC534BC}"/>
    <cellStyle name="Normal 7 4 2 6 4" xfId="2256" xr:uid="{F30D99D9-953F-46D3-98AB-04829D911A04}"/>
    <cellStyle name="Normal 7 4 2 7" xfId="2257" xr:uid="{E5F15898-2B11-4035-A2AA-1C07BAAB499F}"/>
    <cellStyle name="Normal 7 4 2 8" xfId="2258" xr:uid="{8EE36D6C-1D21-4E62-8626-FDC3A55F9DF6}"/>
    <cellStyle name="Normal 7 4 2 9" xfId="2259" xr:uid="{87E9C223-33E5-4C81-80C8-B5BC7AD51531}"/>
    <cellStyle name="Normal 7 4 3" xfId="2260" xr:uid="{90F24E16-A053-41E7-9C25-CD737220AE4F}"/>
    <cellStyle name="Normal 7 4 3 2" xfId="2261" xr:uid="{B0AF0286-76ED-4ED6-B49C-425E9824FFBD}"/>
    <cellStyle name="Normal 7 4 3 2 2" xfId="2262" xr:uid="{1E85BCE3-3FFC-4C77-B55D-EDB9B4B2914E}"/>
    <cellStyle name="Normal 7 4 3 2 2 2" xfId="2263" xr:uid="{E00DB62D-105A-4720-B93C-24427909C4A2}"/>
    <cellStyle name="Normal 7 4 3 2 2 2 2" xfId="4096" xr:uid="{DA244949-7639-4729-B07E-23C109982341}"/>
    <cellStyle name="Normal 7 4 3 2 2 3" xfId="2264" xr:uid="{8558FDC3-6729-4654-8909-197EB7601452}"/>
    <cellStyle name="Normal 7 4 3 2 2 4" xfId="2265" xr:uid="{3326AC3A-DF3D-453F-BC86-35939860E227}"/>
    <cellStyle name="Normal 7 4 3 2 3" xfId="2266" xr:uid="{DF4AB494-F132-4F3F-A95D-1ABA4AC8674F}"/>
    <cellStyle name="Normal 7 4 3 2 3 2" xfId="2267" xr:uid="{E83D2AAB-4411-44A1-B39C-B9A4C1CBBB9B}"/>
    <cellStyle name="Normal 7 4 3 2 3 3" xfId="2268" xr:uid="{B15B30B2-3CDC-47BE-B0AB-D3998B9CCD79}"/>
    <cellStyle name="Normal 7 4 3 2 3 4" xfId="2269" xr:uid="{3EC48B17-1301-4DF9-9218-CD27213F5F2F}"/>
    <cellStyle name="Normal 7 4 3 2 4" xfId="2270" xr:uid="{12F72613-CE82-46CA-81FF-9403ABD3D0EA}"/>
    <cellStyle name="Normal 7 4 3 2 5" xfId="2271" xr:uid="{F2EDD024-0597-4DD8-8F8C-11B949DE24EC}"/>
    <cellStyle name="Normal 7 4 3 2 6" xfId="2272" xr:uid="{D94A213D-2047-4874-BAA9-926F29EC4289}"/>
    <cellStyle name="Normal 7 4 3 3" xfId="2273" xr:uid="{355DE88B-6B2E-4F45-95B9-5FA93408313A}"/>
    <cellStyle name="Normal 7 4 3 3 2" xfId="2274" xr:uid="{A19D1FA9-5020-443D-875D-0597E7721831}"/>
    <cellStyle name="Normal 7 4 3 3 2 2" xfId="2275" xr:uid="{7C8B6684-560D-4492-912C-F0614DBA765B}"/>
    <cellStyle name="Normal 7 4 3 3 2 3" xfId="2276" xr:uid="{8D7A4150-44AE-4415-B900-1CED42EC5948}"/>
    <cellStyle name="Normal 7 4 3 3 2 4" xfId="2277" xr:uid="{159AD04E-AE8C-448F-BE33-7C087FECC4FF}"/>
    <cellStyle name="Normal 7 4 3 3 3" xfId="2278" xr:uid="{663DF2AC-857C-434D-9D55-64CCFD32B8EC}"/>
    <cellStyle name="Normal 7 4 3 3 4" xfId="2279" xr:uid="{F38E3CCB-ABF6-470A-90F7-FCE20617EC5C}"/>
    <cellStyle name="Normal 7 4 3 3 5" xfId="2280" xr:uid="{5EBBD7FB-D888-4995-A724-BDBF155D0F58}"/>
    <cellStyle name="Normal 7 4 3 4" xfId="2281" xr:uid="{2BA1FB21-10C7-4818-B3BF-0970D213AB24}"/>
    <cellStyle name="Normal 7 4 3 4 2" xfId="2282" xr:uid="{61F2094F-C8B5-42A7-B07A-66509EFEA7BF}"/>
    <cellStyle name="Normal 7 4 3 4 3" xfId="2283" xr:uid="{993F0CAA-5D7A-4DF3-8ED9-623BCD10D8B1}"/>
    <cellStyle name="Normal 7 4 3 4 4" xfId="2284" xr:uid="{0CF6DE9C-32F5-4E6F-8E73-FD6FB14750B4}"/>
    <cellStyle name="Normal 7 4 3 5" xfId="2285" xr:uid="{2926BDF8-5B34-4A19-AAA9-B8F5EB635AAD}"/>
    <cellStyle name="Normal 7 4 3 5 2" xfId="2286" xr:uid="{BDEE7E7C-4CB8-44BA-8AC4-88C2AED33D0E}"/>
    <cellStyle name="Normal 7 4 3 5 3" xfId="2287" xr:uid="{8202773C-C9BC-400C-9B00-8952EBE82E99}"/>
    <cellStyle name="Normal 7 4 3 5 4" xfId="2288" xr:uid="{A2FE1A15-F85A-492E-96F4-55E462840748}"/>
    <cellStyle name="Normal 7 4 3 6" xfId="2289" xr:uid="{2CD066B4-5E1B-4A2C-BE20-1227B1399E8A}"/>
    <cellStyle name="Normal 7 4 3 7" xfId="2290" xr:uid="{22FE4810-153E-4302-BFC5-ECB957439BDE}"/>
    <cellStyle name="Normal 7 4 3 8" xfId="2291" xr:uid="{4D617683-F8D7-4760-BC64-C0A20339862F}"/>
    <cellStyle name="Normal 7 4 4" xfId="2292" xr:uid="{812B83EA-F654-4857-A564-3A39AA00B474}"/>
    <cellStyle name="Normal 7 4 4 2" xfId="2293" xr:uid="{4C152204-E4BE-4607-8F10-1995E3077E7B}"/>
    <cellStyle name="Normal 7 4 4 2 2" xfId="2294" xr:uid="{BC510FA3-394D-4597-BB33-F3E3BD1C7969}"/>
    <cellStyle name="Normal 7 4 4 2 2 2" xfId="2295" xr:uid="{47A8A00D-4029-477C-AC46-79E90AB7E554}"/>
    <cellStyle name="Normal 7 4 4 2 2 3" xfId="2296" xr:uid="{AB67301A-CDFB-4883-8817-7DFAE06ED106}"/>
    <cellStyle name="Normal 7 4 4 2 2 4" xfId="2297" xr:uid="{F7C0E7AC-7E6F-492C-8748-FB3A52475953}"/>
    <cellStyle name="Normal 7 4 4 2 3" xfId="2298" xr:uid="{CDA823A3-B67D-4EB7-8C41-8AB28915A460}"/>
    <cellStyle name="Normal 7 4 4 2 4" xfId="2299" xr:uid="{26C391D9-87CD-463F-8C65-2D4F138B0091}"/>
    <cellStyle name="Normal 7 4 4 2 5" xfId="2300" xr:uid="{278D7708-45A7-4169-97DC-F9E2B3B3447F}"/>
    <cellStyle name="Normal 7 4 4 3" xfId="2301" xr:uid="{99720F97-AFCC-4528-AB3E-31C9F388A4BC}"/>
    <cellStyle name="Normal 7 4 4 3 2" xfId="2302" xr:uid="{06B5CC06-D0F5-402F-A742-53A9EFA690A8}"/>
    <cellStyle name="Normal 7 4 4 3 3" xfId="2303" xr:uid="{1B15E72A-9309-4AC5-A667-62AE54EFECA8}"/>
    <cellStyle name="Normal 7 4 4 3 4" xfId="2304" xr:uid="{7AC06694-26A3-4292-B65D-919EA670CC7A}"/>
    <cellStyle name="Normal 7 4 4 4" xfId="2305" xr:uid="{7048867B-459A-4EB6-8D41-804BAAB65C07}"/>
    <cellStyle name="Normal 7 4 4 4 2" xfId="2306" xr:uid="{77ED66D4-CBCA-4211-9596-3C111764DF36}"/>
    <cellStyle name="Normal 7 4 4 4 3" xfId="2307" xr:uid="{7407E22F-A567-48B5-965C-55836ACAF40D}"/>
    <cellStyle name="Normal 7 4 4 4 4" xfId="2308" xr:uid="{6683852E-090C-444D-8F96-4CCC4AB068C6}"/>
    <cellStyle name="Normal 7 4 4 5" xfId="2309" xr:uid="{394B5E76-2BC8-4E12-96E5-A0D931007518}"/>
    <cellStyle name="Normal 7 4 4 6" xfId="2310" xr:uid="{965D8D60-F528-4CEF-A117-17DA3A558E24}"/>
    <cellStyle name="Normal 7 4 4 7" xfId="2311" xr:uid="{683650E2-50C7-47B2-B69A-04C819581E5D}"/>
    <cellStyle name="Normal 7 4 5" xfId="2312" xr:uid="{9269411E-2AB5-4987-8CA1-48B38CC80BE4}"/>
    <cellStyle name="Normal 7 4 5 2" xfId="2313" xr:uid="{3A22FD76-55D0-4517-99FA-E4B8C0A19E36}"/>
    <cellStyle name="Normal 7 4 5 2 2" xfId="2314" xr:uid="{E8720E90-8B04-4F5B-BFD0-35195620BBA3}"/>
    <cellStyle name="Normal 7 4 5 2 3" xfId="2315" xr:uid="{F1B47DA5-D9BF-43FB-9A9C-0B012E15CBDD}"/>
    <cellStyle name="Normal 7 4 5 2 4" xfId="2316" xr:uid="{50614178-1B3D-4810-9148-69C3D45080BA}"/>
    <cellStyle name="Normal 7 4 5 3" xfId="2317" xr:uid="{CB899354-2F01-45CF-BDAC-9EDF1FE22109}"/>
    <cellStyle name="Normal 7 4 5 3 2" xfId="2318" xr:uid="{0D1CB14E-E283-4F71-BE4D-E799167F3BDD}"/>
    <cellStyle name="Normal 7 4 5 3 3" xfId="2319" xr:uid="{337D5283-1E2E-4463-90CF-287849B9AEEE}"/>
    <cellStyle name="Normal 7 4 5 3 4" xfId="2320" xr:uid="{18E2ADCF-A6EE-4714-A235-BD2B3C1010AA}"/>
    <cellStyle name="Normal 7 4 5 4" xfId="2321" xr:uid="{559657D1-B309-4357-9E85-9DC9F288B2F6}"/>
    <cellStyle name="Normal 7 4 5 5" xfId="2322" xr:uid="{A80F66E3-58A6-4313-A672-DC65E2267F75}"/>
    <cellStyle name="Normal 7 4 5 6" xfId="2323" xr:uid="{034E70E2-CF8F-41AA-A30B-447B8CAB86EC}"/>
    <cellStyle name="Normal 7 4 6" xfId="2324" xr:uid="{ED5D21C1-9E78-4EA4-A4B4-052B569216E7}"/>
    <cellStyle name="Normal 7 4 6 2" xfId="2325" xr:uid="{312CFF6A-D26D-4C6A-B4C8-5DA4485FED1A}"/>
    <cellStyle name="Normal 7 4 6 2 2" xfId="2326" xr:uid="{05F4A32E-1E0E-4673-82AA-23E5A2B38F76}"/>
    <cellStyle name="Normal 7 4 6 2 3" xfId="2327" xr:uid="{C1E7B7A8-74AD-4941-95DE-00AD07BC1125}"/>
    <cellStyle name="Normal 7 4 6 2 4" xfId="2328" xr:uid="{01410724-1215-44AB-8DE4-6F27373D2997}"/>
    <cellStyle name="Normal 7 4 6 3" xfId="2329" xr:uid="{8B5EA362-54ED-4441-B889-DF63671C1953}"/>
    <cellStyle name="Normal 7 4 6 4" xfId="2330" xr:uid="{DF1FB236-FAB9-4648-ADF4-50EEAA3A69CE}"/>
    <cellStyle name="Normal 7 4 6 5" xfId="2331" xr:uid="{446798F7-A2E0-4716-8EF9-7B11ED238D4F}"/>
    <cellStyle name="Normal 7 4 7" xfId="2332" xr:uid="{660F29A0-CADB-4F79-8E90-4995D92EC7D6}"/>
    <cellStyle name="Normal 7 4 7 2" xfId="2333" xr:uid="{5245E884-C417-49E9-AAF8-ADC9AF3CCA5F}"/>
    <cellStyle name="Normal 7 4 7 3" xfId="2334" xr:uid="{5D184234-306D-4E8C-8668-FFCC7AF5CD3C}"/>
    <cellStyle name="Normal 7 4 7 4" xfId="2335" xr:uid="{6F7D36B4-DB80-4FFB-8073-BADF1106E3A5}"/>
    <cellStyle name="Normal 7 4 8" xfId="2336" xr:uid="{710AA63D-6F64-4F47-A6CA-3AC7DEFF4583}"/>
    <cellStyle name="Normal 7 4 8 2" xfId="2337" xr:uid="{558060EE-4C67-4399-88E3-A8A1B6F64E8F}"/>
    <cellStyle name="Normal 7 4 8 3" xfId="2338" xr:uid="{EC42CEA7-22F4-4D63-B32A-063D8DAF32DD}"/>
    <cellStyle name="Normal 7 4 8 4" xfId="2339" xr:uid="{CC0908B6-FEE7-4747-AA2C-7A85B2092071}"/>
    <cellStyle name="Normal 7 4 9" xfId="2340" xr:uid="{64CB5F94-4AF9-4A80-8650-070F0F39DE80}"/>
    <cellStyle name="Normal 7 5" xfId="2341" xr:uid="{95C473B9-1D60-498D-993C-90978D01365C}"/>
    <cellStyle name="Normal 7 5 2" xfId="2342" xr:uid="{28440626-1B83-4B87-A63A-28038E7ACFED}"/>
    <cellStyle name="Normal 7 5 2 2" xfId="2343" xr:uid="{B5DB2BFD-A76B-467F-BE96-C308502B2689}"/>
    <cellStyle name="Normal 7 5 2 2 2" xfId="2344" xr:uid="{8E8D15C1-022A-4D17-B9F2-131954A11D2D}"/>
    <cellStyle name="Normal 7 5 2 2 2 2" xfId="2345" xr:uid="{F8E64BFD-02BF-4D5B-BC03-D4D73386F8A9}"/>
    <cellStyle name="Normal 7 5 2 2 2 3" xfId="2346" xr:uid="{B7CA173A-E3F8-4C7F-A95D-BC1FF6671118}"/>
    <cellStyle name="Normal 7 5 2 2 2 4" xfId="2347" xr:uid="{CB254DF5-B405-49AC-96C3-718B8421562D}"/>
    <cellStyle name="Normal 7 5 2 2 3" xfId="2348" xr:uid="{87392B3E-5214-44C7-9AB4-E3AEEEA4E1D1}"/>
    <cellStyle name="Normal 7 5 2 2 3 2" xfId="2349" xr:uid="{E3C2C885-EB61-4171-85D6-AF8A1744AB7B}"/>
    <cellStyle name="Normal 7 5 2 2 3 3" xfId="2350" xr:uid="{B7E0AA92-CF45-4BF8-BB8B-72459A1E0309}"/>
    <cellStyle name="Normal 7 5 2 2 3 4" xfId="2351" xr:uid="{6D432315-3238-42C8-AF77-D38227F05671}"/>
    <cellStyle name="Normal 7 5 2 2 4" xfId="2352" xr:uid="{DC1A7839-0074-4080-8DD9-2830D0967832}"/>
    <cellStyle name="Normal 7 5 2 2 5" xfId="2353" xr:uid="{31EC0AFC-15C2-4235-B049-686746C7FDAD}"/>
    <cellStyle name="Normal 7 5 2 2 6" xfId="2354" xr:uid="{E805A02B-4D8E-4E1B-BA66-B063717C7BDA}"/>
    <cellStyle name="Normal 7 5 2 3" xfId="2355" xr:uid="{D51D9577-BC11-42A3-A7B4-0479357C7AE0}"/>
    <cellStyle name="Normal 7 5 2 3 2" xfId="2356" xr:uid="{E6B91ECC-BCE5-4C75-ABAB-5C8A68D1BCBF}"/>
    <cellStyle name="Normal 7 5 2 3 2 2" xfId="2357" xr:uid="{C1246D6B-BFE4-4FCC-9FF7-120E04636E22}"/>
    <cellStyle name="Normal 7 5 2 3 2 3" xfId="2358" xr:uid="{9EA9D3FA-DCA7-4A2F-A91B-F812E1F2CF9C}"/>
    <cellStyle name="Normal 7 5 2 3 2 4" xfId="2359" xr:uid="{D9709B8A-F9F4-48AA-B157-C91CB38FB96F}"/>
    <cellStyle name="Normal 7 5 2 3 3" xfId="2360" xr:uid="{A5270916-07F4-4D05-A162-CEADDEFBA1D4}"/>
    <cellStyle name="Normal 7 5 2 3 4" xfId="2361" xr:uid="{847786CD-44BE-4272-B63E-DBD58B480A01}"/>
    <cellStyle name="Normal 7 5 2 3 5" xfId="2362" xr:uid="{F12E9292-0592-4F30-B507-D917472A3FD1}"/>
    <cellStyle name="Normal 7 5 2 4" xfId="2363" xr:uid="{E3B80A48-4DDE-4F6A-8CB3-BEAE6437FE84}"/>
    <cellStyle name="Normal 7 5 2 4 2" xfId="2364" xr:uid="{30E30022-1AA0-4CCF-A737-B2F3289DAD21}"/>
    <cellStyle name="Normal 7 5 2 4 3" xfId="2365" xr:uid="{CB55CCB7-B37D-434E-96F4-BD93D8CBE8D3}"/>
    <cellStyle name="Normal 7 5 2 4 4" xfId="2366" xr:uid="{1F10C8A6-63F7-477D-9D47-03E96467BD7E}"/>
    <cellStyle name="Normal 7 5 2 5" xfId="2367" xr:uid="{9DBA499C-9736-4EE8-A61C-C930AB66649E}"/>
    <cellStyle name="Normal 7 5 2 5 2" xfId="2368" xr:uid="{AEE61541-7DBE-4B4A-9C76-B2FF595A5873}"/>
    <cellStyle name="Normal 7 5 2 5 3" xfId="2369" xr:uid="{5A2F4BC4-0F30-4201-A642-F087361CC7D9}"/>
    <cellStyle name="Normal 7 5 2 5 4" xfId="2370" xr:uid="{66EA501D-09FB-4E61-AE33-453120E2FDB0}"/>
    <cellStyle name="Normal 7 5 2 6" xfId="2371" xr:uid="{6A5830EF-FC63-409C-93DB-F7786017953F}"/>
    <cellStyle name="Normal 7 5 2 7" xfId="2372" xr:uid="{29EB4691-F4AE-4A66-B5D1-2825A8302746}"/>
    <cellStyle name="Normal 7 5 2 8" xfId="2373" xr:uid="{0A25C137-E16A-40E4-8BFC-72DE7E77F052}"/>
    <cellStyle name="Normal 7 5 3" xfId="2374" xr:uid="{E9E75E20-2522-4D13-8038-228E00E08A95}"/>
    <cellStyle name="Normal 7 5 3 2" xfId="2375" xr:uid="{273E1A19-FC51-42A1-8BED-FD2C1AF5129A}"/>
    <cellStyle name="Normal 7 5 3 2 2" xfId="2376" xr:uid="{15C2456E-2781-4AAE-A6E0-CCC75E51C419}"/>
    <cellStyle name="Normal 7 5 3 2 3" xfId="2377" xr:uid="{F9CD7F98-2C58-40EF-BFE3-54BAFB5A04C4}"/>
    <cellStyle name="Normal 7 5 3 2 4" xfId="2378" xr:uid="{B2C2C762-4380-4EA0-B1A0-83ABF722A117}"/>
    <cellStyle name="Normal 7 5 3 3" xfId="2379" xr:uid="{001D2FD9-6D16-4C9C-9E6F-62AEB5239142}"/>
    <cellStyle name="Normal 7 5 3 3 2" xfId="2380" xr:uid="{25194BC4-83AB-419B-AA30-C01A72FB04A0}"/>
    <cellStyle name="Normal 7 5 3 3 3" xfId="2381" xr:uid="{23252629-306E-460D-A03F-1E3549F2F9BB}"/>
    <cellStyle name="Normal 7 5 3 3 4" xfId="2382" xr:uid="{55DA99FD-61A2-4337-9404-D10C10A766A2}"/>
    <cellStyle name="Normal 7 5 3 4" xfId="2383" xr:uid="{21CEEFE7-2D39-43E8-96BF-8100499050F6}"/>
    <cellStyle name="Normal 7 5 3 5" xfId="2384" xr:uid="{3C9D6F32-4F71-4B57-A2BB-3CC0A19349E3}"/>
    <cellStyle name="Normal 7 5 3 6" xfId="2385" xr:uid="{66D75CC7-5A49-4CE6-8901-FFBB2DC1DCD6}"/>
    <cellStyle name="Normal 7 5 4" xfId="2386" xr:uid="{313102AC-4460-4F88-A0BA-14888F2148C3}"/>
    <cellStyle name="Normal 7 5 4 2" xfId="2387" xr:uid="{C930AD30-3C9E-49C0-890F-5209169168CE}"/>
    <cellStyle name="Normal 7 5 4 2 2" xfId="2388" xr:uid="{0AF76999-7E2F-4802-BB8E-785FFDE5143D}"/>
    <cellStyle name="Normal 7 5 4 2 3" xfId="2389" xr:uid="{7EA058A5-5B78-445A-9641-DB0401E706CA}"/>
    <cellStyle name="Normal 7 5 4 2 4" xfId="2390" xr:uid="{46190CBA-1BD9-4151-B95E-5DEDCE187B63}"/>
    <cellStyle name="Normal 7 5 4 3" xfId="2391" xr:uid="{8386504C-CA4F-47D9-B5DA-D2B8AAAB71CF}"/>
    <cellStyle name="Normal 7 5 4 4" xfId="2392" xr:uid="{80DCC6E3-6416-4561-869E-2D361415F3E7}"/>
    <cellStyle name="Normal 7 5 4 5" xfId="2393" xr:uid="{B0C70E9D-0BE0-4DA6-9482-4ED3840C423E}"/>
    <cellStyle name="Normal 7 5 5" xfId="2394" xr:uid="{8B01A145-FA69-45C2-9EC1-008F3EE5DEB6}"/>
    <cellStyle name="Normal 7 5 5 2" xfId="2395" xr:uid="{78C824CF-D322-4885-836A-49C8DC0B8C94}"/>
    <cellStyle name="Normal 7 5 5 3" xfId="2396" xr:uid="{4F927AB4-DAD9-4DA6-8D2D-A61129EB53B8}"/>
    <cellStyle name="Normal 7 5 5 4" xfId="2397" xr:uid="{A658A241-F0D3-42FF-9076-3E9103B2847D}"/>
    <cellStyle name="Normal 7 5 6" xfId="2398" xr:uid="{6824DE71-498A-4127-B392-4AFD19DA4CC6}"/>
    <cellStyle name="Normal 7 5 6 2" xfId="2399" xr:uid="{794C2A64-178C-4C0C-8779-9EE462DE41CC}"/>
    <cellStyle name="Normal 7 5 6 3" xfId="2400" xr:uid="{5632C118-D4E6-453A-9AFE-2C8A845F6952}"/>
    <cellStyle name="Normal 7 5 6 4" xfId="2401" xr:uid="{0FB20404-A846-46ED-B770-FD5ED2E7CD44}"/>
    <cellStyle name="Normal 7 5 7" xfId="2402" xr:uid="{F729D0DB-0EFF-43C7-B3A9-D05CA2E757CC}"/>
    <cellStyle name="Normal 7 5 8" xfId="2403" xr:uid="{B86C855E-B48B-46CC-9A2B-6F161FD503FC}"/>
    <cellStyle name="Normal 7 5 9" xfId="2404" xr:uid="{907757A2-DBE8-4483-9D02-B6D23313C3E8}"/>
    <cellStyle name="Normal 7 6" xfId="2405" xr:uid="{CCFE8B7E-652F-4411-89D2-076E63859CD5}"/>
    <cellStyle name="Normal 7 6 2" xfId="2406" xr:uid="{B6B2675A-1D3A-438A-9791-B0D51E54796F}"/>
    <cellStyle name="Normal 7 6 2 2" xfId="2407" xr:uid="{9C772AD1-76EA-4272-BFED-3D7B2DB47BC5}"/>
    <cellStyle name="Normal 7 6 2 2 2" xfId="2408" xr:uid="{B872CC08-E7B8-42C0-8C43-F3F0A1A3AB48}"/>
    <cellStyle name="Normal 7 6 2 2 2 2" xfId="4097" xr:uid="{7393A6B0-37FC-4B6E-AF6E-F134BAAF587E}"/>
    <cellStyle name="Normal 7 6 2 2 3" xfId="2409" xr:uid="{111273B2-14F5-4727-B942-E97553D02508}"/>
    <cellStyle name="Normal 7 6 2 2 4" xfId="2410" xr:uid="{87F6AAD4-123A-4E5B-BDA3-1A607A417CA2}"/>
    <cellStyle name="Normal 7 6 2 3" xfId="2411" xr:uid="{37B8B741-60E3-4311-9234-E136EE04B228}"/>
    <cellStyle name="Normal 7 6 2 3 2" xfId="2412" xr:uid="{2B48EDB4-3A57-4109-9A4C-DA8232950A6E}"/>
    <cellStyle name="Normal 7 6 2 3 3" xfId="2413" xr:uid="{BD3FABC7-DCDE-4E70-BA38-4371FF15F6D1}"/>
    <cellStyle name="Normal 7 6 2 3 4" xfId="2414" xr:uid="{4504CFD8-1138-4EA5-A71B-70A0744F0E8B}"/>
    <cellStyle name="Normal 7 6 2 4" xfId="2415" xr:uid="{9E2A91E4-0740-46E9-A5AF-7E4DBC25BEA3}"/>
    <cellStyle name="Normal 7 6 2 5" xfId="2416" xr:uid="{43A7AE12-23B4-43A0-8C9E-65A30DE03E34}"/>
    <cellStyle name="Normal 7 6 2 6" xfId="2417" xr:uid="{16FE0339-E949-4040-AFD4-B63657D788E1}"/>
    <cellStyle name="Normal 7 6 3" xfId="2418" xr:uid="{DDC3BE1B-C7B0-4125-9354-8765824CE36A}"/>
    <cellStyle name="Normal 7 6 3 2" xfId="2419" xr:uid="{7D66EF2A-090F-4F86-BDB7-0496B0C389A8}"/>
    <cellStyle name="Normal 7 6 3 2 2" xfId="2420" xr:uid="{CA1ADEC4-756D-48CB-B554-F72D5A56403B}"/>
    <cellStyle name="Normal 7 6 3 2 3" xfId="2421" xr:uid="{E1F65497-0979-4328-B8E1-2D5AC8DC1DCC}"/>
    <cellStyle name="Normal 7 6 3 2 4" xfId="2422" xr:uid="{D1BD7DA3-351B-442C-A8AA-21EC94E2CFD7}"/>
    <cellStyle name="Normal 7 6 3 3" xfId="2423" xr:uid="{7D9BCBA8-BAA2-4BA0-8726-31189E766019}"/>
    <cellStyle name="Normal 7 6 3 4" xfId="2424" xr:uid="{82701BB3-7F94-430B-A00A-EDECCA485C93}"/>
    <cellStyle name="Normal 7 6 3 5" xfId="2425" xr:uid="{DD893F52-DACA-4B36-8A52-96F35AA49A8A}"/>
    <cellStyle name="Normal 7 6 4" xfId="2426" xr:uid="{1C4705CB-85C9-46F2-84F6-465F91A35426}"/>
    <cellStyle name="Normal 7 6 4 2" xfId="2427" xr:uid="{D1A0C055-BEB5-47FA-B059-84751B138F20}"/>
    <cellStyle name="Normal 7 6 4 3" xfId="2428" xr:uid="{6CC24DAB-59D4-4221-96A9-D99C9E00FA39}"/>
    <cellStyle name="Normal 7 6 4 4" xfId="2429" xr:uid="{0477A5D8-C509-45B3-92F3-67DD6B71E1F7}"/>
    <cellStyle name="Normal 7 6 5" xfId="2430" xr:uid="{056FC30D-65AB-4818-A6A0-8AC7E34B2905}"/>
    <cellStyle name="Normal 7 6 5 2" xfId="2431" xr:uid="{6DE3CAE5-8AA9-4E24-8627-7112FC56886E}"/>
    <cellStyle name="Normal 7 6 5 3" xfId="2432" xr:uid="{2D6EE2EC-A62E-42CD-A8CC-E986EAFC54D5}"/>
    <cellStyle name="Normal 7 6 5 4" xfId="2433" xr:uid="{EF6CFC04-6694-4E08-9587-CE2ABF10B300}"/>
    <cellStyle name="Normal 7 6 6" xfId="2434" xr:uid="{547D2B46-FD3C-44A4-80BF-710D31E4AA38}"/>
    <cellStyle name="Normal 7 6 7" xfId="2435" xr:uid="{B49ECC8B-95F0-4BAD-83AC-4FF2E8C280C2}"/>
    <cellStyle name="Normal 7 6 8" xfId="2436" xr:uid="{ED81778A-BE6D-4AC4-996B-2CE8E12C3171}"/>
    <cellStyle name="Normal 7 7" xfId="2437" xr:uid="{8A8CC58C-CDD5-4330-8924-740B5DF02775}"/>
    <cellStyle name="Normal 7 7 2" xfId="2438" xr:uid="{A93D5FB1-9B1A-4A54-9470-8703BDD7EFD6}"/>
    <cellStyle name="Normal 7 7 2 2" xfId="2439" xr:uid="{FF1F19EA-48E2-428F-8328-E85CB711F8AF}"/>
    <cellStyle name="Normal 7 7 2 2 2" xfId="2440" xr:uid="{29C6A3BE-A5D4-4A6F-9229-6516089EB58A}"/>
    <cellStyle name="Normal 7 7 2 2 3" xfId="2441" xr:uid="{6E932E1A-8DF8-4EDD-8421-2C32069A4397}"/>
    <cellStyle name="Normal 7 7 2 2 4" xfId="2442" xr:uid="{5510324E-EC22-4B06-A747-64504B19EEF5}"/>
    <cellStyle name="Normal 7 7 2 3" xfId="2443" xr:uid="{2841468F-AF8C-47BF-A9F6-DC3B6A626301}"/>
    <cellStyle name="Normal 7 7 2 4" xfId="2444" xr:uid="{819580DD-C1E6-4542-9B89-1B69FE03D654}"/>
    <cellStyle name="Normal 7 7 2 5" xfId="2445" xr:uid="{57ADD18F-44B2-4535-8953-A8AC3E4C0FD7}"/>
    <cellStyle name="Normal 7 7 3" xfId="2446" xr:uid="{A1A75322-D568-407D-B654-258EB26A45B7}"/>
    <cellStyle name="Normal 7 7 3 2" xfId="2447" xr:uid="{27E80B80-4857-456E-9A42-4631B2F66873}"/>
    <cellStyle name="Normal 7 7 3 3" xfId="2448" xr:uid="{86A050FF-515E-4A9C-8A19-C496981E2244}"/>
    <cellStyle name="Normal 7 7 3 4" xfId="2449" xr:uid="{5E421D50-9FB7-4FB1-A15C-D2E56833937D}"/>
    <cellStyle name="Normal 7 7 4" xfId="2450" xr:uid="{0BE82414-DC4D-496A-AF8F-E685C77C9F79}"/>
    <cellStyle name="Normal 7 7 4 2" xfId="2451" xr:uid="{69F74482-587B-40B2-AF6E-F435C6A81F1E}"/>
    <cellStyle name="Normal 7 7 4 3" xfId="2452" xr:uid="{F89FF765-99BA-4CA9-826A-6610C62FB810}"/>
    <cellStyle name="Normal 7 7 4 4" xfId="2453" xr:uid="{94B2D6EB-61B1-4076-958D-F2014002852B}"/>
    <cellStyle name="Normal 7 7 5" xfId="2454" xr:uid="{37C52DD2-9076-4473-9D93-824120FEEC2B}"/>
    <cellStyle name="Normal 7 7 6" xfId="2455" xr:uid="{3BB7C3AE-517B-4723-895A-1ACB026F6ED4}"/>
    <cellStyle name="Normal 7 7 7" xfId="2456" xr:uid="{955FC4EF-5A75-4967-BDF5-2AE3CE042F2F}"/>
    <cellStyle name="Normal 7 8" xfId="2457" xr:uid="{F3FDBE07-AFF7-409A-B9BE-BC590B2B4391}"/>
    <cellStyle name="Normal 7 8 2" xfId="2458" xr:uid="{08181AA5-4F9A-4304-87EC-7DD1A8FF6056}"/>
    <cellStyle name="Normal 7 8 2 2" xfId="2459" xr:uid="{6117F5D9-DF46-4B79-9D41-EF4EB5335DB6}"/>
    <cellStyle name="Normal 7 8 2 3" xfId="2460" xr:uid="{322C842C-67AB-44DE-8C7A-B776EFAFC2DE}"/>
    <cellStyle name="Normal 7 8 2 4" xfId="2461" xr:uid="{55F14BE5-CCA8-4C66-B873-B2DA354A0CE1}"/>
    <cellStyle name="Normal 7 8 3" xfId="2462" xr:uid="{43FE843E-14C1-410C-A892-88E1AE4CF4FD}"/>
    <cellStyle name="Normal 7 8 3 2" xfId="2463" xr:uid="{B5404A2B-EF0B-4530-BDC7-EE3FD15675D2}"/>
    <cellStyle name="Normal 7 8 3 3" xfId="2464" xr:uid="{C3FBCC9A-1275-4788-8EA1-A71E966628BA}"/>
    <cellStyle name="Normal 7 8 3 4" xfId="2465" xr:uid="{F021126A-D10F-4ED7-A722-D64E50998BE8}"/>
    <cellStyle name="Normal 7 8 4" xfId="2466" xr:uid="{B180797E-C3EE-462C-81F3-BD9C4C4F5EDC}"/>
    <cellStyle name="Normal 7 8 5" xfId="2467" xr:uid="{C00B03EA-6CF2-4F98-87C8-C2BAC2CD927D}"/>
    <cellStyle name="Normal 7 8 6" xfId="2468" xr:uid="{9219DC34-3546-445C-B073-F08836AA3027}"/>
    <cellStyle name="Normal 7 9" xfId="2469" xr:uid="{B7F9FB8C-CD1C-48FF-8668-779E04250ACA}"/>
    <cellStyle name="Normal 7 9 2" xfId="2470" xr:uid="{ADCEA29F-7D42-4477-850A-420D89A3C0CC}"/>
    <cellStyle name="Normal 7 9 2 2" xfId="2471" xr:uid="{0D81A2B4-E386-4BEE-B65B-1CE788D04CB5}"/>
    <cellStyle name="Normal 7 9 2 2 2" xfId="4380" xr:uid="{901B6EB7-5188-42B7-82CE-3EEEE7BC0A7C}"/>
    <cellStyle name="Normal 7 9 2 2 3" xfId="4612" xr:uid="{DD06B2A4-8170-4FC8-BA4D-1A138D1B35E8}"/>
    <cellStyle name="Normal 7 9 2 3" xfId="2472" xr:uid="{6C6C3DD7-FB42-4F36-BCB7-54693D9A9793}"/>
    <cellStyle name="Normal 7 9 2 4" xfId="2473" xr:uid="{802070B0-95EA-49AC-B325-33F3D4A273C8}"/>
    <cellStyle name="Normal 7 9 3" xfId="2474" xr:uid="{620388A1-8B73-490D-BE38-8B6043C899C4}"/>
    <cellStyle name="Normal 7 9 4" xfId="2475" xr:uid="{F4F469DD-7F80-49DA-8854-56515EA92D02}"/>
    <cellStyle name="Normal 7 9 4 2" xfId="4746" xr:uid="{E15946D8-C89F-4BDA-BAD7-9784F9F31CB7}"/>
    <cellStyle name="Normal 7 9 4 3" xfId="4613" xr:uid="{02E28833-1FD7-4060-99B8-538EBDDB34E0}"/>
    <cellStyle name="Normal 7 9 4 4" xfId="4465" xr:uid="{3F98CF1B-7EF8-4464-9298-C652115FD12E}"/>
    <cellStyle name="Normal 7 9 5" xfId="2476" xr:uid="{2A2D7462-D382-4A1D-86ED-7AAF530BBB24}"/>
    <cellStyle name="Normal 8" xfId="88" xr:uid="{345CAF89-9D53-4E88-A6BA-9A19C0C1D216}"/>
    <cellStyle name="Normal 8 10" xfId="2477" xr:uid="{8CEC20EA-11A8-4547-BD20-0CEE332C1351}"/>
    <cellStyle name="Normal 8 10 2" xfId="2478" xr:uid="{5CD61FBE-897D-4DDB-AD1F-13343B876C33}"/>
    <cellStyle name="Normal 8 10 3" xfId="2479" xr:uid="{A43B78AC-0EF1-4DF8-AD1B-210DD9DF72A1}"/>
    <cellStyle name="Normal 8 10 4" xfId="2480" xr:uid="{ED4954B7-6286-49EC-8320-6E72470DD796}"/>
    <cellStyle name="Normal 8 11" xfId="2481" xr:uid="{F1B56775-D745-401F-ADE9-79372F3712A1}"/>
    <cellStyle name="Normal 8 11 2" xfId="2482" xr:uid="{2AF89926-1D49-4A74-A674-DF9B0235E503}"/>
    <cellStyle name="Normal 8 11 3" xfId="2483" xr:uid="{05D38014-CD50-4BE7-9814-59163F2AFC29}"/>
    <cellStyle name="Normal 8 11 4" xfId="2484" xr:uid="{05125BAC-19E2-4935-B737-34CBF22EF7D3}"/>
    <cellStyle name="Normal 8 12" xfId="2485" xr:uid="{407FE0F2-0BB7-461D-A23C-3922C5718D24}"/>
    <cellStyle name="Normal 8 12 2" xfId="2486" xr:uid="{D52817C8-3ED8-4A4F-9069-E277DB6972FF}"/>
    <cellStyle name="Normal 8 13" xfId="2487" xr:uid="{E34F8E60-F012-4C4E-A990-3C6B56154070}"/>
    <cellStyle name="Normal 8 14" xfId="2488" xr:uid="{8CC6B86A-0621-408F-8A08-C740001875AC}"/>
    <cellStyle name="Normal 8 15" xfId="2489" xr:uid="{65D845B0-82EB-4B52-9F80-6E0063B23B69}"/>
    <cellStyle name="Normal 8 2" xfId="89" xr:uid="{D2EB2017-3100-4E56-916A-7FFADB3915BF}"/>
    <cellStyle name="Normal 8 2 10" xfId="2490" xr:uid="{C7A9D165-808E-4E8F-9EE9-A393273913CF}"/>
    <cellStyle name="Normal 8 2 11" xfId="2491" xr:uid="{EEFFF6A0-16F3-4F49-A2B4-116939C53021}"/>
    <cellStyle name="Normal 8 2 2" xfId="2492" xr:uid="{C247C3A0-144A-4309-B8DC-FE91ACE436A9}"/>
    <cellStyle name="Normal 8 2 2 2" xfId="2493" xr:uid="{5B97BBE2-C3DC-4CB1-8B0D-8ADB88237472}"/>
    <cellStyle name="Normal 8 2 2 2 2" xfId="2494" xr:uid="{8CFFEEE0-0412-4DD2-ACC0-06795CD1F496}"/>
    <cellStyle name="Normal 8 2 2 2 2 2" xfId="2495" xr:uid="{12A0AA53-FC76-47D4-A8F8-2DC057EDB425}"/>
    <cellStyle name="Normal 8 2 2 2 2 2 2" xfId="2496" xr:uid="{4A88E203-D55B-4026-88BA-41940E67A759}"/>
    <cellStyle name="Normal 8 2 2 2 2 2 2 2" xfId="4098" xr:uid="{F076ABFB-CDEC-4296-9B54-AC772940A4AD}"/>
    <cellStyle name="Normal 8 2 2 2 2 2 2 2 2" xfId="4099" xr:uid="{0CF9FE35-42D6-40B7-81C9-ABAFB772F6A5}"/>
    <cellStyle name="Normal 8 2 2 2 2 2 2 3" xfId="4100" xr:uid="{210F123A-C5E9-48F3-AE82-1C4F299F562B}"/>
    <cellStyle name="Normal 8 2 2 2 2 2 3" xfId="2497" xr:uid="{56F01A8B-DC77-4A28-ABC4-A7CC0B151F8A}"/>
    <cellStyle name="Normal 8 2 2 2 2 2 3 2" xfId="4101" xr:uid="{6BE9C41F-EBB5-441B-83C2-E923AE6E826F}"/>
    <cellStyle name="Normal 8 2 2 2 2 2 4" xfId="2498" xr:uid="{F34AFE86-54CF-48F0-98E4-0E7B9FECD830}"/>
    <cellStyle name="Normal 8 2 2 2 2 3" xfId="2499" xr:uid="{FD997488-D305-45FB-88DA-4E46A568D782}"/>
    <cellStyle name="Normal 8 2 2 2 2 3 2" xfId="2500" xr:uid="{E281835A-0FA1-4905-A941-CCF6D72482E5}"/>
    <cellStyle name="Normal 8 2 2 2 2 3 2 2" xfId="4102" xr:uid="{391DA7AD-07EC-4BBA-B7F8-F15E280124F4}"/>
    <cellStyle name="Normal 8 2 2 2 2 3 3" xfId="2501" xr:uid="{B030FB11-34F5-4B68-A1E1-392C53977787}"/>
    <cellStyle name="Normal 8 2 2 2 2 3 4" xfId="2502" xr:uid="{C73E382F-3DBD-4446-BADB-6557FFEAF935}"/>
    <cellStyle name="Normal 8 2 2 2 2 4" xfId="2503" xr:uid="{24B22D5B-6294-4BFC-A7BC-17280D625BE8}"/>
    <cellStyle name="Normal 8 2 2 2 2 4 2" xfId="4103" xr:uid="{F5F30E9C-C61C-49C2-B641-6FA65DD4A69D}"/>
    <cellStyle name="Normal 8 2 2 2 2 5" xfId="2504" xr:uid="{367D66E4-D546-4B6D-A2A3-083A2DF815D5}"/>
    <cellStyle name="Normal 8 2 2 2 2 6" xfId="2505" xr:uid="{905F86CB-A30B-45B5-AFFB-D0923184132C}"/>
    <cellStyle name="Normal 8 2 2 2 3" xfId="2506" xr:uid="{5F3ACF61-B633-425A-8DFE-CD0C0498B68A}"/>
    <cellStyle name="Normal 8 2 2 2 3 2" xfId="2507" xr:uid="{36340D64-3E99-4A5F-95FA-A98821F6D809}"/>
    <cellStyle name="Normal 8 2 2 2 3 2 2" xfId="2508" xr:uid="{436BC9BC-47EA-4EA1-8C82-54AB81F3C705}"/>
    <cellStyle name="Normal 8 2 2 2 3 2 2 2" xfId="4104" xr:uid="{55DD2500-0D41-44B5-8D64-9873DFB4D757}"/>
    <cellStyle name="Normal 8 2 2 2 3 2 2 2 2" xfId="4105" xr:uid="{BA50DBF0-622A-4503-92E1-2BC9E0605789}"/>
    <cellStyle name="Normal 8 2 2 2 3 2 2 3" xfId="4106" xr:uid="{62AEFC16-C98E-45AC-A10A-ADAFC8371601}"/>
    <cellStyle name="Normal 8 2 2 2 3 2 3" xfId="2509" xr:uid="{7028190E-9FFF-4581-97F0-1832DC6E5CB2}"/>
    <cellStyle name="Normal 8 2 2 2 3 2 3 2" xfId="4107" xr:uid="{860D2096-EDB2-4441-80F5-85D1D9EDEDFC}"/>
    <cellStyle name="Normal 8 2 2 2 3 2 4" xfId="2510" xr:uid="{D50A117F-E85E-4E93-85D5-11206A2F35A9}"/>
    <cellStyle name="Normal 8 2 2 2 3 3" xfId="2511" xr:uid="{09AFBE56-B264-4569-A563-F47932DB3E73}"/>
    <cellStyle name="Normal 8 2 2 2 3 3 2" xfId="4108" xr:uid="{ECAF8A5C-E13F-4F64-8483-6F79458FD9D4}"/>
    <cellStyle name="Normal 8 2 2 2 3 3 2 2" xfId="4109" xr:uid="{595FEED2-EABA-4580-8089-01238C9C506F}"/>
    <cellStyle name="Normal 8 2 2 2 3 3 3" xfId="4110" xr:uid="{8E27458C-CA3C-452C-B220-EAE4551574FA}"/>
    <cellStyle name="Normal 8 2 2 2 3 4" xfId="2512" xr:uid="{BD23C9C9-A6FB-4EB2-BE86-67AA3A4CE950}"/>
    <cellStyle name="Normal 8 2 2 2 3 4 2" xfId="4111" xr:uid="{273F247B-330B-49B6-A5DF-9028D8E1B39F}"/>
    <cellStyle name="Normal 8 2 2 2 3 5" xfId="2513" xr:uid="{0B5425F5-4C2B-49D3-9566-47527449C2C3}"/>
    <cellStyle name="Normal 8 2 2 2 4" xfId="2514" xr:uid="{D4619382-0645-4B67-9429-85798B93D5B0}"/>
    <cellStyle name="Normal 8 2 2 2 4 2" xfId="2515" xr:uid="{7B16A7DF-BDD8-4A74-BED0-2218A5E7A569}"/>
    <cellStyle name="Normal 8 2 2 2 4 2 2" xfId="4112" xr:uid="{43852A76-D60A-4021-832A-567A8E68B97C}"/>
    <cellStyle name="Normal 8 2 2 2 4 2 2 2" xfId="4113" xr:uid="{2CE336C0-C890-469A-8633-6854E0570446}"/>
    <cellStyle name="Normal 8 2 2 2 4 2 3" xfId="4114" xr:uid="{1BBD81E3-2CEB-415E-B405-39CA05683F98}"/>
    <cellStyle name="Normal 8 2 2 2 4 3" xfId="2516" xr:uid="{51322D17-A331-4A27-A266-9F488346AB7C}"/>
    <cellStyle name="Normal 8 2 2 2 4 3 2" xfId="4115" xr:uid="{26580B80-FE88-4B15-8D06-C14D12EEC1AB}"/>
    <cellStyle name="Normal 8 2 2 2 4 4" xfId="2517" xr:uid="{E62A4D11-27FE-4960-B357-A28E0F3175FA}"/>
    <cellStyle name="Normal 8 2 2 2 5" xfId="2518" xr:uid="{A6E6C5FD-B105-4A29-9FBE-586B48420A82}"/>
    <cellStyle name="Normal 8 2 2 2 5 2" xfId="2519" xr:uid="{40B73C24-2447-426A-94DC-C48EC338AA0B}"/>
    <cellStyle name="Normal 8 2 2 2 5 2 2" xfId="4116" xr:uid="{FBA49F77-37E3-48A3-9953-CC3EB6AA6592}"/>
    <cellStyle name="Normal 8 2 2 2 5 3" xfId="2520" xr:uid="{A5983A8E-B268-4E21-AA08-411929FB4587}"/>
    <cellStyle name="Normal 8 2 2 2 5 4" xfId="2521" xr:uid="{DA8CC68D-63A2-49E4-9AC6-4778BD8420C7}"/>
    <cellStyle name="Normal 8 2 2 2 6" xfId="2522" xr:uid="{FCA870BB-616C-4BEA-8876-E98836F657A1}"/>
    <cellStyle name="Normal 8 2 2 2 6 2" xfId="4117" xr:uid="{763C6563-2007-4570-82EE-113621410E84}"/>
    <cellStyle name="Normal 8 2 2 2 7" xfId="2523" xr:uid="{C757C757-E98B-4CEE-BED5-B56A1818EAFC}"/>
    <cellStyle name="Normal 8 2 2 2 8" xfId="2524" xr:uid="{ADB80C1E-670E-4945-95E9-7193ED60C122}"/>
    <cellStyle name="Normal 8 2 2 3" xfId="2525" xr:uid="{9F91E4F9-1640-4FE4-AFC4-6156C90AF908}"/>
    <cellStyle name="Normal 8 2 2 3 2" xfId="2526" xr:uid="{5CCF4C5F-FC3B-4D30-AADA-EDB8DA134F27}"/>
    <cellStyle name="Normal 8 2 2 3 2 2" xfId="2527" xr:uid="{E951055B-4FDD-4D4D-9051-7D8CE3473638}"/>
    <cellStyle name="Normal 8 2 2 3 2 2 2" xfId="4118" xr:uid="{6130B58A-78EA-4D18-B24F-8CF4693C201B}"/>
    <cellStyle name="Normal 8 2 2 3 2 2 2 2" xfId="4119" xr:uid="{686B6006-F89E-4210-95BB-D7BAC8E77891}"/>
    <cellStyle name="Normal 8 2 2 3 2 2 3" xfId="4120" xr:uid="{F04AF2B9-6654-44EB-9778-C1279C85B313}"/>
    <cellStyle name="Normal 8 2 2 3 2 3" xfId="2528" xr:uid="{2BE9A4E5-03EC-486C-AFA5-7236D146E9EA}"/>
    <cellStyle name="Normal 8 2 2 3 2 3 2" xfId="4121" xr:uid="{C86C1773-3B42-41ED-AA04-E6D1B0E3F562}"/>
    <cellStyle name="Normal 8 2 2 3 2 4" xfId="2529" xr:uid="{98BEC328-9E97-4793-B81B-D02431472B0F}"/>
    <cellStyle name="Normal 8 2 2 3 3" xfId="2530" xr:uid="{9779D799-C8BC-495B-9EF5-AAB58060745E}"/>
    <cellStyle name="Normal 8 2 2 3 3 2" xfId="2531" xr:uid="{AF91B278-3535-4C53-8BD9-46408C0A5B06}"/>
    <cellStyle name="Normal 8 2 2 3 3 2 2" xfId="4122" xr:uid="{BC311CEC-AE3A-4F25-9849-709DB0B479A8}"/>
    <cellStyle name="Normal 8 2 2 3 3 3" xfId="2532" xr:uid="{4DA580B1-4597-4879-9CF5-78AED567927D}"/>
    <cellStyle name="Normal 8 2 2 3 3 4" xfId="2533" xr:uid="{9028D164-5237-471B-9134-DF04A1E71924}"/>
    <cellStyle name="Normal 8 2 2 3 4" xfId="2534" xr:uid="{E3F167BF-6DFA-4E13-8C4B-64895C8FF65B}"/>
    <cellStyle name="Normal 8 2 2 3 4 2" xfId="4123" xr:uid="{5716D7BC-85B2-45B6-BF4F-CF4030A76E05}"/>
    <cellStyle name="Normal 8 2 2 3 5" xfId="2535" xr:uid="{14E941B4-123D-4C20-8567-0C09F11F3A76}"/>
    <cellStyle name="Normal 8 2 2 3 6" xfId="2536" xr:uid="{0C57594D-4001-4636-9E42-FEB922314C7F}"/>
    <cellStyle name="Normal 8 2 2 4" xfId="2537" xr:uid="{F92BB01E-2C92-4EEC-9A0D-5EC6D7D11712}"/>
    <cellStyle name="Normal 8 2 2 4 2" xfId="2538" xr:uid="{A6874089-D26D-4418-AED2-0C7B033A5A9C}"/>
    <cellStyle name="Normal 8 2 2 4 2 2" xfId="2539" xr:uid="{BCF1737C-FCFB-4091-B0A9-272086B0A8EA}"/>
    <cellStyle name="Normal 8 2 2 4 2 2 2" xfId="4124" xr:uid="{AF3188D0-F748-4A8E-AF86-19EBAF912C20}"/>
    <cellStyle name="Normal 8 2 2 4 2 2 2 2" xfId="4125" xr:uid="{7DC8B2A0-5F02-4C65-954F-9EDEE5CAA0C5}"/>
    <cellStyle name="Normal 8 2 2 4 2 2 3" xfId="4126" xr:uid="{268932C6-D9CB-43CC-AB57-94A9C058525C}"/>
    <cellStyle name="Normal 8 2 2 4 2 3" xfId="2540" xr:uid="{9799A6F5-C972-4565-969B-F7B18CB1BD0A}"/>
    <cellStyle name="Normal 8 2 2 4 2 3 2" xfId="4127" xr:uid="{45FE4118-27AD-4428-9118-C8B340EEF91C}"/>
    <cellStyle name="Normal 8 2 2 4 2 4" xfId="2541" xr:uid="{7C5A8BF0-569D-47C6-AA9A-8F08FBDAAB98}"/>
    <cellStyle name="Normal 8 2 2 4 3" xfId="2542" xr:uid="{47D32545-212F-447D-8C7A-87F6424728F8}"/>
    <cellStyle name="Normal 8 2 2 4 3 2" xfId="4128" xr:uid="{CBBDE5F6-15BC-4B6C-B3A4-B99F0A05D2A8}"/>
    <cellStyle name="Normal 8 2 2 4 3 2 2" xfId="4129" xr:uid="{3A4AC79F-FA67-437B-865F-53E856229E3A}"/>
    <cellStyle name="Normal 8 2 2 4 3 3" xfId="4130" xr:uid="{83F4563E-D820-41F2-8B44-83C2976061B1}"/>
    <cellStyle name="Normal 8 2 2 4 4" xfId="2543" xr:uid="{549C0E3D-DA03-40F3-9CC5-BF7E3A5DA2DD}"/>
    <cellStyle name="Normal 8 2 2 4 4 2" xfId="4131" xr:uid="{6DCD2A51-381F-4436-A4E1-1E5BB718B9C2}"/>
    <cellStyle name="Normal 8 2 2 4 5" xfId="2544" xr:uid="{AE1FCF10-70BD-4959-8F68-48468F077F47}"/>
    <cellStyle name="Normal 8 2 2 5" xfId="2545" xr:uid="{AA973CD2-0DF6-476C-B511-CE56DC111788}"/>
    <cellStyle name="Normal 8 2 2 5 2" xfId="2546" xr:uid="{21EB5315-A62B-4EDA-A79F-52C67FBFB362}"/>
    <cellStyle name="Normal 8 2 2 5 2 2" xfId="4132" xr:uid="{1DB19CF4-C7D5-49D4-AB98-7FFF6FC11136}"/>
    <cellStyle name="Normal 8 2 2 5 2 2 2" xfId="4133" xr:uid="{33F85BF6-C569-4B72-879C-450CE4AA2536}"/>
    <cellStyle name="Normal 8 2 2 5 2 3" xfId="4134" xr:uid="{5AAB8904-BFA1-4760-A52A-A2C16E6FB6BF}"/>
    <cellStyle name="Normal 8 2 2 5 3" xfId="2547" xr:uid="{EA1F3688-8770-4EE7-8F73-17ECE596FF03}"/>
    <cellStyle name="Normal 8 2 2 5 3 2" xfId="4135" xr:uid="{38DCA22E-CAFD-458B-9AE7-E5E3E7BD7808}"/>
    <cellStyle name="Normal 8 2 2 5 4" xfId="2548" xr:uid="{37A7D669-1701-4567-BADE-E4BA8D999E7F}"/>
    <cellStyle name="Normal 8 2 2 6" xfId="2549" xr:uid="{F6CB88AB-D57E-4C59-A0E1-F221E96579B7}"/>
    <cellStyle name="Normal 8 2 2 6 2" xfId="2550" xr:uid="{11F6293F-81D2-494E-B142-B2D4B49ECC0C}"/>
    <cellStyle name="Normal 8 2 2 6 2 2" xfId="4136" xr:uid="{27A6730F-6DFA-4532-9C49-A68CAEB84CF9}"/>
    <cellStyle name="Normal 8 2 2 6 3" xfId="2551" xr:uid="{CC1CFD3B-015D-47B2-9027-33D4B161D118}"/>
    <cellStyle name="Normal 8 2 2 6 4" xfId="2552" xr:uid="{3575F0A1-4072-4783-B2FB-3446308932E8}"/>
    <cellStyle name="Normal 8 2 2 7" xfId="2553" xr:uid="{549FC789-AA35-4350-AEB4-176EE5E3F9D2}"/>
    <cellStyle name="Normal 8 2 2 7 2" xfId="4137" xr:uid="{84E9A8F4-CF8F-42D1-BD6C-9535511C3BE6}"/>
    <cellStyle name="Normal 8 2 2 8" xfId="2554" xr:uid="{74EFEAB9-642E-4AA4-A6F8-05499E663FD0}"/>
    <cellStyle name="Normal 8 2 2 9" xfId="2555" xr:uid="{02E5A98B-6ECD-4FA8-89E8-F1892EC4BF82}"/>
    <cellStyle name="Normal 8 2 3" xfId="2556" xr:uid="{F09BFC4F-919F-473B-A631-462497066C21}"/>
    <cellStyle name="Normal 8 2 3 2" xfId="2557" xr:uid="{34DCB88B-47CD-4A51-9061-80F8CFB52376}"/>
    <cellStyle name="Normal 8 2 3 2 2" xfId="2558" xr:uid="{DD6B6A15-AE9F-42E7-88E0-D96914C2757E}"/>
    <cellStyle name="Normal 8 2 3 2 2 2" xfId="2559" xr:uid="{001E2F89-759E-4C4E-9776-13D1674F5474}"/>
    <cellStyle name="Normal 8 2 3 2 2 2 2" xfId="4138" xr:uid="{BB094327-274C-4A90-85BC-FF63330D11DC}"/>
    <cellStyle name="Normal 8 2 3 2 2 2 2 2" xfId="4139" xr:uid="{C4E08AC9-9C0D-410A-933B-4E4A129C58E1}"/>
    <cellStyle name="Normal 8 2 3 2 2 2 3" xfId="4140" xr:uid="{DEC20AE4-9FBF-45C3-B177-C4D3DD1C66F1}"/>
    <cellStyle name="Normal 8 2 3 2 2 3" xfId="2560" xr:uid="{5F0A7EC7-E3B6-4DC4-813D-CC9E09F25BC2}"/>
    <cellStyle name="Normal 8 2 3 2 2 3 2" xfId="4141" xr:uid="{D1B7EDB2-42F7-4D02-BD26-7ECEEAAA0DCD}"/>
    <cellStyle name="Normal 8 2 3 2 2 4" xfId="2561" xr:uid="{35971A14-FFBD-4AB6-B22F-74A31ECCCDF5}"/>
    <cellStyle name="Normal 8 2 3 2 3" xfId="2562" xr:uid="{CC2677BB-D0FE-4D94-A323-0BA397086051}"/>
    <cellStyle name="Normal 8 2 3 2 3 2" xfId="2563" xr:uid="{06AB3134-DA00-4E2F-A859-0F21A4F1A0B1}"/>
    <cellStyle name="Normal 8 2 3 2 3 2 2" xfId="4142" xr:uid="{B7B5772E-20F4-4F0E-B038-575E69DDAF86}"/>
    <cellStyle name="Normal 8 2 3 2 3 3" xfId="2564" xr:uid="{A8EF2634-948F-4D8A-929C-7AA13AD38FCF}"/>
    <cellStyle name="Normal 8 2 3 2 3 4" xfId="2565" xr:uid="{ECA15512-DA36-47B0-93D4-C9F01DD3C024}"/>
    <cellStyle name="Normal 8 2 3 2 4" xfId="2566" xr:uid="{B9B08397-3F41-4A65-A7A3-E484D6943391}"/>
    <cellStyle name="Normal 8 2 3 2 4 2" xfId="4143" xr:uid="{BA52A526-4533-43DF-98DE-D2B5105A698F}"/>
    <cellStyle name="Normal 8 2 3 2 5" xfId="2567" xr:uid="{CF89225B-617D-48C2-9148-05A6D0109BC0}"/>
    <cellStyle name="Normal 8 2 3 2 6" xfId="2568" xr:uid="{5DA9008B-6F63-4079-8C94-3765D0D81CBA}"/>
    <cellStyle name="Normal 8 2 3 3" xfId="2569" xr:uid="{B5DD2A32-12A0-4CE4-BCE5-1E755BD43ED4}"/>
    <cellStyle name="Normal 8 2 3 3 2" xfId="2570" xr:uid="{A79B3A17-B6C7-4EC7-B165-FC520FEE74CB}"/>
    <cellStyle name="Normal 8 2 3 3 2 2" xfId="2571" xr:uid="{91889EA6-6C6D-42F0-B504-DBF08721B635}"/>
    <cellStyle name="Normal 8 2 3 3 2 2 2" xfId="4144" xr:uid="{403FDE3C-77D6-49AE-B0D0-18DF8D454F76}"/>
    <cellStyle name="Normal 8 2 3 3 2 2 2 2" xfId="4145" xr:uid="{6E501B2E-E355-4412-A2DF-38B26C007694}"/>
    <cellStyle name="Normal 8 2 3 3 2 2 3" xfId="4146" xr:uid="{AD337251-600B-4C12-B9FF-FFABE1F94DAC}"/>
    <cellStyle name="Normal 8 2 3 3 2 3" xfId="2572" xr:uid="{5862313E-07A2-40C4-BDBD-664D397F7273}"/>
    <cellStyle name="Normal 8 2 3 3 2 3 2" xfId="4147" xr:uid="{5C316FBD-D27A-4A11-8992-C485009C0C9F}"/>
    <cellStyle name="Normal 8 2 3 3 2 4" xfId="2573" xr:uid="{AC8E9890-D276-4566-8002-7462DBD9DE05}"/>
    <cellStyle name="Normal 8 2 3 3 3" xfId="2574" xr:uid="{9EFD94AF-E3D3-4942-B8AF-BEA1C60D72BA}"/>
    <cellStyle name="Normal 8 2 3 3 3 2" xfId="4148" xr:uid="{93F4A00C-7077-42A7-923B-1DE8B7E3E9B6}"/>
    <cellStyle name="Normal 8 2 3 3 3 2 2" xfId="4149" xr:uid="{762F8AAD-4620-4169-BB23-A12F3F5917C4}"/>
    <cellStyle name="Normal 8 2 3 3 3 3" xfId="4150" xr:uid="{858F79F8-A00A-4FD9-B438-FB53B9B48540}"/>
    <cellStyle name="Normal 8 2 3 3 4" xfId="2575" xr:uid="{D9D199CE-D437-46DA-B972-B0E1A9D8E5D4}"/>
    <cellStyle name="Normal 8 2 3 3 4 2" xfId="4151" xr:uid="{BEF52833-0DA2-4D2E-890A-327479A2D494}"/>
    <cellStyle name="Normal 8 2 3 3 5" xfId="2576" xr:uid="{5C73925B-DC91-4DBE-B29F-3E1560726D55}"/>
    <cellStyle name="Normal 8 2 3 4" xfId="2577" xr:uid="{5BE2D4A6-7B43-4DF8-B00B-FB50923C6174}"/>
    <cellStyle name="Normal 8 2 3 4 2" xfId="2578" xr:uid="{DBA4D858-3859-4CCD-BC85-82444EFAB074}"/>
    <cellStyle name="Normal 8 2 3 4 2 2" xfId="4152" xr:uid="{4EE26E75-3FEF-43B8-9001-536A116BC440}"/>
    <cellStyle name="Normal 8 2 3 4 2 2 2" xfId="4153" xr:uid="{51B32419-8285-4F71-B133-4B834BFD06EA}"/>
    <cellStyle name="Normal 8 2 3 4 2 3" xfId="4154" xr:uid="{04712190-0751-417D-B1E9-17075863978B}"/>
    <cellStyle name="Normal 8 2 3 4 3" xfId="2579" xr:uid="{0C74C60D-D3A6-4A8E-99AF-F7EE3BA8F1A3}"/>
    <cellStyle name="Normal 8 2 3 4 3 2" xfId="4155" xr:uid="{895483B3-3E93-4518-8E2B-B29F97D64A5F}"/>
    <cellStyle name="Normal 8 2 3 4 4" xfId="2580" xr:uid="{D070F029-C160-42D2-833E-FE0DD62FAFE4}"/>
    <cellStyle name="Normal 8 2 3 5" xfId="2581" xr:uid="{8A29C2FC-20A4-4F09-BD4E-DB5943A72D12}"/>
    <cellStyle name="Normal 8 2 3 5 2" xfId="2582" xr:uid="{E2D8D3EC-50F4-41AF-B339-C841228F28D8}"/>
    <cellStyle name="Normal 8 2 3 5 2 2" xfId="4156" xr:uid="{16D49A2A-AE02-4B83-87A4-48CAF96C987A}"/>
    <cellStyle name="Normal 8 2 3 5 3" xfId="2583" xr:uid="{8B4E1EC0-54BF-4986-9FC5-B02C19748425}"/>
    <cellStyle name="Normal 8 2 3 5 4" xfId="2584" xr:uid="{542C89D4-DAFE-4B8D-B569-2430176AA37B}"/>
    <cellStyle name="Normal 8 2 3 6" xfId="2585" xr:uid="{1B5D91B3-5D92-4226-86A8-C2FA0EDFDD5F}"/>
    <cellStyle name="Normal 8 2 3 6 2" xfId="4157" xr:uid="{1BBE1ED8-57C9-42EC-9BCE-4910EDA16C95}"/>
    <cellStyle name="Normal 8 2 3 7" xfId="2586" xr:uid="{CC494C5E-4588-4BDD-9A77-DE3872EC01E2}"/>
    <cellStyle name="Normal 8 2 3 8" xfId="2587" xr:uid="{B709F88C-1253-4C7E-BC0D-356D62B533DB}"/>
    <cellStyle name="Normal 8 2 4" xfId="2588" xr:uid="{0A4BE08A-3735-4AAD-87FF-30302FB3E586}"/>
    <cellStyle name="Normal 8 2 4 2" xfId="2589" xr:uid="{841DA31D-467D-4A3A-BB28-D7CF14902FF2}"/>
    <cellStyle name="Normal 8 2 4 2 2" xfId="2590" xr:uid="{A250F6A4-C5C3-49E2-B313-FA9CF79C2B9E}"/>
    <cellStyle name="Normal 8 2 4 2 2 2" xfId="2591" xr:uid="{77F0E436-C94C-49C7-A191-00980CDBD3ED}"/>
    <cellStyle name="Normal 8 2 4 2 2 2 2" xfId="4158" xr:uid="{7C90852F-EC3E-49EE-8E59-93A310C449D9}"/>
    <cellStyle name="Normal 8 2 4 2 2 3" xfId="2592" xr:uid="{B8E8E4A7-10E7-49BA-97DD-82FE2D67E2F7}"/>
    <cellStyle name="Normal 8 2 4 2 2 4" xfId="2593" xr:uid="{135F94CF-D378-4F71-BCBD-2B0BF03E97AA}"/>
    <cellStyle name="Normal 8 2 4 2 3" xfId="2594" xr:uid="{77222182-61B6-4C15-88D2-E5E0CD6634F6}"/>
    <cellStyle name="Normal 8 2 4 2 3 2" xfId="4159" xr:uid="{B81F772B-4AC4-40AC-943D-0B4F1A93B0DB}"/>
    <cellStyle name="Normal 8 2 4 2 4" xfId="2595" xr:uid="{25429C61-9D5F-4624-BDC5-D2381AF25CE8}"/>
    <cellStyle name="Normal 8 2 4 2 5" xfId="2596" xr:uid="{9B01D65B-B007-434C-BEFF-DA2ED30E95E5}"/>
    <cellStyle name="Normal 8 2 4 3" xfId="2597" xr:uid="{ABEC60B2-5671-4D45-B878-532F71387126}"/>
    <cellStyle name="Normal 8 2 4 3 2" xfId="2598" xr:uid="{8049B533-BDBB-437A-BB5A-38567E90FFC9}"/>
    <cellStyle name="Normal 8 2 4 3 2 2" xfId="4160" xr:uid="{9A9953DE-F5CF-417E-9EA0-D92254BF5807}"/>
    <cellStyle name="Normal 8 2 4 3 3" xfId="2599" xr:uid="{CA296CF7-5E1B-48AA-AA8F-6750E33A5CB7}"/>
    <cellStyle name="Normal 8 2 4 3 4" xfId="2600" xr:uid="{59DFACCE-B9EE-470A-A980-B767935359BF}"/>
    <cellStyle name="Normal 8 2 4 4" xfId="2601" xr:uid="{E95DDB5C-75A7-435E-8312-D6C29ACC897A}"/>
    <cellStyle name="Normal 8 2 4 4 2" xfId="2602" xr:uid="{72122600-B71F-4DC6-A7EC-2E2DF60A5A07}"/>
    <cellStyle name="Normal 8 2 4 4 3" xfId="2603" xr:uid="{25CED194-D6B7-41F7-85C2-5E98DC73F1F2}"/>
    <cellStyle name="Normal 8 2 4 4 4" xfId="2604" xr:uid="{0C96F58E-5A9C-436F-A353-303FF9647B6B}"/>
    <cellStyle name="Normal 8 2 4 5" xfId="2605" xr:uid="{9BAE5EB5-4946-44CB-A48F-2D39CA18F3ED}"/>
    <cellStyle name="Normal 8 2 4 6" xfId="2606" xr:uid="{EEDB4656-981C-4C0C-989E-EA60CB8A563F}"/>
    <cellStyle name="Normal 8 2 4 7" xfId="2607" xr:uid="{3FF989C6-20EE-4824-803E-85D8AFBF91A5}"/>
    <cellStyle name="Normal 8 2 5" xfId="2608" xr:uid="{57CAEC53-7FA2-42BB-854F-281E117697C3}"/>
    <cellStyle name="Normal 8 2 5 2" xfId="2609" xr:uid="{D7E7D7F0-A61B-4B9F-A713-07234A90A9E7}"/>
    <cellStyle name="Normal 8 2 5 2 2" xfId="2610" xr:uid="{E82851A4-306A-4616-9869-690C101B6314}"/>
    <cellStyle name="Normal 8 2 5 2 2 2" xfId="4161" xr:uid="{00A2299E-0198-4BFB-88BE-60D2C8E6648F}"/>
    <cellStyle name="Normal 8 2 5 2 2 2 2" xfId="4162" xr:uid="{3A89F2E3-6358-4F0B-9136-42A0E755CD81}"/>
    <cellStyle name="Normal 8 2 5 2 2 3" xfId="4163" xr:uid="{CC4D04E2-0AEE-4B9F-87F2-F379E93BAB0B}"/>
    <cellStyle name="Normal 8 2 5 2 3" xfId="2611" xr:uid="{E29EC162-6F5D-4C7F-83C9-8C2B448D6FDC}"/>
    <cellStyle name="Normal 8 2 5 2 3 2" xfId="4164" xr:uid="{CEAFF30F-38C6-4750-9FC0-661EBAE53C76}"/>
    <cellStyle name="Normal 8 2 5 2 4" xfId="2612" xr:uid="{9896ECFE-D2C2-4916-94C1-48164C7918B3}"/>
    <cellStyle name="Normal 8 2 5 3" xfId="2613" xr:uid="{3152DD87-57F9-4533-A098-E7B8457D771F}"/>
    <cellStyle name="Normal 8 2 5 3 2" xfId="2614" xr:uid="{20717D9D-6B5F-4C1E-AC2B-C71F9D8838AE}"/>
    <cellStyle name="Normal 8 2 5 3 2 2" xfId="4165" xr:uid="{B97C1EA4-741E-4CE4-8F74-676D13C91075}"/>
    <cellStyle name="Normal 8 2 5 3 3" xfId="2615" xr:uid="{9A5B8B6B-B46D-4E8A-8D70-DB9B8D3F3488}"/>
    <cellStyle name="Normal 8 2 5 3 4" xfId="2616" xr:uid="{A511EFFF-85AE-42C9-ADD2-91D32EEBF847}"/>
    <cellStyle name="Normal 8 2 5 4" xfId="2617" xr:uid="{329EFE1A-63F2-4DFE-9983-702E424187AC}"/>
    <cellStyle name="Normal 8 2 5 4 2" xfId="4166" xr:uid="{610CF172-9856-476D-8FE3-5A340F5E5D82}"/>
    <cellStyle name="Normal 8 2 5 5" xfId="2618" xr:uid="{3199A53B-AB0B-47DF-92B7-957733C60C71}"/>
    <cellStyle name="Normal 8 2 5 6" xfId="2619" xr:uid="{AA67810B-4731-439D-B144-C87951721CFB}"/>
    <cellStyle name="Normal 8 2 6" xfId="2620" xr:uid="{ABE0AADF-D617-4B80-9ACD-60753B11C5BD}"/>
    <cellStyle name="Normal 8 2 6 2" xfId="2621" xr:uid="{549469FD-B9AB-47F8-B896-E9B42AC8DD63}"/>
    <cellStyle name="Normal 8 2 6 2 2" xfId="2622" xr:uid="{96FD14D7-EC2D-4056-808E-8D5058A76D5A}"/>
    <cellStyle name="Normal 8 2 6 2 2 2" xfId="4167" xr:uid="{05A57CA3-0ACC-45C6-B9EE-2F785EECFD5B}"/>
    <cellStyle name="Normal 8 2 6 2 3" xfId="2623" xr:uid="{E76914C1-19CB-4D9A-AD3E-3AC4B851F545}"/>
    <cellStyle name="Normal 8 2 6 2 4" xfId="2624" xr:uid="{352431CC-5766-408E-A84E-385263260BB6}"/>
    <cellStyle name="Normal 8 2 6 3" xfId="2625" xr:uid="{D230D2BC-23A3-4831-833B-B015A93BA477}"/>
    <cellStyle name="Normal 8 2 6 3 2" xfId="4168" xr:uid="{24FD8C0B-9300-4F5F-8E5C-966AD167B629}"/>
    <cellStyle name="Normal 8 2 6 4" xfId="2626" xr:uid="{6E19F576-6B67-4443-AC19-85742754E248}"/>
    <cellStyle name="Normal 8 2 6 5" xfId="2627" xr:uid="{BBAA6703-BC0C-44C9-A876-8DD0E45D93E0}"/>
    <cellStyle name="Normal 8 2 7" xfId="2628" xr:uid="{C1D8290F-F4F4-4708-8FF2-C528E0F56948}"/>
    <cellStyle name="Normal 8 2 7 2" xfId="2629" xr:uid="{B59FA05A-FCD1-4314-B1D7-5AE16374B7DD}"/>
    <cellStyle name="Normal 8 2 7 2 2" xfId="4169" xr:uid="{9E089E04-367E-4B66-B6EE-E2172AB17E5B}"/>
    <cellStyle name="Normal 8 2 7 3" xfId="2630" xr:uid="{3448659E-AE04-4D82-A3E5-0051BE5AA15A}"/>
    <cellStyle name="Normal 8 2 7 4" xfId="2631" xr:uid="{D63E5014-7C30-4FEE-876D-000061F0C8C3}"/>
    <cellStyle name="Normal 8 2 8" xfId="2632" xr:uid="{4D6644A1-404E-4150-BD5A-129ABB1472BB}"/>
    <cellStyle name="Normal 8 2 8 2" xfId="2633" xr:uid="{F4CD0D0B-380D-4BA3-9718-8B5B440B2FAE}"/>
    <cellStyle name="Normal 8 2 8 3" xfId="2634" xr:uid="{C7E0B6AB-7751-4E71-BE12-BC713C6B4BF3}"/>
    <cellStyle name="Normal 8 2 8 4" xfId="2635" xr:uid="{02F450DE-DAEC-42E7-AB11-CDA29336A266}"/>
    <cellStyle name="Normal 8 2 9" xfId="2636" xr:uid="{3300C4E3-5F5D-46A1-A53A-6ADE2C146306}"/>
    <cellStyle name="Normal 8 3" xfId="2637" xr:uid="{70B38E25-900F-49CD-93DC-F0EDB827E8E6}"/>
    <cellStyle name="Normal 8 3 10" xfId="2638" xr:uid="{BDFC63F2-C0AB-4B95-B0B9-8D25967162BA}"/>
    <cellStyle name="Normal 8 3 11" xfId="2639" xr:uid="{93CD9A56-356F-4202-9F33-0FF2B96E3A31}"/>
    <cellStyle name="Normal 8 3 2" xfId="2640" xr:uid="{301809D7-D93E-4B90-B465-C726BDA9FB11}"/>
    <cellStyle name="Normal 8 3 2 2" xfId="2641" xr:uid="{A3F0883C-DB40-4DDE-92AA-DDDBC4F4F137}"/>
    <cellStyle name="Normal 8 3 2 2 2" xfId="2642" xr:uid="{07D83E76-3BD6-46CB-B1F3-07E4F84CAD58}"/>
    <cellStyle name="Normal 8 3 2 2 2 2" xfId="2643" xr:uid="{BAB3EC59-FDFB-438C-B599-7D55F0FFE4E8}"/>
    <cellStyle name="Normal 8 3 2 2 2 2 2" xfId="2644" xr:uid="{0F76E63A-9B13-41FB-9292-4B7D53FB85B2}"/>
    <cellStyle name="Normal 8 3 2 2 2 2 2 2" xfId="4170" xr:uid="{EEEFB16C-334E-412D-9A09-054939D27F59}"/>
    <cellStyle name="Normal 8 3 2 2 2 2 3" xfId="2645" xr:uid="{A7EEF697-8DDE-4869-BE86-1883C05D59FA}"/>
    <cellStyle name="Normal 8 3 2 2 2 2 4" xfId="2646" xr:uid="{94EC46D3-4DE4-40E6-A406-E9C36E70C83E}"/>
    <cellStyle name="Normal 8 3 2 2 2 3" xfId="2647" xr:uid="{5996EF9B-EEDD-4C5C-A566-BEB38B9B6CC9}"/>
    <cellStyle name="Normal 8 3 2 2 2 3 2" xfId="2648" xr:uid="{B85C4BDC-0210-49BB-BE47-18AB5D6C4FBA}"/>
    <cellStyle name="Normal 8 3 2 2 2 3 3" xfId="2649" xr:uid="{5C7064C3-BADA-4487-9D7D-AA09C508E033}"/>
    <cellStyle name="Normal 8 3 2 2 2 3 4" xfId="2650" xr:uid="{927048D1-CA92-411E-AEA8-09F0F0AD895F}"/>
    <cellStyle name="Normal 8 3 2 2 2 4" xfId="2651" xr:uid="{0A3027EB-7393-4BF9-A63F-CADEFAFEAE13}"/>
    <cellStyle name="Normal 8 3 2 2 2 5" xfId="2652" xr:uid="{D60DD462-AAC8-4986-88B0-FC1E87FD2417}"/>
    <cellStyle name="Normal 8 3 2 2 2 6" xfId="2653" xr:uid="{ED4A5233-7495-460F-AC77-69EB1CE8F4D4}"/>
    <cellStyle name="Normal 8 3 2 2 3" xfId="2654" xr:uid="{7F0C0673-1074-4541-B9E8-A2FB3A07E7DA}"/>
    <cellStyle name="Normal 8 3 2 2 3 2" xfId="2655" xr:uid="{9315580B-19A8-4582-9048-46AC47DA1A60}"/>
    <cellStyle name="Normal 8 3 2 2 3 2 2" xfId="2656" xr:uid="{3E32B62A-4FA4-4B30-9271-06910CCD27A1}"/>
    <cellStyle name="Normal 8 3 2 2 3 2 3" xfId="2657" xr:uid="{ABF63611-DED9-4C01-B6D1-785F255F7164}"/>
    <cellStyle name="Normal 8 3 2 2 3 2 4" xfId="2658" xr:uid="{1BC1D52C-B5E4-4E12-BF87-31FD84F2843C}"/>
    <cellStyle name="Normal 8 3 2 2 3 3" xfId="2659" xr:uid="{0DE6C495-E871-4337-8C3A-A1B7FB9F2FA3}"/>
    <cellStyle name="Normal 8 3 2 2 3 4" xfId="2660" xr:uid="{0F009859-9188-4510-A8E9-B4A16303DBA7}"/>
    <cellStyle name="Normal 8 3 2 2 3 5" xfId="2661" xr:uid="{3750EB67-FEAB-4B48-91CE-12A9C58DA3E0}"/>
    <cellStyle name="Normal 8 3 2 2 4" xfId="2662" xr:uid="{AADBB67C-A0A6-4AA9-AD29-F2BFCEF5DB10}"/>
    <cellStyle name="Normal 8 3 2 2 4 2" xfId="2663" xr:uid="{AD86EB91-4801-450D-A1C9-171950FE9453}"/>
    <cellStyle name="Normal 8 3 2 2 4 3" xfId="2664" xr:uid="{A58C09EC-5E3C-4019-82D6-39308BF5C4BE}"/>
    <cellStyle name="Normal 8 3 2 2 4 4" xfId="2665" xr:uid="{ACB1F9D9-FCEA-4CCA-8CB8-7BC8A24D8507}"/>
    <cellStyle name="Normal 8 3 2 2 5" xfId="2666" xr:uid="{AF8CE7C7-4DB2-4135-816B-7F6F1B4FFD75}"/>
    <cellStyle name="Normal 8 3 2 2 5 2" xfId="2667" xr:uid="{EA930730-D76D-48ED-9506-C8A3038192ED}"/>
    <cellStyle name="Normal 8 3 2 2 5 3" xfId="2668" xr:uid="{35348FD5-4F88-4497-A31D-C55F405DB9C3}"/>
    <cellStyle name="Normal 8 3 2 2 5 4" xfId="2669" xr:uid="{835E9F18-D9CA-459D-9C5E-DB6EA02204B5}"/>
    <cellStyle name="Normal 8 3 2 2 6" xfId="2670" xr:uid="{09E19980-83D8-4C2D-9226-16C9A8B2CD66}"/>
    <cellStyle name="Normal 8 3 2 2 7" xfId="2671" xr:uid="{942AE5B2-67C3-4B75-9C35-3F8DD9412D52}"/>
    <cellStyle name="Normal 8 3 2 2 8" xfId="2672" xr:uid="{DE1963D4-A0C6-4636-B208-0EF4DD72577A}"/>
    <cellStyle name="Normal 8 3 2 3" xfId="2673" xr:uid="{90B5CA75-7CF2-471C-B562-07204853F640}"/>
    <cellStyle name="Normal 8 3 2 3 2" xfId="2674" xr:uid="{99E30BE2-9F7F-4143-BCC7-AB68AD17B784}"/>
    <cellStyle name="Normal 8 3 2 3 2 2" xfId="2675" xr:uid="{1FE608DC-FA5F-4084-85B0-EC4E0F6A5794}"/>
    <cellStyle name="Normal 8 3 2 3 2 2 2" xfId="4171" xr:uid="{1609161F-F8C1-40EB-980D-3F39D3F75105}"/>
    <cellStyle name="Normal 8 3 2 3 2 2 2 2" xfId="4172" xr:uid="{5A3AB4E0-DF66-421A-91CA-892BEBC128A7}"/>
    <cellStyle name="Normal 8 3 2 3 2 2 3" xfId="4173" xr:uid="{7CEEB544-66F6-44E8-8752-AADB8DB40DF4}"/>
    <cellStyle name="Normal 8 3 2 3 2 3" xfId="2676" xr:uid="{770D5C7D-7AEA-41FA-B3BC-58EDE87DBB43}"/>
    <cellStyle name="Normal 8 3 2 3 2 3 2" xfId="4174" xr:uid="{1DA56EE4-C1B4-4E08-815E-1677FEFC6337}"/>
    <cellStyle name="Normal 8 3 2 3 2 4" xfId="2677" xr:uid="{94719D14-DE61-446C-A6B9-8E54B34F1048}"/>
    <cellStyle name="Normal 8 3 2 3 3" xfId="2678" xr:uid="{50818C56-C47B-482C-BB9E-0C7D89A2DE3C}"/>
    <cellStyle name="Normal 8 3 2 3 3 2" xfId="2679" xr:uid="{B2C42850-5AF3-4994-AF8E-688D38C3FA84}"/>
    <cellStyle name="Normal 8 3 2 3 3 2 2" xfId="4175" xr:uid="{4F8D1831-D7FC-4B1C-A19E-1652DD1CDF85}"/>
    <cellStyle name="Normal 8 3 2 3 3 3" xfId="2680" xr:uid="{4CB90F0A-4F7E-4962-B435-61DF1B7E2C97}"/>
    <cellStyle name="Normal 8 3 2 3 3 4" xfId="2681" xr:uid="{49E37C4C-8988-4E49-874A-51546DD78E87}"/>
    <cellStyle name="Normal 8 3 2 3 4" xfId="2682" xr:uid="{2FD55301-D40B-419C-B065-F66BDA8EA519}"/>
    <cellStyle name="Normal 8 3 2 3 4 2" xfId="4176" xr:uid="{9F1598ED-5DDF-456C-90D2-54DB2F52E13F}"/>
    <cellStyle name="Normal 8 3 2 3 5" xfId="2683" xr:uid="{AAF01430-EDCE-4030-B5FC-89FEE2233967}"/>
    <cellStyle name="Normal 8 3 2 3 6" xfId="2684" xr:uid="{45A6F0CB-037C-4802-B239-18CC5CCB06CA}"/>
    <cellStyle name="Normal 8 3 2 4" xfId="2685" xr:uid="{DD4A99B3-3F39-4794-8DEF-3642A9539515}"/>
    <cellStyle name="Normal 8 3 2 4 2" xfId="2686" xr:uid="{DB9D588D-CFEA-4DD5-9550-8A9D3EE5200A}"/>
    <cellStyle name="Normal 8 3 2 4 2 2" xfId="2687" xr:uid="{D5351276-BC52-4F9A-A093-2592C6AE9D42}"/>
    <cellStyle name="Normal 8 3 2 4 2 2 2" xfId="4177" xr:uid="{8089BA9A-B18C-4283-9E9A-7FBE4BDCE7F4}"/>
    <cellStyle name="Normal 8 3 2 4 2 3" xfId="2688" xr:uid="{46C51C6C-5CEC-436B-9CC7-6850FFCCA3B4}"/>
    <cellStyle name="Normal 8 3 2 4 2 4" xfId="2689" xr:uid="{59A2AFB4-3AFF-4430-A117-7ECBD3AB01E7}"/>
    <cellStyle name="Normal 8 3 2 4 3" xfId="2690" xr:uid="{60D30165-A7D3-4AC4-8C1B-451BB8B0B3BF}"/>
    <cellStyle name="Normal 8 3 2 4 3 2" xfId="4178" xr:uid="{9C9FBFD4-99C4-43AE-9D84-7149BEF40BEE}"/>
    <cellStyle name="Normal 8 3 2 4 4" xfId="2691" xr:uid="{0CCB9CCE-2919-438F-84A5-9461D69D004D}"/>
    <cellStyle name="Normal 8 3 2 4 5" xfId="2692" xr:uid="{A19B1EFC-EF18-4855-B4C4-5D3349892B55}"/>
    <cellStyle name="Normal 8 3 2 5" xfId="2693" xr:uid="{CF73CE9A-12F5-4610-9120-0662A90C66A1}"/>
    <cellStyle name="Normal 8 3 2 5 2" xfId="2694" xr:uid="{D8F27062-8283-4040-BAF6-DA7C1F09480D}"/>
    <cellStyle name="Normal 8 3 2 5 2 2" xfId="4179" xr:uid="{ED63EE35-F30B-4D6A-9620-38C03F7F624F}"/>
    <cellStyle name="Normal 8 3 2 5 3" xfId="2695" xr:uid="{2E28CB42-F6C3-43F8-A104-E419F5252E5A}"/>
    <cellStyle name="Normal 8 3 2 5 4" xfId="2696" xr:uid="{423105F8-434B-4DD7-AA18-AD4BFF210A06}"/>
    <cellStyle name="Normal 8 3 2 6" xfId="2697" xr:uid="{447ADE9F-850C-4A3D-8D83-A36E7A67D640}"/>
    <cellStyle name="Normal 8 3 2 6 2" xfId="2698" xr:uid="{05C8A768-AFB4-489C-B2FC-379F6E5C0492}"/>
    <cellStyle name="Normal 8 3 2 6 3" xfId="2699" xr:uid="{BE51E424-3968-47D2-B721-B8503B285193}"/>
    <cellStyle name="Normal 8 3 2 6 4" xfId="2700" xr:uid="{F023B613-B766-49E2-9541-3E0169957543}"/>
    <cellStyle name="Normal 8 3 2 7" xfId="2701" xr:uid="{DFFE72F8-4A8A-47D5-8F02-701BBBCFC73C}"/>
    <cellStyle name="Normal 8 3 2 8" xfId="2702" xr:uid="{D45388F3-4B61-403A-A8AE-2969CD909CA4}"/>
    <cellStyle name="Normal 8 3 2 9" xfId="2703" xr:uid="{1B21AA59-A457-4B95-822C-9C8CF5725217}"/>
    <cellStyle name="Normal 8 3 3" xfId="2704" xr:uid="{B63B06E6-B007-4868-A05E-DAF78ADE1883}"/>
    <cellStyle name="Normal 8 3 3 2" xfId="2705" xr:uid="{0E4AAF4D-6BAC-49D8-8B3F-0BBB0B94F4FF}"/>
    <cellStyle name="Normal 8 3 3 2 2" xfId="2706" xr:uid="{765A2553-F336-4730-BC95-0A3848FB3E1A}"/>
    <cellStyle name="Normal 8 3 3 2 2 2" xfId="2707" xr:uid="{7A57D59D-0F13-4959-9632-CD4CBA7715BB}"/>
    <cellStyle name="Normal 8 3 3 2 2 2 2" xfId="4180" xr:uid="{426D864F-F178-4672-9689-E1573A2D547F}"/>
    <cellStyle name="Normal 8 3 3 2 2 2 2 2" xfId="4664" xr:uid="{8D34DC00-EBB1-448E-AD58-846D19AA4E7D}"/>
    <cellStyle name="Normal 8 3 3 2 2 2 3" xfId="4665" xr:uid="{4F745E75-9474-4E67-84FA-11BF2487E188}"/>
    <cellStyle name="Normal 8 3 3 2 2 3" xfId="2708" xr:uid="{CC806C42-EC26-42AB-A55C-0B87A5D29329}"/>
    <cellStyle name="Normal 8 3 3 2 2 3 2" xfId="4666" xr:uid="{29AE09CC-6740-42ED-941C-540E7428C248}"/>
    <cellStyle name="Normal 8 3 3 2 2 4" xfId="2709" xr:uid="{BDAA4779-1FD6-4A33-97A5-D713ABDDFFCC}"/>
    <cellStyle name="Normal 8 3 3 2 3" xfId="2710" xr:uid="{627DFFFC-1C30-4E37-B679-A5EF1EBBA149}"/>
    <cellStyle name="Normal 8 3 3 2 3 2" xfId="2711" xr:uid="{E3F8E8CD-1D00-4D24-B553-8966097FD960}"/>
    <cellStyle name="Normal 8 3 3 2 3 2 2" xfId="4667" xr:uid="{D36B9686-FCBC-4486-883A-34CAC499DAF2}"/>
    <cellStyle name="Normal 8 3 3 2 3 3" xfId="2712" xr:uid="{C9E720D6-681A-4960-A2E8-BBBB979E4040}"/>
    <cellStyle name="Normal 8 3 3 2 3 4" xfId="2713" xr:uid="{8BF6FD0C-5BD4-4C5D-A091-31C42E521094}"/>
    <cellStyle name="Normal 8 3 3 2 4" xfId="2714" xr:uid="{5ABFC192-B869-4701-AEC7-BDB48EECF9AE}"/>
    <cellStyle name="Normal 8 3 3 2 4 2" xfId="4668" xr:uid="{0DB4F8B4-A2D6-4025-82F3-42F5AD8BA755}"/>
    <cellStyle name="Normal 8 3 3 2 5" xfId="2715" xr:uid="{73E56AC9-E422-4EC9-847A-F6EF1B3A435A}"/>
    <cellStyle name="Normal 8 3 3 2 6" xfId="2716" xr:uid="{9240BE33-F16D-499C-849C-B4426D82879B}"/>
    <cellStyle name="Normal 8 3 3 3" xfId="2717" xr:uid="{B6CAE2CD-5EAB-4C73-BA17-D4D9C5CD0EF5}"/>
    <cellStyle name="Normal 8 3 3 3 2" xfId="2718" xr:uid="{9BC14AAD-C669-4BAE-A559-5DDD6D8A31F9}"/>
    <cellStyle name="Normal 8 3 3 3 2 2" xfId="2719" xr:uid="{4273C095-E893-4D60-9166-3186FD3A4F2D}"/>
    <cellStyle name="Normal 8 3 3 3 2 2 2" xfId="4669" xr:uid="{5592CDA7-5E18-40D5-AEE5-E2642B41FE05}"/>
    <cellStyle name="Normal 8 3 3 3 2 3" xfId="2720" xr:uid="{67F26C64-E5C9-46E7-8D3A-C53EAE94A3DD}"/>
    <cellStyle name="Normal 8 3 3 3 2 4" xfId="2721" xr:uid="{729E9F1F-4A12-41D2-85EA-9F84AC9A342E}"/>
    <cellStyle name="Normal 8 3 3 3 3" xfId="2722" xr:uid="{962ED790-A67E-49BF-919D-CCDCA0312044}"/>
    <cellStyle name="Normal 8 3 3 3 3 2" xfId="4670" xr:uid="{6EC4A368-FA9C-4DCB-96EF-4E21D56687C7}"/>
    <cellStyle name="Normal 8 3 3 3 4" xfId="2723" xr:uid="{601B337E-DAC5-477D-9B14-A86A9CF04798}"/>
    <cellStyle name="Normal 8 3 3 3 5" xfId="2724" xr:uid="{EF539621-5E6F-4455-9F93-7CFC8DC1E7AD}"/>
    <cellStyle name="Normal 8 3 3 4" xfId="2725" xr:uid="{8125F86A-72BD-41EB-94E0-9B5A6B52A3F1}"/>
    <cellStyle name="Normal 8 3 3 4 2" xfId="2726" xr:uid="{C22FB178-7FE7-42DB-9C08-AC7955D03B8C}"/>
    <cellStyle name="Normal 8 3 3 4 2 2" xfId="4671" xr:uid="{4B0690CC-D98F-446A-BC7D-3F8C88E4EFB6}"/>
    <cellStyle name="Normal 8 3 3 4 3" xfId="2727" xr:uid="{BDE0E444-3B79-4DD9-B8DE-F99FBFAE8CC6}"/>
    <cellStyle name="Normal 8 3 3 4 4" xfId="2728" xr:uid="{973E82D1-B7E4-472E-8B5D-4BBC37B732C5}"/>
    <cellStyle name="Normal 8 3 3 5" xfId="2729" xr:uid="{123793E3-8A27-4313-B2A7-A919202220A1}"/>
    <cellStyle name="Normal 8 3 3 5 2" xfId="2730" xr:uid="{DBF6C897-3045-4878-BC29-8CA0A3A13692}"/>
    <cellStyle name="Normal 8 3 3 5 3" xfId="2731" xr:uid="{4E21B566-80DC-4D7C-A914-4595F1D0713B}"/>
    <cellStyle name="Normal 8 3 3 5 4" xfId="2732" xr:uid="{60A236D7-A156-424C-893F-C255C3703D30}"/>
    <cellStyle name="Normal 8 3 3 6" xfId="2733" xr:uid="{BD456623-A705-4ACC-A0CD-18C2AE3E5F92}"/>
    <cellStyle name="Normal 8 3 3 7" xfId="2734" xr:uid="{7A05009A-0921-48A8-B951-E61E15B561D8}"/>
    <cellStyle name="Normal 8 3 3 8" xfId="2735" xr:uid="{A4026315-8472-442B-AB0F-9D9D7AF33CCF}"/>
    <cellStyle name="Normal 8 3 4" xfId="2736" xr:uid="{18D3FB59-E792-45E2-8E11-A9B45946178F}"/>
    <cellStyle name="Normal 8 3 4 2" xfId="2737" xr:uid="{C321F2A5-4EEB-4798-89B9-0272435E1F6A}"/>
    <cellStyle name="Normal 8 3 4 2 2" xfId="2738" xr:uid="{87C3314E-CEA3-411F-B723-447E0DEB89A6}"/>
    <cellStyle name="Normal 8 3 4 2 2 2" xfId="2739" xr:uid="{583D7041-5CD4-4ED5-BD6C-D6BD83FC9574}"/>
    <cellStyle name="Normal 8 3 4 2 2 2 2" xfId="4181" xr:uid="{B722916C-889F-43C3-87D7-0FD0643CBB7B}"/>
    <cellStyle name="Normal 8 3 4 2 2 3" xfId="2740" xr:uid="{E05C8BCC-167D-4965-AA71-3AC57EE2EFA5}"/>
    <cellStyle name="Normal 8 3 4 2 2 4" xfId="2741" xr:uid="{634340DE-EA38-49C7-BBF1-29182E5913B4}"/>
    <cellStyle name="Normal 8 3 4 2 3" xfId="2742" xr:uid="{BF8372D3-139F-48FF-9675-A21C09488481}"/>
    <cellStyle name="Normal 8 3 4 2 3 2" xfId="4182" xr:uid="{0C8C8995-39DB-47B3-886E-F69B5C8DF431}"/>
    <cellStyle name="Normal 8 3 4 2 4" xfId="2743" xr:uid="{6A101160-4055-445A-A2C8-01A8E261336E}"/>
    <cellStyle name="Normal 8 3 4 2 5" xfId="2744" xr:uid="{15893AD0-19E1-41BC-B571-BD96572A0F2F}"/>
    <cellStyle name="Normal 8 3 4 3" xfId="2745" xr:uid="{D9E70403-7776-43B0-8B44-BE9F89ADDC09}"/>
    <cellStyle name="Normal 8 3 4 3 2" xfId="2746" xr:uid="{669DD1D6-FE79-4821-8F0E-7582D9F99525}"/>
    <cellStyle name="Normal 8 3 4 3 2 2" xfId="4183" xr:uid="{EEB0C1B1-B2C7-4403-96F9-AE4A98FA34F4}"/>
    <cellStyle name="Normal 8 3 4 3 3" xfId="2747" xr:uid="{EF12626A-236E-417F-9914-1CCE505CBFFD}"/>
    <cellStyle name="Normal 8 3 4 3 4" xfId="2748" xr:uid="{1AC85A83-26B5-4412-9C57-41EBDEDA77C1}"/>
    <cellStyle name="Normal 8 3 4 4" xfId="2749" xr:uid="{468BA8EA-8098-46F8-BE41-DCAB315821E7}"/>
    <cellStyle name="Normal 8 3 4 4 2" xfId="2750" xr:uid="{422F74D8-5143-45DE-AF9B-0279A33918D4}"/>
    <cellStyle name="Normal 8 3 4 4 3" xfId="2751" xr:uid="{26B4DE9F-1719-4FB7-B76D-C0EF65099DB4}"/>
    <cellStyle name="Normal 8 3 4 4 4" xfId="2752" xr:uid="{9A3B30AC-7F60-4A14-A06C-6B606BE62935}"/>
    <cellStyle name="Normal 8 3 4 5" xfId="2753" xr:uid="{BDDF7C51-D500-44BE-BE1E-5CA7D53BAE06}"/>
    <cellStyle name="Normal 8 3 4 6" xfId="2754" xr:uid="{04946A81-A013-4EAA-9D1D-3A5561D488A5}"/>
    <cellStyle name="Normal 8 3 4 7" xfId="2755" xr:uid="{3EAD5DE4-287E-470E-8B03-D1CC535CE5D5}"/>
    <cellStyle name="Normal 8 3 5" xfId="2756" xr:uid="{F2091083-4BFE-4AF6-9F56-098F82311440}"/>
    <cellStyle name="Normal 8 3 5 2" xfId="2757" xr:uid="{ABCC1434-E53D-4051-9A0B-4F66FB5A2520}"/>
    <cellStyle name="Normal 8 3 5 2 2" xfId="2758" xr:uid="{A4135175-7705-48CA-9C13-34D00366039C}"/>
    <cellStyle name="Normal 8 3 5 2 2 2" xfId="4184" xr:uid="{038151B1-1AC1-431E-BD39-701A5E81C601}"/>
    <cellStyle name="Normal 8 3 5 2 3" xfId="2759" xr:uid="{9AC73163-C4BA-40C1-ACC9-519FEEB3E069}"/>
    <cellStyle name="Normal 8 3 5 2 4" xfId="2760" xr:uid="{DF480BA1-25ED-4F47-94DA-CB4E95FAFB5C}"/>
    <cellStyle name="Normal 8 3 5 3" xfId="2761" xr:uid="{525D7EEF-BCFE-4C62-9CF3-7099BA2AABB7}"/>
    <cellStyle name="Normal 8 3 5 3 2" xfId="2762" xr:uid="{D3FD684D-017F-42FA-B1F7-D2FFEBE56CE1}"/>
    <cellStyle name="Normal 8 3 5 3 3" xfId="2763" xr:uid="{20EFBA20-C22F-45C3-AD47-D4EAC8848021}"/>
    <cellStyle name="Normal 8 3 5 3 4" xfId="2764" xr:uid="{2852CD49-A071-4629-9242-40156C3595C6}"/>
    <cellStyle name="Normal 8 3 5 4" xfId="2765" xr:uid="{E3382D31-D273-4480-B0E6-9C97516BBB82}"/>
    <cellStyle name="Normal 8 3 5 5" xfId="2766" xr:uid="{30A75E01-D280-4C2B-9A89-D5D17A555D7C}"/>
    <cellStyle name="Normal 8 3 5 6" xfId="2767" xr:uid="{56D22920-9E2C-4632-8569-AA7D29B3178B}"/>
    <cellStyle name="Normal 8 3 6" xfId="2768" xr:uid="{23CF6125-495C-4DB3-9A3E-B6A4C84262B4}"/>
    <cellStyle name="Normal 8 3 6 2" xfId="2769" xr:uid="{1D6456B8-7112-4D06-B413-3439A9476008}"/>
    <cellStyle name="Normal 8 3 6 2 2" xfId="2770" xr:uid="{9ECDCE2E-F4D6-452D-A358-F21A4590B0C7}"/>
    <cellStyle name="Normal 8 3 6 2 3" xfId="2771" xr:uid="{C79884E3-465F-4CED-A0DF-4A7C859CA74B}"/>
    <cellStyle name="Normal 8 3 6 2 4" xfId="2772" xr:uid="{DA3637FF-CEC1-450E-BCED-FDC256FD2430}"/>
    <cellStyle name="Normal 8 3 6 3" xfId="2773" xr:uid="{C5E48400-AF90-4787-93B0-1B6D5D46F7B6}"/>
    <cellStyle name="Normal 8 3 6 4" xfId="2774" xr:uid="{2B4A352E-9650-46C6-AFB3-0FB0D27EA84B}"/>
    <cellStyle name="Normal 8 3 6 5" xfId="2775" xr:uid="{B23AE62C-5B53-46E3-86D0-9F1AA519F9DF}"/>
    <cellStyle name="Normal 8 3 7" xfId="2776" xr:uid="{F002D6F4-8B40-4476-BEE7-4175339258F7}"/>
    <cellStyle name="Normal 8 3 7 2" xfId="2777" xr:uid="{9A745EC4-8060-4D40-96E7-B760993272CF}"/>
    <cellStyle name="Normal 8 3 7 3" xfId="2778" xr:uid="{3059D550-7209-4E4E-80C1-DCF1E0A5A180}"/>
    <cellStyle name="Normal 8 3 7 4" xfId="2779" xr:uid="{E0D4943B-B552-44A7-81AE-42F841FF264A}"/>
    <cellStyle name="Normal 8 3 8" xfId="2780" xr:uid="{E0D294F1-7436-42CE-98AA-205FFAFE15B2}"/>
    <cellStyle name="Normal 8 3 8 2" xfId="2781" xr:uid="{0654C1CB-8308-4D9F-8D8D-8B7E965961D1}"/>
    <cellStyle name="Normal 8 3 8 3" xfId="2782" xr:uid="{836F21AE-0C09-4D24-A2E2-B981F37DB7CA}"/>
    <cellStyle name="Normal 8 3 8 4" xfId="2783" xr:uid="{89D88952-52B7-470C-A74C-B91A68A108F9}"/>
    <cellStyle name="Normal 8 3 9" xfId="2784" xr:uid="{CC0970FF-15D0-487B-84F6-16ABD1605D7A}"/>
    <cellStyle name="Normal 8 4" xfId="2785" xr:uid="{56A71807-0A99-48D7-AD3A-F741E62C3E82}"/>
    <cellStyle name="Normal 8 4 10" xfId="2786" xr:uid="{C8A70EF0-AD47-4D3A-AFF0-A1873A3255F1}"/>
    <cellStyle name="Normal 8 4 11" xfId="2787" xr:uid="{C9D7FDC0-7844-4674-8F65-A753B0689432}"/>
    <cellStyle name="Normal 8 4 2" xfId="2788" xr:uid="{4FA3D90D-AEB0-471B-9EE7-7B7EC88C958E}"/>
    <cellStyle name="Normal 8 4 2 2" xfId="2789" xr:uid="{0040E1D1-1ED8-45C4-B583-15177B1D97DB}"/>
    <cellStyle name="Normal 8 4 2 2 2" xfId="2790" xr:uid="{BA15192F-483E-4B2C-93C0-1F7F4DDF7ED3}"/>
    <cellStyle name="Normal 8 4 2 2 2 2" xfId="2791" xr:uid="{636ED64F-7C97-497F-B4D4-AA4C6109B11B}"/>
    <cellStyle name="Normal 8 4 2 2 2 2 2" xfId="2792" xr:uid="{90ACC429-28D0-47B5-B43A-782A2A3FAC50}"/>
    <cellStyle name="Normal 8 4 2 2 2 2 3" xfId="2793" xr:uid="{C1E0DEEE-A292-49AF-86F2-E64158E2D5D4}"/>
    <cellStyle name="Normal 8 4 2 2 2 2 4" xfId="2794" xr:uid="{7A0BF50D-105A-434C-93DB-C488EA1C211B}"/>
    <cellStyle name="Normal 8 4 2 2 2 3" xfId="2795" xr:uid="{2BCFEC46-E2D9-4D3C-AD0E-4DF4341C74A7}"/>
    <cellStyle name="Normal 8 4 2 2 2 3 2" xfId="2796" xr:uid="{D00E4B59-D1E2-4D78-BAB3-358A66F6BE32}"/>
    <cellStyle name="Normal 8 4 2 2 2 3 3" xfId="2797" xr:uid="{60AF8226-528E-46C1-9B52-6D17AC973379}"/>
    <cellStyle name="Normal 8 4 2 2 2 3 4" xfId="2798" xr:uid="{42AEA898-469F-4F9A-A1D6-C451B3B4E439}"/>
    <cellStyle name="Normal 8 4 2 2 2 4" xfId="2799" xr:uid="{E5CD37B6-DB6A-4B79-B0E5-A5C28EEC1B44}"/>
    <cellStyle name="Normal 8 4 2 2 2 5" xfId="2800" xr:uid="{A9D554B1-8503-4D06-BC26-E3BED430AF78}"/>
    <cellStyle name="Normal 8 4 2 2 2 6" xfId="2801" xr:uid="{1174045C-9E0A-465B-B1C3-E230D913F4D4}"/>
    <cellStyle name="Normal 8 4 2 2 3" xfId="2802" xr:uid="{611A5701-6E00-4B0E-9E61-F243E87AE34B}"/>
    <cellStyle name="Normal 8 4 2 2 3 2" xfId="2803" xr:uid="{BD1B2CB2-3BE5-4656-AE02-79CECE9BF2D1}"/>
    <cellStyle name="Normal 8 4 2 2 3 2 2" xfId="2804" xr:uid="{D9EDEBC2-4432-46B7-81FC-A6A46EC01E3B}"/>
    <cellStyle name="Normal 8 4 2 2 3 2 3" xfId="2805" xr:uid="{039A1FED-9D1A-4C6E-89B0-54D4006A82CF}"/>
    <cellStyle name="Normal 8 4 2 2 3 2 4" xfId="2806" xr:uid="{9D5DD85A-DA9F-4C56-91E3-19851CB97BFC}"/>
    <cellStyle name="Normal 8 4 2 2 3 3" xfId="2807" xr:uid="{B365CDA6-FB64-40B2-8760-76D019CA4EEF}"/>
    <cellStyle name="Normal 8 4 2 2 3 4" xfId="2808" xr:uid="{0C37732E-3ABE-4919-8EBE-30CBFBBFC6DB}"/>
    <cellStyle name="Normal 8 4 2 2 3 5" xfId="2809" xr:uid="{73A3F191-7067-4B20-BE66-825A13ED5BB2}"/>
    <cellStyle name="Normal 8 4 2 2 4" xfId="2810" xr:uid="{05B58B20-FC3A-4926-857F-AECF7581481B}"/>
    <cellStyle name="Normal 8 4 2 2 4 2" xfId="2811" xr:uid="{635B99EB-875D-405C-A559-B17DD5F64BEA}"/>
    <cellStyle name="Normal 8 4 2 2 4 3" xfId="2812" xr:uid="{8C70ACF8-703F-4001-8C7D-731ED8976261}"/>
    <cellStyle name="Normal 8 4 2 2 4 4" xfId="2813" xr:uid="{7A52A6A8-4CB7-4BFA-9556-299C8EAD1D9B}"/>
    <cellStyle name="Normal 8 4 2 2 5" xfId="2814" xr:uid="{9A519D3F-FAC2-4037-975A-72EB8F97ACBD}"/>
    <cellStyle name="Normal 8 4 2 2 5 2" xfId="2815" xr:uid="{CC078BAA-E9D1-42D6-9DDD-F5955BC44DF3}"/>
    <cellStyle name="Normal 8 4 2 2 5 3" xfId="2816" xr:uid="{BDF45ED7-45C3-4926-9553-21E3384C107C}"/>
    <cellStyle name="Normal 8 4 2 2 5 4" xfId="2817" xr:uid="{A05092B3-7EF5-4EC7-A4BC-1F37C80CEDD1}"/>
    <cellStyle name="Normal 8 4 2 2 6" xfId="2818" xr:uid="{8D33EFA5-70BC-41F6-A709-A529495A46E9}"/>
    <cellStyle name="Normal 8 4 2 2 7" xfId="2819" xr:uid="{A79B90C2-AFDF-42E3-BBC9-FDA840BC17FF}"/>
    <cellStyle name="Normal 8 4 2 2 8" xfId="2820" xr:uid="{2E13EBE1-024A-4379-B17D-7378A3E8E7EC}"/>
    <cellStyle name="Normal 8 4 2 3" xfId="2821" xr:uid="{077C83ED-84D7-44D3-A7D8-4F417F4A3293}"/>
    <cellStyle name="Normal 8 4 2 3 2" xfId="2822" xr:uid="{3DFD1DCC-4A36-458D-83F8-68CEED8B96F9}"/>
    <cellStyle name="Normal 8 4 2 3 2 2" xfId="2823" xr:uid="{D3626D71-0A63-4B06-820C-717CAB87EFEB}"/>
    <cellStyle name="Normal 8 4 2 3 2 3" xfId="2824" xr:uid="{3A19DB74-B18F-4773-A1D3-6ADA04451188}"/>
    <cellStyle name="Normal 8 4 2 3 2 4" xfId="2825" xr:uid="{71FB4100-D210-4DBB-9064-F79DD9AD6236}"/>
    <cellStyle name="Normal 8 4 2 3 3" xfId="2826" xr:uid="{E0499B9D-1A4D-4199-8FF9-D68854BD2A0D}"/>
    <cellStyle name="Normal 8 4 2 3 3 2" xfId="2827" xr:uid="{3B4EC2D5-F074-4BF9-BB53-12A83023C33D}"/>
    <cellStyle name="Normal 8 4 2 3 3 3" xfId="2828" xr:uid="{C0325A61-A938-4901-AD92-B82489032D40}"/>
    <cellStyle name="Normal 8 4 2 3 3 4" xfId="2829" xr:uid="{8E6D990B-A1EF-4484-8666-3622A088FC78}"/>
    <cellStyle name="Normal 8 4 2 3 4" xfId="2830" xr:uid="{7A857D73-6FC1-452E-9489-27121DB7A1E4}"/>
    <cellStyle name="Normal 8 4 2 3 5" xfId="2831" xr:uid="{20B98457-C55B-4004-8E69-7D0C09EB5EF3}"/>
    <cellStyle name="Normal 8 4 2 3 6" xfId="2832" xr:uid="{3B8B4DEF-C052-4501-8EC2-1EA625B97861}"/>
    <cellStyle name="Normal 8 4 2 4" xfId="2833" xr:uid="{F3F5D9F8-0A34-4A7B-9F81-8F2BB09B49A6}"/>
    <cellStyle name="Normal 8 4 2 4 2" xfId="2834" xr:uid="{FC96D042-DE77-4DDB-B00D-48124C5F6EBC}"/>
    <cellStyle name="Normal 8 4 2 4 2 2" xfId="2835" xr:uid="{9BF366B9-F571-4964-BC56-D2B669CC8B74}"/>
    <cellStyle name="Normal 8 4 2 4 2 3" xfId="2836" xr:uid="{0035BC22-E14F-4DA1-ADD3-C71A206672BC}"/>
    <cellStyle name="Normal 8 4 2 4 2 4" xfId="2837" xr:uid="{FD3846FE-A483-4B2E-A468-3F763281952A}"/>
    <cellStyle name="Normal 8 4 2 4 3" xfId="2838" xr:uid="{BF2E3840-A3E9-475B-8930-FA123C4344C2}"/>
    <cellStyle name="Normal 8 4 2 4 4" xfId="2839" xr:uid="{1D7E88B4-5DD7-4099-B69A-1BB4DF451EBC}"/>
    <cellStyle name="Normal 8 4 2 4 5" xfId="2840" xr:uid="{E0C90D17-E2F5-4465-AA13-58AF5F46E25B}"/>
    <cellStyle name="Normal 8 4 2 5" xfId="2841" xr:uid="{1A152BE8-BB4C-4A50-92F4-B8841F355F84}"/>
    <cellStyle name="Normal 8 4 2 5 2" xfId="2842" xr:uid="{BD854DCC-5611-4E5E-ACC1-BF7BAD1F062F}"/>
    <cellStyle name="Normal 8 4 2 5 3" xfId="2843" xr:uid="{977CB1F5-416B-42FB-80D1-66B5A66C063E}"/>
    <cellStyle name="Normal 8 4 2 5 4" xfId="2844" xr:uid="{AD5546AE-3D15-4CF4-8A9B-A7FBC20A1B79}"/>
    <cellStyle name="Normal 8 4 2 6" xfId="2845" xr:uid="{155E0D6A-24DA-4377-9C0E-0FE44034DE3B}"/>
    <cellStyle name="Normal 8 4 2 6 2" xfId="2846" xr:uid="{766D70A4-2052-4BB3-BF5F-60BD84C564F1}"/>
    <cellStyle name="Normal 8 4 2 6 3" xfId="2847" xr:uid="{CA5DA66A-7958-4E87-8D3D-5A9C89CAEE2D}"/>
    <cellStyle name="Normal 8 4 2 6 4" xfId="2848" xr:uid="{19DE5CF3-A94A-48B2-AC81-7451D49FCBB9}"/>
    <cellStyle name="Normal 8 4 2 7" xfId="2849" xr:uid="{395FE8FE-25EF-4F8D-97FC-46F00BC9034F}"/>
    <cellStyle name="Normal 8 4 2 8" xfId="2850" xr:uid="{CCCE7598-25F2-4FBF-A503-16DBFE873D65}"/>
    <cellStyle name="Normal 8 4 2 9" xfId="2851" xr:uid="{8E374FA5-3C4D-48A9-91DA-80EE79294C11}"/>
    <cellStyle name="Normal 8 4 3" xfId="2852" xr:uid="{31473558-5DDA-4CCE-A6FF-8C3852FBF3D0}"/>
    <cellStyle name="Normal 8 4 3 2" xfId="2853" xr:uid="{053BBED1-6B91-4296-8251-47241070449A}"/>
    <cellStyle name="Normal 8 4 3 2 2" xfId="2854" xr:uid="{05B1AC0E-50D3-41AD-BA63-18DC1BCF94FF}"/>
    <cellStyle name="Normal 8 4 3 2 2 2" xfId="2855" xr:uid="{134D10DD-A34B-4024-8204-35D7A272B303}"/>
    <cellStyle name="Normal 8 4 3 2 2 2 2" xfId="4185" xr:uid="{59E28809-3A63-440D-80AB-8AF5A9DD4563}"/>
    <cellStyle name="Normal 8 4 3 2 2 3" xfId="2856" xr:uid="{36AF1471-31B8-42B0-B942-A54EAD77E098}"/>
    <cellStyle name="Normal 8 4 3 2 2 4" xfId="2857" xr:uid="{CD30E6B4-6050-42FC-AA7A-236CFD747893}"/>
    <cellStyle name="Normal 8 4 3 2 3" xfId="2858" xr:uid="{4BE3AB88-8563-4799-A593-AC8593099A1A}"/>
    <cellStyle name="Normal 8 4 3 2 3 2" xfId="2859" xr:uid="{D59641E3-005E-44BA-84CC-35C2B63A57A3}"/>
    <cellStyle name="Normal 8 4 3 2 3 3" xfId="2860" xr:uid="{8EB42F74-A7ED-4587-8F29-CEBC5171830A}"/>
    <cellStyle name="Normal 8 4 3 2 3 4" xfId="2861" xr:uid="{54698EAC-D0D7-4B90-A958-94A902A4CDCD}"/>
    <cellStyle name="Normal 8 4 3 2 4" xfId="2862" xr:uid="{D47BF4C4-7095-44B0-91C1-7CA2F1327DCE}"/>
    <cellStyle name="Normal 8 4 3 2 5" xfId="2863" xr:uid="{C4F449E3-D288-4BAA-9BEB-1D81AB639031}"/>
    <cellStyle name="Normal 8 4 3 2 6" xfId="2864" xr:uid="{F958CF7D-7E19-4595-B824-F4A932F84A39}"/>
    <cellStyle name="Normal 8 4 3 3" xfId="2865" xr:uid="{F83B62A0-8F86-4F88-869A-8B548CB46108}"/>
    <cellStyle name="Normal 8 4 3 3 2" xfId="2866" xr:uid="{6AA92E88-BDA0-4FB7-8F62-9B4A5849CB47}"/>
    <cellStyle name="Normal 8 4 3 3 2 2" xfId="2867" xr:uid="{C203ED23-C45D-40C2-99D8-3B3E7F5EB8D5}"/>
    <cellStyle name="Normal 8 4 3 3 2 3" xfId="2868" xr:uid="{5752DF98-80C1-44AE-AD75-5DF10A9D4BA5}"/>
    <cellStyle name="Normal 8 4 3 3 2 4" xfId="2869" xr:uid="{EFD9CDA1-8AA3-4558-92C4-21078B7FEC55}"/>
    <cellStyle name="Normal 8 4 3 3 3" xfId="2870" xr:uid="{6CB2B3E2-4E3E-4006-87A9-B15F744DC6D1}"/>
    <cellStyle name="Normal 8 4 3 3 4" xfId="2871" xr:uid="{F25CA56C-AA8D-4940-A323-5D9331847CFF}"/>
    <cellStyle name="Normal 8 4 3 3 5" xfId="2872" xr:uid="{506B80C6-B0AB-4FAD-9FD4-DA1E9479C52E}"/>
    <cellStyle name="Normal 8 4 3 4" xfId="2873" xr:uid="{AE15316B-90FD-417D-8C5F-448E239A6A07}"/>
    <cellStyle name="Normal 8 4 3 4 2" xfId="2874" xr:uid="{154E9A0F-8BE5-48A6-AB4E-D293F79BF742}"/>
    <cellStyle name="Normal 8 4 3 4 3" xfId="2875" xr:uid="{28F4A105-9D06-4AD2-9D4C-6CFFBD89FF34}"/>
    <cellStyle name="Normal 8 4 3 4 4" xfId="2876" xr:uid="{0C18F2AA-D7E0-4425-B1CF-B7ACE5576C34}"/>
    <cellStyle name="Normal 8 4 3 5" xfId="2877" xr:uid="{543B2C78-AD44-4FCF-B2BB-86A02A60D662}"/>
    <cellStyle name="Normal 8 4 3 5 2" xfId="2878" xr:uid="{06B1C34B-C989-43BF-90B6-F281957CAF3D}"/>
    <cellStyle name="Normal 8 4 3 5 3" xfId="2879" xr:uid="{A4EDAA1C-1FCB-49A6-8860-BAB6FED31C52}"/>
    <cellStyle name="Normal 8 4 3 5 4" xfId="2880" xr:uid="{5763F8C3-E9B2-482E-844D-CD375891AAD4}"/>
    <cellStyle name="Normal 8 4 3 6" xfId="2881" xr:uid="{3222E8AE-0A64-4BE6-B49F-0BFCC2296E1A}"/>
    <cellStyle name="Normal 8 4 3 7" xfId="2882" xr:uid="{EC19430D-D28C-4061-95FF-3DA1015D6DAB}"/>
    <cellStyle name="Normal 8 4 3 8" xfId="2883" xr:uid="{931FE8D4-751F-41AC-85AE-0A0A1D7438FC}"/>
    <cellStyle name="Normal 8 4 4" xfId="2884" xr:uid="{6CD82551-F8FC-45D6-A96A-CA25AD995ED9}"/>
    <cellStyle name="Normal 8 4 4 2" xfId="2885" xr:uid="{39B1BA5B-E9B2-4DBA-8FAA-8550206F774A}"/>
    <cellStyle name="Normal 8 4 4 2 2" xfId="2886" xr:uid="{E3C8C121-1126-4135-A9B1-51D2405AF14C}"/>
    <cellStyle name="Normal 8 4 4 2 2 2" xfId="2887" xr:uid="{2E4C2EAF-B542-453C-84E3-27EC1F797F01}"/>
    <cellStyle name="Normal 8 4 4 2 2 3" xfId="2888" xr:uid="{8205689E-8371-4A87-9D60-AC566C1FD14B}"/>
    <cellStyle name="Normal 8 4 4 2 2 4" xfId="2889" xr:uid="{F79BA2E5-AFAC-428E-BEB9-F6EFC2674C21}"/>
    <cellStyle name="Normal 8 4 4 2 3" xfId="2890" xr:uid="{B3A94280-1DD4-4418-954B-9ED13022D403}"/>
    <cellStyle name="Normal 8 4 4 2 4" xfId="2891" xr:uid="{FE6A369A-7A4D-4BB2-B5A1-D20237B9AE5D}"/>
    <cellStyle name="Normal 8 4 4 2 5" xfId="2892" xr:uid="{F701A1CE-4146-4066-8DB0-1F04CF35F732}"/>
    <cellStyle name="Normal 8 4 4 3" xfId="2893" xr:uid="{215DFD9B-3CBA-45FE-B237-342BBF14B1FE}"/>
    <cellStyle name="Normal 8 4 4 3 2" xfId="2894" xr:uid="{000BBA9D-F63C-4573-8724-7D2A1EFAA421}"/>
    <cellStyle name="Normal 8 4 4 3 3" xfId="2895" xr:uid="{019287FB-6821-422F-AFFF-03925DF7D739}"/>
    <cellStyle name="Normal 8 4 4 3 4" xfId="2896" xr:uid="{6D906DDD-486A-44A5-9EC6-1290B2AED08A}"/>
    <cellStyle name="Normal 8 4 4 4" xfId="2897" xr:uid="{99C66A9F-6BBB-42D5-BFAA-1174087A8A84}"/>
    <cellStyle name="Normal 8 4 4 4 2" xfId="2898" xr:uid="{0144895A-0386-4728-8C9F-2A90668B441B}"/>
    <cellStyle name="Normal 8 4 4 4 3" xfId="2899" xr:uid="{7CAF4707-7A0A-4B80-BBE2-6CED7730031B}"/>
    <cellStyle name="Normal 8 4 4 4 4" xfId="2900" xr:uid="{6BF84194-5BFA-4AC7-87A0-326D4F37E75B}"/>
    <cellStyle name="Normal 8 4 4 5" xfId="2901" xr:uid="{6EABDBA2-D025-4B55-B0BC-D13DF8AAE617}"/>
    <cellStyle name="Normal 8 4 4 6" xfId="2902" xr:uid="{7D29E204-848B-4F3C-A332-804B2A78B411}"/>
    <cellStyle name="Normal 8 4 4 7" xfId="2903" xr:uid="{49B6A463-B0C4-4819-871A-F07928659D14}"/>
    <cellStyle name="Normal 8 4 5" xfId="2904" xr:uid="{B1264493-6936-4262-8CE4-F1A94A54D80C}"/>
    <cellStyle name="Normal 8 4 5 2" xfId="2905" xr:uid="{6ABA7D15-0414-498E-A251-DCC0E73F8FFE}"/>
    <cellStyle name="Normal 8 4 5 2 2" xfId="2906" xr:uid="{4861DDBE-AC99-4157-9A5D-3E7EB84A925D}"/>
    <cellStyle name="Normal 8 4 5 2 3" xfId="2907" xr:uid="{5A6736AD-EDB6-4E9D-BEAA-5BE91AAE0713}"/>
    <cellStyle name="Normal 8 4 5 2 4" xfId="2908" xr:uid="{B7A5CCF0-019F-4DA0-9B90-6E8609F4AE13}"/>
    <cellStyle name="Normal 8 4 5 3" xfId="2909" xr:uid="{0FEA0873-6F3C-4DFB-BE8F-E334DDC41571}"/>
    <cellStyle name="Normal 8 4 5 3 2" xfId="2910" xr:uid="{607D8746-0F84-4114-97DA-DDB6E5368233}"/>
    <cellStyle name="Normal 8 4 5 3 3" xfId="2911" xr:uid="{14133180-4CB5-41C1-9D71-051C887791AE}"/>
    <cellStyle name="Normal 8 4 5 3 4" xfId="2912" xr:uid="{1AB5ADED-089C-4BC0-A6B8-48BBDDF9DC81}"/>
    <cellStyle name="Normal 8 4 5 4" xfId="2913" xr:uid="{03716B1B-17E0-4E3F-8D93-108A237008E6}"/>
    <cellStyle name="Normal 8 4 5 5" xfId="2914" xr:uid="{2399A75D-1789-455B-A060-675363252029}"/>
    <cellStyle name="Normal 8 4 5 6" xfId="2915" xr:uid="{C4D303BB-06FA-469F-BC0F-32F5A1237F08}"/>
    <cellStyle name="Normal 8 4 6" xfId="2916" xr:uid="{B7596D37-CA44-4423-8C04-5887081AC555}"/>
    <cellStyle name="Normal 8 4 6 2" xfId="2917" xr:uid="{E7401407-A97E-420E-84B4-B0072564B729}"/>
    <cellStyle name="Normal 8 4 6 2 2" xfId="2918" xr:uid="{EB1CAB89-B45C-480C-8627-022C054362B8}"/>
    <cellStyle name="Normal 8 4 6 2 3" xfId="2919" xr:uid="{9C93D68C-0B7F-4321-8F85-09CC0DF44227}"/>
    <cellStyle name="Normal 8 4 6 2 4" xfId="2920" xr:uid="{1595729A-683B-4C04-B1A1-15CDC56C54A0}"/>
    <cellStyle name="Normal 8 4 6 3" xfId="2921" xr:uid="{C0F26D06-6CFA-4938-A5E4-7397D7B0BBA1}"/>
    <cellStyle name="Normal 8 4 6 4" xfId="2922" xr:uid="{55C585BD-17FE-4E86-9892-1D9689EF8FB2}"/>
    <cellStyle name="Normal 8 4 6 5" xfId="2923" xr:uid="{515BE68C-F28C-42F9-B76F-8D2924581AFC}"/>
    <cellStyle name="Normal 8 4 7" xfId="2924" xr:uid="{99F051B1-57E7-4996-B245-B822B4C0253A}"/>
    <cellStyle name="Normal 8 4 7 2" xfId="2925" xr:uid="{6BA7D9EC-162B-4207-AE09-875C0503B270}"/>
    <cellStyle name="Normal 8 4 7 3" xfId="2926" xr:uid="{9EF1D587-7C4C-491C-BA1C-6D63CF1987B3}"/>
    <cellStyle name="Normal 8 4 7 4" xfId="2927" xr:uid="{AD47E93F-A18E-45FB-94A3-57B23D85B85F}"/>
    <cellStyle name="Normal 8 4 8" xfId="2928" xr:uid="{70609480-0B3B-4C0C-B7C0-6BFBE0443BA1}"/>
    <cellStyle name="Normal 8 4 8 2" xfId="2929" xr:uid="{7EDEE62B-DA69-4C01-9721-20B804A8C839}"/>
    <cellStyle name="Normal 8 4 8 3" xfId="2930" xr:uid="{873D135C-6BD5-4D6B-BD13-BB4DC236AAAF}"/>
    <cellStyle name="Normal 8 4 8 4" xfId="2931" xr:uid="{182BA6BE-018C-48F6-819A-572DC717CB61}"/>
    <cellStyle name="Normal 8 4 9" xfId="2932" xr:uid="{204E67B7-69C6-499C-A9C2-2878DD44F2C7}"/>
    <cellStyle name="Normal 8 5" xfId="2933" xr:uid="{6398D244-571A-44C9-9EC4-917CCA0395F1}"/>
    <cellStyle name="Normal 8 5 2" xfId="2934" xr:uid="{E8AFA37D-A825-4528-91EF-D1D4CC5BD511}"/>
    <cellStyle name="Normal 8 5 2 2" xfId="2935" xr:uid="{C7245B2B-7280-475D-95A5-F3777D48FDF2}"/>
    <cellStyle name="Normal 8 5 2 2 2" xfId="2936" xr:uid="{F9E4B1B7-C9DE-4EC8-9FC8-518A46DB3CD9}"/>
    <cellStyle name="Normal 8 5 2 2 2 2" xfId="2937" xr:uid="{90130BA3-9454-43B0-954A-5804BE1C6A12}"/>
    <cellStyle name="Normal 8 5 2 2 2 3" xfId="2938" xr:uid="{3D4DFBFB-2FD2-40B8-ADA8-33BA56AF739C}"/>
    <cellStyle name="Normal 8 5 2 2 2 4" xfId="2939" xr:uid="{272D454A-FC65-4D90-91DC-FC607A81CC3F}"/>
    <cellStyle name="Normal 8 5 2 2 3" xfId="2940" xr:uid="{243A7446-435A-4A41-BDCD-598AA7E482AA}"/>
    <cellStyle name="Normal 8 5 2 2 3 2" xfId="2941" xr:uid="{800FFA3D-5DAF-42CB-A66C-47E0DD8DE283}"/>
    <cellStyle name="Normal 8 5 2 2 3 3" xfId="2942" xr:uid="{DF3B7337-0003-4E8E-B57A-DD44E1AD60DB}"/>
    <cellStyle name="Normal 8 5 2 2 3 4" xfId="2943" xr:uid="{5B5BF842-0B0D-48BD-92A2-A55D12C3C573}"/>
    <cellStyle name="Normal 8 5 2 2 4" xfId="2944" xr:uid="{3A6E8269-3727-42DD-9375-36E85BB6D4B1}"/>
    <cellStyle name="Normal 8 5 2 2 5" xfId="2945" xr:uid="{DBE4562C-9903-4435-A1E0-54C9605FD16B}"/>
    <cellStyle name="Normal 8 5 2 2 6" xfId="2946" xr:uid="{A3582663-465C-4267-B5B0-C134FC7BCC2A}"/>
    <cellStyle name="Normal 8 5 2 3" xfId="2947" xr:uid="{21B9D825-2286-4ECD-98F9-8933A4A35EA6}"/>
    <cellStyle name="Normal 8 5 2 3 2" xfId="2948" xr:uid="{1AC39031-A824-437E-87F6-DB347D7BABB5}"/>
    <cellStyle name="Normal 8 5 2 3 2 2" xfId="2949" xr:uid="{228EDDD2-873B-492A-95DE-762717DEC1EA}"/>
    <cellStyle name="Normal 8 5 2 3 2 3" xfId="2950" xr:uid="{836DF996-06B2-4F62-BE3C-E6D50C0654E8}"/>
    <cellStyle name="Normal 8 5 2 3 2 4" xfId="2951" xr:uid="{993E933C-B1DC-4A40-B2E5-B34A151395BB}"/>
    <cellStyle name="Normal 8 5 2 3 3" xfId="2952" xr:uid="{529B9865-CE1D-4AB2-BDE8-33D81CFB39E7}"/>
    <cellStyle name="Normal 8 5 2 3 4" xfId="2953" xr:uid="{8E56A03B-0747-4784-84C1-AF5E7D11AE1E}"/>
    <cellStyle name="Normal 8 5 2 3 5" xfId="2954" xr:uid="{F5CA20FC-7C71-4DBF-9AFC-7E19C21006A6}"/>
    <cellStyle name="Normal 8 5 2 4" xfId="2955" xr:uid="{90398EF2-9E9E-40EC-A581-65D4BE638650}"/>
    <cellStyle name="Normal 8 5 2 4 2" xfId="2956" xr:uid="{5008A1F4-3C9F-411D-8892-E130C9D6E4EF}"/>
    <cellStyle name="Normal 8 5 2 4 3" xfId="2957" xr:uid="{E318E16F-8212-499D-B4BB-7F4559FE44F5}"/>
    <cellStyle name="Normal 8 5 2 4 4" xfId="2958" xr:uid="{4C64024E-3219-44AC-8708-C5D2B26E3493}"/>
    <cellStyle name="Normal 8 5 2 5" xfId="2959" xr:uid="{EF30964F-1085-4FAA-9E8C-B2D5B4E39978}"/>
    <cellStyle name="Normal 8 5 2 5 2" xfId="2960" xr:uid="{3EA1C086-6A1F-4709-A52D-12CD3D244DF1}"/>
    <cellStyle name="Normal 8 5 2 5 3" xfId="2961" xr:uid="{6936C0EC-120A-48E6-92AF-77ACD324DB36}"/>
    <cellStyle name="Normal 8 5 2 5 4" xfId="2962" xr:uid="{8649629D-722D-4AE6-BD8A-08FE8DBB36B2}"/>
    <cellStyle name="Normal 8 5 2 6" xfId="2963" xr:uid="{4441A6E9-0237-4F44-94EE-856234D50646}"/>
    <cellStyle name="Normal 8 5 2 7" xfId="2964" xr:uid="{9A9B86E5-1666-4309-96FA-FC5ED42D044A}"/>
    <cellStyle name="Normal 8 5 2 8" xfId="2965" xr:uid="{8E51FA27-3E62-4335-B573-DC7DA5435093}"/>
    <cellStyle name="Normal 8 5 3" xfId="2966" xr:uid="{06287176-CE48-4C66-BCAB-BBC30CDB60F4}"/>
    <cellStyle name="Normal 8 5 3 2" xfId="2967" xr:uid="{E2A9C7AD-6C47-4BCE-9222-8BC53990DC5D}"/>
    <cellStyle name="Normal 8 5 3 2 2" xfId="2968" xr:uid="{592A331F-E241-4A97-A9E7-DCD9638ACB8F}"/>
    <cellStyle name="Normal 8 5 3 2 3" xfId="2969" xr:uid="{B5BCA455-9583-42E2-B3EE-87F52AD5CAE2}"/>
    <cellStyle name="Normal 8 5 3 2 4" xfId="2970" xr:uid="{25545634-65C8-4646-8767-2ED954CE4E4B}"/>
    <cellStyle name="Normal 8 5 3 3" xfId="2971" xr:uid="{94AFA8C5-D854-42D6-A74C-5145951585C2}"/>
    <cellStyle name="Normal 8 5 3 3 2" xfId="2972" xr:uid="{0853EBAF-D093-49A5-BF3C-5AED539BFD4C}"/>
    <cellStyle name="Normal 8 5 3 3 3" xfId="2973" xr:uid="{5B61ACC1-41CC-484D-941C-985B9E2AAB7E}"/>
    <cellStyle name="Normal 8 5 3 3 4" xfId="2974" xr:uid="{0C15E2AA-2D2C-44BD-8CAB-70D2D7DA3245}"/>
    <cellStyle name="Normal 8 5 3 4" xfId="2975" xr:uid="{13661228-F5E2-4BC2-AD6C-3D4CF3A84697}"/>
    <cellStyle name="Normal 8 5 3 5" xfId="2976" xr:uid="{2CEB672E-5551-418A-BCA8-BE8BF6055033}"/>
    <cellStyle name="Normal 8 5 3 6" xfId="2977" xr:uid="{593732F2-2F79-4AD9-92FC-7ADDB47CFECD}"/>
    <cellStyle name="Normal 8 5 4" xfId="2978" xr:uid="{7D0F9ED0-D3EF-41BC-8EF2-B6BADBB29727}"/>
    <cellStyle name="Normal 8 5 4 2" xfId="2979" xr:uid="{C0A4D0D3-7BFD-4821-A7C2-EE3970137271}"/>
    <cellStyle name="Normal 8 5 4 2 2" xfId="2980" xr:uid="{9CF373B8-73E6-491C-8FF6-D8AFB41E2594}"/>
    <cellStyle name="Normal 8 5 4 2 3" xfId="2981" xr:uid="{54441E55-C085-4013-BFF2-A766A2942D01}"/>
    <cellStyle name="Normal 8 5 4 2 4" xfId="2982" xr:uid="{3D7789BC-7354-4274-BCDA-0918A03DD78F}"/>
    <cellStyle name="Normal 8 5 4 3" xfId="2983" xr:uid="{9D48908F-3ABF-42E6-A4A6-F6F9DE041858}"/>
    <cellStyle name="Normal 8 5 4 4" xfId="2984" xr:uid="{3C0E1853-2D8C-4EE2-8ECF-95A51C74167C}"/>
    <cellStyle name="Normal 8 5 4 5" xfId="2985" xr:uid="{8FB67180-5B0D-45A2-8B07-1E274BE83BA6}"/>
    <cellStyle name="Normal 8 5 5" xfId="2986" xr:uid="{0CBD446E-CDD5-4160-8DD9-79EAFA37009D}"/>
    <cellStyle name="Normal 8 5 5 2" xfId="2987" xr:uid="{3923DED0-DAF2-4E53-821A-A12626C9D099}"/>
    <cellStyle name="Normal 8 5 5 3" xfId="2988" xr:uid="{76D9C1D7-6F46-4EB9-B8EE-0D276AB9075B}"/>
    <cellStyle name="Normal 8 5 5 4" xfId="2989" xr:uid="{0FBE6830-FCE0-48D8-9A14-C660948CB5A9}"/>
    <cellStyle name="Normal 8 5 6" xfId="2990" xr:uid="{2D90B069-ABEC-4522-ACCE-6791A05EAFA9}"/>
    <cellStyle name="Normal 8 5 6 2" xfId="2991" xr:uid="{FC9CD1CE-24A5-46B6-919A-029960FE9E52}"/>
    <cellStyle name="Normal 8 5 6 3" xfId="2992" xr:uid="{D4A63B18-16E4-4BE4-AEFF-DEC685A60BEB}"/>
    <cellStyle name="Normal 8 5 6 4" xfId="2993" xr:uid="{A9FCEA22-9BE0-4700-A6F8-5F7EE406E93D}"/>
    <cellStyle name="Normal 8 5 7" xfId="2994" xr:uid="{E915F361-5DF6-4CCC-9342-DD4E90291BA6}"/>
    <cellStyle name="Normal 8 5 8" xfId="2995" xr:uid="{DA8CC3B8-004B-46A5-8B2E-8DF9ED1F1212}"/>
    <cellStyle name="Normal 8 5 9" xfId="2996" xr:uid="{C5E9D106-E691-48E3-A096-26F1E354046E}"/>
    <cellStyle name="Normal 8 6" xfId="2997" xr:uid="{7FB2A006-1DDF-4B59-A06C-66BCB39A446E}"/>
    <cellStyle name="Normal 8 6 2" xfId="2998" xr:uid="{F12331AA-5186-4936-95B4-413DED216E18}"/>
    <cellStyle name="Normal 8 6 2 2" xfId="2999" xr:uid="{1858BAF1-F425-4ADA-A241-38C9A08A8EF7}"/>
    <cellStyle name="Normal 8 6 2 2 2" xfId="3000" xr:uid="{568E2DAA-C443-4112-BDB5-3E9817503879}"/>
    <cellStyle name="Normal 8 6 2 2 2 2" xfId="4186" xr:uid="{7856C339-23E7-4A1C-BDDF-CB49A05D6648}"/>
    <cellStyle name="Normal 8 6 2 2 3" xfId="3001" xr:uid="{8E9FCE84-846D-49FA-AB73-2FEB706C93E6}"/>
    <cellStyle name="Normal 8 6 2 2 4" xfId="3002" xr:uid="{7A75B177-2EDB-462B-AEF6-27B9136AA96F}"/>
    <cellStyle name="Normal 8 6 2 3" xfId="3003" xr:uid="{DA024540-751E-49D4-B462-F2C7CEE4ED1D}"/>
    <cellStyle name="Normal 8 6 2 3 2" xfId="3004" xr:uid="{F069DB04-893B-419B-9EF2-7D9ED3E1B85A}"/>
    <cellStyle name="Normal 8 6 2 3 3" xfId="3005" xr:uid="{AFA7C81D-DB76-47E0-8DBD-9A2233AF3AB4}"/>
    <cellStyle name="Normal 8 6 2 3 4" xfId="3006" xr:uid="{F5318B95-0635-451B-9807-CA9E46E214D9}"/>
    <cellStyle name="Normal 8 6 2 4" xfId="3007" xr:uid="{8CE7CCD3-3E15-4598-BBE4-0F4BB9305515}"/>
    <cellStyle name="Normal 8 6 2 5" xfId="3008" xr:uid="{FE72FB4E-3690-4F2C-8283-6065366E3E4D}"/>
    <cellStyle name="Normal 8 6 2 6" xfId="3009" xr:uid="{3B95A0E3-B799-4402-844C-46B36800B283}"/>
    <cellStyle name="Normal 8 6 3" xfId="3010" xr:uid="{ED200FA8-9F95-48FD-94DF-6FC3107BED75}"/>
    <cellStyle name="Normal 8 6 3 2" xfId="3011" xr:uid="{793FA76F-0A98-4466-9D4B-898EECABEF77}"/>
    <cellStyle name="Normal 8 6 3 2 2" xfId="3012" xr:uid="{CFF70A50-6CF6-47A4-B444-C02EFD4CCC68}"/>
    <cellStyle name="Normal 8 6 3 2 3" xfId="3013" xr:uid="{2851109C-F4FE-4997-99EE-5A04FAA350D3}"/>
    <cellStyle name="Normal 8 6 3 2 4" xfId="3014" xr:uid="{014E60E5-F103-4365-AF7B-880A83B8197E}"/>
    <cellStyle name="Normal 8 6 3 3" xfId="3015" xr:uid="{02C2BE69-D0B1-42D2-9B1B-B639C922A3B0}"/>
    <cellStyle name="Normal 8 6 3 4" xfId="3016" xr:uid="{ACBC8153-7F8B-4F19-A0E7-B9AB24D750E8}"/>
    <cellStyle name="Normal 8 6 3 5" xfId="3017" xr:uid="{ED76868F-154C-472F-A9F9-5D888A3DDB08}"/>
    <cellStyle name="Normal 8 6 4" xfId="3018" xr:uid="{4A152D1C-7844-47F6-8632-801E9BE8A1A6}"/>
    <cellStyle name="Normal 8 6 4 2" xfId="3019" xr:uid="{DD3B6B05-4D71-45DF-A465-7E097EBCEC8D}"/>
    <cellStyle name="Normal 8 6 4 3" xfId="3020" xr:uid="{D119FBC8-8BC9-41A8-9636-60BC6D0C3CE6}"/>
    <cellStyle name="Normal 8 6 4 4" xfId="3021" xr:uid="{6E4959FE-86B1-4967-9367-1A1BAD135BB3}"/>
    <cellStyle name="Normal 8 6 5" xfId="3022" xr:uid="{25E17679-6327-4ACF-8508-54FCFF724CFC}"/>
    <cellStyle name="Normal 8 6 5 2" xfId="3023" xr:uid="{6FA1C1A5-B783-4482-8A7D-AFC9F0503091}"/>
    <cellStyle name="Normal 8 6 5 3" xfId="3024" xr:uid="{D67D373B-2C93-4366-99FA-CEB2228A1DAF}"/>
    <cellStyle name="Normal 8 6 5 4" xfId="3025" xr:uid="{AEB51AB4-F467-4FF8-B8B8-8D257F806D60}"/>
    <cellStyle name="Normal 8 6 6" xfId="3026" xr:uid="{4EFAC73A-95F5-41B5-A5EF-1A7BC6F7D93C}"/>
    <cellStyle name="Normal 8 6 7" xfId="3027" xr:uid="{AAB22AC4-E80B-4E4A-BBE2-DEBC5FB2BD62}"/>
    <cellStyle name="Normal 8 6 8" xfId="3028" xr:uid="{D6198351-BA85-4B73-BFAA-45A3C84E5AE7}"/>
    <cellStyle name="Normal 8 7" xfId="3029" xr:uid="{95C0B59E-1BBB-4E8F-AE0D-D8BB7BA3B63F}"/>
    <cellStyle name="Normal 8 7 2" xfId="3030" xr:uid="{477A7254-647A-4BB2-86C2-65EF746F70F7}"/>
    <cellStyle name="Normal 8 7 2 2" xfId="3031" xr:uid="{C660C0A5-9CE5-4378-AB6E-CAE124B23543}"/>
    <cellStyle name="Normal 8 7 2 2 2" xfId="3032" xr:uid="{748CA005-BA80-448F-B5E9-8A8898C108C3}"/>
    <cellStyle name="Normal 8 7 2 2 3" xfId="3033" xr:uid="{9338FA31-B4A2-4F54-8224-C1E578FAAC7E}"/>
    <cellStyle name="Normal 8 7 2 2 4" xfId="3034" xr:uid="{D0DB4ABC-4EFC-4383-AE13-FFC9D5874FCA}"/>
    <cellStyle name="Normal 8 7 2 3" xfId="3035" xr:uid="{B0697C30-9B3F-462E-9D6C-8399B44F4D41}"/>
    <cellStyle name="Normal 8 7 2 4" xfId="3036" xr:uid="{6303B7F5-9BB8-4CA9-93E8-D0D938E80357}"/>
    <cellStyle name="Normal 8 7 2 5" xfId="3037" xr:uid="{EDDA05B2-9605-4E28-9650-B642E111DA58}"/>
    <cellStyle name="Normal 8 7 3" xfId="3038" xr:uid="{480B2461-D7B1-4997-9A5C-F9375B1754F5}"/>
    <cellStyle name="Normal 8 7 3 2" xfId="3039" xr:uid="{ED82E53E-058F-4CF9-B531-0E0B22A742D5}"/>
    <cellStyle name="Normal 8 7 3 3" xfId="3040" xr:uid="{F78B5F6A-074E-4049-9104-FA3DBAF947FF}"/>
    <cellStyle name="Normal 8 7 3 4" xfId="3041" xr:uid="{E3328E6C-A1A6-4E7A-9D38-D72FB0FE4DB5}"/>
    <cellStyle name="Normal 8 7 4" xfId="3042" xr:uid="{7D3F46C4-92F2-473F-A7A0-2F446C00CBCE}"/>
    <cellStyle name="Normal 8 7 4 2" xfId="3043" xr:uid="{877DCFE7-BDFD-4516-ADB1-0A154F8DA05F}"/>
    <cellStyle name="Normal 8 7 4 3" xfId="3044" xr:uid="{92A0B3A4-76ED-4B05-9A3D-6BCCDA70713D}"/>
    <cellStyle name="Normal 8 7 4 4" xfId="3045" xr:uid="{BE9D3124-0C7A-49B3-AF6B-6586ACCDAAA7}"/>
    <cellStyle name="Normal 8 7 5" xfId="3046" xr:uid="{66938D4A-5CBD-40F0-8A4A-07A9E17094BC}"/>
    <cellStyle name="Normal 8 7 6" xfId="3047" xr:uid="{7D5AB22E-04B8-402C-B587-EEDF8E6C8362}"/>
    <cellStyle name="Normal 8 7 7" xfId="3048" xr:uid="{0F77A86D-E2F9-4BA1-BCB6-A536A9269A6C}"/>
    <cellStyle name="Normal 8 8" xfId="3049" xr:uid="{BA82C655-11E6-47E8-9493-05E0C7A1BF1B}"/>
    <cellStyle name="Normal 8 8 2" xfId="3050" xr:uid="{8AEAC890-C3FC-44F3-A1DE-7090FA3CFEB5}"/>
    <cellStyle name="Normal 8 8 2 2" xfId="3051" xr:uid="{698ECCCB-6765-4942-869F-B22AE1E5EDBA}"/>
    <cellStyle name="Normal 8 8 2 3" xfId="3052" xr:uid="{D14E866A-4DA5-4CE3-8E35-0EB4B91FEE1E}"/>
    <cellStyle name="Normal 8 8 2 4" xfId="3053" xr:uid="{C1CDEDB7-8D9D-4766-AE97-7962C818C057}"/>
    <cellStyle name="Normal 8 8 3" xfId="3054" xr:uid="{2434825B-12C3-4AE5-ADDC-7D15D1D1897A}"/>
    <cellStyle name="Normal 8 8 3 2" xfId="3055" xr:uid="{ECFEAA77-C769-48AB-B647-32C3356F7461}"/>
    <cellStyle name="Normal 8 8 3 3" xfId="3056" xr:uid="{29F86053-F209-402D-9644-864155E3BFEA}"/>
    <cellStyle name="Normal 8 8 3 4" xfId="3057" xr:uid="{A496BC92-7659-427C-A9B7-E1A2DDD4B696}"/>
    <cellStyle name="Normal 8 8 4" xfId="3058" xr:uid="{333D7462-00CE-4974-A90D-785EEB951F5B}"/>
    <cellStyle name="Normal 8 8 5" xfId="3059" xr:uid="{23B608B6-4104-4067-977E-D7DAD3FA0C23}"/>
    <cellStyle name="Normal 8 8 6" xfId="3060" xr:uid="{C1A137A4-C113-45DA-B62B-03FA5F366956}"/>
    <cellStyle name="Normal 8 9" xfId="3061" xr:uid="{95DFC1BC-E830-4A62-8EE7-17B98FD9FCA8}"/>
    <cellStyle name="Normal 8 9 2" xfId="3062" xr:uid="{30CCAEF0-122B-40C4-B356-F682DD072C89}"/>
    <cellStyle name="Normal 8 9 2 2" xfId="3063" xr:uid="{DAF0013C-12FE-4F31-BFA0-DBA4CEFD5C6E}"/>
    <cellStyle name="Normal 8 9 2 2 2" xfId="4382" xr:uid="{2087E9C7-AD34-4F6D-A886-E0E0DBC3E05C}"/>
    <cellStyle name="Normal 8 9 2 2 3" xfId="4614" xr:uid="{59F4592A-EE99-4C22-AF4A-35EDCAB72D5C}"/>
    <cellStyle name="Normal 8 9 2 3" xfId="3064" xr:uid="{52B10862-8180-4B5F-9093-91EA2F43B888}"/>
    <cellStyle name="Normal 8 9 2 4" xfId="3065" xr:uid="{162C8F6E-EA1C-4420-9242-F1ADB41C350F}"/>
    <cellStyle name="Normal 8 9 3" xfId="3066" xr:uid="{C88A0209-AE89-4C86-8522-A58038EA3C7A}"/>
    <cellStyle name="Normal 8 9 4" xfId="3067" xr:uid="{48418356-C311-437D-902F-14BFF5E5FDA6}"/>
    <cellStyle name="Normal 8 9 4 2" xfId="4748" xr:uid="{9D3CC864-4D12-4332-9A3A-BFF466335C0F}"/>
    <cellStyle name="Normal 8 9 4 3" xfId="4615" xr:uid="{9B38C4CC-E124-4FD0-B710-11A944FCD0A5}"/>
    <cellStyle name="Normal 8 9 4 4" xfId="4467" xr:uid="{3EC25EFB-1159-4103-ABF4-2005B3DA6513}"/>
    <cellStyle name="Normal 8 9 5" xfId="3068" xr:uid="{D55CC062-4249-4044-99EE-55C7427360D4}"/>
    <cellStyle name="Normal 9" xfId="90" xr:uid="{C5EB97AC-870B-46E7-B616-DED727E0D21E}"/>
    <cellStyle name="Normal 9 10" xfId="3069" xr:uid="{22B1DF16-5E4B-4797-90EE-F1FE4EA1732F}"/>
    <cellStyle name="Normal 9 10 2" xfId="3070" xr:uid="{321A413E-B54B-424C-898A-7AA00582AB7B}"/>
    <cellStyle name="Normal 9 10 2 2" xfId="3071" xr:uid="{4E32576D-2A98-4F39-82DA-50B6D2979BED}"/>
    <cellStyle name="Normal 9 10 2 3" xfId="3072" xr:uid="{A6505FBA-2F7B-4643-8646-799270E4C1FF}"/>
    <cellStyle name="Normal 9 10 2 4" xfId="3073" xr:uid="{8FEFE86B-F435-44B1-9284-B4A6A06A2A19}"/>
    <cellStyle name="Normal 9 10 3" xfId="3074" xr:uid="{5BF8F1ED-B16F-41FE-A2DD-9C392253D496}"/>
    <cellStyle name="Normal 9 10 4" xfId="3075" xr:uid="{AD2E1FD0-D9D4-431D-B285-751FEDCDABEB}"/>
    <cellStyle name="Normal 9 10 5" xfId="3076" xr:uid="{366A2E3C-220A-4CC4-AC57-E3E98FF3671B}"/>
    <cellStyle name="Normal 9 11" xfId="3077" xr:uid="{78FF1539-5BBC-4231-A013-19F9DE896732}"/>
    <cellStyle name="Normal 9 11 2" xfId="3078" xr:uid="{5D03E0AB-8C94-4D34-957D-6B6CC6CC1A6A}"/>
    <cellStyle name="Normal 9 11 3" xfId="3079" xr:uid="{201EDB88-A80E-4005-AFB2-AAB0E64F8670}"/>
    <cellStyle name="Normal 9 11 4" xfId="3080" xr:uid="{6ADCFBB1-110E-4DE9-898A-59A9AF34E50D}"/>
    <cellStyle name="Normal 9 12" xfId="3081" xr:uid="{47012E6F-E104-4537-84D4-423B866AB80F}"/>
    <cellStyle name="Normal 9 12 2" xfId="3082" xr:uid="{9E843C82-F391-4D9B-8EC8-40DCF0C5E346}"/>
    <cellStyle name="Normal 9 12 3" xfId="3083" xr:uid="{941BAE05-7D62-4611-BBDE-BCFE431CD5CD}"/>
    <cellStyle name="Normal 9 12 4" xfId="3084" xr:uid="{6141A6B5-1538-4541-91B0-119FC12EA97D}"/>
    <cellStyle name="Normal 9 13" xfId="3085" xr:uid="{70D4E07C-C8A6-4F7F-8CCF-C07E492E111E}"/>
    <cellStyle name="Normal 9 13 2" xfId="3086" xr:uid="{1A84303E-E8EA-4AA9-880D-66C2F84963C2}"/>
    <cellStyle name="Normal 9 14" xfId="3087" xr:uid="{91E916FE-A8C4-4ACB-9E98-3071CAB3401A}"/>
    <cellStyle name="Normal 9 15" xfId="3088" xr:uid="{A6FDCAE7-FEF7-4699-BC8D-B058EF8921B0}"/>
    <cellStyle name="Normal 9 16" xfId="3089" xr:uid="{37E0266B-BA62-4832-866D-AF5A09DFED16}"/>
    <cellStyle name="Normal 9 2" xfId="91" xr:uid="{346EC742-4A00-41C8-A879-BFEACFC88FDB}"/>
    <cellStyle name="Normal 9 2 2" xfId="3730" xr:uid="{A9729A73-45EF-46A7-B856-FD09F5AE697D}"/>
    <cellStyle name="Normal 9 2 2 2" xfId="4594" xr:uid="{DCB96F48-8ECB-470C-BC57-CF9DA53375AB}"/>
    <cellStyle name="Normal 9 2 3" xfId="4595" xr:uid="{314B4C92-A502-43BA-AF52-6F32A7202AB5}"/>
    <cellStyle name="Normal 9 3" xfId="92" xr:uid="{70618CA3-6A91-4EAF-AF04-263D68F51D3D}"/>
    <cellStyle name="Normal 9 3 10" xfId="3090" xr:uid="{036870E6-EA09-4A90-A501-5F7C451F2826}"/>
    <cellStyle name="Normal 9 3 11" xfId="3091" xr:uid="{649261EB-8825-40BF-93DF-427B22E8F4E3}"/>
    <cellStyle name="Normal 9 3 2" xfId="3092" xr:uid="{345FA91F-4743-4276-8DDD-F31C6FBA0946}"/>
    <cellStyle name="Normal 9 3 2 2" xfId="3093" xr:uid="{ACD537F2-B857-4625-910F-6677DB96A9FC}"/>
    <cellStyle name="Normal 9 3 2 2 2" xfId="3094" xr:uid="{8C703183-01C5-4A1E-9A41-0266378491C4}"/>
    <cellStyle name="Normal 9 3 2 2 2 2" xfId="3095" xr:uid="{A6568327-D08C-4A05-B34D-1C42F100D2ED}"/>
    <cellStyle name="Normal 9 3 2 2 2 2 2" xfId="3096" xr:uid="{10453C84-9D3D-4078-B701-2B67706F1978}"/>
    <cellStyle name="Normal 9 3 2 2 2 2 2 2" xfId="4187" xr:uid="{FCC99C91-5F13-46EC-8824-715B2D7E035F}"/>
    <cellStyle name="Normal 9 3 2 2 2 2 2 2 2" xfId="4188" xr:uid="{DC161FEF-AE2B-428E-88D9-09DC02CB8001}"/>
    <cellStyle name="Normal 9 3 2 2 2 2 2 3" xfId="4189" xr:uid="{E7E779A8-A543-47D4-A957-F5C43C9AFA30}"/>
    <cellStyle name="Normal 9 3 2 2 2 2 3" xfId="3097" xr:uid="{DFBCA009-3744-41F8-9DA6-EBB29E758CE0}"/>
    <cellStyle name="Normal 9 3 2 2 2 2 3 2" xfId="4190" xr:uid="{F0EBB0DD-FBC8-4FE6-B477-34A7061BA001}"/>
    <cellStyle name="Normal 9 3 2 2 2 2 4" xfId="3098" xr:uid="{76C6365E-1AA7-4449-8C23-08C4AC77CB2C}"/>
    <cellStyle name="Normal 9 3 2 2 2 3" xfId="3099" xr:uid="{A7D8BB36-B900-48B9-9405-128689FFDF38}"/>
    <cellStyle name="Normal 9 3 2 2 2 3 2" xfId="3100" xr:uid="{1195E71F-D55E-4641-B71A-ADA0C793D949}"/>
    <cellStyle name="Normal 9 3 2 2 2 3 2 2" xfId="4191" xr:uid="{11D0BCEE-89A5-412A-83E9-448B457E38D5}"/>
    <cellStyle name="Normal 9 3 2 2 2 3 3" xfId="3101" xr:uid="{6AD1B53D-57D0-4FA6-91EE-9A244991428F}"/>
    <cellStyle name="Normal 9 3 2 2 2 3 4" xfId="3102" xr:uid="{EDA3287F-1F22-48AA-8FD2-CD9714272E6A}"/>
    <cellStyle name="Normal 9 3 2 2 2 4" xfId="3103" xr:uid="{C528CEE2-66DD-4A6E-854F-01263AB59426}"/>
    <cellStyle name="Normal 9 3 2 2 2 4 2" xfId="4192" xr:uid="{61787565-2D3B-4C12-8EED-124E9D48D387}"/>
    <cellStyle name="Normal 9 3 2 2 2 5" xfId="3104" xr:uid="{7976F4C8-7700-4EB7-9CFE-406F1B8DD3AB}"/>
    <cellStyle name="Normal 9 3 2 2 2 6" xfId="3105" xr:uid="{86561629-F989-440D-B970-EEB66B36145C}"/>
    <cellStyle name="Normal 9 3 2 2 3" xfId="3106" xr:uid="{23A27126-2E2D-459D-8D4F-4A22E17789AE}"/>
    <cellStyle name="Normal 9 3 2 2 3 2" xfId="3107" xr:uid="{3568816A-25C0-4D3E-99C7-E289EE3B333F}"/>
    <cellStyle name="Normal 9 3 2 2 3 2 2" xfId="3108" xr:uid="{4550D914-DE4D-4837-AA32-90FF36CA255C}"/>
    <cellStyle name="Normal 9 3 2 2 3 2 2 2" xfId="4193" xr:uid="{CF83A85F-F490-4DDA-88F6-1F065ABE206A}"/>
    <cellStyle name="Normal 9 3 2 2 3 2 2 2 2" xfId="4194" xr:uid="{B9007F35-C881-471A-8B25-04ADF426A3FD}"/>
    <cellStyle name="Normal 9 3 2 2 3 2 2 3" xfId="4195" xr:uid="{7BAD9D9D-CEA1-49BB-85B8-D4E3101EF993}"/>
    <cellStyle name="Normal 9 3 2 2 3 2 3" xfId="3109" xr:uid="{B9249DE0-80BB-49F2-80EA-CC20954F6E13}"/>
    <cellStyle name="Normal 9 3 2 2 3 2 3 2" xfId="4196" xr:uid="{14D7A42B-1E6A-4994-958C-DB6699A04DFE}"/>
    <cellStyle name="Normal 9 3 2 2 3 2 4" xfId="3110" xr:uid="{0DE21A5E-817A-447C-8B09-DFAE713A73BB}"/>
    <cellStyle name="Normal 9 3 2 2 3 3" xfId="3111" xr:uid="{CB5DF4A3-0DE3-4882-86FD-FDF0DAD913DA}"/>
    <cellStyle name="Normal 9 3 2 2 3 3 2" xfId="4197" xr:uid="{B3CF37ED-4A35-4324-A881-9336D3A24FC4}"/>
    <cellStyle name="Normal 9 3 2 2 3 3 2 2" xfId="4198" xr:uid="{ABEA2751-A60B-43E9-BC11-07D0117245B2}"/>
    <cellStyle name="Normal 9 3 2 2 3 3 3" xfId="4199" xr:uid="{AF286A88-A0AD-4B15-B8CC-30601E8A58A9}"/>
    <cellStyle name="Normal 9 3 2 2 3 4" xfId="3112" xr:uid="{516FC1F6-1D83-45E0-B564-69D8628A2742}"/>
    <cellStyle name="Normal 9 3 2 2 3 4 2" xfId="4200" xr:uid="{43FDC1DC-7F6F-49BE-B834-BFFB08BE53E7}"/>
    <cellStyle name="Normal 9 3 2 2 3 5" xfId="3113" xr:uid="{BB4DAA89-90E1-40CE-B5BF-C21BCF26F96D}"/>
    <cellStyle name="Normal 9 3 2 2 4" xfId="3114" xr:uid="{AE2CD2F1-5EBB-437E-9C4B-8C45B3BE2DEA}"/>
    <cellStyle name="Normal 9 3 2 2 4 2" xfId="3115" xr:uid="{CCBE0051-0518-4F74-8575-D310DD0FE7F5}"/>
    <cellStyle name="Normal 9 3 2 2 4 2 2" xfId="4201" xr:uid="{715E8D78-A948-4F37-B54C-B99B58867E39}"/>
    <cellStyle name="Normal 9 3 2 2 4 2 2 2" xfId="4202" xr:uid="{A0AFBFDE-08AF-4CFF-9A0C-8F3B25F7073D}"/>
    <cellStyle name="Normal 9 3 2 2 4 2 3" xfId="4203" xr:uid="{587FC8D2-5216-49FD-BA8D-5791FF30A853}"/>
    <cellStyle name="Normal 9 3 2 2 4 3" xfId="3116" xr:uid="{C85A87C0-1BAD-4DE3-A29C-23477592EF43}"/>
    <cellStyle name="Normal 9 3 2 2 4 3 2" xfId="4204" xr:uid="{149B1601-B77C-4876-9F08-B0903F4A9029}"/>
    <cellStyle name="Normal 9 3 2 2 4 4" xfId="3117" xr:uid="{45A23F73-AF65-4FFD-AD0C-FB317CFC442B}"/>
    <cellStyle name="Normal 9 3 2 2 5" xfId="3118" xr:uid="{7BE18391-E5E6-4A1D-9358-6599E9D4576B}"/>
    <cellStyle name="Normal 9 3 2 2 5 2" xfId="3119" xr:uid="{5D40DAF6-2BB1-4D4A-957C-C3761D9A76A5}"/>
    <cellStyle name="Normal 9 3 2 2 5 2 2" xfId="4205" xr:uid="{2872ED7D-3434-4F82-A313-14237DC69114}"/>
    <cellStyle name="Normal 9 3 2 2 5 3" xfId="3120" xr:uid="{9CB9E46C-1991-4EBD-A00E-7EF1812F41AA}"/>
    <cellStyle name="Normal 9 3 2 2 5 4" xfId="3121" xr:uid="{74F6E6C6-844D-4758-A6AD-71C9A03910E6}"/>
    <cellStyle name="Normal 9 3 2 2 6" xfId="3122" xr:uid="{8B5AAF04-FCDE-4934-BD44-CB209B4AD13E}"/>
    <cellStyle name="Normal 9 3 2 2 6 2" xfId="4206" xr:uid="{3768EB3E-81E6-4690-B985-D51312F02318}"/>
    <cellStyle name="Normal 9 3 2 2 7" xfId="3123" xr:uid="{8808C504-79BE-416A-AF0B-BE731747DD20}"/>
    <cellStyle name="Normal 9 3 2 2 8" xfId="3124" xr:uid="{EB1E0521-CA99-4A3C-B712-9F3DB80D6C27}"/>
    <cellStyle name="Normal 9 3 2 3" xfId="3125" xr:uid="{F145457B-7AC9-45BF-ADBB-4C55711781D9}"/>
    <cellStyle name="Normal 9 3 2 3 2" xfId="3126" xr:uid="{D5CAB26E-77CA-4F20-A04F-D46641EE881B}"/>
    <cellStyle name="Normal 9 3 2 3 2 2" xfId="3127" xr:uid="{FC929704-0CAF-40E0-B335-214B1ABF7B8E}"/>
    <cellStyle name="Normal 9 3 2 3 2 2 2" xfId="4207" xr:uid="{54F8E0FF-4796-436B-9A56-693F5E8A3339}"/>
    <cellStyle name="Normal 9 3 2 3 2 2 2 2" xfId="4208" xr:uid="{E8FE39A8-847D-4F0F-AA03-FAEE06821EC7}"/>
    <cellStyle name="Normal 9 3 2 3 2 2 3" xfId="4209" xr:uid="{AF53E385-700A-4CD4-B95F-7152D0A5A3E6}"/>
    <cellStyle name="Normal 9 3 2 3 2 3" xfId="3128" xr:uid="{28D85196-3AAA-419D-BCB4-72AC75E7BE0A}"/>
    <cellStyle name="Normal 9 3 2 3 2 3 2" xfId="4210" xr:uid="{A45F4D34-D933-4F45-B2AA-7B97E4248207}"/>
    <cellStyle name="Normal 9 3 2 3 2 4" xfId="3129" xr:uid="{2AB9C06C-D6A9-4E81-9522-F1B80459694E}"/>
    <cellStyle name="Normal 9 3 2 3 3" xfId="3130" xr:uid="{CD7E3BCB-E8AA-440B-A273-193801991887}"/>
    <cellStyle name="Normal 9 3 2 3 3 2" xfId="3131" xr:uid="{6A7106B9-4328-4D00-A04E-2DA62A122DE8}"/>
    <cellStyle name="Normal 9 3 2 3 3 2 2" xfId="4211" xr:uid="{DCD22A6C-CDE5-4BDA-A2BA-6DEB36EDBEBF}"/>
    <cellStyle name="Normal 9 3 2 3 3 3" xfId="3132" xr:uid="{190610D2-B22C-45CF-9FDB-94447456834A}"/>
    <cellStyle name="Normal 9 3 2 3 3 4" xfId="3133" xr:uid="{7DA48492-548B-40F8-9D95-0AD325AD70B0}"/>
    <cellStyle name="Normal 9 3 2 3 4" xfId="3134" xr:uid="{0FD4EAE5-12CA-4C5A-ABF1-7B2F76D6EEBC}"/>
    <cellStyle name="Normal 9 3 2 3 4 2" xfId="4212" xr:uid="{DDE7BC80-DC37-49C4-8581-3F1F300489FA}"/>
    <cellStyle name="Normal 9 3 2 3 5" xfId="3135" xr:uid="{6A6D92B7-863D-4FCE-ABC8-581E7C70B854}"/>
    <cellStyle name="Normal 9 3 2 3 6" xfId="3136" xr:uid="{37B41903-42A4-4872-A3FA-ABA7585F637F}"/>
    <cellStyle name="Normal 9 3 2 4" xfId="3137" xr:uid="{48C31603-ED47-48FD-B6C5-6A6C191C4741}"/>
    <cellStyle name="Normal 9 3 2 4 2" xfId="3138" xr:uid="{2397F532-84BC-4B28-A0E4-28D920E20155}"/>
    <cellStyle name="Normal 9 3 2 4 2 2" xfId="3139" xr:uid="{5A6773E2-0832-4232-8B36-9B08B95C38A0}"/>
    <cellStyle name="Normal 9 3 2 4 2 2 2" xfId="4213" xr:uid="{2F59955F-1435-4C92-A59D-A1CB1307C08E}"/>
    <cellStyle name="Normal 9 3 2 4 2 2 2 2" xfId="4214" xr:uid="{035A64E4-A77D-44A6-905C-4980DFAA89FB}"/>
    <cellStyle name="Normal 9 3 2 4 2 2 3" xfId="4215" xr:uid="{81AD35F2-B8DA-472F-AE15-2FD42ECE7270}"/>
    <cellStyle name="Normal 9 3 2 4 2 3" xfId="3140" xr:uid="{248B8745-E2CC-45C2-9D57-A032661C3D6F}"/>
    <cellStyle name="Normal 9 3 2 4 2 3 2" xfId="4216" xr:uid="{D56CC8E4-5D57-43E6-8371-0E1685EF2AD5}"/>
    <cellStyle name="Normal 9 3 2 4 2 4" xfId="3141" xr:uid="{3A2EC124-335E-44F8-AAA3-39C3F5F4B1C9}"/>
    <cellStyle name="Normal 9 3 2 4 3" xfId="3142" xr:uid="{251BAB81-127D-4F1C-947D-CF3A52D7F455}"/>
    <cellStyle name="Normal 9 3 2 4 3 2" xfId="4217" xr:uid="{A26839FF-1CB4-4D11-8B33-BC5967706A0D}"/>
    <cellStyle name="Normal 9 3 2 4 3 2 2" xfId="4218" xr:uid="{06B7F1EF-FF2F-4D62-B212-5D10BFFF416F}"/>
    <cellStyle name="Normal 9 3 2 4 3 3" xfId="4219" xr:uid="{E9FDEDB3-33BA-4B65-A216-5DBFE96593A8}"/>
    <cellStyle name="Normal 9 3 2 4 4" xfId="3143" xr:uid="{5115B331-5869-4C02-A5DE-D0E80129236B}"/>
    <cellStyle name="Normal 9 3 2 4 4 2" xfId="4220" xr:uid="{D4EC2400-848C-4DEB-B65F-BFF7362009E0}"/>
    <cellStyle name="Normal 9 3 2 4 5" xfId="3144" xr:uid="{09EDDBE6-698D-452A-A385-22DDDAD9B4DD}"/>
    <cellStyle name="Normal 9 3 2 5" xfId="3145" xr:uid="{B6F384C7-F45A-4ABA-9DF2-51008601CDF1}"/>
    <cellStyle name="Normal 9 3 2 5 2" xfId="3146" xr:uid="{AB0F6784-977D-4A85-B8EC-FE3C6A13FBBF}"/>
    <cellStyle name="Normal 9 3 2 5 2 2" xfId="4221" xr:uid="{8ECDA47E-46DB-4E0A-A951-728022D9BFF4}"/>
    <cellStyle name="Normal 9 3 2 5 2 2 2" xfId="4222" xr:uid="{4FAA40A0-7630-4339-BDB1-12907CAAE419}"/>
    <cellStyle name="Normal 9 3 2 5 2 3" xfId="4223" xr:uid="{174383AA-1319-4989-88E7-65E9AD5CE81D}"/>
    <cellStyle name="Normal 9 3 2 5 3" xfId="3147" xr:uid="{42B314F4-D475-448D-9CCB-EA0F8F99E57B}"/>
    <cellStyle name="Normal 9 3 2 5 3 2" xfId="4224" xr:uid="{32571CC0-8716-46ED-92B2-DF8E0D3C742D}"/>
    <cellStyle name="Normal 9 3 2 5 4" xfId="3148" xr:uid="{461538E6-ED6E-42EC-8C26-6D72F84444CE}"/>
    <cellStyle name="Normal 9 3 2 6" xfId="3149" xr:uid="{294563A6-47B1-4B0E-B40E-F38BECE0E003}"/>
    <cellStyle name="Normal 9 3 2 6 2" xfId="3150" xr:uid="{6AFE4D80-79BE-4CFB-8BE3-73A6F1EF8C19}"/>
    <cellStyle name="Normal 9 3 2 6 2 2" xfId="4225" xr:uid="{D1C3D714-B4F9-4ACD-89B9-04102CC3FAFF}"/>
    <cellStyle name="Normal 9 3 2 6 3" xfId="3151" xr:uid="{6CA9E1AD-6E2A-4F58-B786-82B43350FB45}"/>
    <cellStyle name="Normal 9 3 2 6 4" xfId="3152" xr:uid="{78B467CE-EB8C-41BE-90A4-E855B03CF005}"/>
    <cellStyle name="Normal 9 3 2 7" xfId="3153" xr:uid="{B96DFF71-0A64-43DC-81E0-9DD9FD877B32}"/>
    <cellStyle name="Normal 9 3 2 7 2" xfId="4226" xr:uid="{788E9604-A242-4FFA-9F66-4555732B6CC7}"/>
    <cellStyle name="Normal 9 3 2 8" xfId="3154" xr:uid="{244ADEB2-BF50-4CB1-B854-9DBB0354A783}"/>
    <cellStyle name="Normal 9 3 2 9" xfId="3155" xr:uid="{3AF577EF-7FAF-4357-A07F-F2558D1F234C}"/>
    <cellStyle name="Normal 9 3 3" xfId="3156" xr:uid="{13D05CDB-DF12-44B9-B9D0-FA08FCCE7B90}"/>
    <cellStyle name="Normal 9 3 3 2" xfId="3157" xr:uid="{917FCCCA-597D-4663-AAD5-35314E8826FF}"/>
    <cellStyle name="Normal 9 3 3 2 2" xfId="3158" xr:uid="{F34832B3-7322-4D93-9078-0DDA33665991}"/>
    <cellStyle name="Normal 9 3 3 2 2 2" xfId="3159" xr:uid="{EE5B4750-6308-41D4-92AA-B8EEE3D84343}"/>
    <cellStyle name="Normal 9 3 3 2 2 2 2" xfId="4227" xr:uid="{25037EC9-D327-48F5-BD71-3EA77CA5B8BD}"/>
    <cellStyle name="Normal 9 3 3 2 2 2 2 2" xfId="4228" xr:uid="{4CEAC61C-E7EC-450B-BDCF-CB1531134FAA}"/>
    <cellStyle name="Normal 9 3 3 2 2 2 3" xfId="4229" xr:uid="{A83A824E-FAF6-41D4-B2DD-5B29823AB689}"/>
    <cellStyle name="Normal 9 3 3 2 2 3" xfId="3160" xr:uid="{038A2FD2-89A4-469E-830A-D08D1AF9EAD0}"/>
    <cellStyle name="Normal 9 3 3 2 2 3 2" xfId="4230" xr:uid="{E9802543-CD0A-4477-AC9A-80ADF275C693}"/>
    <cellStyle name="Normal 9 3 3 2 2 4" xfId="3161" xr:uid="{F1AABA52-72A2-45D3-8B52-4F5BE62041CF}"/>
    <cellStyle name="Normal 9 3 3 2 3" xfId="3162" xr:uid="{E093010E-5BB5-42F1-8AC0-EAA087406DF2}"/>
    <cellStyle name="Normal 9 3 3 2 3 2" xfId="3163" xr:uid="{47302B84-2BB9-4D27-A219-752C3BE240F8}"/>
    <cellStyle name="Normal 9 3 3 2 3 2 2" xfId="4231" xr:uid="{EA3DEFDE-AFAF-4CBB-9CCB-D121035DCEBF}"/>
    <cellStyle name="Normal 9 3 3 2 3 3" xfId="3164" xr:uid="{8E4A933D-2DB7-4C76-97E7-D59E9D0AC181}"/>
    <cellStyle name="Normal 9 3 3 2 3 4" xfId="3165" xr:uid="{16BE6978-90F6-4F76-AC56-0059F6A98B42}"/>
    <cellStyle name="Normal 9 3 3 2 4" xfId="3166" xr:uid="{3644CF0E-2111-40B4-BD5F-F8487D426E23}"/>
    <cellStyle name="Normal 9 3 3 2 4 2" xfId="4232" xr:uid="{81A7BA27-E588-494A-A7EE-4E6EC29D7EF2}"/>
    <cellStyle name="Normal 9 3 3 2 5" xfId="3167" xr:uid="{1082B15B-8EAF-4D95-BCEB-3FC1157083C4}"/>
    <cellStyle name="Normal 9 3 3 2 6" xfId="3168" xr:uid="{B17143DF-508D-42C4-A261-55618A7C44B9}"/>
    <cellStyle name="Normal 9 3 3 3" xfId="3169" xr:uid="{E0BC830B-15D2-49C4-91B8-3DE4B8FD8368}"/>
    <cellStyle name="Normal 9 3 3 3 2" xfId="3170" xr:uid="{E91766AC-97C4-4C24-92E1-3A265CC19D43}"/>
    <cellStyle name="Normal 9 3 3 3 2 2" xfId="3171" xr:uid="{81C8A491-769D-44FE-AF16-5346A8414CB5}"/>
    <cellStyle name="Normal 9 3 3 3 2 2 2" xfId="4233" xr:uid="{8A255285-9003-4C7C-9248-CAD9465155A9}"/>
    <cellStyle name="Normal 9 3 3 3 2 2 2 2" xfId="4234" xr:uid="{C170EED8-83D5-464E-9402-7469ED4358DA}"/>
    <cellStyle name="Normal 9 3 3 3 2 2 2 2 2" xfId="4767" xr:uid="{9B725782-8659-4C6E-8A13-FD28CE4A3A75}"/>
    <cellStyle name="Normal 9 3 3 3 2 2 3" xfId="4235" xr:uid="{3E4EEF4E-6C4E-48F1-87C1-D13AAB4D0C41}"/>
    <cellStyle name="Normal 9 3 3 3 2 2 3 2" xfId="4768" xr:uid="{CCE4A9FA-8336-4DE9-AB8A-7FF9D45ECDF2}"/>
    <cellStyle name="Normal 9 3 3 3 2 3" xfId="3172" xr:uid="{48A636C2-B116-4906-A8E5-A8CE199057D2}"/>
    <cellStyle name="Normal 9 3 3 3 2 3 2" xfId="4236" xr:uid="{D61AE6C7-65A4-438B-B04A-1E11807E7E4C}"/>
    <cellStyle name="Normal 9 3 3 3 2 3 2 2" xfId="4770" xr:uid="{F2F4B2CE-40C9-4C4D-90D4-642D5176D335}"/>
    <cellStyle name="Normal 9 3 3 3 2 3 3" xfId="4769" xr:uid="{7D84991C-89F0-41B2-A9B2-81A9B3420493}"/>
    <cellStyle name="Normal 9 3 3 3 2 4" xfId="3173" xr:uid="{4C0407FF-93B0-40FD-80F0-7241CA106B73}"/>
    <cellStyle name="Normal 9 3 3 3 2 4 2" xfId="4771" xr:uid="{32B7F9C0-4DBC-4514-9B6D-5317315E23DB}"/>
    <cellStyle name="Normal 9 3 3 3 3" xfId="3174" xr:uid="{EE3C25CA-A858-427B-A772-6117522C7C11}"/>
    <cellStyle name="Normal 9 3 3 3 3 2" xfId="4237" xr:uid="{300307E0-960D-4CA0-8807-3457829CAD22}"/>
    <cellStyle name="Normal 9 3 3 3 3 2 2" xfId="4238" xr:uid="{73A77997-4DB6-40ED-840D-1127A38DCE82}"/>
    <cellStyle name="Normal 9 3 3 3 3 2 2 2" xfId="4774" xr:uid="{D07C2451-2F21-4712-9EF2-A95B7979E82A}"/>
    <cellStyle name="Normal 9 3 3 3 3 2 3" xfId="4773" xr:uid="{57A3164C-2EBB-4406-AC7B-356136B69C6A}"/>
    <cellStyle name="Normal 9 3 3 3 3 3" xfId="4239" xr:uid="{3C30EC9A-86D1-4BB3-A778-9A4BE4099801}"/>
    <cellStyle name="Normal 9 3 3 3 3 3 2" xfId="4775" xr:uid="{3B9FEF38-369A-4E14-A7CD-7D1A09CE6E1F}"/>
    <cellStyle name="Normal 9 3 3 3 3 4" xfId="4772" xr:uid="{14C63C8F-9E1C-4F41-9DBF-2F7AD6C0C354}"/>
    <cellStyle name="Normal 9 3 3 3 4" xfId="3175" xr:uid="{AFD043FA-1BDD-4D58-8957-716DEF3555FE}"/>
    <cellStyle name="Normal 9 3 3 3 4 2" xfId="4240" xr:uid="{DA296509-BB23-457D-ACCB-9EA0D2210E0D}"/>
    <cellStyle name="Normal 9 3 3 3 4 2 2" xfId="4777" xr:uid="{10086BD3-7C8E-4C79-B2C5-5886A97C7616}"/>
    <cellStyle name="Normal 9 3 3 3 4 3" xfId="4776" xr:uid="{5E12955A-1F5C-4148-A5F4-F4D7613EC19B}"/>
    <cellStyle name="Normal 9 3 3 3 5" xfId="3176" xr:uid="{8ACD41EA-1056-46B0-B3C9-B269DAA199CF}"/>
    <cellStyle name="Normal 9 3 3 3 5 2" xfId="4778" xr:uid="{8CACA6EC-27A8-456F-B98F-3EDA6A97C393}"/>
    <cellStyle name="Normal 9 3 3 4" xfId="3177" xr:uid="{FFE1835F-7CB2-45D4-811C-471E49AD6DA8}"/>
    <cellStyle name="Normal 9 3 3 4 2" xfId="3178" xr:uid="{31BD9659-5517-46B6-9F85-3984974FF725}"/>
    <cellStyle name="Normal 9 3 3 4 2 2" xfId="4241" xr:uid="{F38CA1A5-5171-40FF-B151-D9B2515AC1B2}"/>
    <cellStyle name="Normal 9 3 3 4 2 2 2" xfId="4242" xr:uid="{AA5164A3-424B-450E-8523-71A7E23220DA}"/>
    <cellStyle name="Normal 9 3 3 4 2 2 2 2" xfId="4782" xr:uid="{D80B7E83-DF61-43AA-81F0-43EF7E240BEF}"/>
    <cellStyle name="Normal 9 3 3 4 2 2 3" xfId="4781" xr:uid="{10F4A605-82CC-4250-B62D-642324E0B4EC}"/>
    <cellStyle name="Normal 9 3 3 4 2 3" xfId="4243" xr:uid="{0D4FA13E-A8FA-4F06-AC02-976C8D60A0C5}"/>
    <cellStyle name="Normal 9 3 3 4 2 3 2" xfId="4783" xr:uid="{9F266216-D336-444C-83EE-CAC4CAFB7D83}"/>
    <cellStyle name="Normal 9 3 3 4 2 4" xfId="4780" xr:uid="{EE5E8D2D-3955-4221-8EFA-FCA8A7AD0904}"/>
    <cellStyle name="Normal 9 3 3 4 3" xfId="3179" xr:uid="{3D105400-C12A-47BB-BDFC-201AA0350FE5}"/>
    <cellStyle name="Normal 9 3 3 4 3 2" xfId="4244" xr:uid="{A012ED28-6EC6-489F-B07B-6FE21228DEAF}"/>
    <cellStyle name="Normal 9 3 3 4 3 2 2" xfId="4785" xr:uid="{3AC5657A-7F64-4961-962C-73933B8FA288}"/>
    <cellStyle name="Normal 9 3 3 4 3 3" xfId="4784" xr:uid="{DC0E6384-CCD4-44EA-8918-47E44CEE1461}"/>
    <cellStyle name="Normal 9 3 3 4 4" xfId="3180" xr:uid="{19A6A4FC-2F98-4D58-82DD-1CA98FF75229}"/>
    <cellStyle name="Normal 9 3 3 4 4 2" xfId="4786" xr:uid="{2DA7F029-197F-49E4-9EA3-185D4FF5225A}"/>
    <cellStyle name="Normal 9 3 3 4 5" xfId="4779" xr:uid="{0C771465-3888-4BF9-9448-DAEA114011A4}"/>
    <cellStyle name="Normal 9 3 3 5" xfId="3181" xr:uid="{703D641E-AB47-4472-80A5-98B7C47AC125}"/>
    <cellStyle name="Normal 9 3 3 5 2" xfId="3182" xr:uid="{776D9828-77DD-4068-890F-F06D12A240D0}"/>
    <cellStyle name="Normal 9 3 3 5 2 2" xfId="4245" xr:uid="{DD739EC9-425C-417C-9F72-126D5E751192}"/>
    <cellStyle name="Normal 9 3 3 5 2 2 2" xfId="4789" xr:uid="{2F865089-0CCE-4D86-A304-351F17E1FB0E}"/>
    <cellStyle name="Normal 9 3 3 5 2 3" xfId="4788" xr:uid="{D25259D9-ADBC-460C-9183-544E5F2581BF}"/>
    <cellStyle name="Normal 9 3 3 5 3" xfId="3183" xr:uid="{AC2C0B33-2CB3-4858-9EFC-2991B7C1DE20}"/>
    <cellStyle name="Normal 9 3 3 5 3 2" xfId="4790" xr:uid="{8A7264C7-781F-47AA-8E34-D08F702A656C}"/>
    <cellStyle name="Normal 9 3 3 5 4" xfId="3184" xr:uid="{E30F6248-8743-44C2-9830-85C79CF08C16}"/>
    <cellStyle name="Normal 9 3 3 5 4 2" xfId="4791" xr:uid="{59E6F7FF-3030-4048-8143-F85252C8C7B9}"/>
    <cellStyle name="Normal 9 3 3 5 5" xfId="4787" xr:uid="{BB148814-BE7F-4662-91F1-014036479B3A}"/>
    <cellStyle name="Normal 9 3 3 6" xfId="3185" xr:uid="{4EA75718-20A7-4701-AB7D-A55FF2C6462A}"/>
    <cellStyle name="Normal 9 3 3 6 2" xfId="4246" xr:uid="{E1F1E07E-7D79-439E-ACD1-7CD558E7092A}"/>
    <cellStyle name="Normal 9 3 3 6 2 2" xfId="4793" xr:uid="{E1742299-14A5-4F1A-A12C-2AF3AA87A572}"/>
    <cellStyle name="Normal 9 3 3 6 3" xfId="4792" xr:uid="{9F0109CB-DC31-4672-8926-2B0801A8608E}"/>
    <cellStyle name="Normal 9 3 3 7" xfId="3186" xr:uid="{C361667E-422B-40BD-8DF6-ED02E97DEB41}"/>
    <cellStyle name="Normal 9 3 3 7 2" xfId="4794" xr:uid="{B2733871-E946-4657-8720-CA62DF08B2A2}"/>
    <cellStyle name="Normal 9 3 3 8" xfId="3187" xr:uid="{0529BF21-6B29-446D-9AC7-BCCC123FEA8C}"/>
    <cellStyle name="Normal 9 3 3 8 2" xfId="4795" xr:uid="{0334D0CB-6A92-4642-BFB5-22436BCDF55B}"/>
    <cellStyle name="Normal 9 3 4" xfId="3188" xr:uid="{DB22B479-0086-40E6-B5E2-AF704081F196}"/>
    <cellStyle name="Normal 9 3 4 2" xfId="3189" xr:uid="{9DF461B6-9B11-467A-9213-CBB69163A1ED}"/>
    <cellStyle name="Normal 9 3 4 2 2" xfId="3190" xr:uid="{5E9DFCDD-F5D6-4744-A7CB-703C0B70BB3F}"/>
    <cellStyle name="Normal 9 3 4 2 2 2" xfId="3191" xr:uid="{E77BE601-1231-4F06-BFA8-E3E4B930AA45}"/>
    <cellStyle name="Normal 9 3 4 2 2 2 2" xfId="4247" xr:uid="{9558EE40-54C6-47E0-A2E5-0C33A22159F6}"/>
    <cellStyle name="Normal 9 3 4 2 2 2 2 2" xfId="4800" xr:uid="{55E1B50A-13D7-4D79-9D7B-DBEF8AE69DEF}"/>
    <cellStyle name="Normal 9 3 4 2 2 2 3" xfId="4799" xr:uid="{BDDEBD5A-2B09-4383-A672-4E1263F85687}"/>
    <cellStyle name="Normal 9 3 4 2 2 3" xfId="3192" xr:uid="{DF2851C5-7E82-44C3-93EF-A1E6DC3348D4}"/>
    <cellStyle name="Normal 9 3 4 2 2 3 2" xfId="4801" xr:uid="{8F30A2C5-640D-439B-BEA6-14F8EBCBA4FD}"/>
    <cellStyle name="Normal 9 3 4 2 2 4" xfId="3193" xr:uid="{73E91658-F88F-41E8-B525-E11F6D0AB8E7}"/>
    <cellStyle name="Normal 9 3 4 2 2 4 2" xfId="4802" xr:uid="{471DB32D-981F-413A-BA9E-58535CE53158}"/>
    <cellStyle name="Normal 9 3 4 2 2 5" xfId="4798" xr:uid="{0BB2EB0D-D3DD-450E-B172-6C172B872DC0}"/>
    <cellStyle name="Normal 9 3 4 2 3" xfId="3194" xr:uid="{61658A28-6212-44BF-B542-1C2ABC0B7308}"/>
    <cellStyle name="Normal 9 3 4 2 3 2" xfId="4248" xr:uid="{84C58B33-871A-4773-8042-2F81F41D48BE}"/>
    <cellStyle name="Normal 9 3 4 2 3 2 2" xfId="4804" xr:uid="{CD50A636-4AE5-46E2-8468-2030010234FA}"/>
    <cellStyle name="Normal 9 3 4 2 3 3" xfId="4803" xr:uid="{31EADB3F-BD56-4BDB-8B40-C6469638BC3F}"/>
    <cellStyle name="Normal 9 3 4 2 4" xfId="3195" xr:uid="{F84FC87F-A449-4667-81E5-71EDD00888DD}"/>
    <cellStyle name="Normal 9 3 4 2 4 2" xfId="4805" xr:uid="{581A5814-F0FD-4794-9C77-648DBD2B0041}"/>
    <cellStyle name="Normal 9 3 4 2 5" xfId="3196" xr:uid="{3436B9EE-4475-4DF9-9D0E-80D726464683}"/>
    <cellStyle name="Normal 9 3 4 2 5 2" xfId="4806" xr:uid="{FC3B1618-DB1C-4103-95BB-3909EE54B6C8}"/>
    <cellStyle name="Normal 9 3 4 2 6" xfId="4797" xr:uid="{D3B3F7FD-BF30-4D9E-AEC1-65642AF551ED}"/>
    <cellStyle name="Normal 9 3 4 3" xfId="3197" xr:uid="{9B36B9C1-7EDD-413A-8715-EB7670D0E130}"/>
    <cellStyle name="Normal 9 3 4 3 2" xfId="3198" xr:uid="{4544E8AA-4C62-4361-B4DB-D228A34D37B6}"/>
    <cellStyle name="Normal 9 3 4 3 2 2" xfId="4249" xr:uid="{6AAE6729-534F-47AA-A2A7-76654EB82FD5}"/>
    <cellStyle name="Normal 9 3 4 3 2 2 2" xfId="4809" xr:uid="{96C5FE4E-11EB-4453-8E39-D1DE7AB68BDE}"/>
    <cellStyle name="Normal 9 3 4 3 2 3" xfId="4808" xr:uid="{3006A8D2-B618-4100-B433-47277E26ED79}"/>
    <cellStyle name="Normal 9 3 4 3 3" xfId="3199" xr:uid="{9775BBEF-4C61-4B4A-AD71-9F9F8EB486FC}"/>
    <cellStyle name="Normal 9 3 4 3 3 2" xfId="4810" xr:uid="{71DD969C-0ED3-4FFE-84B2-07D0E0A3914D}"/>
    <cellStyle name="Normal 9 3 4 3 4" xfId="3200" xr:uid="{10A73BF3-2457-4E49-87A3-BEAD566DDE1A}"/>
    <cellStyle name="Normal 9 3 4 3 4 2" xfId="4811" xr:uid="{CC85ED1A-3984-40EB-8E1B-4ECC9F524158}"/>
    <cellStyle name="Normal 9 3 4 3 5" xfId="4807" xr:uid="{D9B0EBF5-E500-4FD0-A167-C0BAD3289601}"/>
    <cellStyle name="Normal 9 3 4 4" xfId="3201" xr:uid="{9A6DA43F-DF4F-432E-AC02-D35DBC011C84}"/>
    <cellStyle name="Normal 9 3 4 4 2" xfId="3202" xr:uid="{DBF1DD40-0987-4CDF-9A9C-C38C0BCEB953}"/>
    <cellStyle name="Normal 9 3 4 4 2 2" xfId="4813" xr:uid="{8D47C1E9-96D5-4872-BEC6-A0C4FA6518FE}"/>
    <cellStyle name="Normal 9 3 4 4 3" xfId="3203" xr:uid="{3C5FE06E-175C-41C1-8FC1-B37C1649FB78}"/>
    <cellStyle name="Normal 9 3 4 4 3 2" xfId="4814" xr:uid="{042E69DB-C9D9-4992-B088-605C05D621B2}"/>
    <cellStyle name="Normal 9 3 4 4 4" xfId="3204" xr:uid="{113EFE0F-1D4E-467A-9CDC-5F2E338E2F19}"/>
    <cellStyle name="Normal 9 3 4 4 4 2" xfId="4815" xr:uid="{B60723AD-E320-400A-81E0-C17A4FC5FF14}"/>
    <cellStyle name="Normal 9 3 4 4 5" xfId="4812" xr:uid="{5F423237-1A21-4A5B-A252-9BA9C3930A87}"/>
    <cellStyle name="Normal 9 3 4 5" xfId="3205" xr:uid="{6D3E79F1-C99E-4364-85EB-0DC1774D36E2}"/>
    <cellStyle name="Normal 9 3 4 5 2" xfId="4816" xr:uid="{8534671B-0295-4762-A350-0E4E842BDB30}"/>
    <cellStyle name="Normal 9 3 4 6" xfId="3206" xr:uid="{5AED8AE7-C08A-44F1-A4D5-039A5F24E6F0}"/>
    <cellStyle name="Normal 9 3 4 6 2" xfId="4817" xr:uid="{9C1B2DD9-B218-47BC-815B-809FFD6D91C7}"/>
    <cellStyle name="Normal 9 3 4 7" xfId="3207" xr:uid="{508F16F3-2D6F-47B6-8FDB-2D6415AE9B48}"/>
    <cellStyle name="Normal 9 3 4 7 2" xfId="4818" xr:uid="{C199C897-F14E-45A3-9837-92505C5BDD21}"/>
    <cellStyle name="Normal 9 3 4 8" xfId="4796" xr:uid="{F0BA03FD-1EAE-439F-9696-DE925830E55D}"/>
    <cellStyle name="Normal 9 3 5" xfId="3208" xr:uid="{71FCD063-5943-4CFE-90D0-96FF5E25EF4E}"/>
    <cellStyle name="Normal 9 3 5 2" xfId="3209" xr:uid="{700AE3AB-0C8E-4BAE-9147-13C118045A43}"/>
    <cellStyle name="Normal 9 3 5 2 2" xfId="3210" xr:uid="{40A4AA35-4AE1-4296-892C-7843A7C0FB3C}"/>
    <cellStyle name="Normal 9 3 5 2 2 2" xfId="4250" xr:uid="{A421DBD4-2072-49BA-AF98-F7DCB832B2E6}"/>
    <cellStyle name="Normal 9 3 5 2 2 2 2" xfId="4251" xr:uid="{C4AF945A-4065-4658-8728-79363F397639}"/>
    <cellStyle name="Normal 9 3 5 2 2 2 2 2" xfId="4823" xr:uid="{8A511B16-A735-46A5-952C-574C8934DA22}"/>
    <cellStyle name="Normal 9 3 5 2 2 2 3" xfId="4822" xr:uid="{359167EF-FC8B-436F-A2B5-A429DD2A7A5B}"/>
    <cellStyle name="Normal 9 3 5 2 2 3" xfId="4252" xr:uid="{F9C8F178-7D02-45E1-861E-EBB6127F90AF}"/>
    <cellStyle name="Normal 9 3 5 2 2 3 2" xfId="4824" xr:uid="{74C584ED-8AD0-41BC-9084-760C2D54905F}"/>
    <cellStyle name="Normal 9 3 5 2 2 4" xfId="4821" xr:uid="{27504637-6EC5-448B-B8F0-4BA3B945518F}"/>
    <cellStyle name="Normal 9 3 5 2 3" xfId="3211" xr:uid="{166F2089-79E7-4750-B914-D869949F81DF}"/>
    <cellStyle name="Normal 9 3 5 2 3 2" xfId="4253" xr:uid="{41D9C4B6-CD0B-4BAF-A08D-E8437F2CFDE6}"/>
    <cellStyle name="Normal 9 3 5 2 3 2 2" xfId="4826" xr:uid="{C363A5A2-57E8-49F4-B227-BED991251CF8}"/>
    <cellStyle name="Normal 9 3 5 2 3 3" xfId="4825" xr:uid="{FB634D4A-CFA0-43AE-9C23-D60CE318DF01}"/>
    <cellStyle name="Normal 9 3 5 2 4" xfId="3212" xr:uid="{FFB2413B-BE9F-496E-92E0-BA2F0115E51A}"/>
    <cellStyle name="Normal 9 3 5 2 4 2" xfId="4827" xr:uid="{F686513A-5110-4C83-81E4-2A0CBEE94F8F}"/>
    <cellStyle name="Normal 9 3 5 2 5" xfId="4820" xr:uid="{25CDE1E4-313F-44AD-86D7-7DCE06A3E0FF}"/>
    <cellStyle name="Normal 9 3 5 3" xfId="3213" xr:uid="{1F1BCB7B-DBF8-4873-BC1E-4A98B8B585C0}"/>
    <cellStyle name="Normal 9 3 5 3 2" xfId="3214" xr:uid="{7B864CD5-0105-4153-BDBE-C4C829119337}"/>
    <cellStyle name="Normal 9 3 5 3 2 2" xfId="4254" xr:uid="{DFD675D0-258A-4835-8948-AD06F60D6D5B}"/>
    <cellStyle name="Normal 9 3 5 3 2 2 2" xfId="4830" xr:uid="{02DCD373-50A7-4194-A3FE-42E32C429C6A}"/>
    <cellStyle name="Normal 9 3 5 3 2 3" xfId="4829" xr:uid="{82B0B0F4-4245-47B4-AD96-49812BFDA2AC}"/>
    <cellStyle name="Normal 9 3 5 3 3" xfId="3215" xr:uid="{37156E9D-1AE5-4984-92B5-984BC6FBCE8E}"/>
    <cellStyle name="Normal 9 3 5 3 3 2" xfId="4831" xr:uid="{B4DBEB12-2776-4239-80C9-2CA226D4D92A}"/>
    <cellStyle name="Normal 9 3 5 3 4" xfId="3216" xr:uid="{CAB879B7-4B72-4E3E-A0BC-1B7B697FFB9D}"/>
    <cellStyle name="Normal 9 3 5 3 4 2" xfId="4832" xr:uid="{0A3BA806-8A51-4437-B56F-413995F0EFA5}"/>
    <cellStyle name="Normal 9 3 5 3 5" xfId="4828" xr:uid="{0B667517-CB7B-4BC6-8E70-DA6E893E5630}"/>
    <cellStyle name="Normal 9 3 5 4" xfId="3217" xr:uid="{7BF033C9-BB1F-4BE0-9B8C-DBDDD9FE272C}"/>
    <cellStyle name="Normal 9 3 5 4 2" xfId="4255" xr:uid="{71807863-AACA-4C84-BE17-43E2EBE89657}"/>
    <cellStyle name="Normal 9 3 5 4 2 2" xfId="4834" xr:uid="{B87EADFB-B6C8-4654-B5EF-1E47539B12C0}"/>
    <cellStyle name="Normal 9 3 5 4 3" xfId="4833" xr:uid="{832376DE-D817-4F44-A65C-8A7E3830D7C9}"/>
    <cellStyle name="Normal 9 3 5 5" xfId="3218" xr:uid="{AC98AA4A-39BA-4669-BF68-176545546C96}"/>
    <cellStyle name="Normal 9 3 5 5 2" xfId="4835" xr:uid="{AB5D1B90-DCF3-4362-A716-A3B57481B49B}"/>
    <cellStyle name="Normal 9 3 5 6" xfId="3219" xr:uid="{B1E9B6F7-40E7-42D2-9862-E44BC9DCFBB8}"/>
    <cellStyle name="Normal 9 3 5 6 2" xfId="4836" xr:uid="{F5BF126E-16A6-4B8D-A23E-19C95E4BEA85}"/>
    <cellStyle name="Normal 9 3 5 7" xfId="4819" xr:uid="{D989786C-E405-4C03-8E7F-A9EA0A9834D1}"/>
    <cellStyle name="Normal 9 3 6" xfId="3220" xr:uid="{9F2BE115-7137-4F97-95DA-6D5805D54519}"/>
    <cellStyle name="Normal 9 3 6 2" xfId="3221" xr:uid="{9FCE9296-E102-4104-8BF2-2DDFE8845236}"/>
    <cellStyle name="Normal 9 3 6 2 2" xfId="3222" xr:uid="{2EF7B43E-C2E3-4609-BB7B-C06AFD9B716B}"/>
    <cellStyle name="Normal 9 3 6 2 2 2" xfId="4256" xr:uid="{44D37A1E-2F2E-4F4C-A58A-9346F8E5791D}"/>
    <cellStyle name="Normal 9 3 6 2 2 2 2" xfId="4840" xr:uid="{43E7C632-DE70-47D0-8CD9-7BFB332EA9FA}"/>
    <cellStyle name="Normal 9 3 6 2 2 3" xfId="4839" xr:uid="{5705132B-2C7D-4528-8AC4-87B86BABC803}"/>
    <cellStyle name="Normal 9 3 6 2 3" xfId="3223" xr:uid="{740AD99F-D677-4FFD-A9FD-CF822A9F834A}"/>
    <cellStyle name="Normal 9 3 6 2 3 2" xfId="4841" xr:uid="{65D12572-CA14-4043-A582-FAA07F56E7D8}"/>
    <cellStyle name="Normal 9 3 6 2 4" xfId="3224" xr:uid="{31D6AE19-FB6A-4BA0-A9F9-90B1FFBE8150}"/>
    <cellStyle name="Normal 9 3 6 2 4 2" xfId="4842" xr:uid="{88B111DF-2BF9-468E-98C3-3870C9328C48}"/>
    <cellStyle name="Normal 9 3 6 2 5" xfId="4838" xr:uid="{A81003EE-BF34-45AE-BB42-3663B13B9623}"/>
    <cellStyle name="Normal 9 3 6 3" xfId="3225" xr:uid="{35A84CF1-3B68-46A3-A880-21F955729AC0}"/>
    <cellStyle name="Normal 9 3 6 3 2" xfId="4257" xr:uid="{2CF4AE96-5EA0-47DA-86F8-45CA39767B74}"/>
    <cellStyle name="Normal 9 3 6 3 2 2" xfId="4844" xr:uid="{5E0EBAAB-B24A-4C2B-9A14-102E08FD83FF}"/>
    <cellStyle name="Normal 9 3 6 3 3" xfId="4843" xr:uid="{DC5FFB86-7517-472D-B95F-A8D85A418362}"/>
    <cellStyle name="Normal 9 3 6 4" xfId="3226" xr:uid="{FC319D0B-A847-446A-9095-E797413D4C37}"/>
    <cellStyle name="Normal 9 3 6 4 2" xfId="4845" xr:uid="{29933F5E-94EA-4460-A83C-96814782DF85}"/>
    <cellStyle name="Normal 9 3 6 5" xfId="3227" xr:uid="{C0E03F34-B1E7-4623-AF88-0219126373F9}"/>
    <cellStyle name="Normal 9 3 6 5 2" xfId="4846" xr:uid="{F5F70A40-15BF-4162-AFED-6B4F0AC0FED0}"/>
    <cellStyle name="Normal 9 3 6 6" xfId="4837" xr:uid="{9575C38A-F3B8-41FD-A201-4565C36E22A6}"/>
    <cellStyle name="Normal 9 3 7" xfId="3228" xr:uid="{5F90990C-F663-4BB5-A6C9-09CB74A15A93}"/>
    <cellStyle name="Normal 9 3 7 2" xfId="3229" xr:uid="{5B8AFB08-5E4F-462E-87B0-0DFA4D70F47F}"/>
    <cellStyle name="Normal 9 3 7 2 2" xfId="4258" xr:uid="{D46CF686-06C6-4C24-9DC6-D569D1999163}"/>
    <cellStyle name="Normal 9 3 7 2 2 2" xfId="4849" xr:uid="{8C9B683F-0307-489C-87AD-8EAC597DBBD5}"/>
    <cellStyle name="Normal 9 3 7 2 3" xfId="4848" xr:uid="{20CA49D6-A0D7-405E-98C1-1FE1612CFE8F}"/>
    <cellStyle name="Normal 9 3 7 3" xfId="3230" xr:uid="{505BFD4F-49A0-4AE4-87C5-C61C5BB8B45B}"/>
    <cellStyle name="Normal 9 3 7 3 2" xfId="4850" xr:uid="{6520B815-60E3-4BC9-BD9A-49EF85FBC9E6}"/>
    <cellStyle name="Normal 9 3 7 4" xfId="3231" xr:uid="{BEDC1139-B715-47BC-BE49-A1D0FA804848}"/>
    <cellStyle name="Normal 9 3 7 4 2" xfId="4851" xr:uid="{9B5263BB-1750-4AEF-A97F-57244AAA8A97}"/>
    <cellStyle name="Normal 9 3 7 5" xfId="4847" xr:uid="{0C0C524F-3BA8-4B61-9A0B-8E3F64574B2F}"/>
    <cellStyle name="Normal 9 3 8" xfId="3232" xr:uid="{0E82BA91-AE30-4101-8A65-05031B98A5AE}"/>
    <cellStyle name="Normal 9 3 8 2" xfId="3233" xr:uid="{CDCCC67A-4521-4372-8FE4-120A63B3394F}"/>
    <cellStyle name="Normal 9 3 8 2 2" xfId="4853" xr:uid="{279374AB-FA70-462F-9FF5-5FF2C894D5AC}"/>
    <cellStyle name="Normal 9 3 8 3" xfId="3234" xr:uid="{FE1D0B27-4D65-44CF-9CE0-210570B5D2C8}"/>
    <cellStyle name="Normal 9 3 8 3 2" xfId="4854" xr:uid="{99459041-6A9E-4DE1-BAC0-18089D0D9402}"/>
    <cellStyle name="Normal 9 3 8 4" xfId="3235" xr:uid="{CAFB09A5-A72E-43F1-B4EB-05AE10C26970}"/>
    <cellStyle name="Normal 9 3 8 4 2" xfId="4855" xr:uid="{0B826B4D-93AC-4F9A-BAA3-6EE9CF9E4B54}"/>
    <cellStyle name="Normal 9 3 8 5" xfId="4852" xr:uid="{DDEB4730-A2FF-423D-A53D-A3B77F1CC15A}"/>
    <cellStyle name="Normal 9 3 9" xfId="3236" xr:uid="{514294DF-E539-4098-8954-55EB6D8305D4}"/>
    <cellStyle name="Normal 9 3 9 2" xfId="4856" xr:uid="{94BA84CC-1302-44B0-970A-B3B9F6107682}"/>
    <cellStyle name="Normal 9 4" xfId="3237" xr:uid="{C79CE114-82A4-477F-978E-6FD65A22D733}"/>
    <cellStyle name="Normal 9 4 10" xfId="3238" xr:uid="{81A88080-6BCD-4FDC-9B2A-429B64009954}"/>
    <cellStyle name="Normal 9 4 10 2" xfId="4858" xr:uid="{CE98EFC7-E456-4942-A7EB-42C6FF69EEA5}"/>
    <cellStyle name="Normal 9 4 11" xfId="3239" xr:uid="{85390B75-FC0F-408D-BCF1-7BC81583D036}"/>
    <cellStyle name="Normal 9 4 11 2" xfId="4859" xr:uid="{ECB7C221-DB0A-4B30-B5B9-ACC2CF528733}"/>
    <cellStyle name="Normal 9 4 12" xfId="4857" xr:uid="{A93C837D-C306-4832-BABD-56E52B4AE65C}"/>
    <cellStyle name="Normal 9 4 2" xfId="3240" xr:uid="{36B172E2-91F0-4609-83C6-DFA36F44CDBF}"/>
    <cellStyle name="Normal 9 4 2 10" xfId="4860" xr:uid="{768786CE-07FB-4D8D-A4EB-30986CB333CA}"/>
    <cellStyle name="Normal 9 4 2 2" xfId="3241" xr:uid="{A66D1DFC-D9C5-43AC-9C12-34A5315AECDD}"/>
    <cellStyle name="Normal 9 4 2 2 2" xfId="3242" xr:uid="{91B1A943-8DCC-45FD-BB07-54D9C432BDB7}"/>
    <cellStyle name="Normal 9 4 2 2 2 2" xfId="3243" xr:uid="{2FDD2704-B024-4074-8244-33C4AF07FF3F}"/>
    <cellStyle name="Normal 9 4 2 2 2 2 2" xfId="3244" xr:uid="{8D373C5B-64D8-4061-A2FD-BC856066CE7A}"/>
    <cellStyle name="Normal 9 4 2 2 2 2 2 2" xfId="4259" xr:uid="{2635BA67-93E3-4573-89B7-E4C6F75A3FA6}"/>
    <cellStyle name="Normal 9 4 2 2 2 2 2 2 2" xfId="4865" xr:uid="{B0D9C6DD-B2F1-4635-A669-D808CBFA2A9B}"/>
    <cellStyle name="Normal 9 4 2 2 2 2 2 3" xfId="4864" xr:uid="{ED41C95C-C225-4163-B029-6FEA39EE601C}"/>
    <cellStyle name="Normal 9 4 2 2 2 2 3" xfId="3245" xr:uid="{37CA6407-E125-4EDE-885B-6B4CCA3E5C77}"/>
    <cellStyle name="Normal 9 4 2 2 2 2 3 2" xfId="4866" xr:uid="{C3810E9C-A19D-42B7-9498-D192F4C9115E}"/>
    <cellStyle name="Normal 9 4 2 2 2 2 4" xfId="3246" xr:uid="{AEB1D6EB-A1B7-4F8E-9FEB-F2C9FF9E9F87}"/>
    <cellStyle name="Normal 9 4 2 2 2 2 4 2" xfId="4867" xr:uid="{75682272-235F-4B9E-B83C-5A3C538CE68F}"/>
    <cellStyle name="Normal 9 4 2 2 2 2 5" xfId="4863" xr:uid="{69412642-7982-4411-8CF8-35C298260558}"/>
    <cellStyle name="Normal 9 4 2 2 2 3" xfId="3247" xr:uid="{61B3EDCB-606D-4547-A34E-A33044D4F7BE}"/>
    <cellStyle name="Normal 9 4 2 2 2 3 2" xfId="3248" xr:uid="{F5268441-02D5-4669-ACD4-8C1334E9BCC1}"/>
    <cellStyle name="Normal 9 4 2 2 2 3 2 2" xfId="4869" xr:uid="{874D3266-D02D-41D7-A7EC-83D628D15BD9}"/>
    <cellStyle name="Normal 9 4 2 2 2 3 3" xfId="3249" xr:uid="{91415A0D-7882-4AE6-A8C5-371CE601CED0}"/>
    <cellStyle name="Normal 9 4 2 2 2 3 3 2" xfId="4870" xr:uid="{17136AA0-C634-4E53-B7F1-B379F840F512}"/>
    <cellStyle name="Normal 9 4 2 2 2 3 4" xfId="3250" xr:uid="{22413695-CCF5-4C88-9273-EB4AC3C5EDD3}"/>
    <cellStyle name="Normal 9 4 2 2 2 3 4 2" xfId="4871" xr:uid="{05D67133-A2A4-4DF7-9021-CE5E19F3D91D}"/>
    <cellStyle name="Normal 9 4 2 2 2 3 5" xfId="4868" xr:uid="{6F09D8CC-C8CE-4559-AD55-10DB35583EB8}"/>
    <cellStyle name="Normal 9 4 2 2 2 4" xfId="3251" xr:uid="{A706C2CF-DA86-402B-85AF-DDEFE1DE2A56}"/>
    <cellStyle name="Normal 9 4 2 2 2 4 2" xfId="4872" xr:uid="{0C4C1A11-3876-4F4F-84C5-14D0A0A8D4DC}"/>
    <cellStyle name="Normal 9 4 2 2 2 5" xfId="3252" xr:uid="{CA497D35-4797-4294-ADC2-77335A560CED}"/>
    <cellStyle name="Normal 9 4 2 2 2 5 2" xfId="4873" xr:uid="{7315CAF8-02CB-4464-B281-3888FE83BAFB}"/>
    <cellStyle name="Normal 9 4 2 2 2 6" xfId="3253" xr:uid="{C5271C78-9648-4F40-9BD6-3276EDB2A593}"/>
    <cellStyle name="Normal 9 4 2 2 2 6 2" xfId="4874" xr:uid="{A238B7E7-E404-4947-B2D7-095D004BDC28}"/>
    <cellStyle name="Normal 9 4 2 2 2 7" xfId="4862" xr:uid="{C59FBE0C-A70D-45D4-8D6F-91511B4FC544}"/>
    <cellStyle name="Normal 9 4 2 2 3" xfId="3254" xr:uid="{81FB4AD8-286F-492C-8634-7A857287CEAE}"/>
    <cellStyle name="Normal 9 4 2 2 3 2" xfId="3255" xr:uid="{4AA11D94-CD86-4777-BCCB-0E459D4A03D7}"/>
    <cellStyle name="Normal 9 4 2 2 3 2 2" xfId="3256" xr:uid="{437807D3-EBA8-4D90-A631-B06A9339ECE2}"/>
    <cellStyle name="Normal 9 4 2 2 3 2 2 2" xfId="4877" xr:uid="{A5972414-FBB2-4D49-9E93-465B27BF3540}"/>
    <cellStyle name="Normal 9 4 2 2 3 2 3" xfId="3257" xr:uid="{8610899D-6EA9-4910-8C9D-03D85BD75E76}"/>
    <cellStyle name="Normal 9 4 2 2 3 2 3 2" xfId="4878" xr:uid="{EC83FBC9-6259-4317-A8E0-A1C0157ED8A1}"/>
    <cellStyle name="Normal 9 4 2 2 3 2 4" xfId="3258" xr:uid="{763F764F-279E-447B-91CC-D1AE35B10AF8}"/>
    <cellStyle name="Normal 9 4 2 2 3 2 4 2" xfId="4879" xr:uid="{02C37824-CAEF-43F8-ABDF-210104884DB8}"/>
    <cellStyle name="Normal 9 4 2 2 3 2 5" xfId="4876" xr:uid="{F7E4E7CF-4FFD-461A-83D7-8422E80BB37D}"/>
    <cellStyle name="Normal 9 4 2 2 3 3" xfId="3259" xr:uid="{DF496D9E-2A35-48AE-A3DD-EBB04E9181B8}"/>
    <cellStyle name="Normal 9 4 2 2 3 3 2" xfId="4880" xr:uid="{066C24D5-0028-4A16-AAB7-9160EAEAF31E}"/>
    <cellStyle name="Normal 9 4 2 2 3 4" xfId="3260" xr:uid="{4BC8A022-AD2A-4CD9-B689-D8ABB5FF0C0D}"/>
    <cellStyle name="Normal 9 4 2 2 3 4 2" xfId="4881" xr:uid="{A2B9BDA5-D2B7-40E7-AD50-97307C20BCCF}"/>
    <cellStyle name="Normal 9 4 2 2 3 5" xfId="3261" xr:uid="{802A2277-63A0-4CC8-A52B-D5AE4B7637B4}"/>
    <cellStyle name="Normal 9 4 2 2 3 5 2" xfId="4882" xr:uid="{9EBB3F3B-D2AD-413B-8A01-053F0CFB43B7}"/>
    <cellStyle name="Normal 9 4 2 2 3 6" xfId="4875" xr:uid="{4768D646-8E6D-4E1C-A8FA-D862DE4E3FE4}"/>
    <cellStyle name="Normal 9 4 2 2 4" xfId="3262" xr:uid="{DFB9F233-7D41-47F4-A101-A3922869CD92}"/>
    <cellStyle name="Normal 9 4 2 2 4 2" xfId="3263" xr:uid="{70634807-9DCB-4867-8609-3338BDE0D6B3}"/>
    <cellStyle name="Normal 9 4 2 2 4 2 2" xfId="4884" xr:uid="{A07DB391-0697-4A77-B733-64BEF008E634}"/>
    <cellStyle name="Normal 9 4 2 2 4 3" xfId="3264" xr:uid="{F7616E71-3E91-4659-8DC7-DEEEB7853D7B}"/>
    <cellStyle name="Normal 9 4 2 2 4 3 2" xfId="4885" xr:uid="{E4BB3C2F-D6ED-42D5-B16F-477AB47A58EC}"/>
    <cellStyle name="Normal 9 4 2 2 4 4" xfId="3265" xr:uid="{742EB4BD-968C-4D33-A66F-59E0C6F8CD65}"/>
    <cellStyle name="Normal 9 4 2 2 4 4 2" xfId="4886" xr:uid="{12C5A727-191A-498A-A086-3030C54AD347}"/>
    <cellStyle name="Normal 9 4 2 2 4 5" xfId="4883" xr:uid="{7ACEAD6F-B72B-48F7-BA11-A4D66633E3D9}"/>
    <cellStyle name="Normal 9 4 2 2 5" xfId="3266" xr:uid="{6F176FBE-696A-4A7F-8BBC-6E4AD8B40D11}"/>
    <cellStyle name="Normal 9 4 2 2 5 2" xfId="3267" xr:uid="{8842E382-3272-433B-A27C-6769430033F0}"/>
    <cellStyle name="Normal 9 4 2 2 5 2 2" xfId="4888" xr:uid="{F5C5242C-E371-403B-8322-E33CF1E3DA9B}"/>
    <cellStyle name="Normal 9 4 2 2 5 3" xfId="3268" xr:uid="{4135291F-B81D-49F1-B1AC-D1CFC8BA8AA9}"/>
    <cellStyle name="Normal 9 4 2 2 5 3 2" xfId="4889" xr:uid="{20925A1E-5750-49E8-BF6D-8DE4915722FD}"/>
    <cellStyle name="Normal 9 4 2 2 5 4" xfId="3269" xr:uid="{3EB8A979-3510-4D28-B69C-FC21A5FDB7D2}"/>
    <cellStyle name="Normal 9 4 2 2 5 4 2" xfId="4890" xr:uid="{64BB253C-740E-43A9-8941-3F3744751403}"/>
    <cellStyle name="Normal 9 4 2 2 5 5" xfId="4887" xr:uid="{49EE57B4-D175-465B-9FC6-7459FDBA2ED9}"/>
    <cellStyle name="Normal 9 4 2 2 6" xfId="3270" xr:uid="{AF4D4D59-2E6B-491A-9212-64550915BAA1}"/>
    <cellStyle name="Normal 9 4 2 2 6 2" xfId="4891" xr:uid="{4D2B39D8-3ADB-4EAA-BA01-565BF9C5469A}"/>
    <cellStyle name="Normal 9 4 2 2 7" xfId="3271" xr:uid="{E3619B25-853C-4DB4-9EFB-1EC107695A4F}"/>
    <cellStyle name="Normal 9 4 2 2 7 2" xfId="4892" xr:uid="{6F69DDCD-0C7F-4BAE-A7CD-E717CBF18AC0}"/>
    <cellStyle name="Normal 9 4 2 2 8" xfId="3272" xr:uid="{A3C87A9A-1FE5-483B-A23C-D730FE0E618F}"/>
    <cellStyle name="Normal 9 4 2 2 8 2" xfId="4893" xr:uid="{F5E8D902-796B-4667-BF18-CA7E29009236}"/>
    <cellStyle name="Normal 9 4 2 2 9" xfId="4861" xr:uid="{C4AC8EDC-52C8-42F5-8D37-7EFB696E340D}"/>
    <cellStyle name="Normal 9 4 2 3" xfId="3273" xr:uid="{BFCCD814-196D-4545-A962-EB3F0BCADB88}"/>
    <cellStyle name="Normal 9 4 2 3 2" xfId="3274" xr:uid="{17BAF792-2EB4-4AA8-A4F3-FD345067D9C0}"/>
    <cellStyle name="Normal 9 4 2 3 2 2" xfId="3275" xr:uid="{AF14F7F4-4F2E-4F74-86EC-EE4417F5F295}"/>
    <cellStyle name="Normal 9 4 2 3 2 2 2" xfId="4260" xr:uid="{E3C15076-1A08-43B7-B31A-C9C3AFC6843B}"/>
    <cellStyle name="Normal 9 4 2 3 2 2 2 2" xfId="4261" xr:uid="{CD593B6B-B876-4A98-AA4D-A9B3AD2E1F89}"/>
    <cellStyle name="Normal 9 4 2 3 2 2 2 2 2" xfId="4898" xr:uid="{E06463D9-719B-4560-8DAF-860E78D38000}"/>
    <cellStyle name="Normal 9 4 2 3 2 2 2 3" xfId="4897" xr:uid="{24F5582E-FF64-41EE-BC8C-C628D760041F}"/>
    <cellStyle name="Normal 9 4 2 3 2 2 3" xfId="4262" xr:uid="{B9215991-3521-4C36-850E-73BEA673F1F9}"/>
    <cellStyle name="Normal 9 4 2 3 2 2 3 2" xfId="4899" xr:uid="{C11B966D-4536-48B6-9453-0D481E58AB78}"/>
    <cellStyle name="Normal 9 4 2 3 2 2 4" xfId="4896" xr:uid="{C828CA6A-F614-4B9E-A42F-E0724B75FE75}"/>
    <cellStyle name="Normal 9 4 2 3 2 3" xfId="3276" xr:uid="{6CF4D5B8-BBBD-4E71-B534-B80A31F8C30C}"/>
    <cellStyle name="Normal 9 4 2 3 2 3 2" xfId="4263" xr:uid="{6665DC67-2D65-4EE1-9F75-CB84F3C4BD1A}"/>
    <cellStyle name="Normal 9 4 2 3 2 3 2 2" xfId="4901" xr:uid="{2BBFA11A-086C-4BAB-9415-ECD43BB5BEC9}"/>
    <cellStyle name="Normal 9 4 2 3 2 3 3" xfId="4900" xr:uid="{DC05772F-61D6-49D1-916A-51A526902130}"/>
    <cellStyle name="Normal 9 4 2 3 2 4" xfId="3277" xr:uid="{1F8AFF9F-50E9-4C1B-8728-64285DD867BC}"/>
    <cellStyle name="Normal 9 4 2 3 2 4 2" xfId="4902" xr:uid="{EF9F49BA-569D-470D-8AF8-3BAF3763B611}"/>
    <cellStyle name="Normal 9 4 2 3 2 5" xfId="4895" xr:uid="{43F67DBE-A378-45BA-90F0-D08A32DF1020}"/>
    <cellStyle name="Normal 9 4 2 3 3" xfId="3278" xr:uid="{59E8D939-DF83-4CFA-8E60-0EE85F2D62D0}"/>
    <cellStyle name="Normal 9 4 2 3 3 2" xfId="3279" xr:uid="{24A2F111-787F-40DB-9E16-EC68ADED59B5}"/>
    <cellStyle name="Normal 9 4 2 3 3 2 2" xfId="4264" xr:uid="{D415614D-4385-4D6F-BDE2-975D45228D9D}"/>
    <cellStyle name="Normal 9 4 2 3 3 2 2 2" xfId="4905" xr:uid="{6ABD2790-388D-4C0A-BAF8-4644CB72DC6F}"/>
    <cellStyle name="Normal 9 4 2 3 3 2 3" xfId="4904" xr:uid="{CE0D72F3-B5CA-4DFE-9326-63D70B03FE80}"/>
    <cellStyle name="Normal 9 4 2 3 3 3" xfId="3280" xr:uid="{EE5046B4-0393-43A2-A170-C5EB92B411F8}"/>
    <cellStyle name="Normal 9 4 2 3 3 3 2" xfId="4906" xr:uid="{C7D1723D-E760-4889-ADBF-602628DE7B3D}"/>
    <cellStyle name="Normal 9 4 2 3 3 4" xfId="3281" xr:uid="{8EDB59FE-58DE-4D11-AEA7-5C61CE23B8DA}"/>
    <cellStyle name="Normal 9 4 2 3 3 4 2" xfId="4907" xr:uid="{D7880255-DF36-4E72-A7DB-67B04E797CC8}"/>
    <cellStyle name="Normal 9 4 2 3 3 5" xfId="4903" xr:uid="{33EC300C-6A8B-4565-BE64-35E0E5540647}"/>
    <cellStyle name="Normal 9 4 2 3 4" xfId="3282" xr:uid="{781CAF99-8552-40D6-BC32-AB5F121EFFFA}"/>
    <cellStyle name="Normal 9 4 2 3 4 2" xfId="4265" xr:uid="{7DED4672-220A-4FDC-B2FE-4ACFDF675B63}"/>
    <cellStyle name="Normal 9 4 2 3 4 2 2" xfId="4909" xr:uid="{0DB70C73-CE26-4EE6-B9D2-A20DD04FF8AB}"/>
    <cellStyle name="Normal 9 4 2 3 4 3" xfId="4908" xr:uid="{82E48EDC-5C78-4B22-951B-420D016B0080}"/>
    <cellStyle name="Normal 9 4 2 3 5" xfId="3283" xr:uid="{3E4B5F9B-CAE5-45C2-B6CC-198CEC1C3F4B}"/>
    <cellStyle name="Normal 9 4 2 3 5 2" xfId="4910" xr:uid="{6100F071-5240-4A9F-8C59-FF16EFA0F06A}"/>
    <cellStyle name="Normal 9 4 2 3 6" xfId="3284" xr:uid="{3F5E1C42-51C9-4422-AC3C-37517D8EFFC5}"/>
    <cellStyle name="Normal 9 4 2 3 6 2" xfId="4911" xr:uid="{8C532B59-6238-4AEF-A02C-969FA63EFDB2}"/>
    <cellStyle name="Normal 9 4 2 3 7" xfId="4894" xr:uid="{D454E8D3-318D-4E2A-8B8D-37AF78BCFC20}"/>
    <cellStyle name="Normal 9 4 2 4" xfId="3285" xr:uid="{E1AB8C5A-602B-45BD-B4D0-F73480AAF087}"/>
    <cellStyle name="Normal 9 4 2 4 2" xfId="3286" xr:uid="{70D3E983-33A6-43D9-8FD1-364B3CFAB4AF}"/>
    <cellStyle name="Normal 9 4 2 4 2 2" xfId="3287" xr:uid="{B436DA0F-F992-4E48-81BE-840DC75D6E17}"/>
    <cellStyle name="Normal 9 4 2 4 2 2 2" xfId="4266" xr:uid="{67129F1B-3C59-4233-9893-A8360B999443}"/>
    <cellStyle name="Normal 9 4 2 4 2 2 2 2" xfId="4915" xr:uid="{E05B7A2B-0022-44C7-8CEC-2A4D32779EF9}"/>
    <cellStyle name="Normal 9 4 2 4 2 2 3" xfId="4914" xr:uid="{0E03D695-691C-43F2-9099-28C91AE39867}"/>
    <cellStyle name="Normal 9 4 2 4 2 3" xfId="3288" xr:uid="{50F3F6F1-5481-4DDD-85F8-BD2D6170E2C8}"/>
    <cellStyle name="Normal 9 4 2 4 2 3 2" xfId="4916" xr:uid="{633B4F94-218F-4D0C-84C5-728C250E066A}"/>
    <cellStyle name="Normal 9 4 2 4 2 4" xfId="3289" xr:uid="{A2EA5777-0E6D-49A7-ADEB-4E1AF5B5ECA8}"/>
    <cellStyle name="Normal 9 4 2 4 2 4 2" xfId="4917" xr:uid="{4B4B6BA0-8C85-41A4-A50B-672B59CDB7E4}"/>
    <cellStyle name="Normal 9 4 2 4 2 5" xfId="4913" xr:uid="{7541B229-ED3C-40AA-A173-D03F4E4CF72E}"/>
    <cellStyle name="Normal 9 4 2 4 3" xfId="3290" xr:uid="{D860B5C8-E23B-416B-8B61-787859CB3467}"/>
    <cellStyle name="Normal 9 4 2 4 3 2" xfId="4267" xr:uid="{41E4B0A8-AFBA-4722-A9B7-5C3FAE084309}"/>
    <cellStyle name="Normal 9 4 2 4 3 2 2" xfId="4919" xr:uid="{58CA17F9-A899-4BEE-8A10-0C579A793565}"/>
    <cellStyle name="Normal 9 4 2 4 3 3" xfId="4918" xr:uid="{3448FB86-F503-4AFB-BEEA-350ABD97E8AF}"/>
    <cellStyle name="Normal 9 4 2 4 4" xfId="3291" xr:uid="{D7CAACAF-CE30-41B1-B400-D5A49CBAC6FB}"/>
    <cellStyle name="Normal 9 4 2 4 4 2" xfId="4920" xr:uid="{3D41DAFA-0216-4684-92C5-82E45E05D2FB}"/>
    <cellStyle name="Normal 9 4 2 4 5" xfId="3292" xr:uid="{D7C3EEA6-B1D0-4A3E-A5EF-BC7AEFCACE81}"/>
    <cellStyle name="Normal 9 4 2 4 5 2" xfId="4921" xr:uid="{7BBFBCA7-4D57-41DC-AB26-4D81FFD9C7DC}"/>
    <cellStyle name="Normal 9 4 2 4 6" xfId="4912" xr:uid="{A2E7D740-818C-47AE-A713-723A0406E92F}"/>
    <cellStyle name="Normal 9 4 2 5" xfId="3293" xr:uid="{B336C378-4F5B-49A2-9316-F704FE3854D5}"/>
    <cellStyle name="Normal 9 4 2 5 2" xfId="3294" xr:uid="{CA207156-7704-4A4B-8373-670B68A965AB}"/>
    <cellStyle name="Normal 9 4 2 5 2 2" xfId="4268" xr:uid="{DEEE7256-4E7C-41A6-B50F-9432DE3F2DBC}"/>
    <cellStyle name="Normal 9 4 2 5 2 2 2" xfId="4924" xr:uid="{8FFCCC5B-3C20-465A-A702-33F17AE510B7}"/>
    <cellStyle name="Normal 9 4 2 5 2 3" xfId="4923" xr:uid="{BA8AACA9-4648-4EC3-BFD6-9E998B2B482C}"/>
    <cellStyle name="Normal 9 4 2 5 3" xfId="3295" xr:uid="{4ED713A8-FEF3-4C26-8C20-95B6B9DA992A}"/>
    <cellStyle name="Normal 9 4 2 5 3 2" xfId="4925" xr:uid="{4605B495-5ACD-4EFE-8D7E-4234FD4928FB}"/>
    <cellStyle name="Normal 9 4 2 5 4" xfId="3296" xr:uid="{31F1DDB9-4BFA-41E6-9FDF-5517316C034F}"/>
    <cellStyle name="Normal 9 4 2 5 4 2" xfId="4926" xr:uid="{9988CD06-DA18-46AB-991B-0938BDDC2296}"/>
    <cellStyle name="Normal 9 4 2 5 5" xfId="4922" xr:uid="{D1D16113-5861-40CB-AE96-15D197770B6B}"/>
    <cellStyle name="Normal 9 4 2 6" xfId="3297" xr:uid="{8199B2DF-290A-4A4B-8195-CE2D161699CA}"/>
    <cellStyle name="Normal 9 4 2 6 2" xfId="3298" xr:uid="{2C163B05-4FF3-4831-88CE-17D96A15C921}"/>
    <cellStyle name="Normal 9 4 2 6 2 2" xfId="4928" xr:uid="{7ABB3B9E-6765-4224-902E-EB536CB0FE94}"/>
    <cellStyle name="Normal 9 4 2 6 3" xfId="3299" xr:uid="{9CDCA3C5-E39B-4489-A641-AEB91F7674CB}"/>
    <cellStyle name="Normal 9 4 2 6 3 2" xfId="4929" xr:uid="{E53AD73B-B09F-46A3-BEF1-CA7C599ED06F}"/>
    <cellStyle name="Normal 9 4 2 6 4" xfId="3300" xr:uid="{4C5503DE-1F8E-4956-9CB2-6D428EBCB632}"/>
    <cellStyle name="Normal 9 4 2 6 4 2" xfId="4930" xr:uid="{15FF8EA1-30B5-474B-8C0E-12095955E81B}"/>
    <cellStyle name="Normal 9 4 2 6 5" xfId="4927" xr:uid="{F859A999-EB0A-4DBA-9732-779BFB0C9A5D}"/>
    <cellStyle name="Normal 9 4 2 7" xfId="3301" xr:uid="{03326576-1BB9-4F49-ACC0-E0E42B07A974}"/>
    <cellStyle name="Normal 9 4 2 7 2" xfId="4931" xr:uid="{3F640B6A-7042-427A-A3FA-0B8F2189FA6C}"/>
    <cellStyle name="Normal 9 4 2 8" xfId="3302" xr:uid="{6A9B40C6-12EA-435D-8237-1203A08E16D1}"/>
    <cellStyle name="Normal 9 4 2 8 2" xfId="4932" xr:uid="{7AD14A9E-AEAB-434D-9048-E8ACDC1B6EE5}"/>
    <cellStyle name="Normal 9 4 2 9" xfId="3303" xr:uid="{300950AC-BEF6-4551-925D-25FBD3A73E69}"/>
    <cellStyle name="Normal 9 4 2 9 2" xfId="4933" xr:uid="{10298FE8-72FA-474D-8C24-FBF276B22077}"/>
    <cellStyle name="Normal 9 4 3" xfId="3304" xr:uid="{1F59EEA8-5532-43CB-931D-D20575BC6894}"/>
    <cellStyle name="Normal 9 4 3 2" xfId="3305" xr:uid="{209DB21F-3674-4BFE-9ED9-FEE3E7FD024B}"/>
    <cellStyle name="Normal 9 4 3 2 2" xfId="3306" xr:uid="{69ECC2C4-25A7-4374-AA92-12A175C48F49}"/>
    <cellStyle name="Normal 9 4 3 2 2 2" xfId="3307" xr:uid="{F22F6E9D-770E-4409-9A2F-FD34582902FB}"/>
    <cellStyle name="Normal 9 4 3 2 2 2 2" xfId="4269" xr:uid="{A70B8B2F-F924-474F-A640-C88031D7213B}"/>
    <cellStyle name="Normal 9 4 3 2 2 2 2 2" xfId="4672" xr:uid="{73CF57A2-861A-4D97-A053-064BD33150F9}"/>
    <cellStyle name="Normal 9 4 3 2 2 2 2 2 2" xfId="5309" xr:uid="{DD678518-6EED-4EDB-B26D-1DC3E36CF4F4}"/>
    <cellStyle name="Normal 9 4 3 2 2 2 2 2 3" xfId="4938" xr:uid="{36F7DFF2-7D69-499F-ABD4-04125C4D1333}"/>
    <cellStyle name="Normal 9 4 3 2 2 2 3" xfId="4673" xr:uid="{E2A38701-A484-4540-9107-DAA4A6EF6655}"/>
    <cellStyle name="Normal 9 4 3 2 2 2 3 2" xfId="5310" xr:uid="{55DEB486-BF12-47F2-9343-53CB868FCDBF}"/>
    <cellStyle name="Normal 9 4 3 2 2 2 3 3" xfId="4937" xr:uid="{4A11F23C-9C1A-4011-9C46-A312DC1517DC}"/>
    <cellStyle name="Normal 9 4 3 2 2 3" xfId="3308" xr:uid="{0590CD27-B554-4473-9616-13284CE3CA10}"/>
    <cellStyle name="Normal 9 4 3 2 2 3 2" xfId="4674" xr:uid="{B06DF2D1-EB05-4177-88F1-24B6E1688FC4}"/>
    <cellStyle name="Normal 9 4 3 2 2 3 2 2" xfId="5311" xr:uid="{F9EF6220-555E-4F91-B13E-62D73D1B313E}"/>
    <cellStyle name="Normal 9 4 3 2 2 3 2 3" xfId="4939" xr:uid="{D1B565AC-00CC-4AAA-AA84-D4EA18C653C2}"/>
    <cellStyle name="Normal 9 4 3 2 2 4" xfId="3309" xr:uid="{888BAD6F-0E61-49E6-95BE-A9E0CBC28ED1}"/>
    <cellStyle name="Normal 9 4 3 2 2 4 2" xfId="4940" xr:uid="{7D10EC82-A80D-4323-B1BC-53C13B1045EC}"/>
    <cellStyle name="Normal 9 4 3 2 2 5" xfId="4936" xr:uid="{BD6A4979-7BEC-4AFC-BA2C-6CF7FBDD1914}"/>
    <cellStyle name="Normal 9 4 3 2 3" xfId="3310" xr:uid="{01508C22-4CD7-403F-BC79-6B5E593FC602}"/>
    <cellStyle name="Normal 9 4 3 2 3 2" xfId="3311" xr:uid="{FED21A2C-0BDD-43BC-AD9D-DB95EBEA76E0}"/>
    <cellStyle name="Normal 9 4 3 2 3 2 2" xfId="4675" xr:uid="{6FBC6021-EE9A-422C-B271-E76D34E7BD7B}"/>
    <cellStyle name="Normal 9 4 3 2 3 2 2 2" xfId="5312" xr:uid="{33355DC8-6900-4CA9-AB38-78FF9523081C}"/>
    <cellStyle name="Normal 9 4 3 2 3 2 2 3" xfId="4942" xr:uid="{1F7840AC-DC68-4FFF-AC79-404D8190CA56}"/>
    <cellStyle name="Normal 9 4 3 2 3 3" xfId="3312" xr:uid="{059A56CC-AC87-415F-9A11-0EC77409384D}"/>
    <cellStyle name="Normal 9 4 3 2 3 3 2" xfId="4943" xr:uid="{AB081C18-F791-402A-9415-9D663C121C59}"/>
    <cellStyle name="Normal 9 4 3 2 3 4" xfId="3313" xr:uid="{8F1ACBE7-87FA-415F-BEE7-EA65FD9ABB20}"/>
    <cellStyle name="Normal 9 4 3 2 3 4 2" xfId="4944" xr:uid="{76E3A06D-1ADC-49AB-AA13-5BBBE91CBE88}"/>
    <cellStyle name="Normal 9 4 3 2 3 5" xfId="4941" xr:uid="{DB56086F-1377-498D-8CAB-6775CDBA94F1}"/>
    <cellStyle name="Normal 9 4 3 2 4" xfId="3314" xr:uid="{84D430B9-5485-41BA-85E4-5C7462926410}"/>
    <cellStyle name="Normal 9 4 3 2 4 2" xfId="4676" xr:uid="{543DED08-1437-41EA-9EEA-7A9363F83C24}"/>
    <cellStyle name="Normal 9 4 3 2 4 2 2" xfId="5313" xr:uid="{CD0A1CA1-6E39-4F70-8653-158CF8415B06}"/>
    <cellStyle name="Normal 9 4 3 2 4 2 3" xfId="4945" xr:uid="{77A1D2C3-C0A6-497E-AABB-B9DEF4EDF2A1}"/>
    <cellStyle name="Normal 9 4 3 2 5" xfId="3315" xr:uid="{00B958F1-FCE6-493E-BE3C-B8D79EA1B09D}"/>
    <cellStyle name="Normal 9 4 3 2 5 2" xfId="4946" xr:uid="{7AE255A4-B376-420F-A604-A82EB7882396}"/>
    <cellStyle name="Normal 9 4 3 2 6" xfId="3316" xr:uid="{7730B337-8EF8-4885-9E6A-712FF4E44E1B}"/>
    <cellStyle name="Normal 9 4 3 2 6 2" xfId="4947" xr:uid="{92F7A490-6495-486B-833F-9DDCD9F49E19}"/>
    <cellStyle name="Normal 9 4 3 2 7" xfId="4935" xr:uid="{7188868B-DB74-4C71-897A-99FF3A224A6B}"/>
    <cellStyle name="Normal 9 4 3 3" xfId="3317" xr:uid="{287100AE-404B-4480-85C1-9395547DED6B}"/>
    <cellStyle name="Normal 9 4 3 3 2" xfId="3318" xr:uid="{51FAFDBF-883C-4027-B38F-F1C187119521}"/>
    <cellStyle name="Normal 9 4 3 3 2 2" xfId="3319" xr:uid="{95DCFCAD-8105-4984-A151-780AB54D659D}"/>
    <cellStyle name="Normal 9 4 3 3 2 2 2" xfId="4677" xr:uid="{4888B63C-D412-4AC8-9609-8255AC62F4FF}"/>
    <cellStyle name="Normal 9 4 3 3 2 2 2 2" xfId="5314" xr:uid="{0462076A-6FA9-4E3A-9C45-599E4AB8FB7F}"/>
    <cellStyle name="Normal 9 4 3 3 2 2 2 3" xfId="4950" xr:uid="{8708C5F0-E71C-49F5-BC44-26446EA5F637}"/>
    <cellStyle name="Normal 9 4 3 3 2 3" xfId="3320" xr:uid="{AAA655FC-DE3E-4BFD-8C94-AD34B55BF543}"/>
    <cellStyle name="Normal 9 4 3 3 2 3 2" xfId="4951" xr:uid="{C58BEE6B-058B-4C09-8D19-4456BA96C00B}"/>
    <cellStyle name="Normal 9 4 3 3 2 4" xfId="3321" xr:uid="{09428430-2119-4C40-BAD7-789843E2D9FC}"/>
    <cellStyle name="Normal 9 4 3 3 2 4 2" xfId="4952" xr:uid="{6A1F5250-325E-47FB-8014-697C514994CE}"/>
    <cellStyle name="Normal 9 4 3 3 2 5" xfId="4949" xr:uid="{A38FBA17-BB5E-4291-B978-AF39FEC72D5B}"/>
    <cellStyle name="Normal 9 4 3 3 3" xfId="3322" xr:uid="{E7C7D425-C17A-4B3E-AE84-B678ADD71F44}"/>
    <cellStyle name="Normal 9 4 3 3 3 2" xfId="4678" xr:uid="{392CB49E-4A43-404B-A045-5B97FB6E6204}"/>
    <cellStyle name="Normal 9 4 3 3 3 2 2" xfId="5315" xr:uid="{E159E266-D7F8-4F27-BCD4-24416E50B1D6}"/>
    <cellStyle name="Normal 9 4 3 3 3 2 3" xfId="4953" xr:uid="{3E5E894A-F531-4D19-BC87-853F39C84417}"/>
    <cellStyle name="Normal 9 4 3 3 4" xfId="3323" xr:uid="{2AFB99E8-1697-4DF7-95A9-C4873CE36823}"/>
    <cellStyle name="Normal 9 4 3 3 4 2" xfId="4954" xr:uid="{1854F303-A78F-4DDD-BF25-CC45A28C5C33}"/>
    <cellStyle name="Normal 9 4 3 3 5" xfId="3324" xr:uid="{C4DA06CE-604E-4838-BF2F-9609E445A9B5}"/>
    <cellStyle name="Normal 9 4 3 3 5 2" xfId="4955" xr:uid="{100C1013-169B-4C38-824B-C871C4DA246D}"/>
    <cellStyle name="Normal 9 4 3 3 6" xfId="4948" xr:uid="{63A7DB14-98AD-42FD-A232-60ACD0F9801C}"/>
    <cellStyle name="Normal 9 4 3 4" xfId="3325" xr:uid="{90AE3E87-AE7A-4B2D-B706-BA7EE9544FE3}"/>
    <cellStyle name="Normal 9 4 3 4 2" xfId="3326" xr:uid="{D061691A-08CE-485E-B28F-9148436DD227}"/>
    <cellStyle name="Normal 9 4 3 4 2 2" xfId="4679" xr:uid="{E3C2F09C-67F7-4890-9918-85FC7CB8283B}"/>
    <cellStyle name="Normal 9 4 3 4 2 2 2" xfId="5316" xr:uid="{F1C24A26-ADD2-491E-96F3-E84C4A2B13C1}"/>
    <cellStyle name="Normal 9 4 3 4 2 2 3" xfId="4957" xr:uid="{1CD6FD0F-5A7F-4A07-A5E4-A899B0B31700}"/>
    <cellStyle name="Normal 9 4 3 4 3" xfId="3327" xr:uid="{4A1CDB89-D6FC-4E07-BD89-63A76C936B76}"/>
    <cellStyle name="Normal 9 4 3 4 3 2" xfId="4958" xr:uid="{5B30F7A9-9B61-4B0E-AAAE-10C3E5057AC3}"/>
    <cellStyle name="Normal 9 4 3 4 4" xfId="3328" xr:uid="{9B2CB798-4418-42FE-8D63-7E2BD9093BB0}"/>
    <cellStyle name="Normal 9 4 3 4 4 2" xfId="4959" xr:uid="{6EAEFF6E-66BB-4BC6-96B6-A53ED498FFD5}"/>
    <cellStyle name="Normal 9 4 3 4 5" xfId="4956" xr:uid="{98AD1130-F1A1-4FB2-B70B-748EB7449F15}"/>
    <cellStyle name="Normal 9 4 3 5" xfId="3329" xr:uid="{D834887B-E874-4912-B97F-F2C67F3C3C83}"/>
    <cellStyle name="Normal 9 4 3 5 2" xfId="3330" xr:uid="{B55C9B2F-35F8-47C3-89FA-4DE73DAD87F8}"/>
    <cellStyle name="Normal 9 4 3 5 2 2" xfId="4961" xr:uid="{40EAB3A2-B9EA-4315-8C08-99EBBDBF2B33}"/>
    <cellStyle name="Normal 9 4 3 5 3" xfId="3331" xr:uid="{F159DE28-F7A1-42CD-9946-AA482EE477BD}"/>
    <cellStyle name="Normal 9 4 3 5 3 2" xfId="4962" xr:uid="{25FC0C45-B4DE-4DDE-A307-5F7F86F675DF}"/>
    <cellStyle name="Normal 9 4 3 5 4" xfId="3332" xr:uid="{B087B3D4-2645-40CA-A97D-B91C0C598957}"/>
    <cellStyle name="Normal 9 4 3 5 4 2" xfId="4963" xr:uid="{2B55FF86-807D-4A06-9177-B54FA364AC7D}"/>
    <cellStyle name="Normal 9 4 3 5 5" xfId="4960" xr:uid="{58B10BD6-14AC-4ABA-9C28-04615D5AE738}"/>
    <cellStyle name="Normal 9 4 3 6" xfId="3333" xr:uid="{ACB28D85-6A9F-4B2C-8532-C6A41BE6BB70}"/>
    <cellStyle name="Normal 9 4 3 6 2" xfId="4964" xr:uid="{89529593-A109-4863-877F-93E5BBDD6C57}"/>
    <cellStyle name="Normal 9 4 3 7" xfId="3334" xr:uid="{BC8E45DC-4554-492D-92A0-95092365DDE7}"/>
    <cellStyle name="Normal 9 4 3 7 2" xfId="4965" xr:uid="{9F2B610F-228D-4B44-B79C-1821CF600FAA}"/>
    <cellStyle name="Normal 9 4 3 8" xfId="3335" xr:uid="{5B3C8DB8-60AA-475C-BA8A-DB96182DA61F}"/>
    <cellStyle name="Normal 9 4 3 8 2" xfId="4966" xr:uid="{766EF4A3-724F-4128-B303-1534221995FA}"/>
    <cellStyle name="Normal 9 4 3 9" xfId="4934" xr:uid="{A0F23004-C87B-476A-846B-E9AB044A23C6}"/>
    <cellStyle name="Normal 9 4 4" xfId="3336" xr:uid="{C045DEF6-8310-4EE2-A7E8-1AF63E193B50}"/>
    <cellStyle name="Normal 9 4 4 2" xfId="3337" xr:uid="{12D7D68D-3F9A-4103-9F35-E5B3D35264E6}"/>
    <cellStyle name="Normal 9 4 4 2 2" xfId="3338" xr:uid="{98449169-C3EE-426C-8233-59DC3F5BACE0}"/>
    <cellStyle name="Normal 9 4 4 2 2 2" xfId="3339" xr:uid="{060708CE-3CEB-4094-B109-09CFAD6882A6}"/>
    <cellStyle name="Normal 9 4 4 2 2 2 2" xfId="4270" xr:uid="{C1E942FF-7D6A-4127-9D27-57D621EAFC37}"/>
    <cellStyle name="Normal 9 4 4 2 2 2 2 2" xfId="4971" xr:uid="{34DDE57D-6061-4E42-AF2A-D73F0DECE936}"/>
    <cellStyle name="Normal 9 4 4 2 2 2 3" xfId="4970" xr:uid="{24F2C347-CA2F-4705-A1A3-6809776EF5E6}"/>
    <cellStyle name="Normal 9 4 4 2 2 3" xfId="3340" xr:uid="{60E8DAD1-8706-410C-ADD5-2C9436113E0C}"/>
    <cellStyle name="Normal 9 4 4 2 2 3 2" xfId="4972" xr:uid="{AF1024DE-2B85-4048-9F2B-B13A816843DC}"/>
    <cellStyle name="Normal 9 4 4 2 2 4" xfId="3341" xr:uid="{05303D10-C34B-4D2B-9D72-76421D2D6DC1}"/>
    <cellStyle name="Normal 9 4 4 2 2 4 2" xfId="4973" xr:uid="{7A4328DF-C4A4-49C2-A1AE-5AB98C780398}"/>
    <cellStyle name="Normal 9 4 4 2 2 5" xfId="4969" xr:uid="{0AF8D2E2-9368-476B-902A-874F6F705B3E}"/>
    <cellStyle name="Normal 9 4 4 2 3" xfId="3342" xr:uid="{1D5D2CFC-4099-4A7B-BF89-799FAD843039}"/>
    <cellStyle name="Normal 9 4 4 2 3 2" xfId="4271" xr:uid="{25C9D8ED-7204-48AC-AB0B-5F8019F3DF60}"/>
    <cellStyle name="Normal 9 4 4 2 3 2 2" xfId="4975" xr:uid="{07E300AD-73D3-464A-8C89-6761D20EA3ED}"/>
    <cellStyle name="Normal 9 4 4 2 3 3" xfId="4974" xr:uid="{A7918318-B4F3-480F-B722-AEE432707EA9}"/>
    <cellStyle name="Normal 9 4 4 2 4" xfId="3343" xr:uid="{883BBDDA-2D5D-4822-BF43-693F343AC880}"/>
    <cellStyle name="Normal 9 4 4 2 4 2" xfId="4976" xr:uid="{DA4C2B06-4B0E-4C19-9E21-B6CFBA7EECF2}"/>
    <cellStyle name="Normal 9 4 4 2 5" xfId="3344" xr:uid="{B841E5DC-7FC2-4CEA-9FEB-6EE46500326B}"/>
    <cellStyle name="Normal 9 4 4 2 5 2" xfId="4977" xr:uid="{39124F1E-98CC-4E6F-915F-CAC6804B0507}"/>
    <cellStyle name="Normal 9 4 4 2 6" xfId="4968" xr:uid="{91326583-B8B8-4F0B-B028-22C63BD5C125}"/>
    <cellStyle name="Normal 9 4 4 3" xfId="3345" xr:uid="{759AF34D-A804-40B8-8ECA-F4BBE84AC998}"/>
    <cellStyle name="Normal 9 4 4 3 2" xfId="3346" xr:uid="{2B212D55-F266-41AD-935F-07B600911294}"/>
    <cellStyle name="Normal 9 4 4 3 2 2" xfId="4272" xr:uid="{43639095-9E2D-4B4E-AE6D-DB625B84505B}"/>
    <cellStyle name="Normal 9 4 4 3 2 2 2" xfId="4980" xr:uid="{9124A965-6AD7-4812-8D39-CFFF0C10990B}"/>
    <cellStyle name="Normal 9 4 4 3 2 3" xfId="4979" xr:uid="{D0131327-38FF-4AD1-A604-8B5224976D2A}"/>
    <cellStyle name="Normal 9 4 4 3 3" xfId="3347" xr:uid="{AD841F47-1970-4C26-AFEB-90568B415D46}"/>
    <cellStyle name="Normal 9 4 4 3 3 2" xfId="4981" xr:uid="{6C067C85-CC7D-4520-81FE-6C1E675B70E8}"/>
    <cellStyle name="Normal 9 4 4 3 4" xfId="3348" xr:uid="{50003DE3-76AC-4B9C-8A8C-8F273F08DB42}"/>
    <cellStyle name="Normal 9 4 4 3 4 2" xfId="4982" xr:uid="{C8079B9B-8BE6-4221-8BDE-EE4C3CFDAB9E}"/>
    <cellStyle name="Normal 9 4 4 3 5" xfId="4978" xr:uid="{2C534325-7D44-4810-90DB-855EC4FF9951}"/>
    <cellStyle name="Normal 9 4 4 4" xfId="3349" xr:uid="{B9605B62-8087-4A5B-BBE7-06AEC515A62D}"/>
    <cellStyle name="Normal 9 4 4 4 2" xfId="3350" xr:uid="{9F182DD0-09A0-423B-97DE-ACBC94C56724}"/>
    <cellStyle name="Normal 9 4 4 4 2 2" xfId="4984" xr:uid="{8E56D1DF-061A-4661-8DC8-C3CAC1FAA642}"/>
    <cellStyle name="Normal 9 4 4 4 3" xfId="3351" xr:uid="{7F57A28B-6FDE-4D0B-A0D2-4E611C873C04}"/>
    <cellStyle name="Normal 9 4 4 4 3 2" xfId="4985" xr:uid="{BFB18BE9-2030-43EF-8941-CC446492B799}"/>
    <cellStyle name="Normal 9 4 4 4 4" xfId="3352" xr:uid="{0BF6FA92-506E-477D-95FA-20FCD79F844E}"/>
    <cellStyle name="Normal 9 4 4 4 4 2" xfId="4986" xr:uid="{2C793905-D1DA-489E-9FB4-A45623C259DE}"/>
    <cellStyle name="Normal 9 4 4 4 5" xfId="4983" xr:uid="{BD8A0E3C-906B-4B55-9CFA-AA5644E75F06}"/>
    <cellStyle name="Normal 9 4 4 5" xfId="3353" xr:uid="{C19E4AA6-D177-4929-A330-7EF0C5057FDC}"/>
    <cellStyle name="Normal 9 4 4 5 2" xfId="4987" xr:uid="{AAAA4836-9B55-4BB8-8F30-BFFCA7E12A7E}"/>
    <cellStyle name="Normal 9 4 4 6" xfId="3354" xr:uid="{8FF8D0BC-77E0-4B17-9B88-204BD5BC434A}"/>
    <cellStyle name="Normal 9 4 4 6 2" xfId="4988" xr:uid="{14434616-3612-4209-8FC0-387501B37B50}"/>
    <cellStyle name="Normal 9 4 4 7" xfId="3355" xr:uid="{D02C52A8-733E-4595-8F57-0E6BF117682F}"/>
    <cellStyle name="Normal 9 4 4 7 2" xfId="4989" xr:uid="{18213650-27B2-483C-B3E1-99491249E010}"/>
    <cellStyle name="Normal 9 4 4 8" xfId="4967" xr:uid="{7835B427-CF52-47CE-A2AE-B460643B137D}"/>
    <cellStyle name="Normal 9 4 5" xfId="3356" xr:uid="{8E9AD6A2-D1E9-45A9-84D4-20D124567110}"/>
    <cellStyle name="Normal 9 4 5 2" xfId="3357" xr:uid="{DE38316A-C195-484D-8A05-7ABDF732571F}"/>
    <cellStyle name="Normal 9 4 5 2 2" xfId="3358" xr:uid="{A80AA607-577A-458B-9AAE-D04511CC929C}"/>
    <cellStyle name="Normal 9 4 5 2 2 2" xfId="4273" xr:uid="{10DD8B1E-848B-4B3A-90D1-303FB5578BDA}"/>
    <cellStyle name="Normal 9 4 5 2 2 2 2" xfId="4993" xr:uid="{D8B6629A-BD54-45EA-881E-47E7F82BC838}"/>
    <cellStyle name="Normal 9 4 5 2 2 3" xfId="4992" xr:uid="{66EA6878-5612-4DC0-BC05-36BF4190FD10}"/>
    <cellStyle name="Normal 9 4 5 2 3" xfId="3359" xr:uid="{711D88EF-6E23-4950-A7C6-919189850018}"/>
    <cellStyle name="Normal 9 4 5 2 3 2" xfId="4994" xr:uid="{E95F0A94-2A18-42E4-BE43-DCFD7D33E78B}"/>
    <cellStyle name="Normal 9 4 5 2 4" xfId="3360" xr:uid="{675B316A-58F4-405D-BD90-000B6E9F1437}"/>
    <cellStyle name="Normal 9 4 5 2 4 2" xfId="4995" xr:uid="{D9F68E04-F4A7-4C39-922A-302CAD50BD4D}"/>
    <cellStyle name="Normal 9 4 5 2 5" xfId="4991" xr:uid="{59E247A3-E4F0-4F14-9A63-3334E4D202C3}"/>
    <cellStyle name="Normal 9 4 5 3" xfId="3361" xr:uid="{E5CAB5E6-A16E-4BF1-BCAD-2D97C6DC5FDC}"/>
    <cellStyle name="Normal 9 4 5 3 2" xfId="3362" xr:uid="{3E8DF89D-2274-4FB4-A899-685C2C31D158}"/>
    <cellStyle name="Normal 9 4 5 3 2 2" xfId="4997" xr:uid="{7AF13C8F-BC55-496E-84D3-20DE5B2CD157}"/>
    <cellStyle name="Normal 9 4 5 3 3" xfId="3363" xr:uid="{6A8ACE23-E075-479D-A984-03D2093C3049}"/>
    <cellStyle name="Normal 9 4 5 3 3 2" xfId="4998" xr:uid="{0B591EC1-CFDE-456A-ABAA-57A51793A14A}"/>
    <cellStyle name="Normal 9 4 5 3 4" xfId="3364" xr:uid="{3A6D9D86-8B61-415D-A3B1-8B9421B2BAFE}"/>
    <cellStyle name="Normal 9 4 5 3 4 2" xfId="4999" xr:uid="{87B7ADF5-9FF9-48BA-96DE-3EB21F345EAA}"/>
    <cellStyle name="Normal 9 4 5 3 5" xfId="4996" xr:uid="{6C9FE295-5222-4BF8-A2AC-C79CA4553EE2}"/>
    <cellStyle name="Normal 9 4 5 4" xfId="3365" xr:uid="{47C94A0D-7082-45D2-BA00-C2425FA22CDF}"/>
    <cellStyle name="Normal 9 4 5 4 2" xfId="5000" xr:uid="{89CB850B-0062-452C-B338-190BE4020BBC}"/>
    <cellStyle name="Normal 9 4 5 5" xfId="3366" xr:uid="{92602786-3085-47C7-B38A-AB83A6A8498B}"/>
    <cellStyle name="Normal 9 4 5 5 2" xfId="5001" xr:uid="{1B4971C5-0E4E-49D4-BC67-4CE7FF172E76}"/>
    <cellStyle name="Normal 9 4 5 6" xfId="3367" xr:uid="{15B9BB0C-8E9D-4B1E-AD1C-07A8710EC834}"/>
    <cellStyle name="Normal 9 4 5 6 2" xfId="5002" xr:uid="{8D64B309-375C-4890-9553-95828A69C839}"/>
    <cellStyle name="Normal 9 4 5 7" xfId="4990" xr:uid="{2AD547AA-AB63-495A-965B-DC6D47B71331}"/>
    <cellStyle name="Normal 9 4 6" xfId="3368" xr:uid="{B1D94535-5984-481F-8FD1-890DE46CF4DF}"/>
    <cellStyle name="Normal 9 4 6 2" xfId="3369" xr:uid="{5D45BBBD-3630-4496-8626-85130FACAF50}"/>
    <cellStyle name="Normal 9 4 6 2 2" xfId="3370" xr:uid="{3C118015-2CE9-466A-AE25-8A6FEF0BCEE0}"/>
    <cellStyle name="Normal 9 4 6 2 2 2" xfId="5005" xr:uid="{4FD8D9C9-4A74-40FE-8325-8105F731051B}"/>
    <cellStyle name="Normal 9 4 6 2 3" xfId="3371" xr:uid="{848FA4FC-587B-4E48-A405-87FECCD1D209}"/>
    <cellStyle name="Normal 9 4 6 2 3 2" xfId="5006" xr:uid="{15A81554-6001-4F2A-A769-1127A6DB30AC}"/>
    <cellStyle name="Normal 9 4 6 2 4" xfId="3372" xr:uid="{11C368C8-3C7C-4883-AF10-0197C45D2E23}"/>
    <cellStyle name="Normal 9 4 6 2 4 2" xfId="5007" xr:uid="{D9948305-5747-4062-A6FA-7B2AB8501E56}"/>
    <cellStyle name="Normal 9 4 6 2 5" xfId="5004" xr:uid="{C327E4B4-C79F-438B-A0CF-22D79AC3D4D0}"/>
    <cellStyle name="Normal 9 4 6 3" xfId="3373" xr:uid="{54E3E9E9-5A89-43EF-9048-4C79416C7540}"/>
    <cellStyle name="Normal 9 4 6 3 2" xfId="5008" xr:uid="{08150CB9-91F8-4432-9418-5728894E5971}"/>
    <cellStyle name="Normal 9 4 6 4" xfId="3374" xr:uid="{1DEFFDCB-B60B-454A-B9C0-522987B5B442}"/>
    <cellStyle name="Normal 9 4 6 4 2" xfId="5009" xr:uid="{EB22D674-DDD3-4ED3-852F-8925D2BA1EE2}"/>
    <cellStyle name="Normal 9 4 6 5" xfId="3375" xr:uid="{D5F0950E-1892-4354-A440-41FFCEEFC5AB}"/>
    <cellStyle name="Normal 9 4 6 5 2" xfId="5010" xr:uid="{2C3777F8-4476-4073-9EE6-52E4289C9EA0}"/>
    <cellStyle name="Normal 9 4 6 6" xfId="5003" xr:uid="{51C78E47-C92C-4C5D-B1A8-17CFEB9E40BE}"/>
    <cellStyle name="Normal 9 4 7" xfId="3376" xr:uid="{F06C3D52-ED4B-4F24-AC63-D1B2C3F12757}"/>
    <cellStyle name="Normal 9 4 7 2" xfId="3377" xr:uid="{B7290B7D-DD9F-442A-BBA7-038DBF0933CC}"/>
    <cellStyle name="Normal 9 4 7 2 2" xfId="5012" xr:uid="{A79C6525-8F86-48E0-805E-FDA7DB36DCE1}"/>
    <cellStyle name="Normal 9 4 7 3" xfId="3378" xr:uid="{8B6ADB15-5220-43F1-8E6A-DA913037CDD6}"/>
    <cellStyle name="Normal 9 4 7 3 2" xfId="5013" xr:uid="{79691CD3-E4D3-4BC4-BBED-3398EBC45CD0}"/>
    <cellStyle name="Normal 9 4 7 4" xfId="3379" xr:uid="{5F11C28F-0F2A-4126-843B-B85EDD3C1661}"/>
    <cellStyle name="Normal 9 4 7 4 2" xfId="5014" xr:uid="{A95260C5-891D-4367-957F-A8E685A98B68}"/>
    <cellStyle name="Normal 9 4 7 5" xfId="5011" xr:uid="{564685EF-9DA5-49F9-8ECD-5A50EAF04132}"/>
    <cellStyle name="Normal 9 4 8" xfId="3380" xr:uid="{6659D4CA-1E01-425B-AF77-A0B5ADD65277}"/>
    <cellStyle name="Normal 9 4 8 2" xfId="3381" xr:uid="{AD5F0D54-D4B2-4D45-9835-66AAB875B371}"/>
    <cellStyle name="Normal 9 4 8 2 2" xfId="5016" xr:uid="{2364E57C-7E98-4D7D-B90A-6147D6D5996D}"/>
    <cellStyle name="Normal 9 4 8 3" xfId="3382" xr:uid="{F878D795-3C28-4938-ADD5-D0A19FC7F01A}"/>
    <cellStyle name="Normal 9 4 8 3 2" xfId="5017" xr:uid="{B1CD37B8-6BD5-44A5-A552-853271DE6B29}"/>
    <cellStyle name="Normal 9 4 8 4" xfId="3383" xr:uid="{432587D6-75F0-470E-8E95-2080D72B85B5}"/>
    <cellStyle name="Normal 9 4 8 4 2" xfId="5018" xr:uid="{E09960F8-A05B-4737-A238-42CF211C565B}"/>
    <cellStyle name="Normal 9 4 8 5" xfId="5015" xr:uid="{8F671E36-E4D0-4DDC-8884-EF211AA98F42}"/>
    <cellStyle name="Normal 9 4 9" xfId="3384" xr:uid="{1122883A-5A04-4E8C-8264-D9515D2D0648}"/>
    <cellStyle name="Normal 9 4 9 2" xfId="5019" xr:uid="{E82A8B18-9275-40A4-9F37-F1CADEE512A8}"/>
    <cellStyle name="Normal 9 5" xfId="3385" xr:uid="{14447E7C-EE9C-46D3-88A4-ABC5C2CC1DB6}"/>
    <cellStyle name="Normal 9 5 10" xfId="3386" xr:uid="{57D047FA-5036-4693-9056-8D3B8FA8149B}"/>
    <cellStyle name="Normal 9 5 10 2" xfId="5021" xr:uid="{4217D843-A5DD-4F94-B6F6-120D119CCABF}"/>
    <cellStyle name="Normal 9 5 11" xfId="3387" xr:uid="{FD6A6658-AA20-4CD6-B8CA-26824EFB0D41}"/>
    <cellStyle name="Normal 9 5 11 2" xfId="5022" xr:uid="{2E9000E8-F91B-4365-8429-F2D4156B56A0}"/>
    <cellStyle name="Normal 9 5 12" xfId="5020" xr:uid="{BFC2B6F2-BBAD-4944-B4BA-A990385CBC97}"/>
    <cellStyle name="Normal 9 5 2" xfId="3388" xr:uid="{3969B76B-1412-4957-880D-4E007646002D}"/>
    <cellStyle name="Normal 9 5 2 10" xfId="5023" xr:uid="{1DAB76DF-8DF4-4AE3-AF4D-A5D2EBD13549}"/>
    <cellStyle name="Normal 9 5 2 2" xfId="3389" xr:uid="{F98C7A69-51D3-42A0-B53F-D7EA3D6EDFBF}"/>
    <cellStyle name="Normal 9 5 2 2 2" xfId="3390" xr:uid="{363BA570-5A0F-4330-B112-3C3FAC5E1618}"/>
    <cellStyle name="Normal 9 5 2 2 2 2" xfId="3391" xr:uid="{F48D2A8F-F7D8-4602-A694-16CA676C3EC4}"/>
    <cellStyle name="Normal 9 5 2 2 2 2 2" xfId="3392" xr:uid="{824DC483-DF94-4263-8ADB-13E4A53C2615}"/>
    <cellStyle name="Normal 9 5 2 2 2 2 2 2" xfId="5027" xr:uid="{F1ADD6F2-BD29-4126-A173-FBF7BEB09AA0}"/>
    <cellStyle name="Normal 9 5 2 2 2 2 3" xfId="3393" xr:uid="{B837B04E-C2F7-441E-B691-960059910803}"/>
    <cellStyle name="Normal 9 5 2 2 2 2 3 2" xfId="5028" xr:uid="{123D241C-E26F-4BD1-A643-F85518F0FC73}"/>
    <cellStyle name="Normal 9 5 2 2 2 2 4" xfId="3394" xr:uid="{CC1BE6A1-C616-4223-9BE8-F2D318B4AD97}"/>
    <cellStyle name="Normal 9 5 2 2 2 2 4 2" xfId="5029" xr:uid="{6A1BAC89-4522-406D-96C3-8DFF1621A494}"/>
    <cellStyle name="Normal 9 5 2 2 2 2 5" xfId="5026" xr:uid="{85B73604-5E82-44A5-885A-90DF5A62D930}"/>
    <cellStyle name="Normal 9 5 2 2 2 3" xfId="3395" xr:uid="{88D00870-43EC-450E-996E-6DBD0E6143EC}"/>
    <cellStyle name="Normal 9 5 2 2 2 3 2" xfId="3396" xr:uid="{FC99CC4A-B4AB-4283-82D6-C136289255E2}"/>
    <cellStyle name="Normal 9 5 2 2 2 3 2 2" xfId="5031" xr:uid="{29F2D7BD-E7E4-4CCF-A71B-13A583E46812}"/>
    <cellStyle name="Normal 9 5 2 2 2 3 3" xfId="3397" xr:uid="{C3E16BCB-FC52-4D60-B3B0-76CBAB67482C}"/>
    <cellStyle name="Normal 9 5 2 2 2 3 3 2" xfId="5032" xr:uid="{850964A5-264F-402F-9CF7-B68F6EDA2190}"/>
    <cellStyle name="Normal 9 5 2 2 2 3 4" xfId="3398" xr:uid="{F2A7A39E-AE2A-47A9-8032-619008771B14}"/>
    <cellStyle name="Normal 9 5 2 2 2 3 4 2" xfId="5033" xr:uid="{515F70A8-05A1-4707-8CBA-E77A2976DFA0}"/>
    <cellStyle name="Normal 9 5 2 2 2 3 5" xfId="5030" xr:uid="{9E98236E-AF19-4DD4-A319-0202049CE22E}"/>
    <cellStyle name="Normal 9 5 2 2 2 4" xfId="3399" xr:uid="{B7840096-C3BD-433F-A0D2-8432604824F9}"/>
    <cellStyle name="Normal 9 5 2 2 2 4 2" xfId="5034" xr:uid="{C52B690A-94C0-4DAA-9995-156F911F9BF4}"/>
    <cellStyle name="Normal 9 5 2 2 2 5" xfId="3400" xr:uid="{4A0F1A97-9F0F-4614-9A45-576C37C2D08A}"/>
    <cellStyle name="Normal 9 5 2 2 2 5 2" xfId="5035" xr:uid="{8FB3729B-056C-4726-9287-226671A331AA}"/>
    <cellStyle name="Normal 9 5 2 2 2 6" xfId="3401" xr:uid="{96BA059A-674C-44BE-B837-4FF39639E394}"/>
    <cellStyle name="Normal 9 5 2 2 2 6 2" xfId="5036" xr:uid="{D25A9751-60FE-4C01-98DF-9C5938C072DF}"/>
    <cellStyle name="Normal 9 5 2 2 2 7" xfId="5025" xr:uid="{BC28893A-C09F-45B3-A66C-373934CAD459}"/>
    <cellStyle name="Normal 9 5 2 2 3" xfId="3402" xr:uid="{AC94549F-97C1-4B9D-A406-0A88B94FC3E3}"/>
    <cellStyle name="Normal 9 5 2 2 3 2" xfId="3403" xr:uid="{493A142C-C84F-4859-9DD1-3208D4E97CA1}"/>
    <cellStyle name="Normal 9 5 2 2 3 2 2" xfId="3404" xr:uid="{DA30835E-3FD1-4820-B5C2-6540013A7794}"/>
    <cellStyle name="Normal 9 5 2 2 3 2 2 2" xfId="5039" xr:uid="{079B9BDB-FB89-493F-95E0-F1C6BEE5237A}"/>
    <cellStyle name="Normal 9 5 2 2 3 2 3" xfId="3405" xr:uid="{A6D9AD80-70F4-4ADF-9A04-45D57CFC2870}"/>
    <cellStyle name="Normal 9 5 2 2 3 2 3 2" xfId="5040" xr:uid="{A922D0CF-C83F-4C48-8582-3B2A4269B395}"/>
    <cellStyle name="Normal 9 5 2 2 3 2 4" xfId="3406" xr:uid="{BDA3772A-31E3-43A3-8018-E25CA361D419}"/>
    <cellStyle name="Normal 9 5 2 2 3 2 4 2" xfId="5041" xr:uid="{ADE71465-8C24-485C-81BB-274BD7B6F3F6}"/>
    <cellStyle name="Normal 9 5 2 2 3 2 5" xfId="5038" xr:uid="{976405E7-ED1C-458B-A1E5-EE66A4674B4B}"/>
    <cellStyle name="Normal 9 5 2 2 3 3" xfId="3407" xr:uid="{5D454CCF-2C30-4044-A2F7-6647D94E1F87}"/>
    <cellStyle name="Normal 9 5 2 2 3 3 2" xfId="5042" xr:uid="{007DA5CA-B8AA-4E10-917B-1CB05FA0A179}"/>
    <cellStyle name="Normal 9 5 2 2 3 4" xfId="3408" xr:uid="{68CAB2D5-08AA-49F1-BA75-6AEB9F5D3B72}"/>
    <cellStyle name="Normal 9 5 2 2 3 4 2" xfId="5043" xr:uid="{4644936F-7BA8-41EF-8F32-6169BD2EDDDB}"/>
    <cellStyle name="Normal 9 5 2 2 3 5" xfId="3409" xr:uid="{44E17980-ADB1-4415-9315-534AC494A99C}"/>
    <cellStyle name="Normal 9 5 2 2 3 5 2" xfId="5044" xr:uid="{F9003AC4-11C1-46AA-AF2E-2DC942E16404}"/>
    <cellStyle name="Normal 9 5 2 2 3 6" xfId="5037" xr:uid="{C70AEB84-85F1-4F2D-BF1D-AE97F28F4D83}"/>
    <cellStyle name="Normal 9 5 2 2 4" xfId="3410" xr:uid="{411486BB-9633-46F0-946D-68A814AED050}"/>
    <cellStyle name="Normal 9 5 2 2 4 2" xfId="3411" xr:uid="{C7528CBF-DBFE-4E9E-80C5-C49A8D18CD6F}"/>
    <cellStyle name="Normal 9 5 2 2 4 2 2" xfId="5046" xr:uid="{51A13F62-8624-4555-AEDC-B941CBA4D791}"/>
    <cellStyle name="Normal 9 5 2 2 4 3" xfId="3412" xr:uid="{7F5B2E47-6D92-496D-BC50-3B2FC8B61F74}"/>
    <cellStyle name="Normal 9 5 2 2 4 3 2" xfId="5047" xr:uid="{1F08E17C-4D5D-449C-8C3A-84A62B51D596}"/>
    <cellStyle name="Normal 9 5 2 2 4 4" xfId="3413" xr:uid="{FB719BF7-968A-44B2-93BA-A1DFC25B720B}"/>
    <cellStyle name="Normal 9 5 2 2 4 4 2" xfId="5048" xr:uid="{80656C5F-0645-4B73-B71A-028037C104AA}"/>
    <cellStyle name="Normal 9 5 2 2 4 5" xfId="5045" xr:uid="{A6DB9B98-9FDC-4D8E-9EEE-45B4F99F39E1}"/>
    <cellStyle name="Normal 9 5 2 2 5" xfId="3414" xr:uid="{4F78E1C3-28A4-436E-BA47-A9880EF60790}"/>
    <cellStyle name="Normal 9 5 2 2 5 2" xfId="3415" xr:uid="{E69F01EA-649E-49AB-ACD0-2466E6EE86F2}"/>
    <cellStyle name="Normal 9 5 2 2 5 2 2" xfId="5050" xr:uid="{93D543BC-7883-4C99-955C-11E36F230B36}"/>
    <cellStyle name="Normal 9 5 2 2 5 3" xfId="3416" xr:uid="{DA05B143-4C99-4748-85AF-825B9393C79C}"/>
    <cellStyle name="Normal 9 5 2 2 5 3 2" xfId="5051" xr:uid="{6BCC6F94-F971-4344-8579-CF6C3CF53064}"/>
    <cellStyle name="Normal 9 5 2 2 5 4" xfId="3417" xr:uid="{5069A4B3-3BF3-48AE-B032-CB8140C52CF6}"/>
    <cellStyle name="Normal 9 5 2 2 5 4 2" xfId="5052" xr:uid="{FCFD10F4-C687-4744-83C9-DD67FB80000D}"/>
    <cellStyle name="Normal 9 5 2 2 5 5" xfId="5049" xr:uid="{D5E25941-4325-4493-991A-442C12585E1C}"/>
    <cellStyle name="Normal 9 5 2 2 6" xfId="3418" xr:uid="{72075071-D0C9-4115-9E38-BE34AA5DE497}"/>
    <cellStyle name="Normal 9 5 2 2 6 2" xfId="5053" xr:uid="{D2B14AD3-A8CE-4DA0-9309-700B9183EEEF}"/>
    <cellStyle name="Normal 9 5 2 2 7" xfId="3419" xr:uid="{DC6B40D1-0E37-44A6-9278-29C48108B824}"/>
    <cellStyle name="Normal 9 5 2 2 7 2" xfId="5054" xr:uid="{CDF86EDD-DA9A-434D-A9DA-F96A9EBDD0AF}"/>
    <cellStyle name="Normal 9 5 2 2 8" xfId="3420" xr:uid="{059E97EA-CE4E-41D4-BAF7-42C9817FFD55}"/>
    <cellStyle name="Normal 9 5 2 2 8 2" xfId="5055" xr:uid="{1B8C3BE9-D251-49FF-8F55-685615FB2636}"/>
    <cellStyle name="Normal 9 5 2 2 9" xfId="5024" xr:uid="{20BE16D1-18E8-444E-8F74-A6C31E5BAE13}"/>
    <cellStyle name="Normal 9 5 2 3" xfId="3421" xr:uid="{77560F62-00CC-4D99-8E08-E326EB14F8F5}"/>
    <cellStyle name="Normal 9 5 2 3 2" xfId="3422" xr:uid="{1C58F3B9-1304-4A7F-97DC-E41B4B539392}"/>
    <cellStyle name="Normal 9 5 2 3 2 2" xfId="3423" xr:uid="{14CF577D-347A-46D7-919D-BEE5D737C639}"/>
    <cellStyle name="Normal 9 5 2 3 2 2 2" xfId="5058" xr:uid="{EAE1794E-1061-4B77-8686-F93B51BD69EF}"/>
    <cellStyle name="Normal 9 5 2 3 2 3" xfId="3424" xr:uid="{6E1DE63A-6A34-431C-AF5D-5F5DC14F5299}"/>
    <cellStyle name="Normal 9 5 2 3 2 3 2" xfId="5059" xr:uid="{91F6DAAC-A7B4-49E3-AD54-E5F6458F2E17}"/>
    <cellStyle name="Normal 9 5 2 3 2 4" xfId="3425" xr:uid="{15EA0107-CF31-45BF-8BAC-AD368A9BDAFD}"/>
    <cellStyle name="Normal 9 5 2 3 2 4 2" xfId="5060" xr:uid="{9BFFB85E-D6D0-4765-BFF3-A930570B448A}"/>
    <cellStyle name="Normal 9 5 2 3 2 5" xfId="5057" xr:uid="{34A363C2-C336-4744-BA6D-51D0BA607F74}"/>
    <cellStyle name="Normal 9 5 2 3 3" xfId="3426" xr:uid="{2AA11085-9B2A-4838-80AD-33C32F4FC6D3}"/>
    <cellStyle name="Normal 9 5 2 3 3 2" xfId="3427" xr:uid="{E92026E3-24A0-4260-B0E2-36C80F488A18}"/>
    <cellStyle name="Normal 9 5 2 3 3 2 2" xfId="5062" xr:uid="{E45038D8-A9C5-4B96-AC08-565BD479A6FF}"/>
    <cellStyle name="Normal 9 5 2 3 3 3" xfId="3428" xr:uid="{48928E70-BE16-4CFE-A7A1-748789AA1585}"/>
    <cellStyle name="Normal 9 5 2 3 3 3 2" xfId="5063" xr:uid="{F225DC38-1FC1-41B0-B846-72C46BAC9924}"/>
    <cellStyle name="Normal 9 5 2 3 3 4" xfId="3429" xr:uid="{57D2D7C9-B732-44CB-98D8-76AB13FFEDAB}"/>
    <cellStyle name="Normal 9 5 2 3 3 4 2" xfId="5064" xr:uid="{F51983E1-5365-4F36-849F-B086E7E6B09E}"/>
    <cellStyle name="Normal 9 5 2 3 3 5" xfId="5061" xr:uid="{C27A7A61-03E4-4AE5-8B9D-9686E2F6A0AF}"/>
    <cellStyle name="Normal 9 5 2 3 4" xfId="3430" xr:uid="{4400AA52-B544-4425-BE6A-5A0F4E0D7D74}"/>
    <cellStyle name="Normal 9 5 2 3 4 2" xfId="5065" xr:uid="{8B441CC0-6E65-4D65-B3CB-868B53A03D58}"/>
    <cellStyle name="Normal 9 5 2 3 5" xfId="3431" xr:uid="{AABD2E73-E575-42D9-8854-47342E030D06}"/>
    <cellStyle name="Normal 9 5 2 3 5 2" xfId="5066" xr:uid="{DA928D46-E36C-4400-BAC2-9397164E98D5}"/>
    <cellStyle name="Normal 9 5 2 3 6" xfId="3432" xr:uid="{6A4A1030-E613-4067-9B02-EEAC03A80D02}"/>
    <cellStyle name="Normal 9 5 2 3 6 2" xfId="5067" xr:uid="{9A391DED-797D-4D15-8E17-01253446EB3E}"/>
    <cellStyle name="Normal 9 5 2 3 7" xfId="5056" xr:uid="{40FC70CB-128F-4DE6-AB89-B2753B4BC335}"/>
    <cellStyle name="Normal 9 5 2 4" xfId="3433" xr:uid="{5C64AB70-9739-4BDA-A470-14F1013D26B1}"/>
    <cellStyle name="Normal 9 5 2 4 2" xfId="3434" xr:uid="{10D5DEFB-CD79-4C44-B75D-FF5B5783C527}"/>
    <cellStyle name="Normal 9 5 2 4 2 2" xfId="3435" xr:uid="{CB86070B-1E85-470D-9526-F8202B070C01}"/>
    <cellStyle name="Normal 9 5 2 4 2 2 2" xfId="5070" xr:uid="{4D68D0EA-8C5F-4F97-AE24-289B140259C1}"/>
    <cellStyle name="Normal 9 5 2 4 2 3" xfId="3436" xr:uid="{F90F82F4-D43D-4F4C-BCA4-C044AE9EC742}"/>
    <cellStyle name="Normal 9 5 2 4 2 3 2" xfId="5071" xr:uid="{F56B3ED1-47AE-4C00-B775-8DBA4D87DD8E}"/>
    <cellStyle name="Normal 9 5 2 4 2 4" xfId="3437" xr:uid="{A247DD3B-5156-4F02-9528-07648ECC8E5C}"/>
    <cellStyle name="Normal 9 5 2 4 2 4 2" xfId="5072" xr:uid="{FE7BE590-324C-48F7-B643-6671A41A28C8}"/>
    <cellStyle name="Normal 9 5 2 4 2 5" xfId="5069" xr:uid="{64408CDD-CFF9-432E-8DF5-AF3D95B65F7B}"/>
    <cellStyle name="Normal 9 5 2 4 3" xfId="3438" xr:uid="{98523EBA-7904-43D3-88B3-BAAFD2BFCC6F}"/>
    <cellStyle name="Normal 9 5 2 4 3 2" xfId="5073" xr:uid="{951092BE-3F1B-4730-88BA-6059DAC5A7E5}"/>
    <cellStyle name="Normal 9 5 2 4 4" xfId="3439" xr:uid="{436AF178-F9F9-431C-9F8E-5B903EF99580}"/>
    <cellStyle name="Normal 9 5 2 4 4 2" xfId="5074" xr:uid="{934E3458-F90C-4D50-BF1F-743917F0AD3D}"/>
    <cellStyle name="Normal 9 5 2 4 5" xfId="3440" xr:uid="{3A72B653-E6D2-4222-8D68-9F750803CFEF}"/>
    <cellStyle name="Normal 9 5 2 4 5 2" xfId="5075" xr:uid="{D7CD694C-5A9E-49F7-A304-30E30089EEB7}"/>
    <cellStyle name="Normal 9 5 2 4 6" xfId="5068" xr:uid="{6FA65F5B-D5C6-41EB-AC22-1EAB605476AC}"/>
    <cellStyle name="Normal 9 5 2 5" xfId="3441" xr:uid="{19480B37-02E1-4DE5-9CAB-FEC41AECD3E2}"/>
    <cellStyle name="Normal 9 5 2 5 2" xfId="3442" xr:uid="{B3F047A8-882E-4E4E-8AC4-AF94A4137983}"/>
    <cellStyle name="Normal 9 5 2 5 2 2" xfId="5077" xr:uid="{8D9B54DD-A81A-499A-A5B1-E037BA25D383}"/>
    <cellStyle name="Normal 9 5 2 5 3" xfId="3443" xr:uid="{A9E95CF5-3C24-4B01-89A9-0A974BC53293}"/>
    <cellStyle name="Normal 9 5 2 5 3 2" xfId="5078" xr:uid="{3666A8E4-874F-4FA8-93B9-200EEEC5ABDB}"/>
    <cellStyle name="Normal 9 5 2 5 4" xfId="3444" xr:uid="{E41A797F-281A-46A4-BEB8-1A23D655C354}"/>
    <cellStyle name="Normal 9 5 2 5 4 2" xfId="5079" xr:uid="{A64A4DA5-CDF2-4E6A-898D-29E789948FC4}"/>
    <cellStyle name="Normal 9 5 2 5 5" xfId="5076" xr:uid="{C80CBB6C-7192-4F98-8D12-6766375BC4F3}"/>
    <cellStyle name="Normal 9 5 2 6" xfId="3445" xr:uid="{B7E7DA55-369E-4D10-BE02-F2F70E601B68}"/>
    <cellStyle name="Normal 9 5 2 6 2" xfId="3446" xr:uid="{17A34CD3-E9D1-4E6E-B3BA-7E066921F6C4}"/>
    <cellStyle name="Normal 9 5 2 6 2 2" xfId="5081" xr:uid="{60E36CDF-D161-4D77-94C6-7EF8314B2A27}"/>
    <cellStyle name="Normal 9 5 2 6 3" xfId="3447" xr:uid="{5D59F459-EDC5-42FB-907F-09EF56BE8498}"/>
    <cellStyle name="Normal 9 5 2 6 3 2" xfId="5082" xr:uid="{5BB9D238-1900-4363-B41D-2DBCC5A16B71}"/>
    <cellStyle name="Normal 9 5 2 6 4" xfId="3448" xr:uid="{2F334B2B-0314-469E-8F9B-D9BB1F9E745E}"/>
    <cellStyle name="Normal 9 5 2 6 4 2" xfId="5083" xr:uid="{7D0886D8-B93E-467E-B894-52363CD2C12E}"/>
    <cellStyle name="Normal 9 5 2 6 5" xfId="5080" xr:uid="{FD50D05D-ABB4-4AF6-8A4D-E4F181B8278F}"/>
    <cellStyle name="Normal 9 5 2 7" xfId="3449" xr:uid="{8D9D68FC-436B-4C01-A7E8-23EBECBD3444}"/>
    <cellStyle name="Normal 9 5 2 7 2" xfId="5084" xr:uid="{32D64A31-09D9-4F74-9CD4-267D108F2AFB}"/>
    <cellStyle name="Normal 9 5 2 8" xfId="3450" xr:uid="{4459279D-FDAF-4650-9AC9-BD07E4A1E882}"/>
    <cellStyle name="Normal 9 5 2 8 2" xfId="5085" xr:uid="{C95F9B79-C669-43A8-B44F-22ED0CC50790}"/>
    <cellStyle name="Normal 9 5 2 9" xfId="3451" xr:uid="{FA95101F-3997-43EB-A061-B492DD20BB4B}"/>
    <cellStyle name="Normal 9 5 2 9 2" xfId="5086" xr:uid="{B03C882E-6847-4869-9A27-72325A08B3C3}"/>
    <cellStyle name="Normal 9 5 3" xfId="3452" xr:uid="{02E03983-51F3-4438-A312-BB543571B875}"/>
    <cellStyle name="Normal 9 5 3 2" xfId="3453" xr:uid="{ECEEA3B1-791C-4453-A717-408615011F7F}"/>
    <cellStyle name="Normal 9 5 3 2 2" xfId="3454" xr:uid="{CD600D42-29BA-4EC9-996F-8CA2A1C7896A}"/>
    <cellStyle name="Normal 9 5 3 2 2 2" xfId="3455" xr:uid="{41C142E9-04EC-45EA-9D85-A72DC959B665}"/>
    <cellStyle name="Normal 9 5 3 2 2 2 2" xfId="4274" xr:uid="{B586F43B-5D3A-47FC-9CA1-DB42D69BE03F}"/>
    <cellStyle name="Normal 9 5 3 2 2 2 2 2" xfId="5091" xr:uid="{D50A2C08-1DFC-4F88-B8E2-B0964F2504CC}"/>
    <cellStyle name="Normal 9 5 3 2 2 2 3" xfId="5090" xr:uid="{D1567E1B-6455-4D0F-8D44-CD18710B0A79}"/>
    <cellStyle name="Normal 9 5 3 2 2 3" xfId="3456" xr:uid="{C2C7EC21-B85C-40E9-A74D-FDA967C625EF}"/>
    <cellStyle name="Normal 9 5 3 2 2 3 2" xfId="5092" xr:uid="{69B17FBB-A3D7-4022-955E-DE268C9538AD}"/>
    <cellStyle name="Normal 9 5 3 2 2 4" xfId="3457" xr:uid="{D0CCBFFA-29F1-41D9-A007-297426615AD6}"/>
    <cellStyle name="Normal 9 5 3 2 2 4 2" xfId="5093" xr:uid="{D28D2D19-6923-48C0-9BB1-C4375545D44C}"/>
    <cellStyle name="Normal 9 5 3 2 2 5" xfId="5089" xr:uid="{92A4B867-ABDA-4F9C-89FB-B4D90C04B9DC}"/>
    <cellStyle name="Normal 9 5 3 2 3" xfId="3458" xr:uid="{FE4B8294-B0F8-43F0-859C-3D7153AC15A3}"/>
    <cellStyle name="Normal 9 5 3 2 3 2" xfId="3459" xr:uid="{AFA23DBF-ABF7-4B1A-A9D4-187A75BEB7C9}"/>
    <cellStyle name="Normal 9 5 3 2 3 2 2" xfId="5095" xr:uid="{ED671BAE-B1C4-4A38-B79B-6B23B30AFE6A}"/>
    <cellStyle name="Normal 9 5 3 2 3 3" xfId="3460" xr:uid="{72F112B7-6E12-4851-B9C3-99237E1D2CCD}"/>
    <cellStyle name="Normal 9 5 3 2 3 3 2" xfId="5096" xr:uid="{DEDF212D-584E-4133-87AA-20FE82EDBC05}"/>
    <cellStyle name="Normal 9 5 3 2 3 4" xfId="3461" xr:uid="{3303F94F-36F8-401B-AF27-5F359C1F737A}"/>
    <cellStyle name="Normal 9 5 3 2 3 4 2" xfId="5097" xr:uid="{125C5171-71AD-4192-8AB0-485FBF0CCE44}"/>
    <cellStyle name="Normal 9 5 3 2 3 5" xfId="5094" xr:uid="{520B2772-CD73-4C97-AB7B-9764419EED80}"/>
    <cellStyle name="Normal 9 5 3 2 4" xfId="3462" xr:uid="{9FC04792-30EB-4EA3-BBAC-1FBDAEFF3181}"/>
    <cellStyle name="Normal 9 5 3 2 4 2" xfId="5098" xr:uid="{116CBF03-1095-4109-9D3A-635DFB885ED7}"/>
    <cellStyle name="Normal 9 5 3 2 5" xfId="3463" xr:uid="{2059F78C-8FDB-401A-BBD7-1B8CF7D7D546}"/>
    <cellStyle name="Normal 9 5 3 2 5 2" xfId="5099" xr:uid="{38AFE91A-39E1-4D54-8BD0-BAABCD425CFB}"/>
    <cellStyle name="Normal 9 5 3 2 6" xfId="3464" xr:uid="{6C5FA1C1-993F-4CC1-A484-4759FB27B1A1}"/>
    <cellStyle name="Normal 9 5 3 2 6 2" xfId="5100" xr:uid="{528ACA12-D4B9-4C78-8680-CFF52BA976F3}"/>
    <cellStyle name="Normal 9 5 3 2 7" xfId="5088" xr:uid="{E088914B-871C-40F2-AA30-352791B68BF0}"/>
    <cellStyle name="Normal 9 5 3 3" xfId="3465" xr:uid="{6E4E8DE7-07C0-4154-A04E-FF8F1FF5A387}"/>
    <cellStyle name="Normal 9 5 3 3 2" xfId="3466" xr:uid="{DA1719B3-D8F8-4859-9248-E995D6516C1D}"/>
    <cellStyle name="Normal 9 5 3 3 2 2" xfId="3467" xr:uid="{5BBCFA73-7D4B-4585-AD9F-202570DBB54E}"/>
    <cellStyle name="Normal 9 5 3 3 2 2 2" xfId="5103" xr:uid="{66223D70-AF16-46A9-82C9-A67C9D900E54}"/>
    <cellStyle name="Normal 9 5 3 3 2 3" xfId="3468" xr:uid="{56450106-A937-4922-9F2D-E83FDDA15EBD}"/>
    <cellStyle name="Normal 9 5 3 3 2 3 2" xfId="5104" xr:uid="{FF771CC8-67F9-42FA-A98F-7E221FCBA5F5}"/>
    <cellStyle name="Normal 9 5 3 3 2 4" xfId="3469" xr:uid="{4EDCE9A4-DC76-481C-B988-5ABFC0FE2A88}"/>
    <cellStyle name="Normal 9 5 3 3 2 4 2" xfId="5105" xr:uid="{0C4240FE-C711-4CF9-AFE6-AD483C746160}"/>
    <cellStyle name="Normal 9 5 3 3 2 5" xfId="5102" xr:uid="{7630AA95-EAC4-48C1-A0BB-80C63FDBE198}"/>
    <cellStyle name="Normal 9 5 3 3 3" xfId="3470" xr:uid="{09A542CC-7047-447B-AC23-F5503DEAEE42}"/>
    <cellStyle name="Normal 9 5 3 3 3 2" xfId="5106" xr:uid="{78C79056-0216-479E-85AA-C11DAC3B1777}"/>
    <cellStyle name="Normal 9 5 3 3 4" xfId="3471" xr:uid="{DCDE9899-4B22-4CB8-B8DC-84E12C435752}"/>
    <cellStyle name="Normal 9 5 3 3 4 2" xfId="5107" xr:uid="{F9026975-6AB7-47A8-A0CC-8DB7B1494CD4}"/>
    <cellStyle name="Normal 9 5 3 3 5" xfId="3472" xr:uid="{2FA56B2B-20D5-446A-BAC9-95D51004A51D}"/>
    <cellStyle name="Normal 9 5 3 3 5 2" xfId="5108" xr:uid="{882895DF-0A8B-4BA9-938C-9C4EE47A26AF}"/>
    <cellStyle name="Normal 9 5 3 3 6" xfId="5101" xr:uid="{5DEA7D34-A63A-475F-AE2E-CA5EBC75B558}"/>
    <cellStyle name="Normal 9 5 3 4" xfId="3473" xr:uid="{EB8436E8-44DF-48C4-87A7-11C709814D1A}"/>
    <cellStyle name="Normal 9 5 3 4 2" xfId="3474" xr:uid="{474EF7B4-6051-449A-A9D9-DA68AAFB942C}"/>
    <cellStyle name="Normal 9 5 3 4 2 2" xfId="5110" xr:uid="{8C80C1FF-E54E-4354-B9C5-BE90851A772B}"/>
    <cellStyle name="Normal 9 5 3 4 3" xfId="3475" xr:uid="{C907A52F-DEE6-4319-9075-DCC3EBC773E5}"/>
    <cellStyle name="Normal 9 5 3 4 3 2" xfId="5111" xr:uid="{B4AC03CC-15F0-4F65-A812-7F9E7F025BB1}"/>
    <cellStyle name="Normal 9 5 3 4 4" xfId="3476" xr:uid="{36D4900B-A71E-4857-8E9A-A54F2A5348D1}"/>
    <cellStyle name="Normal 9 5 3 4 4 2" xfId="5112" xr:uid="{A996256E-6C81-4548-8FB8-7404D63A0B05}"/>
    <cellStyle name="Normal 9 5 3 4 5" xfId="5109" xr:uid="{2615E62F-E092-409D-933D-74601A8F1FF4}"/>
    <cellStyle name="Normal 9 5 3 5" xfId="3477" xr:uid="{4F11E8F1-CDC5-4326-A54E-2561FA7A605E}"/>
    <cellStyle name="Normal 9 5 3 5 2" xfId="3478" xr:uid="{07B1758D-D07D-4912-B02F-69EC9ED06982}"/>
    <cellStyle name="Normal 9 5 3 5 2 2" xfId="5114" xr:uid="{22D92B90-3F3D-41AD-8479-4D166E694799}"/>
    <cellStyle name="Normal 9 5 3 5 3" xfId="3479" xr:uid="{C9572AA4-9C6A-49C6-8958-7C84EA01DD40}"/>
    <cellStyle name="Normal 9 5 3 5 3 2" xfId="5115" xr:uid="{23174232-B946-4368-A8E7-93C6AE1EC05C}"/>
    <cellStyle name="Normal 9 5 3 5 4" xfId="3480" xr:uid="{6B1C89C6-2FBD-409F-A315-829ABF20F789}"/>
    <cellStyle name="Normal 9 5 3 5 4 2" xfId="5116" xr:uid="{767AB35F-AA10-41E5-84F7-BDCE34DD90C8}"/>
    <cellStyle name="Normal 9 5 3 5 5" xfId="5113" xr:uid="{B021F210-B995-4AA4-9F69-BC18C037BAB3}"/>
    <cellStyle name="Normal 9 5 3 6" xfId="3481" xr:uid="{2DE548EB-8ED9-4837-840F-6964C2990A5D}"/>
    <cellStyle name="Normal 9 5 3 6 2" xfId="5117" xr:uid="{A25635EF-C74A-4952-92C9-9118C5B90DA2}"/>
    <cellStyle name="Normal 9 5 3 7" xfId="3482" xr:uid="{59440865-8880-44E3-AD45-0D0E0E163A24}"/>
    <cellStyle name="Normal 9 5 3 7 2" xfId="5118" xr:uid="{0FB22F23-FD7A-42E7-84CB-2AA27842882F}"/>
    <cellStyle name="Normal 9 5 3 8" xfId="3483" xr:uid="{9646DE17-F6EF-4898-99D0-CC8DCD56CBBB}"/>
    <cellStyle name="Normal 9 5 3 8 2" xfId="5119" xr:uid="{17C9EB4D-CED3-4A84-8428-EBF8CDA4F939}"/>
    <cellStyle name="Normal 9 5 3 9" xfId="5087" xr:uid="{2351DA84-2A80-467E-86B8-60966DB88C89}"/>
    <cellStyle name="Normal 9 5 4" xfId="3484" xr:uid="{014FE636-6DBF-4E01-B573-059B1A7BD958}"/>
    <cellStyle name="Normal 9 5 4 2" xfId="3485" xr:uid="{0B41C805-F023-4AC2-A7F3-CF3A0B60E003}"/>
    <cellStyle name="Normal 9 5 4 2 2" xfId="3486" xr:uid="{37990920-1042-4D16-9023-B3A76AAB6313}"/>
    <cellStyle name="Normal 9 5 4 2 2 2" xfId="3487" xr:uid="{5A6171CB-44A6-40BF-877A-2CA3DED85E22}"/>
    <cellStyle name="Normal 9 5 4 2 2 2 2" xfId="5123" xr:uid="{3974EEAA-87B7-490C-8117-E4D202B6C111}"/>
    <cellStyle name="Normal 9 5 4 2 2 3" xfId="3488" xr:uid="{13B0DB38-6F37-4F2C-9DC2-FE1B2999FCDC}"/>
    <cellStyle name="Normal 9 5 4 2 2 3 2" xfId="5124" xr:uid="{9F730F33-E356-47B7-988A-A5AE6C4D50BB}"/>
    <cellStyle name="Normal 9 5 4 2 2 4" xfId="3489" xr:uid="{A1236AA0-0F42-4D47-AD49-E57DB30D4E49}"/>
    <cellStyle name="Normal 9 5 4 2 2 4 2" xfId="5125" xr:uid="{A8613AA6-5C64-433A-A2D1-D2396C08CF42}"/>
    <cellStyle name="Normal 9 5 4 2 2 5" xfId="5122" xr:uid="{C4361D4A-9AEE-4DB1-BFBB-E6FC105466A9}"/>
    <cellStyle name="Normal 9 5 4 2 3" xfId="3490" xr:uid="{482FF1A9-B50F-4D6A-903F-5BDF4C2455CF}"/>
    <cellStyle name="Normal 9 5 4 2 3 2" xfId="5126" xr:uid="{8EFA4625-1945-4BD4-9146-37EA4628D1F8}"/>
    <cellStyle name="Normal 9 5 4 2 4" xfId="3491" xr:uid="{B8AAB197-B04D-4F1B-8144-B280A07C0BED}"/>
    <cellStyle name="Normal 9 5 4 2 4 2" xfId="5127" xr:uid="{134DAC30-51A9-4C6A-A7FB-C4741A8DB6BA}"/>
    <cellStyle name="Normal 9 5 4 2 5" xfId="3492" xr:uid="{9519C2C2-1E69-4FF8-8408-78A00EACCB81}"/>
    <cellStyle name="Normal 9 5 4 2 5 2" xfId="5128" xr:uid="{A109AEEF-964F-40AB-A87F-79932CF107B5}"/>
    <cellStyle name="Normal 9 5 4 2 6" xfId="5121" xr:uid="{4DF5FDE9-43D4-487D-ABF6-97EB8ECE26CB}"/>
    <cellStyle name="Normal 9 5 4 3" xfId="3493" xr:uid="{A1840EAC-995F-4987-AE6D-28C73F404E03}"/>
    <cellStyle name="Normal 9 5 4 3 2" xfId="3494" xr:uid="{3A62C6BB-3FC4-4B3B-BA47-93574B8D790D}"/>
    <cellStyle name="Normal 9 5 4 3 2 2" xfId="5130" xr:uid="{5753D941-38A3-429C-A715-A7D73712A138}"/>
    <cellStyle name="Normal 9 5 4 3 3" xfId="3495" xr:uid="{0ABF4497-26C2-409C-A4A5-8DD6370ED04B}"/>
    <cellStyle name="Normal 9 5 4 3 3 2" xfId="5131" xr:uid="{085BA92F-9715-4A5F-A587-C78C1EA3690C}"/>
    <cellStyle name="Normal 9 5 4 3 4" xfId="3496" xr:uid="{46B7D0EF-1137-437F-8CAA-EA5A00B615D8}"/>
    <cellStyle name="Normal 9 5 4 3 4 2" xfId="5132" xr:uid="{BA811960-302E-4008-9A49-8F70919AC7B1}"/>
    <cellStyle name="Normal 9 5 4 3 5" xfId="5129" xr:uid="{A5A5870B-12DA-4080-B404-C8724471DAF9}"/>
    <cellStyle name="Normal 9 5 4 4" xfId="3497" xr:uid="{57D02C72-86F5-4434-9599-B148F6DC783C}"/>
    <cellStyle name="Normal 9 5 4 4 2" xfId="3498" xr:uid="{239571FD-12CD-4DA9-9AAD-D6FF482DA8BD}"/>
    <cellStyle name="Normal 9 5 4 4 2 2" xfId="5134" xr:uid="{5CBA812D-BC28-4CB9-9C6B-A748CF25F255}"/>
    <cellStyle name="Normal 9 5 4 4 3" xfId="3499" xr:uid="{F534E0C4-AE57-488E-B43C-63396AC56E7D}"/>
    <cellStyle name="Normal 9 5 4 4 3 2" xfId="5135" xr:uid="{937B6C1F-3A5F-4563-84AC-6DAAABA82719}"/>
    <cellStyle name="Normal 9 5 4 4 4" xfId="3500" xr:uid="{AE62A3DA-3E58-48EA-898A-77A6F1F93DFC}"/>
    <cellStyle name="Normal 9 5 4 4 4 2" xfId="5136" xr:uid="{6867D729-515F-4F26-92E8-98EDA466FB02}"/>
    <cellStyle name="Normal 9 5 4 4 5" xfId="5133" xr:uid="{31A0A1A2-8C2A-4988-97DE-3538184419A6}"/>
    <cellStyle name="Normal 9 5 4 5" xfId="3501" xr:uid="{95C1D275-59A6-4527-9B80-249323CE8E51}"/>
    <cellStyle name="Normal 9 5 4 5 2" xfId="5137" xr:uid="{569C8D52-3B79-4174-8F3B-8F12F0CF885F}"/>
    <cellStyle name="Normal 9 5 4 6" xfId="3502" xr:uid="{12235091-CD96-4431-9C69-F8B4BAF36923}"/>
    <cellStyle name="Normal 9 5 4 6 2" xfId="5138" xr:uid="{9A500C05-B482-4333-9FFF-FA46AB449632}"/>
    <cellStyle name="Normal 9 5 4 7" xfId="3503" xr:uid="{46E782B0-9308-45C0-9FAD-D437F834B62A}"/>
    <cellStyle name="Normal 9 5 4 7 2" xfId="5139" xr:uid="{1F69ED02-7B35-4503-9CA8-3F7C51EF0E63}"/>
    <cellStyle name="Normal 9 5 4 8" xfId="5120" xr:uid="{5461A42E-0D20-4B97-BA28-E617C7FE4F31}"/>
    <cellStyle name="Normal 9 5 5" xfId="3504" xr:uid="{944A31ED-D102-4FD5-8FDC-7375895A27A9}"/>
    <cellStyle name="Normal 9 5 5 2" xfId="3505" xr:uid="{340ED5F6-52F9-446C-B562-AD7A0CD1CD7B}"/>
    <cellStyle name="Normal 9 5 5 2 2" xfId="3506" xr:uid="{1117EE87-1025-4D11-AE5E-78078EF82864}"/>
    <cellStyle name="Normal 9 5 5 2 2 2" xfId="5142" xr:uid="{96FD803E-9A69-424D-8B7C-0D9EC40B46AE}"/>
    <cellStyle name="Normal 9 5 5 2 3" xfId="3507" xr:uid="{E50FD912-F0C5-49C9-9A41-48289BDBED76}"/>
    <cellStyle name="Normal 9 5 5 2 3 2" xfId="5143" xr:uid="{640EFF79-560C-4BD2-8CF4-E6F553C40F3C}"/>
    <cellStyle name="Normal 9 5 5 2 4" xfId="3508" xr:uid="{5A5C445C-26D3-479B-83C9-BAE63E5528FE}"/>
    <cellStyle name="Normal 9 5 5 2 4 2" xfId="5144" xr:uid="{855479A1-CCB4-400F-90CF-2C41EE45E2E5}"/>
    <cellStyle name="Normal 9 5 5 2 5" xfId="5141" xr:uid="{74BD7ED9-B199-462D-8315-08176A08B5A9}"/>
    <cellStyle name="Normal 9 5 5 3" xfId="3509" xr:uid="{88447763-60EC-4EF7-950E-0117042F0733}"/>
    <cellStyle name="Normal 9 5 5 3 2" xfId="3510" xr:uid="{EE1E0A28-E3A2-48F3-8BB1-46CDEDB397E9}"/>
    <cellStyle name="Normal 9 5 5 3 2 2" xfId="5146" xr:uid="{809799D1-3B2F-4151-AF41-92A9A6177A88}"/>
    <cellStyle name="Normal 9 5 5 3 3" xfId="3511" xr:uid="{9D566929-66F0-4CAB-8088-6963D1C5695A}"/>
    <cellStyle name="Normal 9 5 5 3 3 2" xfId="5147" xr:uid="{03EF02FB-2869-4AF4-88C5-3AC5FE4DC96C}"/>
    <cellStyle name="Normal 9 5 5 3 4" xfId="3512" xr:uid="{020A320F-55D9-4A25-91D2-8E648A018219}"/>
    <cellStyle name="Normal 9 5 5 3 4 2" xfId="5148" xr:uid="{43ED073E-A03B-420A-B4E3-70BF5A487191}"/>
    <cellStyle name="Normal 9 5 5 3 5" xfId="5145" xr:uid="{7F9991E8-F33B-4982-82D6-CD39649CDCB3}"/>
    <cellStyle name="Normal 9 5 5 4" xfId="3513" xr:uid="{55D0703F-EB0D-4977-9F09-7F2C7B25A674}"/>
    <cellStyle name="Normal 9 5 5 4 2" xfId="5149" xr:uid="{EA273861-8C46-4B38-B634-33B2718BB7D0}"/>
    <cellStyle name="Normal 9 5 5 5" xfId="3514" xr:uid="{A8E3AC23-9E71-4E04-8F20-FE0560792B65}"/>
    <cellStyle name="Normal 9 5 5 5 2" xfId="5150" xr:uid="{F80D1FE8-7954-4BC7-9113-9AF70D84BE11}"/>
    <cellStyle name="Normal 9 5 5 6" xfId="3515" xr:uid="{512F85FD-10F3-4ED3-AD09-217F3F56CAC6}"/>
    <cellStyle name="Normal 9 5 5 6 2" xfId="5151" xr:uid="{F8F02B47-A7B2-4633-84EF-47EE846E1855}"/>
    <cellStyle name="Normal 9 5 5 7" xfId="5140" xr:uid="{4CE266BB-9787-4DA8-8779-FD2E557F8AC1}"/>
    <cellStyle name="Normal 9 5 6" xfId="3516" xr:uid="{14841704-0D06-4102-8CE2-9D8ABD68D0CB}"/>
    <cellStyle name="Normal 9 5 6 2" xfId="3517" xr:uid="{50CDEA84-5DB1-49FC-8850-0DA9F7A8C065}"/>
    <cellStyle name="Normal 9 5 6 2 2" xfId="3518" xr:uid="{53214D2C-47EE-45CB-983E-36FB940DEAEA}"/>
    <cellStyle name="Normal 9 5 6 2 2 2" xfId="5154" xr:uid="{C4821E76-217B-4C3C-B076-62BBE9972F14}"/>
    <cellStyle name="Normal 9 5 6 2 3" xfId="3519" xr:uid="{6587AD55-9A28-4AA7-9666-3463CB39F234}"/>
    <cellStyle name="Normal 9 5 6 2 3 2" xfId="5155" xr:uid="{5B11F022-EB26-4DE4-8C35-3999683167DC}"/>
    <cellStyle name="Normal 9 5 6 2 4" xfId="3520" xr:uid="{D09F660A-8FF4-43EA-8FF3-830927C3CCCC}"/>
    <cellStyle name="Normal 9 5 6 2 4 2" xfId="5156" xr:uid="{BA0B437B-2E80-4154-A2FF-70F7CD8EA032}"/>
    <cellStyle name="Normal 9 5 6 2 5" xfId="5153" xr:uid="{2D630CEF-4F87-4F57-860F-6669B99FC259}"/>
    <cellStyle name="Normal 9 5 6 3" xfId="3521" xr:uid="{4E34CA25-32E4-4439-95A6-101354C4B8F6}"/>
    <cellStyle name="Normal 9 5 6 3 2" xfId="5157" xr:uid="{652A0420-3496-4654-8930-118A96665B98}"/>
    <cellStyle name="Normal 9 5 6 4" xfId="3522" xr:uid="{5DD51406-07F9-4FFC-BC2D-BDC59D219782}"/>
    <cellStyle name="Normal 9 5 6 4 2" xfId="5158" xr:uid="{3EEC71CD-9C77-4228-877B-0595E9B789D8}"/>
    <cellStyle name="Normal 9 5 6 5" xfId="3523" xr:uid="{44D00952-9E83-44ED-B407-5B81EF3BB2A5}"/>
    <cellStyle name="Normal 9 5 6 5 2" xfId="5159" xr:uid="{6EB6E759-B8FB-46F6-BC3F-DB56EA78BF8C}"/>
    <cellStyle name="Normal 9 5 6 6" xfId="5152" xr:uid="{CE238544-073B-4131-93C4-D5314DD2BB6D}"/>
    <cellStyle name="Normal 9 5 7" xfId="3524" xr:uid="{4F2A45D1-FB33-4B2D-80EB-12854544C4B0}"/>
    <cellStyle name="Normal 9 5 7 2" xfId="3525" xr:uid="{876C0FFF-5059-4D3E-A356-E929273C0382}"/>
    <cellStyle name="Normal 9 5 7 2 2" xfId="5161" xr:uid="{F6B51926-61E5-438A-A53F-6857AC5A1672}"/>
    <cellStyle name="Normal 9 5 7 3" xfId="3526" xr:uid="{8E0A4659-F4D6-4534-B97A-B5485C3DD8C0}"/>
    <cellStyle name="Normal 9 5 7 3 2" xfId="5162" xr:uid="{8200C5ED-DCF7-4D64-AFE9-1A878A1C563E}"/>
    <cellStyle name="Normal 9 5 7 4" xfId="3527" xr:uid="{0AECBB29-8A3F-4C65-97BD-61F7B3086072}"/>
    <cellStyle name="Normal 9 5 7 4 2" xfId="5163" xr:uid="{B5722F0A-DA42-4186-B307-7283E4449131}"/>
    <cellStyle name="Normal 9 5 7 5" xfId="5160" xr:uid="{BAC32F9F-7018-4DB3-93AC-9FD5CD37BF8C}"/>
    <cellStyle name="Normal 9 5 8" xfId="3528" xr:uid="{2773894A-4F6A-4470-892E-4FCDE3C10DF5}"/>
    <cellStyle name="Normal 9 5 8 2" xfId="3529" xr:uid="{FE2FF323-A7A5-4AE6-8378-C3A0A8FE7277}"/>
    <cellStyle name="Normal 9 5 8 2 2" xfId="5165" xr:uid="{9F4651CB-D5D3-42C3-9D13-49E868BD62EF}"/>
    <cellStyle name="Normal 9 5 8 3" xfId="3530" xr:uid="{CAC92075-555C-4A81-A57E-885E4428D9AB}"/>
    <cellStyle name="Normal 9 5 8 3 2" xfId="5166" xr:uid="{BCD58EC5-44EB-4575-829F-96231FDB9FA7}"/>
    <cellStyle name="Normal 9 5 8 4" xfId="3531" xr:uid="{2FFC40B5-2792-4B80-807B-112D419908A1}"/>
    <cellStyle name="Normal 9 5 8 4 2" xfId="5167" xr:uid="{1A9B02F4-174D-4111-9F9E-E3711D89E107}"/>
    <cellStyle name="Normal 9 5 8 5" xfId="5164" xr:uid="{F4A49498-738B-4562-A6C5-3E9B26C538F0}"/>
    <cellStyle name="Normal 9 5 9" xfId="3532" xr:uid="{836D700B-2929-40D2-B647-546F3E9893B2}"/>
    <cellStyle name="Normal 9 5 9 2" xfId="5168" xr:uid="{CF2A6643-614F-4FA2-B05C-05FC83252ADF}"/>
    <cellStyle name="Normal 9 6" xfId="3533" xr:uid="{ECA8A20D-9518-466E-92A6-DBEB0DDBFE65}"/>
    <cellStyle name="Normal 9 6 10" xfId="5169" xr:uid="{28F2B58B-7DD8-4E40-9741-389D10A7BDBF}"/>
    <cellStyle name="Normal 9 6 2" xfId="3534" xr:uid="{DC1C2B7C-8477-41C7-B8A2-E21D9B60A67B}"/>
    <cellStyle name="Normal 9 6 2 2" xfId="3535" xr:uid="{3CAA6048-6E4F-424C-8A69-55EACA7F3456}"/>
    <cellStyle name="Normal 9 6 2 2 2" xfId="3536" xr:uid="{EFBD70C9-B2DA-4960-809E-2552FD43FC5E}"/>
    <cellStyle name="Normal 9 6 2 2 2 2" xfId="3537" xr:uid="{B9E4FC6E-4EFC-43D1-B550-D4FF90D7A3AF}"/>
    <cellStyle name="Normal 9 6 2 2 2 2 2" xfId="5173" xr:uid="{8A75E4E2-8F97-48A1-857F-4B0E2D2B9E14}"/>
    <cellStyle name="Normal 9 6 2 2 2 3" xfId="3538" xr:uid="{300D412F-DEC2-4EC4-BAF2-1645199125FD}"/>
    <cellStyle name="Normal 9 6 2 2 2 3 2" xfId="5174" xr:uid="{D74D1A9E-AD7E-44DB-B2B0-35B63C994EAB}"/>
    <cellStyle name="Normal 9 6 2 2 2 4" xfId="3539" xr:uid="{FD1015D0-E81C-40F9-A897-7FDA32D54FE3}"/>
    <cellStyle name="Normal 9 6 2 2 2 4 2" xfId="5175" xr:uid="{0518AAF8-78A4-48C8-BE8E-E539D2FDCBEA}"/>
    <cellStyle name="Normal 9 6 2 2 2 5" xfId="5172" xr:uid="{96A4A4D4-8C36-4C5F-A8C4-ADEFFF150046}"/>
    <cellStyle name="Normal 9 6 2 2 3" xfId="3540" xr:uid="{F5C23693-6109-4660-9962-910BD755346F}"/>
    <cellStyle name="Normal 9 6 2 2 3 2" xfId="3541" xr:uid="{D00DC43B-87E2-479A-BFA7-16274B60BEE5}"/>
    <cellStyle name="Normal 9 6 2 2 3 2 2" xfId="5177" xr:uid="{97B13D10-251B-4D28-9572-EF99EF0C701F}"/>
    <cellStyle name="Normal 9 6 2 2 3 3" xfId="3542" xr:uid="{9F85740A-75B4-4FA3-B8B8-0A8ABA6BA038}"/>
    <cellStyle name="Normal 9 6 2 2 3 3 2" xfId="5178" xr:uid="{4A5B70FA-808E-4DE1-9523-91AE345B73D7}"/>
    <cellStyle name="Normal 9 6 2 2 3 4" xfId="3543" xr:uid="{29589E54-EF0D-47E1-86A4-AB90DF7D8EA9}"/>
    <cellStyle name="Normal 9 6 2 2 3 4 2" xfId="5179" xr:uid="{426E442D-5EDA-498C-A531-D1022093328A}"/>
    <cellStyle name="Normal 9 6 2 2 3 5" xfId="5176" xr:uid="{7D953302-4012-4DEA-8D4B-921201FCE5B8}"/>
    <cellStyle name="Normal 9 6 2 2 4" xfId="3544" xr:uid="{4EC2C190-A0FC-430D-A75A-C19C76686737}"/>
    <cellStyle name="Normal 9 6 2 2 4 2" xfId="5180" xr:uid="{4A2BDE1D-6715-4BDF-8FAE-111E826E1410}"/>
    <cellStyle name="Normal 9 6 2 2 5" xfId="3545" xr:uid="{3E3DC427-E22C-4353-9EC2-71CA3ED524EE}"/>
    <cellStyle name="Normal 9 6 2 2 5 2" xfId="5181" xr:uid="{056B3425-6DDC-4A37-8A70-B3CA2B786D67}"/>
    <cellStyle name="Normal 9 6 2 2 6" xfId="3546" xr:uid="{B69B6535-C8F1-4D46-9165-C186C80E7BCF}"/>
    <cellStyle name="Normal 9 6 2 2 6 2" xfId="5182" xr:uid="{26A1C59F-CEE4-4B3D-9BDB-567316B08D8D}"/>
    <cellStyle name="Normal 9 6 2 2 7" xfId="5171" xr:uid="{67586B44-037A-4FF1-AD5D-9F8DB88DEADC}"/>
    <cellStyle name="Normal 9 6 2 3" xfId="3547" xr:uid="{39106641-071A-4CEE-A6D1-A42DF5176D1F}"/>
    <cellStyle name="Normal 9 6 2 3 2" xfId="3548" xr:uid="{4F2FC013-078C-4BB5-AEB5-EFF2AFCE768F}"/>
    <cellStyle name="Normal 9 6 2 3 2 2" xfId="3549" xr:uid="{5042F742-0293-474E-A313-29331F8E55F0}"/>
    <cellStyle name="Normal 9 6 2 3 2 2 2" xfId="5185" xr:uid="{8225BA17-F953-4B39-9BF8-FAE81CC70724}"/>
    <cellStyle name="Normal 9 6 2 3 2 3" xfId="3550" xr:uid="{E49DAE1A-78CB-4A93-A857-DF0D07200056}"/>
    <cellStyle name="Normal 9 6 2 3 2 3 2" xfId="5186" xr:uid="{E065012D-3C45-41A8-922A-900FE8185080}"/>
    <cellStyle name="Normal 9 6 2 3 2 4" xfId="3551" xr:uid="{FEAE996A-0930-40B3-8CAF-9E8B27F1D1B7}"/>
    <cellStyle name="Normal 9 6 2 3 2 4 2" xfId="5187" xr:uid="{CDE6A861-C8D2-4BE0-B47D-C30FE7E175A8}"/>
    <cellStyle name="Normal 9 6 2 3 2 5" xfId="5184" xr:uid="{D85A6E09-61C4-4D4D-9456-9F3C685C9EC5}"/>
    <cellStyle name="Normal 9 6 2 3 3" xfId="3552" xr:uid="{E29C81A0-1F54-4082-A08E-F562693876C7}"/>
    <cellStyle name="Normal 9 6 2 3 3 2" xfId="5188" xr:uid="{6E16FF83-0BE2-49D0-B613-ED8AC1427EA1}"/>
    <cellStyle name="Normal 9 6 2 3 4" xfId="3553" xr:uid="{5032729E-583C-40F8-9401-DC3E84F1A64B}"/>
    <cellStyle name="Normal 9 6 2 3 4 2" xfId="5189" xr:uid="{D3981D1E-D782-473D-A6AB-E29C9C820F09}"/>
    <cellStyle name="Normal 9 6 2 3 5" xfId="3554" xr:uid="{DDBC4DA6-863C-4605-952D-1E756113AC5F}"/>
    <cellStyle name="Normal 9 6 2 3 5 2" xfId="5190" xr:uid="{714CB1CA-F163-425A-8D0C-26942ED26967}"/>
    <cellStyle name="Normal 9 6 2 3 6" xfId="5183" xr:uid="{75651787-BA8B-4769-9C19-4BC9C93D2CB4}"/>
    <cellStyle name="Normal 9 6 2 4" xfId="3555" xr:uid="{1758ED44-05E2-4FA7-BB9C-8C3BF47E97E6}"/>
    <cellStyle name="Normal 9 6 2 4 2" xfId="3556" xr:uid="{4229DFD0-170B-4095-A9A1-5FB3C8AB1740}"/>
    <cellStyle name="Normal 9 6 2 4 2 2" xfId="5192" xr:uid="{787B909C-8A46-4982-8435-33A83A8C5886}"/>
    <cellStyle name="Normal 9 6 2 4 3" xfId="3557" xr:uid="{44F42B3D-DB12-4A8D-8EA4-856175BD2D7B}"/>
    <cellStyle name="Normal 9 6 2 4 3 2" xfId="5193" xr:uid="{EAC6597A-3F2F-4DC2-AFDF-D1B09DD7AE08}"/>
    <cellStyle name="Normal 9 6 2 4 4" xfId="3558" xr:uid="{4FDFA709-6237-4EA3-A059-A6CF62020E71}"/>
    <cellStyle name="Normal 9 6 2 4 4 2" xfId="5194" xr:uid="{14C4F567-387F-4BFF-B7C0-B8F2CA78852F}"/>
    <cellStyle name="Normal 9 6 2 4 5" xfId="5191" xr:uid="{318E3E8D-4C1E-47F8-A92C-A2EA2CB917EC}"/>
    <cellStyle name="Normal 9 6 2 5" xfId="3559" xr:uid="{567345BD-99FE-492D-AEDD-384F571CD42F}"/>
    <cellStyle name="Normal 9 6 2 5 2" xfId="3560" xr:uid="{582E8142-2072-4E9A-95F2-AE1D7EC3EE37}"/>
    <cellStyle name="Normal 9 6 2 5 2 2" xfId="5196" xr:uid="{DAB24B5A-4FF5-45ED-AF23-03FC3BC4233E}"/>
    <cellStyle name="Normal 9 6 2 5 3" xfId="3561" xr:uid="{64506493-182C-4E97-900D-A095DBE6089C}"/>
    <cellStyle name="Normal 9 6 2 5 3 2" xfId="5197" xr:uid="{82112454-AF85-4F4A-9754-EE62B9B3E682}"/>
    <cellStyle name="Normal 9 6 2 5 4" xfId="3562" xr:uid="{C5E69252-8FBC-44C0-B458-9A4DC3FA4895}"/>
    <cellStyle name="Normal 9 6 2 5 4 2" xfId="5198" xr:uid="{F12BF090-8AD7-4815-A2C6-BC2B946AFB4B}"/>
    <cellStyle name="Normal 9 6 2 5 5" xfId="5195" xr:uid="{A3A9D846-474A-43FD-B1BD-B2125118C45F}"/>
    <cellStyle name="Normal 9 6 2 6" xfId="3563" xr:uid="{62BC330B-8E15-46CA-AC10-A75351DC62DD}"/>
    <cellStyle name="Normal 9 6 2 6 2" xfId="5199" xr:uid="{60BE48EC-37BF-4079-A73E-1FE296E0C546}"/>
    <cellStyle name="Normal 9 6 2 7" xfId="3564" xr:uid="{D17A8387-1567-4AEC-8A54-8A578F876B55}"/>
    <cellStyle name="Normal 9 6 2 7 2" xfId="5200" xr:uid="{C82CD866-80C6-4FFE-90DB-A8AF6AA11620}"/>
    <cellStyle name="Normal 9 6 2 8" xfId="3565" xr:uid="{0CCC8659-33C1-49C9-9BB8-E4257782EBC1}"/>
    <cellStyle name="Normal 9 6 2 8 2" xfId="5201" xr:uid="{96646E28-2B81-41D5-A213-2A2E0C8AC1DB}"/>
    <cellStyle name="Normal 9 6 2 9" xfId="5170" xr:uid="{0CCAC28B-A25D-4D09-8F06-B5D3B23B9B9F}"/>
    <cellStyle name="Normal 9 6 3" xfId="3566" xr:uid="{689A12DD-404E-4E6F-B526-AB6D143E5453}"/>
    <cellStyle name="Normal 9 6 3 2" xfId="3567" xr:uid="{58FA0D3A-800D-4B25-AC2D-1CCDD5FE624C}"/>
    <cellStyle name="Normal 9 6 3 2 2" xfId="3568" xr:uid="{0A608149-DE3D-4AEB-B906-7C48C4E806B0}"/>
    <cellStyle name="Normal 9 6 3 2 2 2" xfId="5204" xr:uid="{F66D4539-B156-456C-917B-EB5C25BC08B9}"/>
    <cellStyle name="Normal 9 6 3 2 3" xfId="3569" xr:uid="{A2C4667A-42C7-4A05-9C46-AC2C510D9130}"/>
    <cellStyle name="Normal 9 6 3 2 3 2" xfId="5205" xr:uid="{E023BEA9-09D8-4428-A3E7-9EEFF0B3CECB}"/>
    <cellStyle name="Normal 9 6 3 2 4" xfId="3570" xr:uid="{ADD8CB6F-87D4-45C1-9349-1F241C3C0407}"/>
    <cellStyle name="Normal 9 6 3 2 4 2" xfId="5206" xr:uid="{5D5DCC94-6A7D-42C7-872C-1502CC6BFE87}"/>
    <cellStyle name="Normal 9 6 3 2 5" xfId="5203" xr:uid="{1A60C0B3-62F7-4438-8E9A-BB792AB259A0}"/>
    <cellStyle name="Normal 9 6 3 3" xfId="3571" xr:uid="{D27A950F-29EE-4732-A430-4B8304D9128F}"/>
    <cellStyle name="Normal 9 6 3 3 2" xfId="3572" xr:uid="{0F8DADD7-8DDC-4B8B-89DA-4FAEF52FDB82}"/>
    <cellStyle name="Normal 9 6 3 3 2 2" xfId="5208" xr:uid="{69C2D007-C090-47D2-BE9D-8CE8A3556D7B}"/>
    <cellStyle name="Normal 9 6 3 3 3" xfId="3573" xr:uid="{9F203AA5-2783-4887-A1B1-A9F93C96F003}"/>
    <cellStyle name="Normal 9 6 3 3 3 2" xfId="5209" xr:uid="{62057FF3-E630-4E82-ABE0-8E30AE1A57B5}"/>
    <cellStyle name="Normal 9 6 3 3 4" xfId="3574" xr:uid="{9762D227-1D9D-40CA-8898-A72D64570D95}"/>
    <cellStyle name="Normal 9 6 3 3 4 2" xfId="5210" xr:uid="{711A4286-2D38-40FD-B1B2-05179C6ACD7A}"/>
    <cellStyle name="Normal 9 6 3 3 5" xfId="5207" xr:uid="{F0A61AE7-3660-4B84-8AC7-1BD6AFA761D2}"/>
    <cellStyle name="Normal 9 6 3 4" xfId="3575" xr:uid="{E7FB30ED-71AD-43C7-9218-3AA7EDD5D78B}"/>
    <cellStyle name="Normal 9 6 3 4 2" xfId="5211" xr:uid="{C8359F49-CD1B-4D05-B379-887018E39E96}"/>
    <cellStyle name="Normal 9 6 3 5" xfId="3576" xr:uid="{71053C12-F754-42FA-BEFA-9C453D9F923B}"/>
    <cellStyle name="Normal 9 6 3 5 2" xfId="5212" xr:uid="{5320C2BB-9463-47E0-85A8-BB1B8F6DF6AC}"/>
    <cellStyle name="Normal 9 6 3 6" xfId="3577" xr:uid="{FBBF9A5F-9124-4047-B778-64C93F3EEEC4}"/>
    <cellStyle name="Normal 9 6 3 6 2" xfId="5213" xr:uid="{FEEF2453-022F-4C7A-A99E-5FBFCF489DE1}"/>
    <cellStyle name="Normal 9 6 3 7" xfId="5202" xr:uid="{E1D246C4-8A8E-448E-B81B-4FDAB0E72535}"/>
    <cellStyle name="Normal 9 6 4" xfId="3578" xr:uid="{B5FF460F-389C-4A0D-97CC-39803BF3C7F9}"/>
    <cellStyle name="Normal 9 6 4 2" xfId="3579" xr:uid="{D0215736-CFBD-4D3C-8119-E90B215A668F}"/>
    <cellStyle name="Normal 9 6 4 2 2" xfId="3580" xr:uid="{E661F7D6-C3F0-4175-AF0D-73F634CCBF17}"/>
    <cellStyle name="Normal 9 6 4 2 2 2" xfId="5216" xr:uid="{B6951656-FB5C-4CC7-823E-710993E33A4D}"/>
    <cellStyle name="Normal 9 6 4 2 3" xfId="3581" xr:uid="{E4E13A76-F1A5-485B-98D3-EC5183EA12A5}"/>
    <cellStyle name="Normal 9 6 4 2 3 2" xfId="5217" xr:uid="{04CD2E02-D2E6-44E7-A1FB-844E35307976}"/>
    <cellStyle name="Normal 9 6 4 2 4" xfId="3582" xr:uid="{6C10D52D-8506-4FCA-A34A-1E53BFA4749E}"/>
    <cellStyle name="Normal 9 6 4 2 4 2" xfId="5218" xr:uid="{316FC55A-A269-4A49-853F-338E63B10636}"/>
    <cellStyle name="Normal 9 6 4 2 5" xfId="5215" xr:uid="{D9CF5A0A-E94D-438E-8A21-2C6587638468}"/>
    <cellStyle name="Normal 9 6 4 3" xfId="3583" xr:uid="{9BED19C3-8DB8-4454-BE81-FCB6370AE202}"/>
    <cellStyle name="Normal 9 6 4 3 2" xfId="5219" xr:uid="{991E2711-0056-439D-9409-782605F68212}"/>
    <cellStyle name="Normal 9 6 4 4" xfId="3584" xr:uid="{F4536615-1EA2-419D-A02D-8E972B326221}"/>
    <cellStyle name="Normal 9 6 4 4 2" xfId="5220" xr:uid="{E9C7369F-7B5C-4FC3-8632-CD9FB6479805}"/>
    <cellStyle name="Normal 9 6 4 5" xfId="3585" xr:uid="{61C15441-379F-4378-861D-947DA7786844}"/>
    <cellStyle name="Normal 9 6 4 5 2" xfId="5221" xr:uid="{B0849391-C203-4507-A338-1B8C3ED080BC}"/>
    <cellStyle name="Normal 9 6 4 6" xfId="5214" xr:uid="{8C4B265C-DFA0-4040-8841-F3BB0FEA5ABE}"/>
    <cellStyle name="Normal 9 6 5" xfId="3586" xr:uid="{E84E410A-58E8-493C-9CA3-0B1ABC02589A}"/>
    <cellStyle name="Normal 9 6 5 2" xfId="3587" xr:uid="{7D96431C-B52E-416C-AD95-665CE073F53F}"/>
    <cellStyle name="Normal 9 6 5 2 2" xfId="5223" xr:uid="{7EAFD78E-EB40-44D4-A960-B05820A39D2B}"/>
    <cellStyle name="Normal 9 6 5 3" xfId="3588" xr:uid="{837E12F4-68CF-423B-AC46-391FEECB5684}"/>
    <cellStyle name="Normal 9 6 5 3 2" xfId="5224" xr:uid="{311EC55B-7BC4-4445-B367-7AF97B8B1CEE}"/>
    <cellStyle name="Normal 9 6 5 4" xfId="3589" xr:uid="{DA4030C0-4B15-4062-BC11-025594A18EE4}"/>
    <cellStyle name="Normal 9 6 5 4 2" xfId="5225" xr:uid="{01F24F10-3228-4807-BB35-15C31C6F4DF1}"/>
    <cellStyle name="Normal 9 6 5 5" xfId="5222" xr:uid="{38A66E07-BF5A-4B56-9C76-00C7B777ABEC}"/>
    <cellStyle name="Normal 9 6 6" xfId="3590" xr:uid="{A6CFFBAD-683A-443E-AE47-422F4F7845AB}"/>
    <cellStyle name="Normal 9 6 6 2" xfId="3591" xr:uid="{2F3A9C05-9222-4BCD-B67C-719ABC88D0F4}"/>
    <cellStyle name="Normal 9 6 6 2 2" xfId="5227" xr:uid="{F695EED8-376F-417F-9973-D1539A862D2F}"/>
    <cellStyle name="Normal 9 6 6 3" xfId="3592" xr:uid="{4EDF3915-20EB-4145-953A-3190D7C920CD}"/>
    <cellStyle name="Normal 9 6 6 3 2" xfId="5228" xr:uid="{8942FA92-BC5D-4A7F-97B7-74E7A7D95490}"/>
    <cellStyle name="Normal 9 6 6 4" xfId="3593" xr:uid="{49FA38B2-4A85-4A98-B873-C5B4A2A545F7}"/>
    <cellStyle name="Normal 9 6 6 4 2" xfId="5229" xr:uid="{FF4C372F-D627-4575-881C-F8C89158837C}"/>
    <cellStyle name="Normal 9 6 6 5" xfId="5226" xr:uid="{43956DED-7424-41DE-9288-87DE2CE1991A}"/>
    <cellStyle name="Normal 9 6 7" xfId="3594" xr:uid="{97AE73DC-A7E7-476A-95AC-D5846ACF7AD2}"/>
    <cellStyle name="Normal 9 6 7 2" xfId="5230" xr:uid="{266BF30A-A064-4EAB-8E85-035293368998}"/>
    <cellStyle name="Normal 9 6 8" xfId="3595" xr:uid="{E95AC646-076D-4A79-9530-8050AFD22E7D}"/>
    <cellStyle name="Normal 9 6 8 2" xfId="5231" xr:uid="{795B2D35-5FE0-4F9A-8ED8-5AF695E8570A}"/>
    <cellStyle name="Normal 9 6 9" xfId="3596" xr:uid="{3D2A79B3-DFA5-4169-A588-A0E177A080EA}"/>
    <cellStyle name="Normal 9 6 9 2" xfId="5232" xr:uid="{B16BAE1A-14A6-4FF9-BDEE-BE49F448E1C4}"/>
    <cellStyle name="Normal 9 7" xfId="3597" xr:uid="{251626A9-D1A9-4472-BAA0-158A84FB8F78}"/>
    <cellStyle name="Normal 9 7 2" xfId="3598" xr:uid="{12CC2CC4-8B3C-4441-9295-F9F876EDCD84}"/>
    <cellStyle name="Normal 9 7 2 2" xfId="3599" xr:uid="{0476ADF3-6722-43A0-8F91-877F26F7306C}"/>
    <cellStyle name="Normal 9 7 2 2 2" xfId="3600" xr:uid="{AE083C78-6931-4D9D-B988-F08D9174A10C}"/>
    <cellStyle name="Normal 9 7 2 2 2 2" xfId="4275" xr:uid="{9D7A578A-797F-4E27-A839-0D8C3CD29D96}"/>
    <cellStyle name="Normal 9 7 2 2 2 2 2" xfId="5237" xr:uid="{AAEB0AA0-7FE5-4666-84A9-605812BEAA46}"/>
    <cellStyle name="Normal 9 7 2 2 2 3" xfId="5236" xr:uid="{8762AAA2-E024-401B-A2AD-A8BCBCD47F8C}"/>
    <cellStyle name="Normal 9 7 2 2 3" xfId="3601" xr:uid="{F362120E-5241-404B-9F0D-AC6945C99331}"/>
    <cellStyle name="Normal 9 7 2 2 3 2" xfId="5238" xr:uid="{3A6D2651-D163-46F4-8A7A-33E47752A3C6}"/>
    <cellStyle name="Normal 9 7 2 2 4" xfId="3602" xr:uid="{985139F7-7551-434F-82A3-5AD700AEC6CE}"/>
    <cellStyle name="Normal 9 7 2 2 4 2" xfId="5239" xr:uid="{B6FEAEA0-7C9A-4FE1-943E-AFF413F5CCB5}"/>
    <cellStyle name="Normal 9 7 2 2 5" xfId="5235" xr:uid="{57748394-D7A0-4CE7-8075-9C48D423FB64}"/>
    <cellStyle name="Normal 9 7 2 3" xfId="3603" xr:uid="{DB21F705-280E-47BA-BB65-2322E4450250}"/>
    <cellStyle name="Normal 9 7 2 3 2" xfId="3604" xr:uid="{6D26276C-D273-4CD7-929C-76576B07CFD4}"/>
    <cellStyle name="Normal 9 7 2 3 2 2" xfId="5241" xr:uid="{473E41A3-2FED-46AE-90E4-C0A502E386FF}"/>
    <cellStyle name="Normal 9 7 2 3 3" xfId="3605" xr:uid="{DF30CE00-3B98-4903-A7BA-EF0A5B5377A7}"/>
    <cellStyle name="Normal 9 7 2 3 3 2" xfId="5242" xr:uid="{C9263BFC-C8F9-464B-81C7-E1BACDD5FF7E}"/>
    <cellStyle name="Normal 9 7 2 3 4" xfId="3606" xr:uid="{CC4A5994-E1CF-4D6B-8415-BC55B1B9046B}"/>
    <cellStyle name="Normal 9 7 2 3 4 2" xfId="5243" xr:uid="{F60EDAA6-BE78-42B7-A58A-210E00085292}"/>
    <cellStyle name="Normal 9 7 2 3 5" xfId="5240" xr:uid="{6E63463D-B53D-4FC8-94C4-50E137248742}"/>
    <cellStyle name="Normal 9 7 2 4" xfId="3607" xr:uid="{1EEBAE0A-EB84-4453-9234-7449B918D3FC}"/>
    <cellStyle name="Normal 9 7 2 4 2" xfId="5244" xr:uid="{C1CF19DA-A764-4C3B-9B5E-6C15C66915BE}"/>
    <cellStyle name="Normal 9 7 2 5" xfId="3608" xr:uid="{D1173347-59EF-4CBD-853B-18A2E6D81D93}"/>
    <cellStyle name="Normal 9 7 2 5 2" xfId="5245" xr:uid="{BF0D59CF-63E9-436F-9290-BBB4C6BE28F3}"/>
    <cellStyle name="Normal 9 7 2 6" xfId="3609" xr:uid="{0CEF6BF3-4703-4D4F-95F6-42591AF3ADDF}"/>
    <cellStyle name="Normal 9 7 2 6 2" xfId="5246" xr:uid="{A4C6EF18-97AA-4AA1-AB79-96598CA2A0B8}"/>
    <cellStyle name="Normal 9 7 2 7" xfId="5234" xr:uid="{7E52B9D9-3F55-43BD-8125-1D3FD0DF6EDB}"/>
    <cellStyle name="Normal 9 7 3" xfId="3610" xr:uid="{6FB355DE-BFBE-454C-AB87-D71F187BAEFE}"/>
    <cellStyle name="Normal 9 7 3 2" xfId="3611" xr:uid="{E506DC92-DE0D-4912-A37A-49F494DEFD6A}"/>
    <cellStyle name="Normal 9 7 3 2 2" xfId="3612" xr:uid="{2F15612F-373A-421E-9F57-0F5DEDC330D5}"/>
    <cellStyle name="Normal 9 7 3 2 2 2" xfId="5249" xr:uid="{8AB429C3-D736-47DA-A33E-DB428D1D5FA9}"/>
    <cellStyle name="Normal 9 7 3 2 3" xfId="3613" xr:uid="{9DF70935-928E-47A3-A599-9B185E57B3B7}"/>
    <cellStyle name="Normal 9 7 3 2 3 2" xfId="5250" xr:uid="{8F8AF2A5-8291-4F7D-9302-F6AB14B001BA}"/>
    <cellStyle name="Normal 9 7 3 2 4" xfId="3614" xr:uid="{7D0E8112-349B-4E8F-9F09-6FDD911D4617}"/>
    <cellStyle name="Normal 9 7 3 2 4 2" xfId="5251" xr:uid="{EF4E13E3-A9F8-4347-B043-77F2D0019087}"/>
    <cellStyle name="Normal 9 7 3 2 5" xfId="5248" xr:uid="{8A372082-F4E4-4931-8C47-8F06AB4912EA}"/>
    <cellStyle name="Normal 9 7 3 3" xfId="3615" xr:uid="{39F1D47C-466E-4295-A463-16F0C84E37CA}"/>
    <cellStyle name="Normal 9 7 3 3 2" xfId="5252" xr:uid="{F78156F8-C299-4606-A7DB-C0202E557AEE}"/>
    <cellStyle name="Normal 9 7 3 4" xfId="3616" xr:uid="{627E9887-FB64-4D6B-891A-1B02A751C9BA}"/>
    <cellStyle name="Normal 9 7 3 4 2" xfId="5253" xr:uid="{840AC10F-816D-4F3A-95FA-233BE65FF5CD}"/>
    <cellStyle name="Normal 9 7 3 5" xfId="3617" xr:uid="{5E3A5A9E-7EFD-4BF8-BB12-D98A0C5EE80E}"/>
    <cellStyle name="Normal 9 7 3 5 2" xfId="5254" xr:uid="{7CB0296A-E193-417F-97C7-C4065F1F86ED}"/>
    <cellStyle name="Normal 9 7 3 6" xfId="5247" xr:uid="{394098A3-A231-42FE-84A5-5F3C07656901}"/>
    <cellStyle name="Normal 9 7 4" xfId="3618" xr:uid="{A5161941-9A4F-4EB0-B35C-CE4D8A7FCEDF}"/>
    <cellStyle name="Normal 9 7 4 2" xfId="3619" xr:uid="{E36101B8-F97C-446C-A1A7-523C29D5AB59}"/>
    <cellStyle name="Normal 9 7 4 2 2" xfId="5256" xr:uid="{618BEF67-EA53-4F1A-8AAB-F3A89D728F6F}"/>
    <cellStyle name="Normal 9 7 4 3" xfId="3620" xr:uid="{B0F22F9B-AE1E-4DA3-8AC3-C239052BC5E2}"/>
    <cellStyle name="Normal 9 7 4 3 2" xfId="5257" xr:uid="{4F500C40-73A9-4DDA-ACC0-FB5F18A4BF71}"/>
    <cellStyle name="Normal 9 7 4 4" xfId="3621" xr:uid="{EBEDE70C-2A65-4B9D-9350-9FCE3D9B04A2}"/>
    <cellStyle name="Normal 9 7 4 4 2" xfId="5258" xr:uid="{F550437F-3644-4AF4-8C1C-6587809B39D7}"/>
    <cellStyle name="Normal 9 7 4 5" xfId="5255" xr:uid="{084E51E0-2698-4566-A779-400B0A15566F}"/>
    <cellStyle name="Normal 9 7 5" xfId="3622" xr:uid="{265EEAFA-401F-4F9A-9685-D0D0DAC23AF5}"/>
    <cellStyle name="Normal 9 7 5 2" xfId="3623" xr:uid="{D3756C48-EE6F-47D2-BB81-CCF217A195FA}"/>
    <cellStyle name="Normal 9 7 5 2 2" xfId="5260" xr:uid="{059D1096-CF02-457D-86A9-365029335448}"/>
    <cellStyle name="Normal 9 7 5 3" xfId="3624" xr:uid="{515BC129-429E-49F2-BA4A-EA77A6F31386}"/>
    <cellStyle name="Normal 9 7 5 3 2" xfId="5261" xr:uid="{8D053CA8-0141-4EF5-B8DB-28F60E007E66}"/>
    <cellStyle name="Normal 9 7 5 4" xfId="3625" xr:uid="{635264A2-6E33-4DB3-9FED-F33824A44294}"/>
    <cellStyle name="Normal 9 7 5 4 2" xfId="5262" xr:uid="{74F55A8B-F47F-4AC9-A4CF-7BC186FB7BC9}"/>
    <cellStyle name="Normal 9 7 5 5" xfId="5259" xr:uid="{289AE72F-EAC7-4AE4-AC25-66265AEF8813}"/>
    <cellStyle name="Normal 9 7 6" xfId="3626" xr:uid="{860C67B8-9028-41ED-8734-29F20DE8C108}"/>
    <cellStyle name="Normal 9 7 6 2" xfId="5263" xr:uid="{C42E6E47-A673-4A26-B001-C3C3EEC459BB}"/>
    <cellStyle name="Normal 9 7 7" xfId="3627" xr:uid="{6BD3AE3B-DA90-49B0-AE63-EDBD237964A5}"/>
    <cellStyle name="Normal 9 7 7 2" xfId="5264" xr:uid="{B0BFD467-E649-457B-866E-6AA49FA96BB4}"/>
    <cellStyle name="Normal 9 7 8" xfId="3628" xr:uid="{1B3D4334-7472-491C-B464-EBBF316D5B86}"/>
    <cellStyle name="Normal 9 7 8 2" xfId="5265" xr:uid="{45F3F19A-8E7F-4DDC-B18E-AA8ED46DC58F}"/>
    <cellStyle name="Normal 9 7 9" xfId="5233" xr:uid="{20AE7EA4-7A42-4DBF-BB69-9B0658A449B9}"/>
    <cellStyle name="Normal 9 8" xfId="3629" xr:uid="{232D7CEA-21DA-4474-AEB9-E9A4E75CF4CC}"/>
    <cellStyle name="Normal 9 8 2" xfId="3630" xr:uid="{C882599E-D7EC-4367-B89C-40B7479AE32C}"/>
    <cellStyle name="Normal 9 8 2 2" xfId="3631" xr:uid="{DAFFC5F2-1926-4399-92C2-85B2BECB988C}"/>
    <cellStyle name="Normal 9 8 2 2 2" xfId="3632" xr:uid="{A358233E-B425-4BA8-B310-B06F65B345F5}"/>
    <cellStyle name="Normal 9 8 2 2 2 2" xfId="5269" xr:uid="{63E17949-CEDB-45CE-8982-0AB7F0ECCCE2}"/>
    <cellStyle name="Normal 9 8 2 2 3" xfId="3633" xr:uid="{E81F1491-5DF7-47B8-9436-8B042D2BD641}"/>
    <cellStyle name="Normal 9 8 2 2 3 2" xfId="5270" xr:uid="{131E1172-8E8E-4B7C-8B13-AC5C1EAE99C8}"/>
    <cellStyle name="Normal 9 8 2 2 4" xfId="3634" xr:uid="{8F2B5EF6-865D-4CC2-960F-A94739AD128F}"/>
    <cellStyle name="Normal 9 8 2 2 4 2" xfId="5271" xr:uid="{AE878433-D222-4D81-8DB5-99350E487FC8}"/>
    <cellStyle name="Normal 9 8 2 2 5" xfId="5268" xr:uid="{54135DC0-7EBA-4A31-ABAC-7418EA9F4B88}"/>
    <cellStyle name="Normal 9 8 2 3" xfId="3635" xr:uid="{B24F2B44-C6D0-4BE5-86D0-3F6D2F893698}"/>
    <cellStyle name="Normal 9 8 2 3 2" xfId="5272" xr:uid="{B373B01B-EABE-4DDB-9661-BA569DEBD0F8}"/>
    <cellStyle name="Normal 9 8 2 4" xfId="3636" xr:uid="{23BA17A0-0C19-4FEA-A005-F38C5D971D97}"/>
    <cellStyle name="Normal 9 8 2 4 2" xfId="5273" xr:uid="{F730DF17-8058-4799-8608-724B014F27A1}"/>
    <cellStyle name="Normal 9 8 2 5" xfId="3637" xr:uid="{FB17225E-594D-43CE-8A13-6C3CB003B568}"/>
    <cellStyle name="Normal 9 8 2 5 2" xfId="5274" xr:uid="{94DAFD69-7D28-4510-92C9-F7B615396C83}"/>
    <cellStyle name="Normal 9 8 2 6" xfId="5267" xr:uid="{9FE4820C-B5D5-49B4-B060-B4248E412FC6}"/>
    <cellStyle name="Normal 9 8 3" xfId="3638" xr:uid="{6356904D-F227-4F52-A85A-EAD0D30A3D65}"/>
    <cellStyle name="Normal 9 8 3 2" xfId="3639" xr:uid="{251F4371-DD7E-4C9E-844D-814D355368E3}"/>
    <cellStyle name="Normal 9 8 3 2 2" xfId="5276" xr:uid="{6D0B5F75-9AC2-435A-A9E8-63980E5B5865}"/>
    <cellStyle name="Normal 9 8 3 3" xfId="3640" xr:uid="{7E617D47-7C28-45C6-82E6-57E9595887E3}"/>
    <cellStyle name="Normal 9 8 3 3 2" xfId="5277" xr:uid="{24735699-D4EB-4D6E-B16A-B90DE30CC5E1}"/>
    <cellStyle name="Normal 9 8 3 4" xfId="3641" xr:uid="{6BED1A6B-F485-4911-B518-B9701929BAED}"/>
    <cellStyle name="Normal 9 8 3 4 2" xfId="5278" xr:uid="{2948C82F-23F9-4475-AC82-F4014E2917A9}"/>
    <cellStyle name="Normal 9 8 3 5" xfId="5275" xr:uid="{3BE4C77F-A8B1-425A-BDD3-495625A4750B}"/>
    <cellStyle name="Normal 9 8 4" xfId="3642" xr:uid="{101ACFE7-51AD-4B9C-97FD-31BF2BD94EE1}"/>
    <cellStyle name="Normal 9 8 4 2" xfId="3643" xr:uid="{F42E54B5-1210-468F-B53F-DB84518769C9}"/>
    <cellStyle name="Normal 9 8 4 2 2" xfId="5280" xr:uid="{1DFB9809-8991-4D3A-97B2-4F430850C76A}"/>
    <cellStyle name="Normal 9 8 4 3" xfId="3644" xr:uid="{3E1C0A07-6D8C-43EB-87D7-94796FE8690B}"/>
    <cellStyle name="Normal 9 8 4 3 2" xfId="5281" xr:uid="{9575FC6B-387A-4111-98C7-04ED805038EC}"/>
    <cellStyle name="Normal 9 8 4 4" xfId="3645" xr:uid="{FC147630-31B3-4773-908A-588E7B45200C}"/>
    <cellStyle name="Normal 9 8 4 4 2" xfId="5282" xr:uid="{20FB3F04-4ACD-4D7B-ACDC-2EE65E7B05B2}"/>
    <cellStyle name="Normal 9 8 4 5" xfId="5279" xr:uid="{55DA66C8-5FAB-42F7-9321-482AA5E58A8A}"/>
    <cellStyle name="Normal 9 8 5" xfId="3646" xr:uid="{3123B54B-0F2E-43DA-8D60-0C9DA1116B1D}"/>
    <cellStyle name="Normal 9 8 5 2" xfId="5283" xr:uid="{C79D9329-255F-453B-A710-C97099F34A14}"/>
    <cellStyle name="Normal 9 8 6" xfId="3647" xr:uid="{97431C7A-D759-4E76-9B8A-3FE664A73DD3}"/>
    <cellStyle name="Normal 9 8 6 2" xfId="5284" xr:uid="{D32FD857-CD00-48EC-B60A-F281AC778705}"/>
    <cellStyle name="Normal 9 8 7" xfId="3648" xr:uid="{D807FC3B-E99A-48B3-A459-513A8B9CCBEB}"/>
    <cellStyle name="Normal 9 8 7 2" xfId="5285" xr:uid="{83746595-4C4C-4B6E-B588-4241E0AEDF79}"/>
    <cellStyle name="Normal 9 8 8" xfId="5266" xr:uid="{032251E4-23EC-41B0-B29F-BF8F1E36587D}"/>
    <cellStyle name="Normal 9 9" xfId="3649" xr:uid="{78E4CD5D-A9BE-4785-BE04-237BA29EDDEA}"/>
    <cellStyle name="Normal 9 9 2" xfId="3650" xr:uid="{A8B5027F-BA81-4B56-BD9D-1E3F39292288}"/>
    <cellStyle name="Normal 9 9 2 2" xfId="3651" xr:uid="{255FAD9F-0754-42F2-8921-B4723C62F993}"/>
    <cellStyle name="Normal 9 9 2 2 2" xfId="5288" xr:uid="{FFC4C42E-944B-4681-85E4-1030F011D5AD}"/>
    <cellStyle name="Normal 9 9 2 3" xfId="3652" xr:uid="{96DC0717-80A1-4927-AAAA-E555AA9E4B7D}"/>
    <cellStyle name="Normal 9 9 2 3 2" xfId="5289" xr:uid="{3A9B6D9E-6D96-4D62-852C-719A12AEF8AD}"/>
    <cellStyle name="Normal 9 9 2 4" xfId="3653" xr:uid="{AB801616-233F-45D4-9DA1-C4E1FEA5A0AC}"/>
    <cellStyle name="Normal 9 9 2 4 2" xfId="5290" xr:uid="{BCE9998F-3BA0-4F4F-A683-FDB068C78860}"/>
    <cellStyle name="Normal 9 9 2 5" xfId="5287" xr:uid="{FDCECA6D-C817-4BFE-B08D-8506AA99A9E2}"/>
    <cellStyle name="Normal 9 9 3" xfId="3654" xr:uid="{D2595A64-6114-4C8F-B75A-9FF4CBBD1B0D}"/>
    <cellStyle name="Normal 9 9 3 2" xfId="3655" xr:uid="{2A41275F-F5E8-44B8-BBE2-F874B3209F3A}"/>
    <cellStyle name="Normal 9 9 3 2 2" xfId="5292" xr:uid="{15C4B1B1-BE54-4043-A80A-B0FF342BC8DE}"/>
    <cellStyle name="Normal 9 9 3 3" xfId="3656" xr:uid="{5E0D4864-4F81-4BF7-9B62-2DE91445C853}"/>
    <cellStyle name="Normal 9 9 3 3 2" xfId="5293" xr:uid="{397AD956-4BAD-4F34-B760-6EC7DC05FBA7}"/>
    <cellStyle name="Normal 9 9 3 4" xfId="3657" xr:uid="{552B196A-CCB8-4123-A5B1-0BEC16FBF243}"/>
    <cellStyle name="Normal 9 9 3 4 2" xfId="5294" xr:uid="{39543C48-C6AA-44A3-A2F9-A1A250474792}"/>
    <cellStyle name="Normal 9 9 3 5" xfId="5291" xr:uid="{0281BEF2-E87E-4F5B-B43B-DD79C6A02B44}"/>
    <cellStyle name="Normal 9 9 4" xfId="3658" xr:uid="{813E525B-7AE3-4B57-932F-6D36DE5693A5}"/>
    <cellStyle name="Normal 9 9 4 2" xfId="5295" xr:uid="{6FEA2B3C-F664-4129-BCF3-DB668D1EAEE1}"/>
    <cellStyle name="Normal 9 9 5" xfId="3659" xr:uid="{83A021C0-F313-40C6-A95F-A50A66FA0CF5}"/>
    <cellStyle name="Normal 9 9 5 2" xfId="5296" xr:uid="{75426483-D5B5-4E61-AA7B-E277E795C0FF}"/>
    <cellStyle name="Normal 9 9 6" xfId="3660" xr:uid="{C5004A5A-C6DC-4494-A073-C502D738241C}"/>
    <cellStyle name="Normal 9 9 6 2" xfId="5297" xr:uid="{D967F7D3-D6BE-41B6-9E5D-9B4A087DC245}"/>
    <cellStyle name="Normal 9 9 7" xfId="5286" xr:uid="{F7776E3E-2AAD-4454-AA0A-2259BC36F8D7}"/>
    <cellStyle name="Percent 2" xfId="93" xr:uid="{C94F3563-4F9A-4F91-9883-BF6CADF0DBA0}"/>
    <cellStyle name="Percent 2 2" xfId="5298" xr:uid="{64D2A133-C229-485F-8559-40D14D1B2EE3}"/>
    <cellStyle name="Гиперссылка 2" xfId="4" xr:uid="{49BAA0F8-B3D3-41B5-87DD-435502328B29}"/>
    <cellStyle name="Гиперссылка 2 2" xfId="5299" xr:uid="{5B5E7E5E-9759-4751-8C2D-551F5E9639BE}"/>
    <cellStyle name="Обычный 2" xfId="1" xr:uid="{A3CD5D5E-4502-4158-8112-08CDD679ACF5}"/>
    <cellStyle name="Обычный 2 2" xfId="5" xr:uid="{D19F253E-EE9B-4476-9D91-2EE3A6D7A3DC}"/>
    <cellStyle name="Обычный 2 2 2" xfId="5301" xr:uid="{AFA7976D-64EE-4CE8-9513-D8AEBF3BA72D}"/>
    <cellStyle name="Обычный 2 3" xfId="5300" xr:uid="{93402A9C-CCEB-44D8-8901-8D5EE7BEFAF2}"/>
    <cellStyle name="常规_Sheet1_1" xfId="4383" xr:uid="{77059FF8-BE66-43B2-801F-29B3F4A1D83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28"/>
  <sheetViews>
    <sheetView topLeftCell="A208" zoomScale="90" zoomScaleNormal="90" workbookViewId="0">
      <selection activeCell="K228" sqref="A1:K2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940</v>
      </c>
      <c r="C10" s="120"/>
      <c r="D10" s="120"/>
      <c r="E10" s="120"/>
      <c r="F10" s="115"/>
      <c r="G10" s="116"/>
      <c r="H10" s="124" t="s">
        <v>940</v>
      </c>
      <c r="I10" s="120"/>
      <c r="J10" s="144">
        <v>52107</v>
      </c>
      <c r="K10" s="115"/>
    </row>
    <row r="11" spans="1:11">
      <c r="A11" s="114"/>
      <c r="B11" s="114" t="s">
        <v>711</v>
      </c>
      <c r="C11" s="120"/>
      <c r="D11" s="120"/>
      <c r="E11" s="120"/>
      <c r="F11" s="115"/>
      <c r="G11" s="116"/>
      <c r="H11" s="116" t="s">
        <v>711</v>
      </c>
      <c r="I11" s="120"/>
      <c r="J11" s="145"/>
      <c r="K11" s="115"/>
    </row>
    <row r="12" spans="1:11">
      <c r="A12" s="114"/>
      <c r="B12" s="114" t="s">
        <v>941</v>
      </c>
      <c r="C12" s="120"/>
      <c r="D12" s="120"/>
      <c r="E12" s="120"/>
      <c r="F12" s="115"/>
      <c r="G12" s="116"/>
      <c r="H12" s="116" t="s">
        <v>941</v>
      </c>
      <c r="I12" s="120"/>
      <c r="J12" s="120"/>
      <c r="K12" s="115"/>
    </row>
    <row r="13" spans="1:11">
      <c r="A13" s="114"/>
      <c r="B13" s="114" t="s">
        <v>942</v>
      </c>
      <c r="C13" s="120"/>
      <c r="D13" s="120"/>
      <c r="E13" s="120"/>
      <c r="F13" s="115"/>
      <c r="G13" s="116"/>
      <c r="H13" s="116" t="s">
        <v>942</v>
      </c>
      <c r="I13" s="120"/>
      <c r="J13" s="99" t="s">
        <v>11</v>
      </c>
      <c r="K13" s="115"/>
    </row>
    <row r="14" spans="1:11" ht="15" customHeight="1">
      <c r="A14" s="114"/>
      <c r="B14" s="114" t="s">
        <v>714</v>
      </c>
      <c r="C14" s="120"/>
      <c r="D14" s="120"/>
      <c r="E14" s="120"/>
      <c r="F14" s="115"/>
      <c r="G14" s="116"/>
      <c r="H14" s="116" t="s">
        <v>714</v>
      </c>
      <c r="I14" s="120"/>
      <c r="J14" s="146">
        <v>45239</v>
      </c>
      <c r="K14" s="115"/>
    </row>
    <row r="15" spans="1:11" ht="15" customHeight="1">
      <c r="A15" s="114"/>
      <c r="B15" s="131" t="s">
        <v>943</v>
      </c>
      <c r="C15" s="7"/>
      <c r="D15" s="7"/>
      <c r="E15" s="7"/>
      <c r="F15" s="8"/>
      <c r="G15" s="116"/>
      <c r="H15" s="132" t="s">
        <v>943</v>
      </c>
      <c r="I15" s="120"/>
      <c r="J15" s="147"/>
      <c r="K15" s="115"/>
    </row>
    <row r="16" spans="1:11" ht="15" customHeight="1">
      <c r="A16" s="114"/>
      <c r="B16" s="120"/>
      <c r="C16" s="120"/>
      <c r="D16" s="120"/>
      <c r="E16" s="120"/>
      <c r="F16" s="120"/>
      <c r="G16" s="120"/>
      <c r="H16" s="120"/>
      <c r="I16" s="123" t="s">
        <v>142</v>
      </c>
      <c r="J16" s="130">
        <v>40653</v>
      </c>
      <c r="K16" s="115"/>
    </row>
    <row r="17" spans="1:11">
      <c r="A17" s="114"/>
      <c r="B17" s="120" t="s">
        <v>715</v>
      </c>
      <c r="C17" s="120"/>
      <c r="D17" s="120"/>
      <c r="E17" s="120"/>
      <c r="F17" s="120"/>
      <c r="G17" s="120"/>
      <c r="H17" s="120"/>
      <c r="I17" s="123" t="s">
        <v>143</v>
      </c>
      <c r="J17" s="130" t="s">
        <v>939</v>
      </c>
      <c r="K17" s="115"/>
    </row>
    <row r="18" spans="1:11" ht="18">
      <c r="A18" s="114"/>
      <c r="B18" s="120" t="s">
        <v>716</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c r="A22" s="114"/>
      <c r="B22" s="107">
        <v>30</v>
      </c>
      <c r="C22" s="10" t="s">
        <v>717</v>
      </c>
      <c r="D22" s="118" t="s">
        <v>870</v>
      </c>
      <c r="E22" s="118" t="s">
        <v>23</v>
      </c>
      <c r="F22" s="139"/>
      <c r="G22" s="140"/>
      <c r="H22" s="11" t="s">
        <v>718</v>
      </c>
      <c r="I22" s="14">
        <v>0.52</v>
      </c>
      <c r="J22" s="109">
        <f t="shared" ref="J22:J53" si="0">I22*B22</f>
        <v>15.600000000000001</v>
      </c>
      <c r="K22" s="115"/>
    </row>
    <row r="23" spans="1:11">
      <c r="A23" s="114"/>
      <c r="B23" s="107">
        <v>30</v>
      </c>
      <c r="C23" s="10" t="s">
        <v>717</v>
      </c>
      <c r="D23" s="118" t="s">
        <v>871</v>
      </c>
      <c r="E23" s="118" t="s">
        <v>25</v>
      </c>
      <c r="F23" s="139"/>
      <c r="G23" s="140"/>
      <c r="H23" s="11" t="s">
        <v>718</v>
      </c>
      <c r="I23" s="14">
        <v>0.54</v>
      </c>
      <c r="J23" s="109">
        <f t="shared" si="0"/>
        <v>16.200000000000003</v>
      </c>
      <c r="K23" s="115"/>
    </row>
    <row r="24" spans="1:11">
      <c r="A24" s="114"/>
      <c r="B24" s="107">
        <v>10</v>
      </c>
      <c r="C24" s="10" t="s">
        <v>717</v>
      </c>
      <c r="D24" s="118" t="s">
        <v>872</v>
      </c>
      <c r="E24" s="118" t="s">
        <v>26</v>
      </c>
      <c r="F24" s="139"/>
      <c r="G24" s="140"/>
      <c r="H24" s="11" t="s">
        <v>718</v>
      </c>
      <c r="I24" s="14">
        <v>0.67</v>
      </c>
      <c r="J24" s="109">
        <f t="shared" si="0"/>
        <v>6.7</v>
      </c>
      <c r="K24" s="115"/>
    </row>
    <row r="25" spans="1:11" ht="24">
      <c r="A25" s="114"/>
      <c r="B25" s="107">
        <v>5</v>
      </c>
      <c r="C25" s="10" t="s">
        <v>719</v>
      </c>
      <c r="D25" s="118" t="s">
        <v>719</v>
      </c>
      <c r="E25" s="118"/>
      <c r="F25" s="139"/>
      <c r="G25" s="140"/>
      <c r="H25" s="11" t="s">
        <v>927</v>
      </c>
      <c r="I25" s="14">
        <v>4.01</v>
      </c>
      <c r="J25" s="109">
        <f t="shared" si="0"/>
        <v>20.049999999999997</v>
      </c>
      <c r="K25" s="115"/>
    </row>
    <row r="26" spans="1:11" ht="24">
      <c r="A26" s="114"/>
      <c r="B26" s="107">
        <v>5</v>
      </c>
      <c r="C26" s="10" t="s">
        <v>720</v>
      </c>
      <c r="D26" s="118" t="s">
        <v>720</v>
      </c>
      <c r="E26" s="118"/>
      <c r="F26" s="139"/>
      <c r="G26" s="140"/>
      <c r="H26" s="11" t="s">
        <v>928</v>
      </c>
      <c r="I26" s="14">
        <v>3.2</v>
      </c>
      <c r="J26" s="109">
        <f t="shared" si="0"/>
        <v>16</v>
      </c>
      <c r="K26" s="115"/>
    </row>
    <row r="27" spans="1:11" ht="24">
      <c r="A27" s="114"/>
      <c r="B27" s="107">
        <v>3</v>
      </c>
      <c r="C27" s="10" t="s">
        <v>721</v>
      </c>
      <c r="D27" s="118" t="s">
        <v>721</v>
      </c>
      <c r="E27" s="118"/>
      <c r="F27" s="139"/>
      <c r="G27" s="140"/>
      <c r="H27" s="11" t="s">
        <v>929</v>
      </c>
      <c r="I27" s="14">
        <v>2.77</v>
      </c>
      <c r="J27" s="109">
        <f t="shared" si="0"/>
        <v>8.31</v>
      </c>
      <c r="K27" s="115"/>
    </row>
    <row r="28" spans="1:11">
      <c r="A28" s="114"/>
      <c r="B28" s="107">
        <v>5</v>
      </c>
      <c r="C28" s="10" t="s">
        <v>722</v>
      </c>
      <c r="D28" s="118" t="s">
        <v>722</v>
      </c>
      <c r="E28" s="118" t="s">
        <v>25</v>
      </c>
      <c r="F28" s="139"/>
      <c r="G28" s="140"/>
      <c r="H28" s="11" t="s">
        <v>723</v>
      </c>
      <c r="I28" s="14">
        <v>0.14000000000000001</v>
      </c>
      <c r="J28" s="109">
        <f t="shared" si="0"/>
        <v>0.70000000000000007</v>
      </c>
      <c r="K28" s="115"/>
    </row>
    <row r="29" spans="1:11" ht="24">
      <c r="A29" s="114"/>
      <c r="B29" s="107">
        <v>5</v>
      </c>
      <c r="C29" s="10" t="s">
        <v>724</v>
      </c>
      <c r="D29" s="118" t="s">
        <v>724</v>
      </c>
      <c r="E29" s="118" t="s">
        <v>23</v>
      </c>
      <c r="F29" s="139"/>
      <c r="G29" s="140"/>
      <c r="H29" s="11" t="s">
        <v>725</v>
      </c>
      <c r="I29" s="14">
        <v>0.47</v>
      </c>
      <c r="J29" s="109">
        <f t="shared" si="0"/>
        <v>2.3499999999999996</v>
      </c>
      <c r="K29" s="115"/>
    </row>
    <row r="30" spans="1:11" ht="24">
      <c r="A30" s="114"/>
      <c r="B30" s="107">
        <v>15</v>
      </c>
      <c r="C30" s="10" t="s">
        <v>724</v>
      </c>
      <c r="D30" s="118" t="s">
        <v>724</v>
      </c>
      <c r="E30" s="118" t="s">
        <v>26</v>
      </c>
      <c r="F30" s="139"/>
      <c r="G30" s="140"/>
      <c r="H30" s="11" t="s">
        <v>725</v>
      </c>
      <c r="I30" s="14">
        <v>0.47</v>
      </c>
      <c r="J30" s="109">
        <f t="shared" si="0"/>
        <v>7.05</v>
      </c>
      <c r="K30" s="115"/>
    </row>
    <row r="31" spans="1:11" ht="24">
      <c r="A31" s="114"/>
      <c r="B31" s="107">
        <v>7</v>
      </c>
      <c r="C31" s="10" t="s">
        <v>726</v>
      </c>
      <c r="D31" s="118" t="s">
        <v>726</v>
      </c>
      <c r="E31" s="118" t="s">
        <v>239</v>
      </c>
      <c r="F31" s="139" t="s">
        <v>25</v>
      </c>
      <c r="G31" s="140"/>
      <c r="H31" s="11" t="s">
        <v>727</v>
      </c>
      <c r="I31" s="14">
        <v>0.76</v>
      </c>
      <c r="J31" s="109">
        <f t="shared" si="0"/>
        <v>5.32</v>
      </c>
      <c r="K31" s="115"/>
    </row>
    <row r="32" spans="1:11" ht="24">
      <c r="A32" s="114"/>
      <c r="B32" s="107">
        <v>10</v>
      </c>
      <c r="C32" s="10" t="s">
        <v>726</v>
      </c>
      <c r="D32" s="118" t="s">
        <v>726</v>
      </c>
      <c r="E32" s="118" t="s">
        <v>239</v>
      </c>
      <c r="F32" s="139" t="s">
        <v>26</v>
      </c>
      <c r="G32" s="140"/>
      <c r="H32" s="11" t="s">
        <v>727</v>
      </c>
      <c r="I32" s="14">
        <v>0.76</v>
      </c>
      <c r="J32" s="109">
        <f t="shared" si="0"/>
        <v>7.6</v>
      </c>
      <c r="K32" s="115"/>
    </row>
    <row r="33" spans="1:11" ht="24">
      <c r="A33" s="114"/>
      <c r="B33" s="107">
        <v>6</v>
      </c>
      <c r="C33" s="10" t="s">
        <v>726</v>
      </c>
      <c r="D33" s="118" t="s">
        <v>726</v>
      </c>
      <c r="E33" s="118" t="s">
        <v>528</v>
      </c>
      <c r="F33" s="139" t="s">
        <v>23</v>
      </c>
      <c r="G33" s="140"/>
      <c r="H33" s="11" t="s">
        <v>727</v>
      </c>
      <c r="I33" s="14">
        <v>0.76</v>
      </c>
      <c r="J33" s="109">
        <f t="shared" si="0"/>
        <v>4.5600000000000005</v>
      </c>
      <c r="K33" s="115"/>
    </row>
    <row r="34" spans="1:11" ht="24">
      <c r="A34" s="114"/>
      <c r="B34" s="107">
        <v>6</v>
      </c>
      <c r="C34" s="10" t="s">
        <v>726</v>
      </c>
      <c r="D34" s="118" t="s">
        <v>726</v>
      </c>
      <c r="E34" s="118" t="s">
        <v>728</v>
      </c>
      <c r="F34" s="139" t="s">
        <v>26</v>
      </c>
      <c r="G34" s="140"/>
      <c r="H34" s="11" t="s">
        <v>727</v>
      </c>
      <c r="I34" s="14">
        <v>0.76</v>
      </c>
      <c r="J34" s="109">
        <f t="shared" si="0"/>
        <v>4.5600000000000005</v>
      </c>
      <c r="K34" s="115"/>
    </row>
    <row r="35" spans="1:11" ht="24">
      <c r="A35" s="114"/>
      <c r="B35" s="107">
        <v>3</v>
      </c>
      <c r="C35" s="10" t="s">
        <v>726</v>
      </c>
      <c r="D35" s="118" t="s">
        <v>726</v>
      </c>
      <c r="E35" s="118" t="s">
        <v>729</v>
      </c>
      <c r="F35" s="139" t="s">
        <v>23</v>
      </c>
      <c r="G35" s="140"/>
      <c r="H35" s="11" t="s">
        <v>727</v>
      </c>
      <c r="I35" s="14">
        <v>0.76</v>
      </c>
      <c r="J35" s="109">
        <f t="shared" si="0"/>
        <v>2.2800000000000002</v>
      </c>
      <c r="K35" s="115"/>
    </row>
    <row r="36" spans="1:11" ht="24">
      <c r="A36" s="114"/>
      <c r="B36" s="107">
        <v>3</v>
      </c>
      <c r="C36" s="10" t="s">
        <v>726</v>
      </c>
      <c r="D36" s="118" t="s">
        <v>726</v>
      </c>
      <c r="E36" s="118" t="s">
        <v>729</v>
      </c>
      <c r="F36" s="139" t="s">
        <v>26</v>
      </c>
      <c r="G36" s="140"/>
      <c r="H36" s="11" t="s">
        <v>727</v>
      </c>
      <c r="I36" s="14">
        <v>0.76</v>
      </c>
      <c r="J36" s="109">
        <f t="shared" si="0"/>
        <v>2.2800000000000002</v>
      </c>
      <c r="K36" s="115"/>
    </row>
    <row r="37" spans="1:11" ht="24">
      <c r="A37" s="114"/>
      <c r="B37" s="107">
        <v>3</v>
      </c>
      <c r="C37" s="10" t="s">
        <v>726</v>
      </c>
      <c r="D37" s="118" t="s">
        <v>726</v>
      </c>
      <c r="E37" s="118" t="s">
        <v>730</v>
      </c>
      <c r="F37" s="139" t="s">
        <v>25</v>
      </c>
      <c r="G37" s="140"/>
      <c r="H37" s="11" t="s">
        <v>727</v>
      </c>
      <c r="I37" s="14">
        <v>0.76</v>
      </c>
      <c r="J37" s="109">
        <f t="shared" si="0"/>
        <v>2.2800000000000002</v>
      </c>
      <c r="K37" s="115"/>
    </row>
    <row r="38" spans="1:11" ht="24">
      <c r="A38" s="114"/>
      <c r="B38" s="107">
        <v>3</v>
      </c>
      <c r="C38" s="10" t="s">
        <v>726</v>
      </c>
      <c r="D38" s="118" t="s">
        <v>726</v>
      </c>
      <c r="E38" s="118" t="s">
        <v>731</v>
      </c>
      <c r="F38" s="139" t="s">
        <v>23</v>
      </c>
      <c r="G38" s="140"/>
      <c r="H38" s="11" t="s">
        <v>727</v>
      </c>
      <c r="I38" s="14">
        <v>0.76</v>
      </c>
      <c r="J38" s="109">
        <f t="shared" si="0"/>
        <v>2.2800000000000002</v>
      </c>
      <c r="K38" s="115"/>
    </row>
    <row r="39" spans="1:11" ht="24">
      <c r="A39" s="114"/>
      <c r="B39" s="107">
        <v>4</v>
      </c>
      <c r="C39" s="10" t="s">
        <v>732</v>
      </c>
      <c r="D39" s="118" t="s">
        <v>732</v>
      </c>
      <c r="E39" s="118" t="s">
        <v>23</v>
      </c>
      <c r="F39" s="139"/>
      <c r="G39" s="140"/>
      <c r="H39" s="11" t="s">
        <v>733</v>
      </c>
      <c r="I39" s="14">
        <v>0.59</v>
      </c>
      <c r="J39" s="109">
        <f t="shared" si="0"/>
        <v>2.36</v>
      </c>
      <c r="K39" s="115"/>
    </row>
    <row r="40" spans="1:11" ht="24">
      <c r="A40" s="114"/>
      <c r="B40" s="107">
        <v>10</v>
      </c>
      <c r="C40" s="10" t="s">
        <v>734</v>
      </c>
      <c r="D40" s="118" t="s">
        <v>734</v>
      </c>
      <c r="E40" s="118" t="s">
        <v>26</v>
      </c>
      <c r="F40" s="139" t="s">
        <v>214</v>
      </c>
      <c r="G40" s="140"/>
      <c r="H40" s="11" t="s">
        <v>735</v>
      </c>
      <c r="I40" s="14">
        <v>0.59</v>
      </c>
      <c r="J40" s="109">
        <f t="shared" si="0"/>
        <v>5.8999999999999995</v>
      </c>
      <c r="K40" s="115"/>
    </row>
    <row r="41" spans="1:11" ht="24">
      <c r="A41" s="114"/>
      <c r="B41" s="107">
        <v>3</v>
      </c>
      <c r="C41" s="10" t="s">
        <v>734</v>
      </c>
      <c r="D41" s="118" t="s">
        <v>734</v>
      </c>
      <c r="E41" s="118" t="s">
        <v>26</v>
      </c>
      <c r="F41" s="139" t="s">
        <v>268</v>
      </c>
      <c r="G41" s="140"/>
      <c r="H41" s="11" t="s">
        <v>735</v>
      </c>
      <c r="I41" s="14">
        <v>0.59</v>
      </c>
      <c r="J41" s="109">
        <f t="shared" si="0"/>
        <v>1.77</v>
      </c>
      <c r="K41" s="115"/>
    </row>
    <row r="42" spans="1:11" ht="24">
      <c r="A42" s="114"/>
      <c r="B42" s="107">
        <v>10</v>
      </c>
      <c r="C42" s="10" t="s">
        <v>734</v>
      </c>
      <c r="D42" s="118" t="s">
        <v>734</v>
      </c>
      <c r="E42" s="118" t="s">
        <v>26</v>
      </c>
      <c r="F42" s="139" t="s">
        <v>736</v>
      </c>
      <c r="G42" s="140"/>
      <c r="H42" s="11" t="s">
        <v>735</v>
      </c>
      <c r="I42" s="14">
        <v>0.59</v>
      </c>
      <c r="J42" s="109">
        <f t="shared" si="0"/>
        <v>5.8999999999999995</v>
      </c>
      <c r="K42" s="115"/>
    </row>
    <row r="43" spans="1:11" ht="36">
      <c r="A43" s="114"/>
      <c r="B43" s="107">
        <v>1</v>
      </c>
      <c r="C43" s="10" t="s">
        <v>737</v>
      </c>
      <c r="D43" s="118" t="s">
        <v>873</v>
      </c>
      <c r="E43" s="118" t="s">
        <v>738</v>
      </c>
      <c r="F43" s="139"/>
      <c r="G43" s="140"/>
      <c r="H43" s="11" t="s">
        <v>739</v>
      </c>
      <c r="I43" s="14">
        <v>53.14</v>
      </c>
      <c r="J43" s="109">
        <f t="shared" si="0"/>
        <v>53.14</v>
      </c>
      <c r="K43" s="115"/>
    </row>
    <row r="44" spans="1:11" ht="36">
      <c r="A44" s="114"/>
      <c r="B44" s="107">
        <v>1</v>
      </c>
      <c r="C44" s="10" t="s">
        <v>740</v>
      </c>
      <c r="D44" s="118" t="s">
        <v>874</v>
      </c>
      <c r="E44" s="118" t="s">
        <v>741</v>
      </c>
      <c r="F44" s="139"/>
      <c r="G44" s="140"/>
      <c r="H44" s="11" t="s">
        <v>742</v>
      </c>
      <c r="I44" s="14">
        <v>35.86</v>
      </c>
      <c r="J44" s="109">
        <f t="shared" si="0"/>
        <v>35.86</v>
      </c>
      <c r="K44" s="115"/>
    </row>
    <row r="45" spans="1:11" ht="36">
      <c r="A45" s="114"/>
      <c r="B45" s="107">
        <v>1</v>
      </c>
      <c r="C45" s="10" t="s">
        <v>743</v>
      </c>
      <c r="D45" s="118" t="s">
        <v>875</v>
      </c>
      <c r="E45" s="118" t="s">
        <v>244</v>
      </c>
      <c r="F45" s="139"/>
      <c r="G45" s="140"/>
      <c r="H45" s="11" t="s">
        <v>744</v>
      </c>
      <c r="I45" s="14">
        <v>52.56</v>
      </c>
      <c r="J45" s="109">
        <f t="shared" si="0"/>
        <v>52.56</v>
      </c>
      <c r="K45" s="115"/>
    </row>
    <row r="46" spans="1:11" ht="36">
      <c r="A46" s="114"/>
      <c r="B46" s="107">
        <v>1</v>
      </c>
      <c r="C46" s="10" t="s">
        <v>745</v>
      </c>
      <c r="D46" s="118" t="s">
        <v>876</v>
      </c>
      <c r="E46" s="118" t="s">
        <v>204</v>
      </c>
      <c r="F46" s="139" t="s">
        <v>107</v>
      </c>
      <c r="G46" s="140"/>
      <c r="H46" s="11" t="s">
        <v>746</v>
      </c>
      <c r="I46" s="14">
        <v>22.83</v>
      </c>
      <c r="J46" s="109">
        <f t="shared" si="0"/>
        <v>22.83</v>
      </c>
      <c r="K46" s="115"/>
    </row>
    <row r="47" spans="1:11" ht="24">
      <c r="A47" s="114"/>
      <c r="B47" s="107">
        <v>2</v>
      </c>
      <c r="C47" s="10" t="s">
        <v>747</v>
      </c>
      <c r="D47" s="118" t="s">
        <v>747</v>
      </c>
      <c r="E47" s="118"/>
      <c r="F47" s="139"/>
      <c r="G47" s="140"/>
      <c r="H47" s="11" t="s">
        <v>748</v>
      </c>
      <c r="I47" s="14">
        <v>0.5</v>
      </c>
      <c r="J47" s="109">
        <f t="shared" si="0"/>
        <v>1</v>
      </c>
      <c r="K47" s="115"/>
    </row>
    <row r="48" spans="1:11" ht="24">
      <c r="A48" s="114"/>
      <c r="B48" s="107">
        <v>3</v>
      </c>
      <c r="C48" s="10" t="s">
        <v>749</v>
      </c>
      <c r="D48" s="118" t="s">
        <v>749</v>
      </c>
      <c r="E48" s="118"/>
      <c r="F48" s="139"/>
      <c r="G48" s="140"/>
      <c r="H48" s="11" t="s">
        <v>750</v>
      </c>
      <c r="I48" s="14">
        <v>0.33</v>
      </c>
      <c r="J48" s="109">
        <f t="shared" si="0"/>
        <v>0.99</v>
      </c>
      <c r="K48" s="115"/>
    </row>
    <row r="49" spans="1:11">
      <c r="A49" s="114"/>
      <c r="B49" s="107">
        <v>5</v>
      </c>
      <c r="C49" s="10" t="s">
        <v>628</v>
      </c>
      <c r="D49" s="118" t="s">
        <v>628</v>
      </c>
      <c r="E49" s="118" t="s">
        <v>23</v>
      </c>
      <c r="F49" s="139"/>
      <c r="G49" s="140"/>
      <c r="H49" s="11" t="s">
        <v>630</v>
      </c>
      <c r="I49" s="14">
        <v>0.42</v>
      </c>
      <c r="J49" s="109">
        <f t="shared" si="0"/>
        <v>2.1</v>
      </c>
      <c r="K49" s="115"/>
    </row>
    <row r="50" spans="1:11">
      <c r="A50" s="114"/>
      <c r="B50" s="107">
        <v>5</v>
      </c>
      <c r="C50" s="10" t="s">
        <v>628</v>
      </c>
      <c r="D50" s="118" t="s">
        <v>628</v>
      </c>
      <c r="E50" s="118" t="s">
        <v>25</v>
      </c>
      <c r="F50" s="139"/>
      <c r="G50" s="140"/>
      <c r="H50" s="11" t="s">
        <v>630</v>
      </c>
      <c r="I50" s="14">
        <v>0.42</v>
      </c>
      <c r="J50" s="109">
        <f t="shared" si="0"/>
        <v>2.1</v>
      </c>
      <c r="K50" s="115"/>
    </row>
    <row r="51" spans="1:11" ht="24">
      <c r="A51" s="114"/>
      <c r="B51" s="107">
        <v>3</v>
      </c>
      <c r="C51" s="10" t="s">
        <v>751</v>
      </c>
      <c r="D51" s="118" t="s">
        <v>751</v>
      </c>
      <c r="E51" s="118"/>
      <c r="F51" s="139"/>
      <c r="G51" s="140"/>
      <c r="H51" s="11" t="s">
        <v>752</v>
      </c>
      <c r="I51" s="14">
        <v>0.67</v>
      </c>
      <c r="J51" s="109">
        <f t="shared" si="0"/>
        <v>2.0100000000000002</v>
      </c>
      <c r="K51" s="115"/>
    </row>
    <row r="52" spans="1:11" ht="24">
      <c r="A52" s="114"/>
      <c r="B52" s="107">
        <v>5</v>
      </c>
      <c r="C52" s="10" t="s">
        <v>753</v>
      </c>
      <c r="D52" s="118" t="s">
        <v>753</v>
      </c>
      <c r="E52" s="118"/>
      <c r="F52" s="139"/>
      <c r="G52" s="140"/>
      <c r="H52" s="11" t="s">
        <v>754</v>
      </c>
      <c r="I52" s="14">
        <v>1.32</v>
      </c>
      <c r="J52" s="109">
        <f t="shared" si="0"/>
        <v>6.6000000000000005</v>
      </c>
      <c r="K52" s="115"/>
    </row>
    <row r="53" spans="1:11" ht="24">
      <c r="A53" s="114"/>
      <c r="B53" s="107">
        <v>4</v>
      </c>
      <c r="C53" s="10" t="s">
        <v>755</v>
      </c>
      <c r="D53" s="118" t="s">
        <v>755</v>
      </c>
      <c r="E53" s="118"/>
      <c r="F53" s="139"/>
      <c r="G53" s="140"/>
      <c r="H53" s="11" t="s">
        <v>756</v>
      </c>
      <c r="I53" s="14">
        <v>1.32</v>
      </c>
      <c r="J53" s="109">
        <f t="shared" si="0"/>
        <v>5.28</v>
      </c>
      <c r="K53" s="115"/>
    </row>
    <row r="54" spans="1:11" ht="24">
      <c r="A54" s="114"/>
      <c r="B54" s="107">
        <v>3</v>
      </c>
      <c r="C54" s="10" t="s">
        <v>757</v>
      </c>
      <c r="D54" s="118" t="s">
        <v>877</v>
      </c>
      <c r="E54" s="118" t="s">
        <v>25</v>
      </c>
      <c r="F54" s="139"/>
      <c r="G54" s="140"/>
      <c r="H54" s="11" t="s">
        <v>758</v>
      </c>
      <c r="I54" s="14">
        <v>0.56000000000000005</v>
      </c>
      <c r="J54" s="109">
        <f t="shared" ref="J54:J85" si="1">I54*B54</f>
        <v>1.6800000000000002</v>
      </c>
      <c r="K54" s="115"/>
    </row>
    <row r="55" spans="1:11" ht="24">
      <c r="A55" s="114"/>
      <c r="B55" s="107">
        <v>3</v>
      </c>
      <c r="C55" s="10" t="s">
        <v>757</v>
      </c>
      <c r="D55" s="118" t="s">
        <v>878</v>
      </c>
      <c r="E55" s="118" t="s">
        <v>26</v>
      </c>
      <c r="F55" s="139"/>
      <c r="G55" s="140"/>
      <c r="H55" s="11" t="s">
        <v>758</v>
      </c>
      <c r="I55" s="14">
        <v>0.64</v>
      </c>
      <c r="J55" s="109">
        <f t="shared" si="1"/>
        <v>1.92</v>
      </c>
      <c r="K55" s="115"/>
    </row>
    <row r="56" spans="1:11" ht="24">
      <c r="A56" s="114"/>
      <c r="B56" s="107">
        <v>3</v>
      </c>
      <c r="C56" s="10" t="s">
        <v>757</v>
      </c>
      <c r="D56" s="118" t="s">
        <v>879</v>
      </c>
      <c r="E56" s="118" t="s">
        <v>27</v>
      </c>
      <c r="F56" s="139"/>
      <c r="G56" s="140"/>
      <c r="H56" s="11" t="s">
        <v>758</v>
      </c>
      <c r="I56" s="14">
        <v>0.73</v>
      </c>
      <c r="J56" s="109">
        <f t="shared" si="1"/>
        <v>2.19</v>
      </c>
      <c r="K56" s="115"/>
    </row>
    <row r="57" spans="1:11" ht="24">
      <c r="A57" s="114"/>
      <c r="B57" s="107">
        <v>25</v>
      </c>
      <c r="C57" s="10" t="s">
        <v>759</v>
      </c>
      <c r="D57" s="118" t="s">
        <v>759</v>
      </c>
      <c r="E57" s="118" t="s">
        <v>760</v>
      </c>
      <c r="F57" s="139" t="s">
        <v>107</v>
      </c>
      <c r="G57" s="140"/>
      <c r="H57" s="11" t="s">
        <v>761</v>
      </c>
      <c r="I57" s="14">
        <v>0.76</v>
      </c>
      <c r="J57" s="109">
        <f t="shared" si="1"/>
        <v>19</v>
      </c>
      <c r="K57" s="115"/>
    </row>
    <row r="58" spans="1:11" ht="24">
      <c r="A58" s="114"/>
      <c r="B58" s="107">
        <v>3</v>
      </c>
      <c r="C58" s="10" t="s">
        <v>759</v>
      </c>
      <c r="D58" s="118" t="s">
        <v>759</v>
      </c>
      <c r="E58" s="118" t="s">
        <v>760</v>
      </c>
      <c r="F58" s="139" t="s">
        <v>210</v>
      </c>
      <c r="G58" s="140"/>
      <c r="H58" s="11" t="s">
        <v>761</v>
      </c>
      <c r="I58" s="14">
        <v>0.76</v>
      </c>
      <c r="J58" s="109">
        <f t="shared" si="1"/>
        <v>2.2800000000000002</v>
      </c>
      <c r="K58" s="115"/>
    </row>
    <row r="59" spans="1:11" ht="24">
      <c r="A59" s="114"/>
      <c r="B59" s="107">
        <v>20</v>
      </c>
      <c r="C59" s="10" t="s">
        <v>759</v>
      </c>
      <c r="D59" s="118" t="s">
        <v>759</v>
      </c>
      <c r="E59" s="118" t="s">
        <v>762</v>
      </c>
      <c r="F59" s="139" t="s">
        <v>107</v>
      </c>
      <c r="G59" s="140"/>
      <c r="H59" s="11" t="s">
        <v>761</v>
      </c>
      <c r="I59" s="14">
        <v>0.76</v>
      </c>
      <c r="J59" s="109">
        <f t="shared" si="1"/>
        <v>15.2</v>
      </c>
      <c r="K59" s="115"/>
    </row>
    <row r="60" spans="1:11" ht="24">
      <c r="A60" s="114"/>
      <c r="B60" s="107">
        <v>3</v>
      </c>
      <c r="C60" s="10" t="s">
        <v>759</v>
      </c>
      <c r="D60" s="118" t="s">
        <v>759</v>
      </c>
      <c r="E60" s="118" t="s">
        <v>762</v>
      </c>
      <c r="F60" s="139" t="s">
        <v>214</v>
      </c>
      <c r="G60" s="140"/>
      <c r="H60" s="11" t="s">
        <v>761</v>
      </c>
      <c r="I60" s="14">
        <v>0.76</v>
      </c>
      <c r="J60" s="109">
        <f t="shared" si="1"/>
        <v>2.2800000000000002</v>
      </c>
      <c r="K60" s="115"/>
    </row>
    <row r="61" spans="1:11" ht="24">
      <c r="A61" s="114"/>
      <c r="B61" s="107">
        <v>3</v>
      </c>
      <c r="C61" s="10" t="s">
        <v>759</v>
      </c>
      <c r="D61" s="118" t="s">
        <v>759</v>
      </c>
      <c r="E61" s="118" t="s">
        <v>762</v>
      </c>
      <c r="F61" s="139" t="s">
        <v>268</v>
      </c>
      <c r="G61" s="140"/>
      <c r="H61" s="11" t="s">
        <v>761</v>
      </c>
      <c r="I61" s="14">
        <v>0.76</v>
      </c>
      <c r="J61" s="109">
        <f t="shared" si="1"/>
        <v>2.2800000000000002</v>
      </c>
      <c r="K61" s="115"/>
    </row>
    <row r="62" spans="1:11" ht="24">
      <c r="A62" s="114"/>
      <c r="B62" s="107">
        <v>1</v>
      </c>
      <c r="C62" s="10" t="s">
        <v>763</v>
      </c>
      <c r="D62" s="118" t="s">
        <v>763</v>
      </c>
      <c r="E62" s="118" t="s">
        <v>348</v>
      </c>
      <c r="F62" s="139"/>
      <c r="G62" s="140"/>
      <c r="H62" s="11" t="s">
        <v>764</v>
      </c>
      <c r="I62" s="14">
        <v>5.0599999999999996</v>
      </c>
      <c r="J62" s="109">
        <f t="shared" si="1"/>
        <v>5.0599999999999996</v>
      </c>
      <c r="K62" s="115"/>
    </row>
    <row r="63" spans="1:11" ht="24">
      <c r="A63" s="114"/>
      <c r="B63" s="107">
        <v>1</v>
      </c>
      <c r="C63" s="10" t="s">
        <v>763</v>
      </c>
      <c r="D63" s="118" t="s">
        <v>763</v>
      </c>
      <c r="E63" s="118" t="s">
        <v>728</v>
      </c>
      <c r="F63" s="139"/>
      <c r="G63" s="140"/>
      <c r="H63" s="11" t="s">
        <v>764</v>
      </c>
      <c r="I63" s="14">
        <v>5.0599999999999996</v>
      </c>
      <c r="J63" s="109">
        <f t="shared" si="1"/>
        <v>5.0599999999999996</v>
      </c>
      <c r="K63" s="115"/>
    </row>
    <row r="64" spans="1:11" ht="24">
      <c r="A64" s="114"/>
      <c r="B64" s="107">
        <v>1</v>
      </c>
      <c r="C64" s="10" t="s">
        <v>765</v>
      </c>
      <c r="D64" s="118" t="s">
        <v>765</v>
      </c>
      <c r="E64" s="118" t="s">
        <v>348</v>
      </c>
      <c r="F64" s="139"/>
      <c r="G64" s="140"/>
      <c r="H64" s="11" t="s">
        <v>766</v>
      </c>
      <c r="I64" s="14">
        <v>7.08</v>
      </c>
      <c r="J64" s="109">
        <f t="shared" si="1"/>
        <v>7.08</v>
      </c>
      <c r="K64" s="115"/>
    </row>
    <row r="65" spans="1:11" ht="24">
      <c r="A65" s="114"/>
      <c r="B65" s="107">
        <v>5</v>
      </c>
      <c r="C65" s="10" t="s">
        <v>767</v>
      </c>
      <c r="D65" s="118" t="s">
        <v>767</v>
      </c>
      <c r="E65" s="118"/>
      <c r="F65" s="139"/>
      <c r="G65" s="140"/>
      <c r="H65" s="11" t="s">
        <v>930</v>
      </c>
      <c r="I65" s="14">
        <v>6.79</v>
      </c>
      <c r="J65" s="109">
        <f t="shared" si="1"/>
        <v>33.950000000000003</v>
      </c>
      <c r="K65" s="115"/>
    </row>
    <row r="66" spans="1:11" ht="24">
      <c r="A66" s="114"/>
      <c r="B66" s="107">
        <v>6</v>
      </c>
      <c r="C66" s="10" t="s">
        <v>768</v>
      </c>
      <c r="D66" s="118" t="s">
        <v>768</v>
      </c>
      <c r="E66" s="118"/>
      <c r="F66" s="139"/>
      <c r="G66" s="140"/>
      <c r="H66" s="11" t="s">
        <v>931</v>
      </c>
      <c r="I66" s="14">
        <v>6.21</v>
      </c>
      <c r="J66" s="109">
        <f t="shared" si="1"/>
        <v>37.26</v>
      </c>
      <c r="K66" s="115"/>
    </row>
    <row r="67" spans="1:11" ht="24">
      <c r="A67" s="114"/>
      <c r="B67" s="107">
        <v>5</v>
      </c>
      <c r="C67" s="10" t="s">
        <v>769</v>
      </c>
      <c r="D67" s="118" t="s">
        <v>769</v>
      </c>
      <c r="E67" s="118"/>
      <c r="F67" s="139"/>
      <c r="G67" s="140"/>
      <c r="H67" s="11" t="s">
        <v>770</v>
      </c>
      <c r="I67" s="14">
        <v>0.33</v>
      </c>
      <c r="J67" s="109">
        <f t="shared" si="1"/>
        <v>1.6500000000000001</v>
      </c>
      <c r="K67" s="115"/>
    </row>
    <row r="68" spans="1:11" ht="36">
      <c r="A68" s="114"/>
      <c r="B68" s="107">
        <v>3</v>
      </c>
      <c r="C68" s="10" t="s">
        <v>771</v>
      </c>
      <c r="D68" s="118" t="s">
        <v>771</v>
      </c>
      <c r="E68" s="118"/>
      <c r="F68" s="139"/>
      <c r="G68" s="140"/>
      <c r="H68" s="11" t="s">
        <v>772</v>
      </c>
      <c r="I68" s="14">
        <v>0.91</v>
      </c>
      <c r="J68" s="109">
        <f t="shared" si="1"/>
        <v>2.73</v>
      </c>
      <c r="K68" s="115"/>
    </row>
    <row r="69" spans="1:11" ht="36">
      <c r="A69" s="114"/>
      <c r="B69" s="107">
        <v>7</v>
      </c>
      <c r="C69" s="10" t="s">
        <v>773</v>
      </c>
      <c r="D69" s="118" t="s">
        <v>773</v>
      </c>
      <c r="E69" s="118"/>
      <c r="F69" s="139"/>
      <c r="G69" s="140"/>
      <c r="H69" s="11" t="s">
        <v>932</v>
      </c>
      <c r="I69" s="14">
        <v>1.19</v>
      </c>
      <c r="J69" s="109">
        <f t="shared" si="1"/>
        <v>8.33</v>
      </c>
      <c r="K69" s="115"/>
    </row>
    <row r="70" spans="1:11" ht="36">
      <c r="A70" s="114"/>
      <c r="B70" s="107">
        <v>5</v>
      </c>
      <c r="C70" s="10" t="s">
        <v>774</v>
      </c>
      <c r="D70" s="118" t="s">
        <v>774</v>
      </c>
      <c r="E70" s="118"/>
      <c r="F70" s="139"/>
      <c r="G70" s="140"/>
      <c r="H70" s="11" t="s">
        <v>933</v>
      </c>
      <c r="I70" s="14">
        <v>1.08</v>
      </c>
      <c r="J70" s="109">
        <f t="shared" si="1"/>
        <v>5.4</v>
      </c>
      <c r="K70" s="115"/>
    </row>
    <row r="71" spans="1:11" ht="36">
      <c r="A71" s="114"/>
      <c r="B71" s="107">
        <v>5</v>
      </c>
      <c r="C71" s="10" t="s">
        <v>775</v>
      </c>
      <c r="D71" s="118" t="s">
        <v>775</v>
      </c>
      <c r="E71" s="118"/>
      <c r="F71" s="139"/>
      <c r="G71" s="140"/>
      <c r="H71" s="11" t="s">
        <v>776</v>
      </c>
      <c r="I71" s="14">
        <v>1.33</v>
      </c>
      <c r="J71" s="109">
        <f t="shared" si="1"/>
        <v>6.65</v>
      </c>
      <c r="K71" s="115"/>
    </row>
    <row r="72" spans="1:11">
      <c r="A72" s="114"/>
      <c r="B72" s="107">
        <v>2</v>
      </c>
      <c r="C72" s="10" t="s">
        <v>777</v>
      </c>
      <c r="D72" s="118" t="s">
        <v>880</v>
      </c>
      <c r="E72" s="118" t="s">
        <v>294</v>
      </c>
      <c r="F72" s="139"/>
      <c r="G72" s="140"/>
      <c r="H72" s="11" t="s">
        <v>778</v>
      </c>
      <c r="I72" s="14">
        <v>0.85</v>
      </c>
      <c r="J72" s="109">
        <f t="shared" si="1"/>
        <v>1.7</v>
      </c>
      <c r="K72" s="115"/>
    </row>
    <row r="73" spans="1:11">
      <c r="A73" s="114"/>
      <c r="B73" s="107">
        <v>2</v>
      </c>
      <c r="C73" s="10" t="s">
        <v>777</v>
      </c>
      <c r="D73" s="118" t="s">
        <v>881</v>
      </c>
      <c r="E73" s="118" t="s">
        <v>314</v>
      </c>
      <c r="F73" s="139"/>
      <c r="G73" s="140"/>
      <c r="H73" s="11" t="s">
        <v>778</v>
      </c>
      <c r="I73" s="14">
        <v>0.85</v>
      </c>
      <c r="J73" s="109">
        <f t="shared" si="1"/>
        <v>1.7</v>
      </c>
      <c r="K73" s="115"/>
    </row>
    <row r="74" spans="1:11">
      <c r="A74" s="114"/>
      <c r="B74" s="107">
        <v>2</v>
      </c>
      <c r="C74" s="10" t="s">
        <v>779</v>
      </c>
      <c r="D74" s="118" t="s">
        <v>882</v>
      </c>
      <c r="E74" s="118" t="s">
        <v>780</v>
      </c>
      <c r="F74" s="139"/>
      <c r="G74" s="140"/>
      <c r="H74" s="11" t="s">
        <v>781</v>
      </c>
      <c r="I74" s="14">
        <v>0.28999999999999998</v>
      </c>
      <c r="J74" s="109">
        <f t="shared" si="1"/>
        <v>0.57999999999999996</v>
      </c>
      <c r="K74" s="115"/>
    </row>
    <row r="75" spans="1:11">
      <c r="A75" s="114"/>
      <c r="B75" s="107">
        <v>2</v>
      </c>
      <c r="C75" s="10" t="s">
        <v>779</v>
      </c>
      <c r="D75" s="118" t="s">
        <v>883</v>
      </c>
      <c r="E75" s="118" t="s">
        <v>298</v>
      </c>
      <c r="F75" s="139"/>
      <c r="G75" s="140"/>
      <c r="H75" s="11" t="s">
        <v>781</v>
      </c>
      <c r="I75" s="14">
        <v>0.33</v>
      </c>
      <c r="J75" s="109">
        <f t="shared" si="1"/>
        <v>0.66</v>
      </c>
      <c r="K75" s="115"/>
    </row>
    <row r="76" spans="1:11">
      <c r="A76" s="114"/>
      <c r="B76" s="107">
        <v>2</v>
      </c>
      <c r="C76" s="10" t="s">
        <v>779</v>
      </c>
      <c r="D76" s="118" t="s">
        <v>884</v>
      </c>
      <c r="E76" s="118" t="s">
        <v>294</v>
      </c>
      <c r="F76" s="139"/>
      <c r="G76" s="140"/>
      <c r="H76" s="11" t="s">
        <v>781</v>
      </c>
      <c r="I76" s="14">
        <v>0.38</v>
      </c>
      <c r="J76" s="109">
        <f t="shared" si="1"/>
        <v>0.76</v>
      </c>
      <c r="K76" s="115"/>
    </row>
    <row r="77" spans="1:11">
      <c r="A77" s="114"/>
      <c r="B77" s="107">
        <v>2</v>
      </c>
      <c r="C77" s="10" t="s">
        <v>779</v>
      </c>
      <c r="D77" s="118" t="s">
        <v>885</v>
      </c>
      <c r="E77" s="118" t="s">
        <v>314</v>
      </c>
      <c r="F77" s="139"/>
      <c r="G77" s="140"/>
      <c r="H77" s="11" t="s">
        <v>781</v>
      </c>
      <c r="I77" s="14">
        <v>0.46</v>
      </c>
      <c r="J77" s="109">
        <f t="shared" si="1"/>
        <v>0.92</v>
      </c>
      <c r="K77" s="115"/>
    </row>
    <row r="78" spans="1:11">
      <c r="A78" s="114"/>
      <c r="B78" s="107">
        <v>2</v>
      </c>
      <c r="C78" s="10" t="s">
        <v>779</v>
      </c>
      <c r="D78" s="118" t="s">
        <v>886</v>
      </c>
      <c r="E78" s="118" t="s">
        <v>701</v>
      </c>
      <c r="F78" s="139"/>
      <c r="G78" s="140"/>
      <c r="H78" s="11" t="s">
        <v>781</v>
      </c>
      <c r="I78" s="14">
        <v>0.55000000000000004</v>
      </c>
      <c r="J78" s="109">
        <f t="shared" si="1"/>
        <v>1.1000000000000001</v>
      </c>
      <c r="K78" s="115"/>
    </row>
    <row r="79" spans="1:11">
      <c r="A79" s="114"/>
      <c r="B79" s="107">
        <v>2</v>
      </c>
      <c r="C79" s="10" t="s">
        <v>570</v>
      </c>
      <c r="D79" s="118" t="s">
        <v>887</v>
      </c>
      <c r="E79" s="118" t="s">
        <v>572</v>
      </c>
      <c r="F79" s="139"/>
      <c r="G79" s="140"/>
      <c r="H79" s="11" t="s">
        <v>573</v>
      </c>
      <c r="I79" s="14">
        <v>0.25</v>
      </c>
      <c r="J79" s="109">
        <f t="shared" si="1"/>
        <v>0.5</v>
      </c>
      <c r="K79" s="115"/>
    </row>
    <row r="80" spans="1:11">
      <c r="A80" s="114"/>
      <c r="B80" s="107">
        <v>2</v>
      </c>
      <c r="C80" s="10" t="s">
        <v>570</v>
      </c>
      <c r="D80" s="118" t="s">
        <v>888</v>
      </c>
      <c r="E80" s="118" t="s">
        <v>780</v>
      </c>
      <c r="F80" s="139"/>
      <c r="G80" s="140"/>
      <c r="H80" s="11" t="s">
        <v>573</v>
      </c>
      <c r="I80" s="14">
        <v>0.28999999999999998</v>
      </c>
      <c r="J80" s="109">
        <f t="shared" si="1"/>
        <v>0.57999999999999996</v>
      </c>
      <c r="K80" s="115"/>
    </row>
    <row r="81" spans="1:11">
      <c r="A81" s="114"/>
      <c r="B81" s="107">
        <v>2</v>
      </c>
      <c r="C81" s="10" t="s">
        <v>570</v>
      </c>
      <c r="D81" s="118" t="s">
        <v>889</v>
      </c>
      <c r="E81" s="118" t="s">
        <v>782</v>
      </c>
      <c r="F81" s="139"/>
      <c r="G81" s="140"/>
      <c r="H81" s="11" t="s">
        <v>573</v>
      </c>
      <c r="I81" s="14">
        <v>0.33</v>
      </c>
      <c r="J81" s="109">
        <f t="shared" si="1"/>
        <v>0.66</v>
      </c>
      <c r="K81" s="115"/>
    </row>
    <row r="82" spans="1:11">
      <c r="A82" s="114"/>
      <c r="B82" s="107">
        <v>2</v>
      </c>
      <c r="C82" s="10" t="s">
        <v>570</v>
      </c>
      <c r="D82" s="118" t="s">
        <v>890</v>
      </c>
      <c r="E82" s="118" t="s">
        <v>298</v>
      </c>
      <c r="F82" s="139"/>
      <c r="G82" s="140"/>
      <c r="H82" s="11" t="s">
        <v>573</v>
      </c>
      <c r="I82" s="14">
        <v>0.33</v>
      </c>
      <c r="J82" s="109">
        <f t="shared" si="1"/>
        <v>0.66</v>
      </c>
      <c r="K82" s="115"/>
    </row>
    <row r="83" spans="1:11">
      <c r="A83" s="114"/>
      <c r="B83" s="107">
        <v>2</v>
      </c>
      <c r="C83" s="10" t="s">
        <v>570</v>
      </c>
      <c r="D83" s="118" t="s">
        <v>891</v>
      </c>
      <c r="E83" s="118" t="s">
        <v>294</v>
      </c>
      <c r="F83" s="139"/>
      <c r="G83" s="140"/>
      <c r="H83" s="11" t="s">
        <v>573</v>
      </c>
      <c r="I83" s="14">
        <v>0.38</v>
      </c>
      <c r="J83" s="109">
        <f t="shared" si="1"/>
        <v>0.76</v>
      </c>
      <c r="K83" s="115"/>
    </row>
    <row r="84" spans="1:11">
      <c r="A84" s="114"/>
      <c r="B84" s="107">
        <v>2</v>
      </c>
      <c r="C84" s="10" t="s">
        <v>570</v>
      </c>
      <c r="D84" s="118" t="s">
        <v>892</v>
      </c>
      <c r="E84" s="118" t="s">
        <v>314</v>
      </c>
      <c r="F84" s="139"/>
      <c r="G84" s="140"/>
      <c r="H84" s="11" t="s">
        <v>573</v>
      </c>
      <c r="I84" s="14">
        <v>0.46</v>
      </c>
      <c r="J84" s="109">
        <f t="shared" si="1"/>
        <v>0.92</v>
      </c>
      <c r="K84" s="115"/>
    </row>
    <row r="85" spans="1:11">
      <c r="A85" s="114"/>
      <c r="B85" s="107">
        <v>2</v>
      </c>
      <c r="C85" s="10" t="s">
        <v>570</v>
      </c>
      <c r="D85" s="118" t="s">
        <v>893</v>
      </c>
      <c r="E85" s="118" t="s">
        <v>701</v>
      </c>
      <c r="F85" s="139"/>
      <c r="G85" s="140"/>
      <c r="H85" s="11" t="s">
        <v>573</v>
      </c>
      <c r="I85" s="14">
        <v>0.55000000000000004</v>
      </c>
      <c r="J85" s="109">
        <f t="shared" si="1"/>
        <v>1.1000000000000001</v>
      </c>
      <c r="K85" s="115"/>
    </row>
    <row r="86" spans="1:11" ht="24">
      <c r="A86" s="114"/>
      <c r="B86" s="107">
        <v>2</v>
      </c>
      <c r="C86" s="10" t="s">
        <v>783</v>
      </c>
      <c r="D86" s="118" t="s">
        <v>894</v>
      </c>
      <c r="E86" s="118" t="s">
        <v>572</v>
      </c>
      <c r="F86" s="139" t="s">
        <v>273</v>
      </c>
      <c r="G86" s="140"/>
      <c r="H86" s="11" t="s">
        <v>784</v>
      </c>
      <c r="I86" s="14">
        <v>0.42</v>
      </c>
      <c r="J86" s="109">
        <f t="shared" ref="J86:J117" si="2">I86*B86</f>
        <v>0.84</v>
      </c>
      <c r="K86" s="115"/>
    </row>
    <row r="87" spans="1:11" ht="24">
      <c r="A87" s="114"/>
      <c r="B87" s="107">
        <v>2</v>
      </c>
      <c r="C87" s="10" t="s">
        <v>783</v>
      </c>
      <c r="D87" s="118" t="s">
        <v>894</v>
      </c>
      <c r="E87" s="118" t="s">
        <v>572</v>
      </c>
      <c r="F87" s="139" t="s">
        <v>272</v>
      </c>
      <c r="G87" s="140"/>
      <c r="H87" s="11" t="s">
        <v>784</v>
      </c>
      <c r="I87" s="14">
        <v>0.42</v>
      </c>
      <c r="J87" s="109">
        <f t="shared" si="2"/>
        <v>0.84</v>
      </c>
      <c r="K87" s="115"/>
    </row>
    <row r="88" spans="1:11" ht="24">
      <c r="A88" s="114"/>
      <c r="B88" s="107">
        <v>2</v>
      </c>
      <c r="C88" s="10" t="s">
        <v>783</v>
      </c>
      <c r="D88" s="118" t="s">
        <v>894</v>
      </c>
      <c r="E88" s="118" t="s">
        <v>572</v>
      </c>
      <c r="F88" s="139" t="s">
        <v>785</v>
      </c>
      <c r="G88" s="140"/>
      <c r="H88" s="11" t="s">
        <v>784</v>
      </c>
      <c r="I88" s="14">
        <v>0.42</v>
      </c>
      <c r="J88" s="109">
        <f t="shared" si="2"/>
        <v>0.84</v>
      </c>
      <c r="K88" s="115"/>
    </row>
    <row r="89" spans="1:11" ht="24">
      <c r="A89" s="114"/>
      <c r="B89" s="107">
        <v>2</v>
      </c>
      <c r="C89" s="10" t="s">
        <v>783</v>
      </c>
      <c r="D89" s="118" t="s">
        <v>895</v>
      </c>
      <c r="E89" s="118" t="s">
        <v>780</v>
      </c>
      <c r="F89" s="139" t="s">
        <v>273</v>
      </c>
      <c r="G89" s="140"/>
      <c r="H89" s="11" t="s">
        <v>784</v>
      </c>
      <c r="I89" s="14">
        <v>0.46</v>
      </c>
      <c r="J89" s="109">
        <f t="shared" si="2"/>
        <v>0.92</v>
      </c>
      <c r="K89" s="115"/>
    </row>
    <row r="90" spans="1:11" ht="24">
      <c r="A90" s="114"/>
      <c r="B90" s="107">
        <v>2</v>
      </c>
      <c r="C90" s="10" t="s">
        <v>783</v>
      </c>
      <c r="D90" s="118" t="s">
        <v>895</v>
      </c>
      <c r="E90" s="118" t="s">
        <v>780</v>
      </c>
      <c r="F90" s="139" t="s">
        <v>272</v>
      </c>
      <c r="G90" s="140"/>
      <c r="H90" s="11" t="s">
        <v>784</v>
      </c>
      <c r="I90" s="14">
        <v>0.46</v>
      </c>
      <c r="J90" s="109">
        <f t="shared" si="2"/>
        <v>0.92</v>
      </c>
      <c r="K90" s="115"/>
    </row>
    <row r="91" spans="1:11" ht="24">
      <c r="A91" s="114"/>
      <c r="B91" s="107">
        <v>2</v>
      </c>
      <c r="C91" s="10" t="s">
        <v>783</v>
      </c>
      <c r="D91" s="118" t="s">
        <v>895</v>
      </c>
      <c r="E91" s="118" t="s">
        <v>780</v>
      </c>
      <c r="F91" s="139" t="s">
        <v>785</v>
      </c>
      <c r="G91" s="140"/>
      <c r="H91" s="11" t="s">
        <v>784</v>
      </c>
      <c r="I91" s="14">
        <v>0.46</v>
      </c>
      <c r="J91" s="109">
        <f t="shared" si="2"/>
        <v>0.92</v>
      </c>
      <c r="K91" s="115"/>
    </row>
    <row r="92" spans="1:11" ht="24">
      <c r="A92" s="114"/>
      <c r="B92" s="107">
        <v>2</v>
      </c>
      <c r="C92" s="10" t="s">
        <v>783</v>
      </c>
      <c r="D92" s="118" t="s">
        <v>896</v>
      </c>
      <c r="E92" s="118" t="s">
        <v>782</v>
      </c>
      <c r="F92" s="139" t="s">
        <v>273</v>
      </c>
      <c r="G92" s="140"/>
      <c r="H92" s="11" t="s">
        <v>784</v>
      </c>
      <c r="I92" s="14">
        <v>0.5</v>
      </c>
      <c r="J92" s="109">
        <f t="shared" si="2"/>
        <v>1</v>
      </c>
      <c r="K92" s="115"/>
    </row>
    <row r="93" spans="1:11" ht="24">
      <c r="A93" s="114"/>
      <c r="B93" s="107">
        <v>2</v>
      </c>
      <c r="C93" s="10" t="s">
        <v>783</v>
      </c>
      <c r="D93" s="118" t="s">
        <v>896</v>
      </c>
      <c r="E93" s="118" t="s">
        <v>782</v>
      </c>
      <c r="F93" s="139" t="s">
        <v>272</v>
      </c>
      <c r="G93" s="140"/>
      <c r="H93" s="11" t="s">
        <v>784</v>
      </c>
      <c r="I93" s="14">
        <v>0.5</v>
      </c>
      <c r="J93" s="109">
        <f t="shared" si="2"/>
        <v>1</v>
      </c>
      <c r="K93" s="115"/>
    </row>
    <row r="94" spans="1:11" ht="24">
      <c r="A94" s="114"/>
      <c r="B94" s="107">
        <v>2</v>
      </c>
      <c r="C94" s="10" t="s">
        <v>783</v>
      </c>
      <c r="D94" s="118" t="s">
        <v>896</v>
      </c>
      <c r="E94" s="118" t="s">
        <v>782</v>
      </c>
      <c r="F94" s="139" t="s">
        <v>785</v>
      </c>
      <c r="G94" s="140"/>
      <c r="H94" s="11" t="s">
        <v>784</v>
      </c>
      <c r="I94" s="14">
        <v>0.5</v>
      </c>
      <c r="J94" s="109">
        <f t="shared" si="2"/>
        <v>1</v>
      </c>
      <c r="K94" s="115"/>
    </row>
    <row r="95" spans="1:11" ht="24">
      <c r="A95" s="114"/>
      <c r="B95" s="107">
        <v>2</v>
      </c>
      <c r="C95" s="10" t="s">
        <v>783</v>
      </c>
      <c r="D95" s="118" t="s">
        <v>897</v>
      </c>
      <c r="E95" s="118" t="s">
        <v>298</v>
      </c>
      <c r="F95" s="139" t="s">
        <v>273</v>
      </c>
      <c r="G95" s="140"/>
      <c r="H95" s="11" t="s">
        <v>784</v>
      </c>
      <c r="I95" s="14">
        <v>0.55000000000000004</v>
      </c>
      <c r="J95" s="109">
        <f t="shared" si="2"/>
        <v>1.1000000000000001</v>
      </c>
      <c r="K95" s="115"/>
    </row>
    <row r="96" spans="1:11" ht="24">
      <c r="A96" s="114"/>
      <c r="B96" s="107">
        <v>2</v>
      </c>
      <c r="C96" s="10" t="s">
        <v>783</v>
      </c>
      <c r="D96" s="118" t="s">
        <v>897</v>
      </c>
      <c r="E96" s="118" t="s">
        <v>298</v>
      </c>
      <c r="F96" s="139" t="s">
        <v>272</v>
      </c>
      <c r="G96" s="140"/>
      <c r="H96" s="11" t="s">
        <v>784</v>
      </c>
      <c r="I96" s="14">
        <v>0.55000000000000004</v>
      </c>
      <c r="J96" s="109">
        <f t="shared" si="2"/>
        <v>1.1000000000000001</v>
      </c>
      <c r="K96" s="115"/>
    </row>
    <row r="97" spans="1:11" ht="24">
      <c r="A97" s="114"/>
      <c r="B97" s="107">
        <v>2</v>
      </c>
      <c r="C97" s="10" t="s">
        <v>783</v>
      </c>
      <c r="D97" s="118" t="s">
        <v>897</v>
      </c>
      <c r="E97" s="118" t="s">
        <v>298</v>
      </c>
      <c r="F97" s="139" t="s">
        <v>785</v>
      </c>
      <c r="G97" s="140"/>
      <c r="H97" s="11" t="s">
        <v>784</v>
      </c>
      <c r="I97" s="14">
        <v>0.55000000000000004</v>
      </c>
      <c r="J97" s="109">
        <f t="shared" si="2"/>
        <v>1.1000000000000001</v>
      </c>
      <c r="K97" s="115"/>
    </row>
    <row r="98" spans="1:11" ht="24">
      <c r="A98" s="114"/>
      <c r="B98" s="107">
        <v>2</v>
      </c>
      <c r="C98" s="10" t="s">
        <v>783</v>
      </c>
      <c r="D98" s="118" t="s">
        <v>898</v>
      </c>
      <c r="E98" s="118" t="s">
        <v>294</v>
      </c>
      <c r="F98" s="139" t="s">
        <v>273</v>
      </c>
      <c r="G98" s="140"/>
      <c r="H98" s="11" t="s">
        <v>784</v>
      </c>
      <c r="I98" s="14">
        <v>0.59</v>
      </c>
      <c r="J98" s="109">
        <f t="shared" si="2"/>
        <v>1.18</v>
      </c>
      <c r="K98" s="115"/>
    </row>
    <row r="99" spans="1:11" ht="24">
      <c r="A99" s="114"/>
      <c r="B99" s="107">
        <v>2</v>
      </c>
      <c r="C99" s="10" t="s">
        <v>783</v>
      </c>
      <c r="D99" s="118" t="s">
        <v>898</v>
      </c>
      <c r="E99" s="118" t="s">
        <v>294</v>
      </c>
      <c r="F99" s="139" t="s">
        <v>272</v>
      </c>
      <c r="G99" s="140"/>
      <c r="H99" s="11" t="s">
        <v>784</v>
      </c>
      <c r="I99" s="14">
        <v>0.59</v>
      </c>
      <c r="J99" s="109">
        <f t="shared" si="2"/>
        <v>1.18</v>
      </c>
      <c r="K99" s="115"/>
    </row>
    <row r="100" spans="1:11" ht="24">
      <c r="A100" s="114"/>
      <c r="B100" s="107">
        <v>2</v>
      </c>
      <c r="C100" s="10" t="s">
        <v>783</v>
      </c>
      <c r="D100" s="118" t="s">
        <v>898</v>
      </c>
      <c r="E100" s="118" t="s">
        <v>294</v>
      </c>
      <c r="F100" s="139" t="s">
        <v>785</v>
      </c>
      <c r="G100" s="140"/>
      <c r="H100" s="11" t="s">
        <v>784</v>
      </c>
      <c r="I100" s="14">
        <v>0.59</v>
      </c>
      <c r="J100" s="109">
        <f t="shared" si="2"/>
        <v>1.18</v>
      </c>
      <c r="K100" s="115"/>
    </row>
    <row r="101" spans="1:11" ht="24">
      <c r="A101" s="114"/>
      <c r="B101" s="107">
        <v>2</v>
      </c>
      <c r="C101" s="10" t="s">
        <v>783</v>
      </c>
      <c r="D101" s="118" t="s">
        <v>899</v>
      </c>
      <c r="E101" s="118" t="s">
        <v>314</v>
      </c>
      <c r="F101" s="139" t="s">
        <v>273</v>
      </c>
      <c r="G101" s="140"/>
      <c r="H101" s="11" t="s">
        <v>784</v>
      </c>
      <c r="I101" s="14">
        <v>0.63</v>
      </c>
      <c r="J101" s="109">
        <f t="shared" si="2"/>
        <v>1.26</v>
      </c>
      <c r="K101" s="115"/>
    </row>
    <row r="102" spans="1:11" ht="24">
      <c r="A102" s="114"/>
      <c r="B102" s="107">
        <v>2</v>
      </c>
      <c r="C102" s="10" t="s">
        <v>783</v>
      </c>
      <c r="D102" s="118" t="s">
        <v>899</v>
      </c>
      <c r="E102" s="118" t="s">
        <v>314</v>
      </c>
      <c r="F102" s="139" t="s">
        <v>272</v>
      </c>
      <c r="G102" s="140"/>
      <c r="H102" s="11" t="s">
        <v>784</v>
      </c>
      <c r="I102" s="14">
        <v>0.63</v>
      </c>
      <c r="J102" s="109">
        <f t="shared" si="2"/>
        <v>1.26</v>
      </c>
      <c r="K102" s="115"/>
    </row>
    <row r="103" spans="1:11" ht="24">
      <c r="A103" s="114"/>
      <c r="B103" s="107">
        <v>2</v>
      </c>
      <c r="C103" s="10" t="s">
        <v>783</v>
      </c>
      <c r="D103" s="118" t="s">
        <v>899</v>
      </c>
      <c r="E103" s="118" t="s">
        <v>314</v>
      </c>
      <c r="F103" s="139" t="s">
        <v>785</v>
      </c>
      <c r="G103" s="140"/>
      <c r="H103" s="11" t="s">
        <v>784</v>
      </c>
      <c r="I103" s="14">
        <v>0.63</v>
      </c>
      <c r="J103" s="109">
        <f t="shared" si="2"/>
        <v>1.26</v>
      </c>
      <c r="K103" s="115"/>
    </row>
    <row r="104" spans="1:11" ht="24">
      <c r="A104" s="114"/>
      <c r="B104" s="107">
        <v>2</v>
      </c>
      <c r="C104" s="10" t="s">
        <v>783</v>
      </c>
      <c r="D104" s="118" t="s">
        <v>900</v>
      </c>
      <c r="E104" s="118" t="s">
        <v>701</v>
      </c>
      <c r="F104" s="139" t="s">
        <v>273</v>
      </c>
      <c r="G104" s="140"/>
      <c r="H104" s="11" t="s">
        <v>784</v>
      </c>
      <c r="I104" s="14">
        <v>0.67</v>
      </c>
      <c r="J104" s="109">
        <f t="shared" si="2"/>
        <v>1.34</v>
      </c>
      <c r="K104" s="115"/>
    </row>
    <row r="105" spans="1:11" ht="24">
      <c r="A105" s="114"/>
      <c r="B105" s="107">
        <v>2</v>
      </c>
      <c r="C105" s="10" t="s">
        <v>783</v>
      </c>
      <c r="D105" s="118" t="s">
        <v>900</v>
      </c>
      <c r="E105" s="118" t="s">
        <v>701</v>
      </c>
      <c r="F105" s="139" t="s">
        <v>272</v>
      </c>
      <c r="G105" s="140"/>
      <c r="H105" s="11" t="s">
        <v>784</v>
      </c>
      <c r="I105" s="14">
        <v>0.67</v>
      </c>
      <c r="J105" s="109">
        <f t="shared" si="2"/>
        <v>1.34</v>
      </c>
      <c r="K105" s="115"/>
    </row>
    <row r="106" spans="1:11" ht="24">
      <c r="A106" s="114"/>
      <c r="B106" s="107">
        <v>2</v>
      </c>
      <c r="C106" s="10" t="s">
        <v>783</v>
      </c>
      <c r="D106" s="118" t="s">
        <v>900</v>
      </c>
      <c r="E106" s="118" t="s">
        <v>701</v>
      </c>
      <c r="F106" s="139" t="s">
        <v>785</v>
      </c>
      <c r="G106" s="140"/>
      <c r="H106" s="11" t="s">
        <v>784</v>
      </c>
      <c r="I106" s="14">
        <v>0.67</v>
      </c>
      <c r="J106" s="109">
        <f t="shared" si="2"/>
        <v>1.34</v>
      </c>
      <c r="K106" s="115"/>
    </row>
    <row r="107" spans="1:11">
      <c r="A107" s="114"/>
      <c r="B107" s="107">
        <v>2</v>
      </c>
      <c r="C107" s="10" t="s">
        <v>786</v>
      </c>
      <c r="D107" s="118" t="s">
        <v>786</v>
      </c>
      <c r="E107" s="118"/>
      <c r="F107" s="139"/>
      <c r="G107" s="140"/>
      <c r="H107" s="11" t="s">
        <v>787</v>
      </c>
      <c r="I107" s="14">
        <v>0.57999999999999996</v>
      </c>
      <c r="J107" s="109">
        <f t="shared" si="2"/>
        <v>1.1599999999999999</v>
      </c>
      <c r="K107" s="115"/>
    </row>
    <row r="108" spans="1:11">
      <c r="A108" s="114"/>
      <c r="B108" s="107">
        <v>3</v>
      </c>
      <c r="C108" s="10" t="s">
        <v>788</v>
      </c>
      <c r="D108" s="118" t="s">
        <v>901</v>
      </c>
      <c r="E108" s="118" t="s">
        <v>23</v>
      </c>
      <c r="F108" s="139" t="s">
        <v>635</v>
      </c>
      <c r="G108" s="140"/>
      <c r="H108" s="11" t="s">
        <v>789</v>
      </c>
      <c r="I108" s="14">
        <v>0.38</v>
      </c>
      <c r="J108" s="109">
        <f t="shared" si="2"/>
        <v>1.1400000000000001</v>
      </c>
      <c r="K108" s="115"/>
    </row>
    <row r="109" spans="1:11" ht="24">
      <c r="A109" s="114"/>
      <c r="B109" s="107">
        <v>3</v>
      </c>
      <c r="C109" s="10" t="s">
        <v>790</v>
      </c>
      <c r="D109" s="118" t="s">
        <v>790</v>
      </c>
      <c r="E109" s="118" t="s">
        <v>23</v>
      </c>
      <c r="F109" s="139" t="s">
        <v>107</v>
      </c>
      <c r="G109" s="140"/>
      <c r="H109" s="11" t="s">
        <v>791</v>
      </c>
      <c r="I109" s="14">
        <v>0.33</v>
      </c>
      <c r="J109" s="109">
        <f t="shared" si="2"/>
        <v>0.99</v>
      </c>
      <c r="K109" s="115"/>
    </row>
    <row r="110" spans="1:11" ht="24">
      <c r="A110" s="114"/>
      <c r="B110" s="107">
        <v>3</v>
      </c>
      <c r="C110" s="10" t="s">
        <v>790</v>
      </c>
      <c r="D110" s="118" t="s">
        <v>790</v>
      </c>
      <c r="E110" s="118" t="s">
        <v>25</v>
      </c>
      <c r="F110" s="139" t="s">
        <v>107</v>
      </c>
      <c r="G110" s="140"/>
      <c r="H110" s="11" t="s">
        <v>791</v>
      </c>
      <c r="I110" s="14">
        <v>0.33</v>
      </c>
      <c r="J110" s="109">
        <f t="shared" si="2"/>
        <v>0.99</v>
      </c>
      <c r="K110" s="115"/>
    </row>
    <row r="111" spans="1:11" ht="24">
      <c r="A111" s="114"/>
      <c r="B111" s="107">
        <v>3</v>
      </c>
      <c r="C111" s="10" t="s">
        <v>790</v>
      </c>
      <c r="D111" s="118" t="s">
        <v>790</v>
      </c>
      <c r="E111" s="118" t="s">
        <v>26</v>
      </c>
      <c r="F111" s="139" t="s">
        <v>107</v>
      </c>
      <c r="G111" s="140"/>
      <c r="H111" s="11" t="s">
        <v>791</v>
      </c>
      <c r="I111" s="14">
        <v>0.33</v>
      </c>
      <c r="J111" s="109">
        <f t="shared" si="2"/>
        <v>0.99</v>
      </c>
      <c r="K111" s="115"/>
    </row>
    <row r="112" spans="1:11" ht="24">
      <c r="A112" s="114"/>
      <c r="B112" s="107">
        <v>3</v>
      </c>
      <c r="C112" s="10" t="s">
        <v>790</v>
      </c>
      <c r="D112" s="118" t="s">
        <v>790</v>
      </c>
      <c r="E112" s="118" t="s">
        <v>27</v>
      </c>
      <c r="F112" s="139" t="s">
        <v>107</v>
      </c>
      <c r="G112" s="140"/>
      <c r="H112" s="11" t="s">
        <v>791</v>
      </c>
      <c r="I112" s="14">
        <v>0.33</v>
      </c>
      <c r="J112" s="109">
        <f t="shared" si="2"/>
        <v>0.99</v>
      </c>
      <c r="K112" s="115"/>
    </row>
    <row r="113" spans="1:11" ht="24">
      <c r="A113" s="114"/>
      <c r="B113" s="107">
        <v>3</v>
      </c>
      <c r="C113" s="10" t="s">
        <v>790</v>
      </c>
      <c r="D113" s="118" t="s">
        <v>790</v>
      </c>
      <c r="E113" s="118" t="s">
        <v>792</v>
      </c>
      <c r="F113" s="139" t="s">
        <v>107</v>
      </c>
      <c r="G113" s="140"/>
      <c r="H113" s="11" t="s">
        <v>791</v>
      </c>
      <c r="I113" s="14">
        <v>0.33</v>
      </c>
      <c r="J113" s="109">
        <f t="shared" si="2"/>
        <v>0.99</v>
      </c>
      <c r="K113" s="115"/>
    </row>
    <row r="114" spans="1:11" ht="24">
      <c r="A114" s="114"/>
      <c r="B114" s="107">
        <v>2</v>
      </c>
      <c r="C114" s="10" t="s">
        <v>793</v>
      </c>
      <c r="D114" s="118" t="s">
        <v>902</v>
      </c>
      <c r="E114" s="118" t="s">
        <v>230</v>
      </c>
      <c r="F114" s="139" t="s">
        <v>107</v>
      </c>
      <c r="G114" s="140"/>
      <c r="H114" s="11" t="s">
        <v>794</v>
      </c>
      <c r="I114" s="14">
        <v>0.8</v>
      </c>
      <c r="J114" s="109">
        <f t="shared" si="2"/>
        <v>1.6</v>
      </c>
      <c r="K114" s="115"/>
    </row>
    <row r="115" spans="1:11" ht="24">
      <c r="A115" s="114"/>
      <c r="B115" s="107">
        <v>2</v>
      </c>
      <c r="C115" s="10" t="s">
        <v>793</v>
      </c>
      <c r="D115" s="118" t="s">
        <v>902</v>
      </c>
      <c r="E115" s="118" t="s">
        <v>231</v>
      </c>
      <c r="F115" s="139" t="s">
        <v>107</v>
      </c>
      <c r="G115" s="140"/>
      <c r="H115" s="11" t="s">
        <v>794</v>
      </c>
      <c r="I115" s="14">
        <v>0.8</v>
      </c>
      <c r="J115" s="109">
        <f t="shared" si="2"/>
        <v>1.6</v>
      </c>
      <c r="K115" s="115"/>
    </row>
    <row r="116" spans="1:11" ht="24">
      <c r="A116" s="114"/>
      <c r="B116" s="107">
        <v>2</v>
      </c>
      <c r="C116" s="10" t="s">
        <v>793</v>
      </c>
      <c r="D116" s="118" t="s">
        <v>902</v>
      </c>
      <c r="E116" s="118" t="s">
        <v>232</v>
      </c>
      <c r="F116" s="139" t="s">
        <v>107</v>
      </c>
      <c r="G116" s="140"/>
      <c r="H116" s="11" t="s">
        <v>794</v>
      </c>
      <c r="I116" s="14">
        <v>0.8</v>
      </c>
      <c r="J116" s="109">
        <f t="shared" si="2"/>
        <v>1.6</v>
      </c>
      <c r="K116" s="115"/>
    </row>
    <row r="117" spans="1:11" ht="24">
      <c r="A117" s="114"/>
      <c r="B117" s="107">
        <v>2</v>
      </c>
      <c r="C117" s="10" t="s">
        <v>793</v>
      </c>
      <c r="D117" s="118" t="s">
        <v>903</v>
      </c>
      <c r="E117" s="118" t="s">
        <v>233</v>
      </c>
      <c r="F117" s="139" t="s">
        <v>107</v>
      </c>
      <c r="G117" s="140"/>
      <c r="H117" s="11" t="s">
        <v>794</v>
      </c>
      <c r="I117" s="14">
        <v>0.85</v>
      </c>
      <c r="J117" s="109">
        <f t="shared" si="2"/>
        <v>1.7</v>
      </c>
      <c r="K117" s="115"/>
    </row>
    <row r="118" spans="1:11" ht="24">
      <c r="A118" s="114"/>
      <c r="B118" s="107">
        <v>2</v>
      </c>
      <c r="C118" s="10" t="s">
        <v>793</v>
      </c>
      <c r="D118" s="118" t="s">
        <v>903</v>
      </c>
      <c r="E118" s="118" t="s">
        <v>234</v>
      </c>
      <c r="F118" s="139" t="s">
        <v>107</v>
      </c>
      <c r="G118" s="140"/>
      <c r="H118" s="11" t="s">
        <v>794</v>
      </c>
      <c r="I118" s="14">
        <v>0.85</v>
      </c>
      <c r="J118" s="109">
        <f t="shared" ref="J118:J149" si="3">I118*B118</f>
        <v>1.7</v>
      </c>
      <c r="K118" s="115"/>
    </row>
    <row r="119" spans="1:11" ht="24">
      <c r="A119" s="114"/>
      <c r="B119" s="107">
        <v>2</v>
      </c>
      <c r="C119" s="10" t="s">
        <v>793</v>
      </c>
      <c r="D119" s="118" t="s">
        <v>904</v>
      </c>
      <c r="E119" s="118" t="s">
        <v>795</v>
      </c>
      <c r="F119" s="139" t="s">
        <v>107</v>
      </c>
      <c r="G119" s="140"/>
      <c r="H119" s="11" t="s">
        <v>794</v>
      </c>
      <c r="I119" s="14">
        <v>0.89</v>
      </c>
      <c r="J119" s="109">
        <f t="shared" si="3"/>
        <v>1.78</v>
      </c>
      <c r="K119" s="115"/>
    </row>
    <row r="120" spans="1:11" ht="24">
      <c r="A120" s="114"/>
      <c r="B120" s="107">
        <v>2</v>
      </c>
      <c r="C120" s="10" t="s">
        <v>793</v>
      </c>
      <c r="D120" s="118" t="s">
        <v>904</v>
      </c>
      <c r="E120" s="118" t="s">
        <v>796</v>
      </c>
      <c r="F120" s="139" t="s">
        <v>107</v>
      </c>
      <c r="G120" s="140"/>
      <c r="H120" s="11" t="s">
        <v>794</v>
      </c>
      <c r="I120" s="14">
        <v>0.89</v>
      </c>
      <c r="J120" s="109">
        <f t="shared" si="3"/>
        <v>1.78</v>
      </c>
      <c r="K120" s="115"/>
    </row>
    <row r="121" spans="1:11" ht="24">
      <c r="A121" s="114"/>
      <c r="B121" s="107">
        <v>2</v>
      </c>
      <c r="C121" s="10" t="s">
        <v>793</v>
      </c>
      <c r="D121" s="118" t="s">
        <v>903</v>
      </c>
      <c r="E121" s="118" t="s">
        <v>235</v>
      </c>
      <c r="F121" s="139" t="s">
        <v>107</v>
      </c>
      <c r="G121" s="140"/>
      <c r="H121" s="11" t="s">
        <v>794</v>
      </c>
      <c r="I121" s="14">
        <v>0.85</v>
      </c>
      <c r="J121" s="109">
        <f t="shared" si="3"/>
        <v>1.7</v>
      </c>
      <c r="K121" s="115"/>
    </row>
    <row r="122" spans="1:11" ht="24">
      <c r="A122" s="114"/>
      <c r="B122" s="107">
        <v>2</v>
      </c>
      <c r="C122" s="10" t="s">
        <v>793</v>
      </c>
      <c r="D122" s="118" t="s">
        <v>904</v>
      </c>
      <c r="E122" s="118" t="s">
        <v>797</v>
      </c>
      <c r="F122" s="139" t="s">
        <v>107</v>
      </c>
      <c r="G122" s="140"/>
      <c r="H122" s="11" t="s">
        <v>794</v>
      </c>
      <c r="I122" s="14">
        <v>0.89</v>
      </c>
      <c r="J122" s="109">
        <f t="shared" si="3"/>
        <v>1.78</v>
      </c>
      <c r="K122" s="115"/>
    </row>
    <row r="123" spans="1:11" ht="36">
      <c r="A123" s="114"/>
      <c r="B123" s="107">
        <v>2</v>
      </c>
      <c r="C123" s="10" t="s">
        <v>798</v>
      </c>
      <c r="D123" s="118" t="s">
        <v>905</v>
      </c>
      <c r="E123" s="118" t="s">
        <v>230</v>
      </c>
      <c r="F123" s="139" t="s">
        <v>110</v>
      </c>
      <c r="G123" s="140"/>
      <c r="H123" s="11" t="s">
        <v>799</v>
      </c>
      <c r="I123" s="14">
        <v>0.97</v>
      </c>
      <c r="J123" s="109">
        <f t="shared" si="3"/>
        <v>1.94</v>
      </c>
      <c r="K123" s="115"/>
    </row>
    <row r="124" spans="1:11" ht="36">
      <c r="A124" s="114"/>
      <c r="B124" s="107">
        <v>2</v>
      </c>
      <c r="C124" s="10" t="s">
        <v>798</v>
      </c>
      <c r="D124" s="118" t="s">
        <v>905</v>
      </c>
      <c r="E124" s="118" t="s">
        <v>230</v>
      </c>
      <c r="F124" s="139" t="s">
        <v>484</v>
      </c>
      <c r="G124" s="140"/>
      <c r="H124" s="11" t="s">
        <v>799</v>
      </c>
      <c r="I124" s="14">
        <v>0.97</v>
      </c>
      <c r="J124" s="109">
        <f t="shared" si="3"/>
        <v>1.94</v>
      </c>
      <c r="K124" s="115"/>
    </row>
    <row r="125" spans="1:11" ht="36">
      <c r="A125" s="114"/>
      <c r="B125" s="107">
        <v>2</v>
      </c>
      <c r="C125" s="10" t="s">
        <v>798</v>
      </c>
      <c r="D125" s="118" t="s">
        <v>905</v>
      </c>
      <c r="E125" s="118" t="s">
        <v>230</v>
      </c>
      <c r="F125" s="139" t="s">
        <v>800</v>
      </c>
      <c r="G125" s="140"/>
      <c r="H125" s="11" t="s">
        <v>799</v>
      </c>
      <c r="I125" s="14">
        <v>0.97</v>
      </c>
      <c r="J125" s="109">
        <f t="shared" si="3"/>
        <v>1.94</v>
      </c>
      <c r="K125" s="115"/>
    </row>
    <row r="126" spans="1:11" ht="36">
      <c r="A126" s="114"/>
      <c r="B126" s="107">
        <v>2</v>
      </c>
      <c r="C126" s="10" t="s">
        <v>798</v>
      </c>
      <c r="D126" s="118" t="s">
        <v>905</v>
      </c>
      <c r="E126" s="118" t="s">
        <v>230</v>
      </c>
      <c r="F126" s="139" t="s">
        <v>801</v>
      </c>
      <c r="G126" s="140"/>
      <c r="H126" s="11" t="s">
        <v>799</v>
      </c>
      <c r="I126" s="14">
        <v>0.97</v>
      </c>
      <c r="J126" s="109">
        <f t="shared" si="3"/>
        <v>1.94</v>
      </c>
      <c r="K126" s="115"/>
    </row>
    <row r="127" spans="1:11" ht="36">
      <c r="A127" s="114"/>
      <c r="B127" s="107">
        <v>2</v>
      </c>
      <c r="C127" s="10" t="s">
        <v>798</v>
      </c>
      <c r="D127" s="118" t="s">
        <v>905</v>
      </c>
      <c r="E127" s="118" t="s">
        <v>230</v>
      </c>
      <c r="F127" s="139" t="s">
        <v>802</v>
      </c>
      <c r="G127" s="140"/>
      <c r="H127" s="11" t="s">
        <v>799</v>
      </c>
      <c r="I127" s="14">
        <v>0.97</v>
      </c>
      <c r="J127" s="109">
        <f t="shared" si="3"/>
        <v>1.94</v>
      </c>
      <c r="K127" s="115"/>
    </row>
    <row r="128" spans="1:11" ht="36">
      <c r="A128" s="114"/>
      <c r="B128" s="107">
        <v>2</v>
      </c>
      <c r="C128" s="10" t="s">
        <v>798</v>
      </c>
      <c r="D128" s="118" t="s">
        <v>905</v>
      </c>
      <c r="E128" s="118" t="s">
        <v>231</v>
      </c>
      <c r="F128" s="139" t="s">
        <v>110</v>
      </c>
      <c r="G128" s="140"/>
      <c r="H128" s="11" t="s">
        <v>799</v>
      </c>
      <c r="I128" s="14">
        <v>0.97</v>
      </c>
      <c r="J128" s="109">
        <f t="shared" si="3"/>
        <v>1.94</v>
      </c>
      <c r="K128" s="115"/>
    </row>
    <row r="129" spans="1:11" ht="36">
      <c r="A129" s="114"/>
      <c r="B129" s="107">
        <v>2</v>
      </c>
      <c r="C129" s="10" t="s">
        <v>798</v>
      </c>
      <c r="D129" s="118" t="s">
        <v>905</v>
      </c>
      <c r="E129" s="118" t="s">
        <v>231</v>
      </c>
      <c r="F129" s="139" t="s">
        <v>484</v>
      </c>
      <c r="G129" s="140"/>
      <c r="H129" s="11" t="s">
        <v>799</v>
      </c>
      <c r="I129" s="14">
        <v>0.97</v>
      </c>
      <c r="J129" s="109">
        <f t="shared" si="3"/>
        <v>1.94</v>
      </c>
      <c r="K129" s="115"/>
    </row>
    <row r="130" spans="1:11" ht="36">
      <c r="A130" s="114"/>
      <c r="B130" s="107">
        <v>2</v>
      </c>
      <c r="C130" s="10" t="s">
        <v>798</v>
      </c>
      <c r="D130" s="118" t="s">
        <v>905</v>
      </c>
      <c r="E130" s="118" t="s">
        <v>231</v>
      </c>
      <c r="F130" s="139" t="s">
        <v>800</v>
      </c>
      <c r="G130" s="140"/>
      <c r="H130" s="11" t="s">
        <v>799</v>
      </c>
      <c r="I130" s="14">
        <v>0.97</v>
      </c>
      <c r="J130" s="109">
        <f t="shared" si="3"/>
        <v>1.94</v>
      </c>
      <c r="K130" s="115"/>
    </row>
    <row r="131" spans="1:11" ht="36">
      <c r="A131" s="114"/>
      <c r="B131" s="107">
        <v>2</v>
      </c>
      <c r="C131" s="10" t="s">
        <v>798</v>
      </c>
      <c r="D131" s="118" t="s">
        <v>905</v>
      </c>
      <c r="E131" s="118" t="s">
        <v>231</v>
      </c>
      <c r="F131" s="139" t="s">
        <v>801</v>
      </c>
      <c r="G131" s="140"/>
      <c r="H131" s="11" t="s">
        <v>799</v>
      </c>
      <c r="I131" s="14">
        <v>0.97</v>
      </c>
      <c r="J131" s="109">
        <f t="shared" si="3"/>
        <v>1.94</v>
      </c>
      <c r="K131" s="115"/>
    </row>
    <row r="132" spans="1:11" ht="36">
      <c r="A132" s="114"/>
      <c r="B132" s="107">
        <v>2</v>
      </c>
      <c r="C132" s="10" t="s">
        <v>798</v>
      </c>
      <c r="D132" s="118" t="s">
        <v>905</v>
      </c>
      <c r="E132" s="118" t="s">
        <v>231</v>
      </c>
      <c r="F132" s="139" t="s">
        <v>802</v>
      </c>
      <c r="G132" s="140"/>
      <c r="H132" s="11" t="s">
        <v>799</v>
      </c>
      <c r="I132" s="14">
        <v>0.97</v>
      </c>
      <c r="J132" s="109">
        <f t="shared" si="3"/>
        <v>1.94</v>
      </c>
      <c r="K132" s="115"/>
    </row>
    <row r="133" spans="1:11" ht="36">
      <c r="A133" s="114"/>
      <c r="B133" s="107">
        <v>2</v>
      </c>
      <c r="C133" s="10" t="s">
        <v>798</v>
      </c>
      <c r="D133" s="118" t="s">
        <v>905</v>
      </c>
      <c r="E133" s="118" t="s">
        <v>232</v>
      </c>
      <c r="F133" s="139" t="s">
        <v>110</v>
      </c>
      <c r="G133" s="140"/>
      <c r="H133" s="11" t="s">
        <v>799</v>
      </c>
      <c r="I133" s="14">
        <v>0.97</v>
      </c>
      <c r="J133" s="109">
        <f t="shared" si="3"/>
        <v>1.94</v>
      </c>
      <c r="K133" s="115"/>
    </row>
    <row r="134" spans="1:11" ht="36">
      <c r="A134" s="114"/>
      <c r="B134" s="107">
        <v>2</v>
      </c>
      <c r="C134" s="10" t="s">
        <v>798</v>
      </c>
      <c r="D134" s="118" t="s">
        <v>905</v>
      </c>
      <c r="E134" s="118" t="s">
        <v>232</v>
      </c>
      <c r="F134" s="139" t="s">
        <v>484</v>
      </c>
      <c r="G134" s="140"/>
      <c r="H134" s="11" t="s">
        <v>799</v>
      </c>
      <c r="I134" s="14">
        <v>0.97</v>
      </c>
      <c r="J134" s="109">
        <f t="shared" si="3"/>
        <v>1.94</v>
      </c>
      <c r="K134" s="115"/>
    </row>
    <row r="135" spans="1:11" ht="36">
      <c r="A135" s="114"/>
      <c r="B135" s="107">
        <v>2</v>
      </c>
      <c r="C135" s="10" t="s">
        <v>798</v>
      </c>
      <c r="D135" s="118" t="s">
        <v>905</v>
      </c>
      <c r="E135" s="118" t="s">
        <v>232</v>
      </c>
      <c r="F135" s="139" t="s">
        <v>800</v>
      </c>
      <c r="G135" s="140"/>
      <c r="H135" s="11" t="s">
        <v>799</v>
      </c>
      <c r="I135" s="14">
        <v>0.97</v>
      </c>
      <c r="J135" s="109">
        <f t="shared" si="3"/>
        <v>1.94</v>
      </c>
      <c r="K135" s="115"/>
    </row>
    <row r="136" spans="1:11" ht="36">
      <c r="A136" s="114"/>
      <c r="B136" s="107">
        <v>2</v>
      </c>
      <c r="C136" s="10" t="s">
        <v>798</v>
      </c>
      <c r="D136" s="118" t="s">
        <v>905</v>
      </c>
      <c r="E136" s="118" t="s">
        <v>232</v>
      </c>
      <c r="F136" s="139" t="s">
        <v>801</v>
      </c>
      <c r="G136" s="140"/>
      <c r="H136" s="11" t="s">
        <v>799</v>
      </c>
      <c r="I136" s="14">
        <v>0.97</v>
      </c>
      <c r="J136" s="109">
        <f t="shared" si="3"/>
        <v>1.94</v>
      </c>
      <c r="K136" s="115"/>
    </row>
    <row r="137" spans="1:11" ht="36">
      <c r="A137" s="114"/>
      <c r="B137" s="107">
        <v>2</v>
      </c>
      <c r="C137" s="10" t="s">
        <v>798</v>
      </c>
      <c r="D137" s="118" t="s">
        <v>905</v>
      </c>
      <c r="E137" s="118" t="s">
        <v>232</v>
      </c>
      <c r="F137" s="139" t="s">
        <v>802</v>
      </c>
      <c r="G137" s="140"/>
      <c r="H137" s="11" t="s">
        <v>799</v>
      </c>
      <c r="I137" s="14">
        <v>0.97</v>
      </c>
      <c r="J137" s="109">
        <f t="shared" si="3"/>
        <v>1.94</v>
      </c>
      <c r="K137" s="115"/>
    </row>
    <row r="138" spans="1:11" ht="36">
      <c r="A138" s="114"/>
      <c r="B138" s="107">
        <v>2</v>
      </c>
      <c r="C138" s="10" t="s">
        <v>803</v>
      </c>
      <c r="D138" s="118" t="s">
        <v>906</v>
      </c>
      <c r="E138" s="118" t="s">
        <v>804</v>
      </c>
      <c r="F138" s="139" t="s">
        <v>107</v>
      </c>
      <c r="G138" s="140"/>
      <c r="H138" s="11" t="s">
        <v>805</v>
      </c>
      <c r="I138" s="14">
        <v>0.67</v>
      </c>
      <c r="J138" s="109">
        <f t="shared" si="3"/>
        <v>1.34</v>
      </c>
      <c r="K138" s="115"/>
    </row>
    <row r="139" spans="1:11" ht="36">
      <c r="A139" s="114"/>
      <c r="B139" s="107">
        <v>2</v>
      </c>
      <c r="C139" s="10" t="s">
        <v>803</v>
      </c>
      <c r="D139" s="118" t="s">
        <v>906</v>
      </c>
      <c r="E139" s="118" t="s">
        <v>806</v>
      </c>
      <c r="F139" s="139" t="s">
        <v>107</v>
      </c>
      <c r="G139" s="140"/>
      <c r="H139" s="11" t="s">
        <v>805</v>
      </c>
      <c r="I139" s="14">
        <v>0.67</v>
      </c>
      <c r="J139" s="109">
        <f t="shared" si="3"/>
        <v>1.34</v>
      </c>
      <c r="K139" s="115"/>
    </row>
    <row r="140" spans="1:11" ht="36">
      <c r="A140" s="114"/>
      <c r="B140" s="107">
        <v>2</v>
      </c>
      <c r="C140" s="10" t="s">
        <v>803</v>
      </c>
      <c r="D140" s="118" t="s">
        <v>906</v>
      </c>
      <c r="E140" s="118" t="s">
        <v>218</v>
      </c>
      <c r="F140" s="139" t="s">
        <v>107</v>
      </c>
      <c r="G140" s="140"/>
      <c r="H140" s="11" t="s">
        <v>805</v>
      </c>
      <c r="I140" s="14">
        <v>0.67</v>
      </c>
      <c r="J140" s="109">
        <f t="shared" si="3"/>
        <v>1.34</v>
      </c>
      <c r="K140" s="115"/>
    </row>
    <row r="141" spans="1:11" ht="36">
      <c r="A141" s="114"/>
      <c r="B141" s="107">
        <v>2</v>
      </c>
      <c r="C141" s="10" t="s">
        <v>803</v>
      </c>
      <c r="D141" s="118" t="s">
        <v>907</v>
      </c>
      <c r="E141" s="118" t="s">
        <v>807</v>
      </c>
      <c r="F141" s="139" t="s">
        <v>107</v>
      </c>
      <c r="G141" s="140"/>
      <c r="H141" s="11" t="s">
        <v>805</v>
      </c>
      <c r="I141" s="14">
        <v>0.67</v>
      </c>
      <c r="J141" s="109">
        <f t="shared" si="3"/>
        <v>1.34</v>
      </c>
      <c r="K141" s="115"/>
    </row>
    <row r="142" spans="1:11" ht="36">
      <c r="A142" s="114"/>
      <c r="B142" s="107">
        <v>2</v>
      </c>
      <c r="C142" s="10" t="s">
        <v>803</v>
      </c>
      <c r="D142" s="118" t="s">
        <v>907</v>
      </c>
      <c r="E142" s="118" t="s">
        <v>808</v>
      </c>
      <c r="F142" s="139" t="s">
        <v>107</v>
      </c>
      <c r="G142" s="140"/>
      <c r="H142" s="11" t="s">
        <v>805</v>
      </c>
      <c r="I142" s="14">
        <v>0.67</v>
      </c>
      <c r="J142" s="109">
        <f t="shared" si="3"/>
        <v>1.34</v>
      </c>
      <c r="K142" s="115"/>
    </row>
    <row r="143" spans="1:11" ht="36">
      <c r="A143" s="114"/>
      <c r="B143" s="107">
        <v>2</v>
      </c>
      <c r="C143" s="10" t="s">
        <v>803</v>
      </c>
      <c r="D143" s="118" t="s">
        <v>907</v>
      </c>
      <c r="E143" s="118" t="s">
        <v>220</v>
      </c>
      <c r="F143" s="139" t="s">
        <v>107</v>
      </c>
      <c r="G143" s="140"/>
      <c r="H143" s="11" t="s">
        <v>805</v>
      </c>
      <c r="I143" s="14">
        <v>0.67</v>
      </c>
      <c r="J143" s="109">
        <f t="shared" si="3"/>
        <v>1.34</v>
      </c>
      <c r="K143" s="115"/>
    </row>
    <row r="144" spans="1:11" ht="36">
      <c r="A144" s="114"/>
      <c r="B144" s="107">
        <v>2</v>
      </c>
      <c r="C144" s="10" t="s">
        <v>803</v>
      </c>
      <c r="D144" s="118" t="s">
        <v>908</v>
      </c>
      <c r="E144" s="118" t="s">
        <v>230</v>
      </c>
      <c r="F144" s="139" t="s">
        <v>107</v>
      </c>
      <c r="G144" s="140"/>
      <c r="H144" s="11" t="s">
        <v>805</v>
      </c>
      <c r="I144" s="14">
        <v>0.72</v>
      </c>
      <c r="J144" s="109">
        <f t="shared" si="3"/>
        <v>1.44</v>
      </c>
      <c r="K144" s="115"/>
    </row>
    <row r="145" spans="1:11" ht="36">
      <c r="A145" s="114"/>
      <c r="B145" s="107">
        <v>2</v>
      </c>
      <c r="C145" s="10" t="s">
        <v>803</v>
      </c>
      <c r="D145" s="118" t="s">
        <v>908</v>
      </c>
      <c r="E145" s="118" t="s">
        <v>231</v>
      </c>
      <c r="F145" s="139" t="s">
        <v>107</v>
      </c>
      <c r="G145" s="140"/>
      <c r="H145" s="11" t="s">
        <v>805</v>
      </c>
      <c r="I145" s="14">
        <v>0.72</v>
      </c>
      <c r="J145" s="109">
        <f t="shared" si="3"/>
        <v>1.44</v>
      </c>
      <c r="K145" s="115"/>
    </row>
    <row r="146" spans="1:11" ht="36">
      <c r="A146" s="114"/>
      <c r="B146" s="107">
        <v>2</v>
      </c>
      <c r="C146" s="10" t="s">
        <v>803</v>
      </c>
      <c r="D146" s="118" t="s">
        <v>908</v>
      </c>
      <c r="E146" s="118" t="s">
        <v>232</v>
      </c>
      <c r="F146" s="139" t="s">
        <v>107</v>
      </c>
      <c r="G146" s="140"/>
      <c r="H146" s="11" t="s">
        <v>805</v>
      </c>
      <c r="I146" s="14">
        <v>0.72</v>
      </c>
      <c r="J146" s="109">
        <f t="shared" si="3"/>
        <v>1.44</v>
      </c>
      <c r="K146" s="115"/>
    </row>
    <row r="147" spans="1:11" ht="36">
      <c r="A147" s="114"/>
      <c r="B147" s="107">
        <v>2</v>
      </c>
      <c r="C147" s="10" t="s">
        <v>803</v>
      </c>
      <c r="D147" s="118" t="s">
        <v>909</v>
      </c>
      <c r="E147" s="118" t="s">
        <v>233</v>
      </c>
      <c r="F147" s="139" t="s">
        <v>107</v>
      </c>
      <c r="G147" s="140"/>
      <c r="H147" s="11" t="s">
        <v>805</v>
      </c>
      <c r="I147" s="14">
        <v>0.76</v>
      </c>
      <c r="J147" s="109">
        <f t="shared" si="3"/>
        <v>1.52</v>
      </c>
      <c r="K147" s="115"/>
    </row>
    <row r="148" spans="1:11" ht="36">
      <c r="A148" s="114"/>
      <c r="B148" s="107">
        <v>2</v>
      </c>
      <c r="C148" s="10" t="s">
        <v>803</v>
      </c>
      <c r="D148" s="118" t="s">
        <v>909</v>
      </c>
      <c r="E148" s="118" t="s">
        <v>234</v>
      </c>
      <c r="F148" s="139" t="s">
        <v>107</v>
      </c>
      <c r="G148" s="140"/>
      <c r="H148" s="11" t="s">
        <v>805</v>
      </c>
      <c r="I148" s="14">
        <v>0.76</v>
      </c>
      <c r="J148" s="109">
        <f t="shared" si="3"/>
        <v>1.52</v>
      </c>
      <c r="K148" s="115"/>
    </row>
    <row r="149" spans="1:11" ht="36">
      <c r="A149" s="114"/>
      <c r="B149" s="107">
        <v>2</v>
      </c>
      <c r="C149" s="10" t="s">
        <v>803</v>
      </c>
      <c r="D149" s="118" t="s">
        <v>909</v>
      </c>
      <c r="E149" s="118" t="s">
        <v>235</v>
      </c>
      <c r="F149" s="139" t="s">
        <v>107</v>
      </c>
      <c r="G149" s="140"/>
      <c r="H149" s="11" t="s">
        <v>805</v>
      </c>
      <c r="I149" s="14">
        <v>0.76</v>
      </c>
      <c r="J149" s="109">
        <f t="shared" si="3"/>
        <v>1.52</v>
      </c>
      <c r="K149" s="115"/>
    </row>
    <row r="150" spans="1:11" ht="24">
      <c r="A150" s="114"/>
      <c r="B150" s="107">
        <v>5</v>
      </c>
      <c r="C150" s="10" t="s">
        <v>809</v>
      </c>
      <c r="D150" s="118" t="s">
        <v>910</v>
      </c>
      <c r="E150" s="118" t="s">
        <v>25</v>
      </c>
      <c r="F150" s="139"/>
      <c r="G150" s="140"/>
      <c r="H150" s="11" t="s">
        <v>810</v>
      </c>
      <c r="I150" s="14">
        <v>0.9</v>
      </c>
      <c r="J150" s="109">
        <f t="shared" ref="J150:J181" si="4">I150*B150</f>
        <v>4.5</v>
      </c>
      <c r="K150" s="115"/>
    </row>
    <row r="151" spans="1:11" ht="24">
      <c r="A151" s="114"/>
      <c r="B151" s="107">
        <v>5</v>
      </c>
      <c r="C151" s="10" t="s">
        <v>809</v>
      </c>
      <c r="D151" s="118" t="s">
        <v>911</v>
      </c>
      <c r="E151" s="118" t="s">
        <v>26</v>
      </c>
      <c r="F151" s="139"/>
      <c r="G151" s="140"/>
      <c r="H151" s="11" t="s">
        <v>810</v>
      </c>
      <c r="I151" s="14">
        <v>1.1100000000000001</v>
      </c>
      <c r="J151" s="109">
        <f t="shared" si="4"/>
        <v>5.5500000000000007</v>
      </c>
      <c r="K151" s="115"/>
    </row>
    <row r="152" spans="1:11" ht="48">
      <c r="A152" s="114"/>
      <c r="B152" s="107">
        <v>1</v>
      </c>
      <c r="C152" s="10" t="s">
        <v>811</v>
      </c>
      <c r="D152" s="118" t="s">
        <v>811</v>
      </c>
      <c r="E152" s="118" t="s">
        <v>699</v>
      </c>
      <c r="F152" s="143" t="s">
        <v>110</v>
      </c>
      <c r="G152" s="140"/>
      <c r="H152" s="11" t="s">
        <v>812</v>
      </c>
      <c r="I152" s="14">
        <v>19.010000000000002</v>
      </c>
      <c r="J152" s="109">
        <f t="shared" si="4"/>
        <v>19.010000000000002</v>
      </c>
      <c r="K152" s="115"/>
    </row>
    <row r="153" spans="1:11">
      <c r="A153" s="114"/>
      <c r="B153" s="107">
        <v>20</v>
      </c>
      <c r="C153" s="10" t="s">
        <v>813</v>
      </c>
      <c r="D153" s="118" t="s">
        <v>912</v>
      </c>
      <c r="E153" s="118" t="s">
        <v>294</v>
      </c>
      <c r="F153" s="139"/>
      <c r="G153" s="140"/>
      <c r="H153" s="11" t="s">
        <v>814</v>
      </c>
      <c r="I153" s="14">
        <v>0.69</v>
      </c>
      <c r="J153" s="109">
        <f t="shared" si="4"/>
        <v>13.799999999999999</v>
      </c>
      <c r="K153" s="115"/>
    </row>
    <row r="154" spans="1:11">
      <c r="A154" s="114"/>
      <c r="B154" s="107">
        <v>5</v>
      </c>
      <c r="C154" s="10" t="s">
        <v>813</v>
      </c>
      <c r="D154" s="118" t="s">
        <v>913</v>
      </c>
      <c r="E154" s="118" t="s">
        <v>314</v>
      </c>
      <c r="F154" s="139"/>
      <c r="G154" s="140"/>
      <c r="H154" s="11" t="s">
        <v>814</v>
      </c>
      <c r="I154" s="14">
        <v>0.78</v>
      </c>
      <c r="J154" s="109">
        <f t="shared" si="4"/>
        <v>3.9000000000000004</v>
      </c>
      <c r="K154" s="115"/>
    </row>
    <row r="155" spans="1:11" ht="24">
      <c r="A155" s="114"/>
      <c r="B155" s="107">
        <v>2</v>
      </c>
      <c r="C155" s="10" t="s">
        <v>815</v>
      </c>
      <c r="D155" s="118" t="s">
        <v>815</v>
      </c>
      <c r="E155" s="118"/>
      <c r="F155" s="139"/>
      <c r="G155" s="140"/>
      <c r="H155" s="11" t="s">
        <v>934</v>
      </c>
      <c r="I155" s="14">
        <v>0.67</v>
      </c>
      <c r="J155" s="109">
        <f t="shared" si="4"/>
        <v>1.34</v>
      </c>
      <c r="K155" s="115"/>
    </row>
    <row r="156" spans="1:11" ht="24">
      <c r="A156" s="114"/>
      <c r="B156" s="107">
        <v>5</v>
      </c>
      <c r="C156" s="10" t="s">
        <v>816</v>
      </c>
      <c r="D156" s="118" t="s">
        <v>816</v>
      </c>
      <c r="E156" s="118"/>
      <c r="F156" s="139"/>
      <c r="G156" s="140"/>
      <c r="H156" s="11" t="s">
        <v>935</v>
      </c>
      <c r="I156" s="14">
        <v>1.1100000000000001</v>
      </c>
      <c r="J156" s="109">
        <f t="shared" si="4"/>
        <v>5.5500000000000007</v>
      </c>
      <c r="K156" s="115"/>
    </row>
    <row r="157" spans="1:11" ht="36">
      <c r="A157" s="114"/>
      <c r="B157" s="107">
        <v>1</v>
      </c>
      <c r="C157" s="10" t="s">
        <v>817</v>
      </c>
      <c r="D157" s="118" t="s">
        <v>817</v>
      </c>
      <c r="E157" s="118" t="s">
        <v>699</v>
      </c>
      <c r="F157" s="139"/>
      <c r="G157" s="140"/>
      <c r="H157" s="11" t="s">
        <v>818</v>
      </c>
      <c r="I157" s="14">
        <v>10.08</v>
      </c>
      <c r="J157" s="109">
        <f t="shared" si="4"/>
        <v>10.08</v>
      </c>
      <c r="K157" s="115"/>
    </row>
    <row r="158" spans="1:11" ht="36">
      <c r="A158" s="114"/>
      <c r="B158" s="107">
        <v>1</v>
      </c>
      <c r="C158" s="10" t="s">
        <v>819</v>
      </c>
      <c r="D158" s="118" t="s">
        <v>819</v>
      </c>
      <c r="E158" s="118" t="s">
        <v>699</v>
      </c>
      <c r="F158" s="139"/>
      <c r="G158" s="140"/>
      <c r="H158" s="11" t="s">
        <v>820</v>
      </c>
      <c r="I158" s="14">
        <v>16.73</v>
      </c>
      <c r="J158" s="109">
        <f t="shared" si="4"/>
        <v>16.73</v>
      </c>
      <c r="K158" s="115"/>
    </row>
    <row r="159" spans="1:11" ht="36">
      <c r="A159" s="114"/>
      <c r="B159" s="107">
        <v>1</v>
      </c>
      <c r="C159" s="10" t="s">
        <v>821</v>
      </c>
      <c r="D159" s="118" t="s">
        <v>821</v>
      </c>
      <c r="E159" s="118" t="s">
        <v>699</v>
      </c>
      <c r="F159" s="139"/>
      <c r="G159" s="140"/>
      <c r="H159" s="11" t="s">
        <v>822</v>
      </c>
      <c r="I159" s="14">
        <v>18.260000000000002</v>
      </c>
      <c r="J159" s="109">
        <f t="shared" si="4"/>
        <v>18.260000000000002</v>
      </c>
      <c r="K159" s="115"/>
    </row>
    <row r="160" spans="1:11" ht="24">
      <c r="A160" s="114"/>
      <c r="B160" s="107">
        <v>5</v>
      </c>
      <c r="C160" s="10" t="s">
        <v>823</v>
      </c>
      <c r="D160" s="118" t="s">
        <v>823</v>
      </c>
      <c r="E160" s="118"/>
      <c r="F160" s="139"/>
      <c r="G160" s="140"/>
      <c r="H160" s="11" t="s">
        <v>824</v>
      </c>
      <c r="I160" s="14">
        <v>0.38</v>
      </c>
      <c r="J160" s="109">
        <f t="shared" si="4"/>
        <v>1.9</v>
      </c>
      <c r="K160" s="115"/>
    </row>
    <row r="161" spans="1:11" ht="48">
      <c r="A161" s="114"/>
      <c r="B161" s="107">
        <v>1</v>
      </c>
      <c r="C161" s="10" t="s">
        <v>825</v>
      </c>
      <c r="D161" s="118" t="s">
        <v>825</v>
      </c>
      <c r="E161" s="134" t="s">
        <v>949</v>
      </c>
      <c r="F161" s="139"/>
      <c r="G161" s="140"/>
      <c r="H161" s="11" t="s">
        <v>826</v>
      </c>
      <c r="I161" s="14">
        <v>26.8</v>
      </c>
      <c r="J161" s="109">
        <f t="shared" si="4"/>
        <v>26.8</v>
      </c>
      <c r="K161" s="115"/>
    </row>
    <row r="162" spans="1:11" ht="48">
      <c r="A162" s="114"/>
      <c r="B162" s="107">
        <v>1</v>
      </c>
      <c r="C162" s="10" t="s">
        <v>827</v>
      </c>
      <c r="D162" s="118" t="s">
        <v>827</v>
      </c>
      <c r="E162" s="118" t="s">
        <v>699</v>
      </c>
      <c r="F162" s="139"/>
      <c r="G162" s="140"/>
      <c r="H162" s="11" t="s">
        <v>936</v>
      </c>
      <c r="I162" s="14">
        <v>6.37</v>
      </c>
      <c r="J162" s="109">
        <f t="shared" si="4"/>
        <v>6.37</v>
      </c>
      <c r="K162" s="115"/>
    </row>
    <row r="163" spans="1:11" ht="24">
      <c r="A163" s="114"/>
      <c r="B163" s="107">
        <v>4</v>
      </c>
      <c r="C163" s="10" t="s">
        <v>828</v>
      </c>
      <c r="D163" s="118" t="s">
        <v>828</v>
      </c>
      <c r="E163" s="118"/>
      <c r="F163" s="139"/>
      <c r="G163" s="140"/>
      <c r="H163" s="11" t="s">
        <v>937</v>
      </c>
      <c r="I163" s="14">
        <v>1.39</v>
      </c>
      <c r="J163" s="109">
        <f t="shared" si="4"/>
        <v>5.56</v>
      </c>
      <c r="K163" s="115"/>
    </row>
    <row r="164" spans="1:11">
      <c r="A164" s="114"/>
      <c r="B164" s="107">
        <v>10</v>
      </c>
      <c r="C164" s="10" t="s">
        <v>829</v>
      </c>
      <c r="D164" s="118" t="s">
        <v>914</v>
      </c>
      <c r="E164" s="118" t="s">
        <v>614</v>
      </c>
      <c r="F164" s="139" t="s">
        <v>273</v>
      </c>
      <c r="G164" s="140"/>
      <c r="H164" s="11" t="s">
        <v>830</v>
      </c>
      <c r="I164" s="14">
        <v>1.1000000000000001</v>
      </c>
      <c r="J164" s="109">
        <f t="shared" si="4"/>
        <v>11</v>
      </c>
      <c r="K164" s="115"/>
    </row>
    <row r="165" spans="1:11">
      <c r="A165" s="114"/>
      <c r="B165" s="107">
        <v>10</v>
      </c>
      <c r="C165" s="10" t="s">
        <v>829</v>
      </c>
      <c r="D165" s="118" t="s">
        <v>915</v>
      </c>
      <c r="E165" s="118" t="s">
        <v>831</v>
      </c>
      <c r="F165" s="139" t="s">
        <v>273</v>
      </c>
      <c r="G165" s="140"/>
      <c r="H165" s="11" t="s">
        <v>830</v>
      </c>
      <c r="I165" s="14">
        <v>1.1000000000000001</v>
      </c>
      <c r="J165" s="109">
        <f t="shared" si="4"/>
        <v>11</v>
      </c>
      <c r="K165" s="115"/>
    </row>
    <row r="166" spans="1:11">
      <c r="A166" s="114"/>
      <c r="B166" s="107">
        <v>10</v>
      </c>
      <c r="C166" s="10" t="s">
        <v>829</v>
      </c>
      <c r="D166" s="118" t="s">
        <v>916</v>
      </c>
      <c r="E166" s="118" t="s">
        <v>832</v>
      </c>
      <c r="F166" s="139" t="s">
        <v>273</v>
      </c>
      <c r="G166" s="140"/>
      <c r="H166" s="11" t="s">
        <v>830</v>
      </c>
      <c r="I166" s="14">
        <v>1.19</v>
      </c>
      <c r="J166" s="109">
        <f t="shared" si="4"/>
        <v>11.899999999999999</v>
      </c>
      <c r="K166" s="115"/>
    </row>
    <row r="167" spans="1:11" ht="36">
      <c r="A167" s="114"/>
      <c r="B167" s="107">
        <v>2</v>
      </c>
      <c r="C167" s="10" t="s">
        <v>833</v>
      </c>
      <c r="D167" s="118" t="s">
        <v>917</v>
      </c>
      <c r="E167" s="118" t="s">
        <v>25</v>
      </c>
      <c r="F167" s="139"/>
      <c r="G167" s="140"/>
      <c r="H167" s="11" t="s">
        <v>834</v>
      </c>
      <c r="I167" s="14">
        <v>5.03</v>
      </c>
      <c r="J167" s="109">
        <f t="shared" si="4"/>
        <v>10.06</v>
      </c>
      <c r="K167" s="115"/>
    </row>
    <row r="168" spans="1:11" ht="36">
      <c r="A168" s="114"/>
      <c r="B168" s="107">
        <v>2</v>
      </c>
      <c r="C168" s="10" t="s">
        <v>833</v>
      </c>
      <c r="D168" s="118" t="s">
        <v>918</v>
      </c>
      <c r="E168" s="118" t="s">
        <v>26</v>
      </c>
      <c r="F168" s="139"/>
      <c r="G168" s="140"/>
      <c r="H168" s="11" t="s">
        <v>834</v>
      </c>
      <c r="I168" s="14">
        <v>5.89</v>
      </c>
      <c r="J168" s="109">
        <f t="shared" si="4"/>
        <v>11.78</v>
      </c>
      <c r="K168" s="115"/>
    </row>
    <row r="169" spans="1:11" ht="36">
      <c r="A169" s="114"/>
      <c r="B169" s="107">
        <v>2</v>
      </c>
      <c r="C169" s="10" t="s">
        <v>835</v>
      </c>
      <c r="D169" s="118" t="s">
        <v>919</v>
      </c>
      <c r="E169" s="118" t="s">
        <v>836</v>
      </c>
      <c r="F169" s="139"/>
      <c r="G169" s="140"/>
      <c r="H169" s="11" t="s">
        <v>837</v>
      </c>
      <c r="I169" s="14">
        <v>5.46</v>
      </c>
      <c r="J169" s="109">
        <f t="shared" si="4"/>
        <v>10.92</v>
      </c>
      <c r="K169" s="115"/>
    </row>
    <row r="170" spans="1:11" ht="36">
      <c r="A170" s="114"/>
      <c r="B170" s="107">
        <v>2</v>
      </c>
      <c r="C170" s="10" t="s">
        <v>835</v>
      </c>
      <c r="D170" s="118" t="s">
        <v>920</v>
      </c>
      <c r="E170" s="118" t="s">
        <v>838</v>
      </c>
      <c r="F170" s="139"/>
      <c r="G170" s="140"/>
      <c r="H170" s="11" t="s">
        <v>837</v>
      </c>
      <c r="I170" s="14">
        <v>6.31</v>
      </c>
      <c r="J170" s="109">
        <f t="shared" si="4"/>
        <v>12.62</v>
      </c>
      <c r="K170" s="115"/>
    </row>
    <row r="171" spans="1:11" ht="24">
      <c r="A171" s="114"/>
      <c r="B171" s="107">
        <v>2</v>
      </c>
      <c r="C171" s="10" t="s">
        <v>839</v>
      </c>
      <c r="D171" s="118" t="s">
        <v>921</v>
      </c>
      <c r="E171" s="118" t="s">
        <v>26</v>
      </c>
      <c r="F171" s="139"/>
      <c r="G171" s="140"/>
      <c r="H171" s="11" t="s">
        <v>840</v>
      </c>
      <c r="I171" s="14">
        <v>1.87</v>
      </c>
      <c r="J171" s="109">
        <f t="shared" si="4"/>
        <v>3.74</v>
      </c>
      <c r="K171" s="115"/>
    </row>
    <row r="172" spans="1:11" ht="24">
      <c r="A172" s="114"/>
      <c r="B172" s="107">
        <v>2</v>
      </c>
      <c r="C172" s="10" t="s">
        <v>841</v>
      </c>
      <c r="D172" s="118" t="s">
        <v>922</v>
      </c>
      <c r="E172" s="118" t="s">
        <v>25</v>
      </c>
      <c r="F172" s="139"/>
      <c r="G172" s="140"/>
      <c r="H172" s="11" t="s">
        <v>842</v>
      </c>
      <c r="I172" s="14">
        <v>1.61</v>
      </c>
      <c r="J172" s="109">
        <f t="shared" si="4"/>
        <v>3.22</v>
      </c>
      <c r="K172" s="115"/>
    </row>
    <row r="173" spans="1:11" ht="36">
      <c r="A173" s="114"/>
      <c r="B173" s="107">
        <v>1</v>
      </c>
      <c r="C173" s="10" t="s">
        <v>843</v>
      </c>
      <c r="D173" s="118" t="s">
        <v>843</v>
      </c>
      <c r="E173" s="118" t="s">
        <v>699</v>
      </c>
      <c r="F173" s="139"/>
      <c r="G173" s="140"/>
      <c r="H173" s="11" t="s">
        <v>844</v>
      </c>
      <c r="I173" s="14">
        <v>12.14</v>
      </c>
      <c r="J173" s="109">
        <f t="shared" si="4"/>
        <v>12.14</v>
      </c>
      <c r="K173" s="115"/>
    </row>
    <row r="174" spans="1:11" ht="36">
      <c r="A174" s="114"/>
      <c r="B174" s="107">
        <v>3</v>
      </c>
      <c r="C174" s="10" t="s">
        <v>845</v>
      </c>
      <c r="D174" s="118" t="s">
        <v>845</v>
      </c>
      <c r="E174" s="118" t="s">
        <v>23</v>
      </c>
      <c r="F174" s="139"/>
      <c r="G174" s="140"/>
      <c r="H174" s="11" t="s">
        <v>846</v>
      </c>
      <c r="I174" s="14">
        <v>0.52</v>
      </c>
      <c r="J174" s="109">
        <f t="shared" si="4"/>
        <v>1.56</v>
      </c>
      <c r="K174" s="115"/>
    </row>
    <row r="175" spans="1:11" ht="36">
      <c r="A175" s="114"/>
      <c r="B175" s="107">
        <v>3</v>
      </c>
      <c r="C175" s="10" t="s">
        <v>845</v>
      </c>
      <c r="D175" s="118" t="s">
        <v>845</v>
      </c>
      <c r="E175" s="118" t="s">
        <v>25</v>
      </c>
      <c r="F175" s="139"/>
      <c r="G175" s="140"/>
      <c r="H175" s="11" t="s">
        <v>846</v>
      </c>
      <c r="I175" s="14">
        <v>0.52</v>
      </c>
      <c r="J175" s="109">
        <f t="shared" si="4"/>
        <v>1.56</v>
      </c>
      <c r="K175" s="115"/>
    </row>
    <row r="176" spans="1:11" ht="36">
      <c r="A176" s="114"/>
      <c r="B176" s="107">
        <v>3</v>
      </c>
      <c r="C176" s="10" t="s">
        <v>845</v>
      </c>
      <c r="D176" s="118" t="s">
        <v>845</v>
      </c>
      <c r="E176" s="118" t="s">
        <v>26</v>
      </c>
      <c r="F176" s="139"/>
      <c r="G176" s="140"/>
      <c r="H176" s="11" t="s">
        <v>846</v>
      </c>
      <c r="I176" s="14">
        <v>0.52</v>
      </c>
      <c r="J176" s="109">
        <f t="shared" si="4"/>
        <v>1.56</v>
      </c>
      <c r="K176" s="115"/>
    </row>
    <row r="177" spans="1:11" ht="36">
      <c r="A177" s="114"/>
      <c r="B177" s="107">
        <v>3</v>
      </c>
      <c r="C177" s="10" t="s">
        <v>845</v>
      </c>
      <c r="D177" s="118" t="s">
        <v>845</v>
      </c>
      <c r="E177" s="118" t="s">
        <v>792</v>
      </c>
      <c r="F177" s="139"/>
      <c r="G177" s="140"/>
      <c r="H177" s="11" t="s">
        <v>846</v>
      </c>
      <c r="I177" s="14">
        <v>0.52</v>
      </c>
      <c r="J177" s="109">
        <f t="shared" si="4"/>
        <v>1.56</v>
      </c>
      <c r="K177" s="115"/>
    </row>
    <row r="178" spans="1:11" ht="36">
      <c r="A178" s="114"/>
      <c r="B178" s="107">
        <v>3</v>
      </c>
      <c r="C178" s="10" t="s">
        <v>847</v>
      </c>
      <c r="D178" s="118" t="s">
        <v>847</v>
      </c>
      <c r="E178" s="118" t="s">
        <v>23</v>
      </c>
      <c r="F178" s="139"/>
      <c r="G178" s="140"/>
      <c r="H178" s="11" t="s">
        <v>848</v>
      </c>
      <c r="I178" s="14">
        <v>0.21</v>
      </c>
      <c r="J178" s="109">
        <f t="shared" si="4"/>
        <v>0.63</v>
      </c>
      <c r="K178" s="115"/>
    </row>
    <row r="179" spans="1:11" ht="36">
      <c r="A179" s="114"/>
      <c r="B179" s="107">
        <v>3</v>
      </c>
      <c r="C179" s="10" t="s">
        <v>847</v>
      </c>
      <c r="D179" s="118" t="s">
        <v>847</v>
      </c>
      <c r="E179" s="118" t="s">
        <v>25</v>
      </c>
      <c r="F179" s="139"/>
      <c r="G179" s="140"/>
      <c r="H179" s="11" t="s">
        <v>848</v>
      </c>
      <c r="I179" s="14">
        <v>0.21</v>
      </c>
      <c r="J179" s="109">
        <f t="shared" si="4"/>
        <v>0.63</v>
      </c>
      <c r="K179" s="115"/>
    </row>
    <row r="180" spans="1:11" ht="36">
      <c r="A180" s="114"/>
      <c r="B180" s="107">
        <v>3</v>
      </c>
      <c r="C180" s="10" t="s">
        <v>847</v>
      </c>
      <c r="D180" s="118" t="s">
        <v>847</v>
      </c>
      <c r="E180" s="118" t="s">
        <v>26</v>
      </c>
      <c r="F180" s="139"/>
      <c r="G180" s="140"/>
      <c r="H180" s="11" t="s">
        <v>848</v>
      </c>
      <c r="I180" s="14">
        <v>0.21</v>
      </c>
      <c r="J180" s="109">
        <f t="shared" si="4"/>
        <v>0.63</v>
      </c>
      <c r="K180" s="115"/>
    </row>
    <row r="181" spans="1:11" ht="36">
      <c r="A181" s="114"/>
      <c r="B181" s="107">
        <v>3</v>
      </c>
      <c r="C181" s="10" t="s">
        <v>847</v>
      </c>
      <c r="D181" s="118" t="s">
        <v>847</v>
      </c>
      <c r="E181" s="118" t="s">
        <v>792</v>
      </c>
      <c r="F181" s="139"/>
      <c r="G181" s="140"/>
      <c r="H181" s="11" t="s">
        <v>848</v>
      </c>
      <c r="I181" s="14">
        <v>0.21</v>
      </c>
      <c r="J181" s="109">
        <f t="shared" si="4"/>
        <v>0.63</v>
      </c>
      <c r="K181" s="115"/>
    </row>
    <row r="182" spans="1:11" ht="36">
      <c r="A182" s="114"/>
      <c r="B182" s="107">
        <v>2</v>
      </c>
      <c r="C182" s="10" t="s">
        <v>849</v>
      </c>
      <c r="D182" s="118" t="s">
        <v>923</v>
      </c>
      <c r="E182" s="118" t="s">
        <v>23</v>
      </c>
      <c r="F182" s="139" t="s">
        <v>635</v>
      </c>
      <c r="G182" s="140"/>
      <c r="H182" s="11" t="s">
        <v>850</v>
      </c>
      <c r="I182" s="14">
        <v>0.76</v>
      </c>
      <c r="J182" s="109">
        <f t="shared" ref="J182:J213" si="5">I182*B182</f>
        <v>1.52</v>
      </c>
      <c r="K182" s="115"/>
    </row>
    <row r="183" spans="1:11" ht="36">
      <c r="A183" s="114"/>
      <c r="B183" s="107">
        <v>2</v>
      </c>
      <c r="C183" s="10" t="s">
        <v>849</v>
      </c>
      <c r="D183" s="118" t="s">
        <v>924</v>
      </c>
      <c r="E183" s="118" t="s">
        <v>23</v>
      </c>
      <c r="F183" s="139" t="s">
        <v>636</v>
      </c>
      <c r="G183" s="140"/>
      <c r="H183" s="11" t="s">
        <v>850</v>
      </c>
      <c r="I183" s="14">
        <v>0.76</v>
      </c>
      <c r="J183" s="109">
        <f t="shared" si="5"/>
        <v>1.52</v>
      </c>
      <c r="K183" s="115"/>
    </row>
    <row r="184" spans="1:11" ht="36">
      <c r="A184" s="114"/>
      <c r="B184" s="107">
        <v>2</v>
      </c>
      <c r="C184" s="10" t="s">
        <v>849</v>
      </c>
      <c r="D184" s="118" t="s">
        <v>923</v>
      </c>
      <c r="E184" s="118" t="s">
        <v>25</v>
      </c>
      <c r="F184" s="139" t="s">
        <v>635</v>
      </c>
      <c r="G184" s="140"/>
      <c r="H184" s="11" t="s">
        <v>850</v>
      </c>
      <c r="I184" s="14">
        <v>0.76</v>
      </c>
      <c r="J184" s="109">
        <f t="shared" si="5"/>
        <v>1.52</v>
      </c>
      <c r="K184" s="115"/>
    </row>
    <row r="185" spans="1:11" ht="36">
      <c r="A185" s="114"/>
      <c r="B185" s="107">
        <v>2</v>
      </c>
      <c r="C185" s="10" t="s">
        <v>849</v>
      </c>
      <c r="D185" s="118" t="s">
        <v>924</v>
      </c>
      <c r="E185" s="118" t="s">
        <v>25</v>
      </c>
      <c r="F185" s="139" t="s">
        <v>636</v>
      </c>
      <c r="G185" s="140"/>
      <c r="H185" s="11" t="s">
        <v>850</v>
      </c>
      <c r="I185" s="14">
        <v>0.76</v>
      </c>
      <c r="J185" s="109">
        <f t="shared" si="5"/>
        <v>1.52</v>
      </c>
      <c r="K185" s="115"/>
    </row>
    <row r="186" spans="1:11" ht="36">
      <c r="A186" s="114"/>
      <c r="B186" s="107">
        <v>2</v>
      </c>
      <c r="C186" s="10" t="s">
        <v>849</v>
      </c>
      <c r="D186" s="118" t="s">
        <v>923</v>
      </c>
      <c r="E186" s="118" t="s">
        <v>26</v>
      </c>
      <c r="F186" s="139" t="s">
        <v>635</v>
      </c>
      <c r="G186" s="140"/>
      <c r="H186" s="11" t="s">
        <v>850</v>
      </c>
      <c r="I186" s="14">
        <v>0.76</v>
      </c>
      <c r="J186" s="109">
        <f t="shared" si="5"/>
        <v>1.52</v>
      </c>
      <c r="K186" s="115"/>
    </row>
    <row r="187" spans="1:11" ht="36">
      <c r="A187" s="114"/>
      <c r="B187" s="107">
        <v>2</v>
      </c>
      <c r="C187" s="10" t="s">
        <v>849</v>
      </c>
      <c r="D187" s="118" t="s">
        <v>924</v>
      </c>
      <c r="E187" s="118" t="s">
        <v>26</v>
      </c>
      <c r="F187" s="139" t="s">
        <v>636</v>
      </c>
      <c r="G187" s="140"/>
      <c r="H187" s="11" t="s">
        <v>850</v>
      </c>
      <c r="I187" s="14">
        <v>0.76</v>
      </c>
      <c r="J187" s="109">
        <f t="shared" si="5"/>
        <v>1.52</v>
      </c>
      <c r="K187" s="115"/>
    </row>
    <row r="188" spans="1:11" ht="36">
      <c r="A188" s="114"/>
      <c r="B188" s="107">
        <v>2</v>
      </c>
      <c r="C188" s="10" t="s">
        <v>849</v>
      </c>
      <c r="D188" s="118" t="s">
        <v>923</v>
      </c>
      <c r="E188" s="118" t="s">
        <v>792</v>
      </c>
      <c r="F188" s="139" t="s">
        <v>635</v>
      </c>
      <c r="G188" s="140"/>
      <c r="H188" s="11" t="s">
        <v>850</v>
      </c>
      <c r="I188" s="14">
        <v>0.76</v>
      </c>
      <c r="J188" s="109">
        <f t="shared" si="5"/>
        <v>1.52</v>
      </c>
      <c r="K188" s="115"/>
    </row>
    <row r="189" spans="1:11" ht="36">
      <c r="A189" s="114"/>
      <c r="B189" s="107">
        <v>2</v>
      </c>
      <c r="C189" s="10" t="s">
        <v>849</v>
      </c>
      <c r="D189" s="118" t="s">
        <v>924</v>
      </c>
      <c r="E189" s="118" t="s">
        <v>792</v>
      </c>
      <c r="F189" s="139" t="s">
        <v>636</v>
      </c>
      <c r="G189" s="140"/>
      <c r="H189" s="11" t="s">
        <v>850</v>
      </c>
      <c r="I189" s="14">
        <v>0.76</v>
      </c>
      <c r="J189" s="109">
        <f t="shared" si="5"/>
        <v>1.52</v>
      </c>
      <c r="K189" s="115"/>
    </row>
    <row r="190" spans="1:11" ht="36">
      <c r="A190" s="114"/>
      <c r="B190" s="107">
        <v>2</v>
      </c>
      <c r="C190" s="10" t="s">
        <v>851</v>
      </c>
      <c r="D190" s="118" t="s">
        <v>851</v>
      </c>
      <c r="E190" s="118" t="s">
        <v>23</v>
      </c>
      <c r="F190" s="139" t="s">
        <v>107</v>
      </c>
      <c r="G190" s="140"/>
      <c r="H190" s="11" t="s">
        <v>852</v>
      </c>
      <c r="I190" s="14">
        <v>0.69</v>
      </c>
      <c r="J190" s="109">
        <f t="shared" si="5"/>
        <v>1.38</v>
      </c>
      <c r="K190" s="115"/>
    </row>
    <row r="191" spans="1:11" ht="36">
      <c r="A191" s="114"/>
      <c r="B191" s="107">
        <v>2</v>
      </c>
      <c r="C191" s="10" t="s">
        <v>851</v>
      </c>
      <c r="D191" s="118" t="s">
        <v>851</v>
      </c>
      <c r="E191" s="118" t="s">
        <v>25</v>
      </c>
      <c r="F191" s="139" t="s">
        <v>107</v>
      </c>
      <c r="G191" s="140"/>
      <c r="H191" s="11" t="s">
        <v>852</v>
      </c>
      <c r="I191" s="14">
        <v>0.69</v>
      </c>
      <c r="J191" s="109">
        <f t="shared" si="5"/>
        <v>1.38</v>
      </c>
      <c r="K191" s="115"/>
    </row>
    <row r="192" spans="1:11" ht="36">
      <c r="A192" s="114"/>
      <c r="B192" s="107">
        <v>2</v>
      </c>
      <c r="C192" s="10" t="s">
        <v>851</v>
      </c>
      <c r="D192" s="118" t="s">
        <v>851</v>
      </c>
      <c r="E192" s="118" t="s">
        <v>26</v>
      </c>
      <c r="F192" s="139" t="s">
        <v>107</v>
      </c>
      <c r="G192" s="140"/>
      <c r="H192" s="11" t="s">
        <v>852</v>
      </c>
      <c r="I192" s="14">
        <v>0.69</v>
      </c>
      <c r="J192" s="109">
        <f t="shared" si="5"/>
        <v>1.38</v>
      </c>
      <c r="K192" s="115"/>
    </row>
    <row r="193" spans="1:11" ht="36">
      <c r="A193" s="114"/>
      <c r="B193" s="107">
        <v>2</v>
      </c>
      <c r="C193" s="10" t="s">
        <v>851</v>
      </c>
      <c r="D193" s="118" t="s">
        <v>851</v>
      </c>
      <c r="E193" s="118" t="s">
        <v>792</v>
      </c>
      <c r="F193" s="139" t="s">
        <v>107</v>
      </c>
      <c r="G193" s="140"/>
      <c r="H193" s="11" t="s">
        <v>852</v>
      </c>
      <c r="I193" s="14">
        <v>0.69</v>
      </c>
      <c r="J193" s="109">
        <f t="shared" si="5"/>
        <v>1.38</v>
      </c>
      <c r="K193" s="115"/>
    </row>
    <row r="194" spans="1:11" ht="36">
      <c r="A194" s="114"/>
      <c r="B194" s="107">
        <v>30</v>
      </c>
      <c r="C194" s="10" t="s">
        <v>853</v>
      </c>
      <c r="D194" s="118" t="s">
        <v>925</v>
      </c>
      <c r="E194" s="118" t="s">
        <v>854</v>
      </c>
      <c r="F194" s="139" t="s">
        <v>23</v>
      </c>
      <c r="G194" s="140"/>
      <c r="H194" s="11" t="s">
        <v>855</v>
      </c>
      <c r="I194" s="14">
        <v>0.76</v>
      </c>
      <c r="J194" s="109">
        <f t="shared" si="5"/>
        <v>22.8</v>
      </c>
      <c r="K194" s="115"/>
    </row>
    <row r="195" spans="1:11">
      <c r="A195" s="114"/>
      <c r="B195" s="107">
        <v>5</v>
      </c>
      <c r="C195" s="10" t="s">
        <v>856</v>
      </c>
      <c r="D195" s="118" t="s">
        <v>856</v>
      </c>
      <c r="E195" s="118" t="s">
        <v>23</v>
      </c>
      <c r="F195" s="139"/>
      <c r="G195" s="140"/>
      <c r="H195" s="11" t="s">
        <v>857</v>
      </c>
      <c r="I195" s="14">
        <v>0.57999999999999996</v>
      </c>
      <c r="J195" s="109">
        <f t="shared" si="5"/>
        <v>2.9</v>
      </c>
      <c r="K195" s="115"/>
    </row>
    <row r="196" spans="1:11">
      <c r="A196" s="114"/>
      <c r="B196" s="107">
        <v>5</v>
      </c>
      <c r="C196" s="10" t="s">
        <v>856</v>
      </c>
      <c r="D196" s="118" t="s">
        <v>856</v>
      </c>
      <c r="E196" s="118" t="s">
        <v>25</v>
      </c>
      <c r="F196" s="139"/>
      <c r="G196" s="140"/>
      <c r="H196" s="11" t="s">
        <v>857</v>
      </c>
      <c r="I196" s="14">
        <v>0.57999999999999996</v>
      </c>
      <c r="J196" s="109">
        <f t="shared" si="5"/>
        <v>2.9</v>
      </c>
      <c r="K196" s="115"/>
    </row>
    <row r="197" spans="1:11">
      <c r="A197" s="114"/>
      <c r="B197" s="107">
        <v>5</v>
      </c>
      <c r="C197" s="10" t="s">
        <v>856</v>
      </c>
      <c r="D197" s="118" t="s">
        <v>856</v>
      </c>
      <c r="E197" s="118" t="s">
        <v>26</v>
      </c>
      <c r="F197" s="139"/>
      <c r="G197" s="140"/>
      <c r="H197" s="11" t="s">
        <v>857</v>
      </c>
      <c r="I197" s="14">
        <v>0.57999999999999996</v>
      </c>
      <c r="J197" s="109">
        <f t="shared" si="5"/>
        <v>2.9</v>
      </c>
      <c r="K197" s="115"/>
    </row>
    <row r="198" spans="1:11" ht="24">
      <c r="A198" s="114"/>
      <c r="B198" s="107">
        <v>5</v>
      </c>
      <c r="C198" s="10" t="s">
        <v>858</v>
      </c>
      <c r="D198" s="118" t="s">
        <v>858</v>
      </c>
      <c r="E198" s="118" t="s">
        <v>27</v>
      </c>
      <c r="F198" s="139"/>
      <c r="G198" s="140"/>
      <c r="H198" s="11" t="s">
        <v>859</v>
      </c>
      <c r="I198" s="14">
        <v>1.06</v>
      </c>
      <c r="J198" s="109">
        <f t="shared" si="5"/>
        <v>5.3000000000000007</v>
      </c>
      <c r="K198" s="115"/>
    </row>
    <row r="199" spans="1:11" ht="24">
      <c r="A199" s="114"/>
      <c r="B199" s="107">
        <v>5</v>
      </c>
      <c r="C199" s="10" t="s">
        <v>858</v>
      </c>
      <c r="D199" s="118" t="s">
        <v>858</v>
      </c>
      <c r="E199" s="118" t="s">
        <v>28</v>
      </c>
      <c r="F199" s="139"/>
      <c r="G199" s="140"/>
      <c r="H199" s="11" t="s">
        <v>859</v>
      </c>
      <c r="I199" s="14">
        <v>1.06</v>
      </c>
      <c r="J199" s="109">
        <f t="shared" si="5"/>
        <v>5.3000000000000007</v>
      </c>
      <c r="K199" s="115"/>
    </row>
    <row r="200" spans="1:11" ht="24">
      <c r="A200" s="114"/>
      <c r="B200" s="107">
        <v>5</v>
      </c>
      <c r="C200" s="10" t="s">
        <v>858</v>
      </c>
      <c r="D200" s="118" t="s">
        <v>858</v>
      </c>
      <c r="E200" s="118" t="s">
        <v>29</v>
      </c>
      <c r="F200" s="139"/>
      <c r="G200" s="140"/>
      <c r="H200" s="11" t="s">
        <v>859</v>
      </c>
      <c r="I200" s="14">
        <v>1.06</v>
      </c>
      <c r="J200" s="109">
        <f t="shared" si="5"/>
        <v>5.3000000000000007</v>
      </c>
      <c r="K200" s="115"/>
    </row>
    <row r="201" spans="1:11" ht="24">
      <c r="A201" s="114"/>
      <c r="B201" s="107">
        <v>2</v>
      </c>
      <c r="C201" s="10" t="s">
        <v>860</v>
      </c>
      <c r="D201" s="118" t="s">
        <v>860</v>
      </c>
      <c r="E201" s="118" t="s">
        <v>23</v>
      </c>
      <c r="F201" s="139"/>
      <c r="G201" s="140"/>
      <c r="H201" s="11" t="s">
        <v>861</v>
      </c>
      <c r="I201" s="14">
        <v>2.4700000000000002</v>
      </c>
      <c r="J201" s="109">
        <f t="shared" si="5"/>
        <v>4.9400000000000004</v>
      </c>
      <c r="K201" s="115"/>
    </row>
    <row r="202" spans="1:11" ht="24">
      <c r="A202" s="114"/>
      <c r="B202" s="107">
        <v>2</v>
      </c>
      <c r="C202" s="10" t="s">
        <v>860</v>
      </c>
      <c r="D202" s="118" t="s">
        <v>860</v>
      </c>
      <c r="E202" s="118" t="s">
        <v>25</v>
      </c>
      <c r="F202" s="139"/>
      <c r="G202" s="140"/>
      <c r="H202" s="11" t="s">
        <v>861</v>
      </c>
      <c r="I202" s="14">
        <v>2.4700000000000002</v>
      </c>
      <c r="J202" s="109">
        <f t="shared" si="5"/>
        <v>4.9400000000000004</v>
      </c>
      <c r="K202" s="115"/>
    </row>
    <row r="203" spans="1:11" ht="24">
      <c r="A203" s="114"/>
      <c r="B203" s="107">
        <v>2</v>
      </c>
      <c r="C203" s="10" t="s">
        <v>860</v>
      </c>
      <c r="D203" s="118" t="s">
        <v>860</v>
      </c>
      <c r="E203" s="118" t="s">
        <v>792</v>
      </c>
      <c r="F203" s="139"/>
      <c r="G203" s="140"/>
      <c r="H203" s="11" t="s">
        <v>861</v>
      </c>
      <c r="I203" s="14">
        <v>2.4700000000000002</v>
      </c>
      <c r="J203" s="109">
        <f t="shared" si="5"/>
        <v>4.9400000000000004</v>
      </c>
      <c r="K203" s="115"/>
    </row>
    <row r="204" spans="1:11" ht="24">
      <c r="A204" s="114"/>
      <c r="B204" s="107">
        <v>2</v>
      </c>
      <c r="C204" s="10" t="s">
        <v>862</v>
      </c>
      <c r="D204" s="118" t="s">
        <v>862</v>
      </c>
      <c r="E204" s="118" t="s">
        <v>239</v>
      </c>
      <c r="F204" s="139" t="s">
        <v>23</v>
      </c>
      <c r="G204" s="140"/>
      <c r="H204" s="11" t="s">
        <v>863</v>
      </c>
      <c r="I204" s="14">
        <v>1.87</v>
      </c>
      <c r="J204" s="109">
        <f t="shared" si="5"/>
        <v>3.74</v>
      </c>
      <c r="K204" s="115"/>
    </row>
    <row r="205" spans="1:11" ht="24">
      <c r="A205" s="114"/>
      <c r="B205" s="107">
        <v>2</v>
      </c>
      <c r="C205" s="10" t="s">
        <v>862</v>
      </c>
      <c r="D205" s="118" t="s">
        <v>862</v>
      </c>
      <c r="E205" s="118" t="s">
        <v>239</v>
      </c>
      <c r="F205" s="139" t="s">
        <v>25</v>
      </c>
      <c r="G205" s="140"/>
      <c r="H205" s="11" t="s">
        <v>863</v>
      </c>
      <c r="I205" s="14">
        <v>1.87</v>
      </c>
      <c r="J205" s="109">
        <f t="shared" si="5"/>
        <v>3.74</v>
      </c>
      <c r="K205" s="115"/>
    </row>
    <row r="206" spans="1:11" ht="24">
      <c r="A206" s="114"/>
      <c r="B206" s="107">
        <v>2</v>
      </c>
      <c r="C206" s="10" t="s">
        <v>862</v>
      </c>
      <c r="D206" s="118" t="s">
        <v>862</v>
      </c>
      <c r="E206" s="118" t="s">
        <v>792</v>
      </c>
      <c r="F206" s="139" t="s">
        <v>239</v>
      </c>
      <c r="G206" s="140"/>
      <c r="H206" s="11" t="s">
        <v>863</v>
      </c>
      <c r="I206" s="14">
        <v>1.87</v>
      </c>
      <c r="J206" s="109">
        <f t="shared" si="5"/>
        <v>3.74</v>
      </c>
      <c r="K206" s="115"/>
    </row>
    <row r="207" spans="1:11" ht="24">
      <c r="A207" s="114"/>
      <c r="B207" s="107">
        <v>2</v>
      </c>
      <c r="C207" s="10" t="s">
        <v>864</v>
      </c>
      <c r="D207" s="118" t="s">
        <v>864</v>
      </c>
      <c r="E207" s="118" t="s">
        <v>239</v>
      </c>
      <c r="F207" s="139" t="s">
        <v>23</v>
      </c>
      <c r="G207" s="140"/>
      <c r="H207" s="11" t="s">
        <v>865</v>
      </c>
      <c r="I207" s="14">
        <v>1.87</v>
      </c>
      <c r="J207" s="109">
        <f t="shared" si="5"/>
        <v>3.74</v>
      </c>
      <c r="K207" s="115"/>
    </row>
    <row r="208" spans="1:11" ht="24">
      <c r="A208" s="114"/>
      <c r="B208" s="107">
        <v>2</v>
      </c>
      <c r="C208" s="10" t="s">
        <v>864</v>
      </c>
      <c r="D208" s="118" t="s">
        <v>864</v>
      </c>
      <c r="E208" s="118" t="s">
        <v>239</v>
      </c>
      <c r="F208" s="139" t="s">
        <v>25</v>
      </c>
      <c r="G208" s="140"/>
      <c r="H208" s="11" t="s">
        <v>865</v>
      </c>
      <c r="I208" s="14">
        <v>1.87</v>
      </c>
      <c r="J208" s="109">
        <f t="shared" si="5"/>
        <v>3.74</v>
      </c>
      <c r="K208" s="115"/>
    </row>
    <row r="209" spans="1:11" ht="24">
      <c r="A209" s="114"/>
      <c r="B209" s="107">
        <v>2</v>
      </c>
      <c r="C209" s="10" t="s">
        <v>864</v>
      </c>
      <c r="D209" s="118" t="s">
        <v>864</v>
      </c>
      <c r="E209" s="118" t="s">
        <v>792</v>
      </c>
      <c r="F209" s="139" t="s">
        <v>239</v>
      </c>
      <c r="G209" s="140"/>
      <c r="H209" s="11" t="s">
        <v>865</v>
      </c>
      <c r="I209" s="14">
        <v>1.87</v>
      </c>
      <c r="J209" s="109">
        <f t="shared" si="5"/>
        <v>3.74</v>
      </c>
      <c r="K209" s="115"/>
    </row>
    <row r="210" spans="1:11">
      <c r="A210" s="114"/>
      <c r="B210" s="107">
        <v>5</v>
      </c>
      <c r="C210" s="10" t="s">
        <v>866</v>
      </c>
      <c r="D210" s="118" t="s">
        <v>866</v>
      </c>
      <c r="E210" s="118" t="s">
        <v>25</v>
      </c>
      <c r="F210" s="139"/>
      <c r="G210" s="140"/>
      <c r="H210" s="11" t="s">
        <v>867</v>
      </c>
      <c r="I210" s="14">
        <v>2.13</v>
      </c>
      <c r="J210" s="109">
        <f t="shared" si="5"/>
        <v>10.649999999999999</v>
      </c>
      <c r="K210" s="115"/>
    </row>
    <row r="211" spans="1:11" ht="24">
      <c r="A211" s="114"/>
      <c r="B211" s="107">
        <v>10</v>
      </c>
      <c r="C211" s="10" t="s">
        <v>868</v>
      </c>
      <c r="D211" s="118" t="s">
        <v>868</v>
      </c>
      <c r="E211" s="118" t="s">
        <v>23</v>
      </c>
      <c r="F211" s="139"/>
      <c r="G211" s="140"/>
      <c r="H211" s="11" t="s">
        <v>869</v>
      </c>
      <c r="I211" s="14">
        <v>0.5</v>
      </c>
      <c r="J211" s="109">
        <f t="shared" si="5"/>
        <v>5</v>
      </c>
      <c r="K211" s="115"/>
    </row>
    <row r="212" spans="1:11" ht="24">
      <c r="A212" s="114"/>
      <c r="B212" s="107">
        <v>10</v>
      </c>
      <c r="C212" s="10" t="s">
        <v>868</v>
      </c>
      <c r="D212" s="118" t="s">
        <v>868</v>
      </c>
      <c r="E212" s="118" t="s">
        <v>25</v>
      </c>
      <c r="F212" s="139"/>
      <c r="G212" s="140"/>
      <c r="H212" s="11" t="s">
        <v>869</v>
      </c>
      <c r="I212" s="14">
        <v>0.5</v>
      </c>
      <c r="J212" s="109">
        <f t="shared" si="5"/>
        <v>5</v>
      </c>
      <c r="K212" s="115"/>
    </row>
    <row r="213" spans="1:11" ht="24">
      <c r="A213" s="114"/>
      <c r="B213" s="108">
        <v>10</v>
      </c>
      <c r="C213" s="12" t="s">
        <v>868</v>
      </c>
      <c r="D213" s="119" t="s">
        <v>868</v>
      </c>
      <c r="E213" s="119" t="s">
        <v>26</v>
      </c>
      <c r="F213" s="141"/>
      <c r="G213" s="142"/>
      <c r="H213" s="13" t="s">
        <v>869</v>
      </c>
      <c r="I213" s="15">
        <v>0.5</v>
      </c>
      <c r="J213" s="110">
        <f t="shared" si="5"/>
        <v>5</v>
      </c>
      <c r="K213" s="115"/>
    </row>
    <row r="214" spans="1:11">
      <c r="A214" s="114"/>
      <c r="B214" s="127"/>
      <c r="C214" s="127"/>
      <c r="D214" s="127"/>
      <c r="E214" s="127"/>
      <c r="F214" s="127"/>
      <c r="G214" s="127"/>
      <c r="H214" s="127"/>
      <c r="I214" s="128" t="s">
        <v>255</v>
      </c>
      <c r="J214" s="129">
        <f>SUM(J22:J213)</f>
        <v>963.03000000000054</v>
      </c>
      <c r="K214" s="115"/>
    </row>
    <row r="215" spans="1:11" outlineLevel="1">
      <c r="A215" s="114"/>
      <c r="B215" s="127"/>
      <c r="C215" s="127"/>
      <c r="D215" s="127"/>
      <c r="E215" s="127"/>
      <c r="F215" s="127"/>
      <c r="G215" s="127"/>
      <c r="H215" s="127"/>
      <c r="I215" s="128" t="s">
        <v>946</v>
      </c>
      <c r="J215" s="129">
        <f>J214*-0.2</f>
        <v>-192.60600000000011</v>
      </c>
      <c r="K215" s="115"/>
    </row>
    <row r="216" spans="1:11" outlineLevel="1">
      <c r="A216" s="114"/>
      <c r="B216" s="127"/>
      <c r="C216" s="127"/>
      <c r="D216" s="127"/>
      <c r="E216" s="127"/>
      <c r="F216" s="127"/>
      <c r="G216" s="127"/>
      <c r="H216" s="127"/>
      <c r="I216" s="128" t="s">
        <v>947</v>
      </c>
      <c r="J216" s="129">
        <v>0</v>
      </c>
      <c r="K216" s="115"/>
    </row>
    <row r="217" spans="1:11">
      <c r="A217" s="114"/>
      <c r="B217" s="127"/>
      <c r="C217" s="127"/>
      <c r="D217" s="127"/>
      <c r="E217" s="127"/>
      <c r="F217" s="127"/>
      <c r="G217" s="127"/>
      <c r="H217" s="127"/>
      <c r="I217" s="128" t="s">
        <v>257</v>
      </c>
      <c r="J217" s="129">
        <f>SUM(J214:J216)</f>
        <v>770.42400000000043</v>
      </c>
      <c r="K217" s="115"/>
    </row>
    <row r="218" spans="1:11">
      <c r="A218" s="6"/>
      <c r="B218" s="7"/>
      <c r="C218" s="7"/>
      <c r="D218" s="7"/>
      <c r="E218" s="7"/>
      <c r="F218" s="7"/>
      <c r="G218" s="7"/>
      <c r="H218" s="7" t="s">
        <v>950</v>
      </c>
      <c r="I218" s="7"/>
      <c r="J218" s="7"/>
      <c r="K218" s="8"/>
    </row>
    <row r="220" spans="1:11">
      <c r="H220" s="1" t="s">
        <v>944</v>
      </c>
      <c r="I220" s="2">
        <v>934.14</v>
      </c>
    </row>
    <row r="221" spans="1:11">
      <c r="H221" s="133" t="s">
        <v>945</v>
      </c>
      <c r="I221" s="136">
        <f>I220-J217</f>
        <v>163.71599999999955</v>
      </c>
    </row>
    <row r="223" spans="1:11">
      <c r="H223" s="1" t="s">
        <v>938</v>
      </c>
      <c r="I223" s="91">
        <f>'Tax Invoice'!E14</f>
        <v>43.18</v>
      </c>
    </row>
    <row r="224" spans="1:11">
      <c r="H224" s="1" t="s">
        <v>705</v>
      </c>
      <c r="I224" s="91">
        <f>'Tax Invoice'!M11</f>
        <v>35.33</v>
      </c>
    </row>
    <row r="225" spans="8:9">
      <c r="H225" s="1" t="s">
        <v>708</v>
      </c>
      <c r="I225" s="91">
        <f>I227/I224</f>
        <v>1177.006379847156</v>
      </c>
    </row>
    <row r="226" spans="8:9">
      <c r="H226" s="1" t="s">
        <v>709</v>
      </c>
      <c r="I226" s="91">
        <f>I228/I224</f>
        <v>941.60510387772479</v>
      </c>
    </row>
    <row r="227" spans="8:9">
      <c r="H227" s="1" t="s">
        <v>706</v>
      </c>
      <c r="I227" s="91">
        <f>J214*I223</f>
        <v>41583.635400000021</v>
      </c>
    </row>
    <row r="228" spans="8:9">
      <c r="H228" s="1" t="s">
        <v>707</v>
      </c>
      <c r="I228" s="91">
        <f>J217*I223</f>
        <v>33266.908320000017</v>
      </c>
    </row>
  </sheetData>
  <mergeCells count="196">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0:G150"/>
    <mergeCell ref="F151:G151"/>
    <mergeCell ref="F152:G152"/>
    <mergeCell ref="F153:G153"/>
    <mergeCell ref="F154:G154"/>
    <mergeCell ref="F145:G145"/>
    <mergeCell ref="F146:G146"/>
    <mergeCell ref="F147:G147"/>
    <mergeCell ref="F148:G148"/>
    <mergeCell ref="F149:G149"/>
    <mergeCell ref="F160:G160"/>
    <mergeCell ref="F161:G161"/>
    <mergeCell ref="F162:G162"/>
    <mergeCell ref="F163:G163"/>
    <mergeCell ref="F164:G164"/>
    <mergeCell ref="F155:G155"/>
    <mergeCell ref="F156:G156"/>
    <mergeCell ref="F157:G157"/>
    <mergeCell ref="F158:G158"/>
    <mergeCell ref="F159:G159"/>
    <mergeCell ref="F170:G170"/>
    <mergeCell ref="F171:G171"/>
    <mergeCell ref="F172:G172"/>
    <mergeCell ref="F173:G173"/>
    <mergeCell ref="F174:G174"/>
    <mergeCell ref="F165:G165"/>
    <mergeCell ref="F166:G166"/>
    <mergeCell ref="F167:G167"/>
    <mergeCell ref="F168:G168"/>
    <mergeCell ref="F169:G169"/>
    <mergeCell ref="F180:G180"/>
    <mergeCell ref="F181:G181"/>
    <mergeCell ref="F182:G182"/>
    <mergeCell ref="F183:G183"/>
    <mergeCell ref="F184:G184"/>
    <mergeCell ref="F175:G175"/>
    <mergeCell ref="F176:G176"/>
    <mergeCell ref="F177:G177"/>
    <mergeCell ref="F178:G178"/>
    <mergeCell ref="F179:G179"/>
    <mergeCell ref="F190:G190"/>
    <mergeCell ref="F191:G191"/>
    <mergeCell ref="F192:G192"/>
    <mergeCell ref="F193:G193"/>
    <mergeCell ref="F194:G194"/>
    <mergeCell ref="F185:G185"/>
    <mergeCell ref="F186:G186"/>
    <mergeCell ref="F187:G187"/>
    <mergeCell ref="F188:G188"/>
    <mergeCell ref="F189:G189"/>
    <mergeCell ref="F200:G200"/>
    <mergeCell ref="F201:G201"/>
    <mergeCell ref="F202:G202"/>
    <mergeCell ref="F203:G203"/>
    <mergeCell ref="F204:G204"/>
    <mergeCell ref="F195:G195"/>
    <mergeCell ref="F196:G196"/>
    <mergeCell ref="F197:G197"/>
    <mergeCell ref="F198:G198"/>
    <mergeCell ref="F199:G199"/>
    <mergeCell ref="F210:G210"/>
    <mergeCell ref="F211:G211"/>
    <mergeCell ref="F212:G212"/>
    <mergeCell ref="F213:G213"/>
    <mergeCell ref="F205:G205"/>
    <mergeCell ref="F206:G206"/>
    <mergeCell ref="F207:G207"/>
    <mergeCell ref="F208:G208"/>
    <mergeCell ref="F209:G2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1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732</v>
      </c>
      <c r="O1" t="s">
        <v>144</v>
      </c>
      <c r="T1" t="s">
        <v>255</v>
      </c>
      <c r="U1">
        <v>963.03000000000054</v>
      </c>
    </row>
    <row r="2" spans="1:21" ht="15.75">
      <c r="A2" s="114"/>
      <c r="B2" s="125" t="s">
        <v>134</v>
      </c>
      <c r="C2" s="120"/>
      <c r="D2" s="120"/>
      <c r="E2" s="120"/>
      <c r="F2" s="120"/>
      <c r="G2" s="120"/>
      <c r="H2" s="120"/>
      <c r="I2" s="126" t="s">
        <v>140</v>
      </c>
      <c r="J2" s="115"/>
      <c r="T2" t="s">
        <v>184</v>
      </c>
      <c r="U2">
        <v>28.89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991.92000000000053</v>
      </c>
    </row>
    <row r="5" spans="1:21">
      <c r="A5" s="114"/>
      <c r="B5" s="121" t="s">
        <v>137</v>
      </c>
      <c r="C5" s="120"/>
      <c r="D5" s="120"/>
      <c r="E5" s="120"/>
      <c r="F5" s="120"/>
      <c r="G5" s="120"/>
      <c r="H5" s="120"/>
      <c r="I5" s="120"/>
      <c r="J5" s="115"/>
      <c r="S5" t="s">
        <v>926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6">
        <v>45238</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30">
        <v>40653</v>
      </c>
      <c r="J16" s="115"/>
    </row>
    <row r="17" spans="1:16">
      <c r="A17" s="114"/>
      <c r="B17" s="120" t="s">
        <v>715</v>
      </c>
      <c r="C17" s="120"/>
      <c r="D17" s="120"/>
      <c r="E17" s="120"/>
      <c r="F17" s="120"/>
      <c r="G17" s="120"/>
      <c r="H17" s="123" t="s">
        <v>143</v>
      </c>
      <c r="I17" s="130"/>
      <c r="J17" s="115"/>
    </row>
    <row r="18" spans="1:16" ht="18">
      <c r="A18" s="114"/>
      <c r="B18" s="120" t="s">
        <v>716</v>
      </c>
      <c r="C18" s="120"/>
      <c r="D18" s="120"/>
      <c r="E18" s="120"/>
      <c r="F18" s="120"/>
      <c r="G18" s="120"/>
      <c r="H18" s="122" t="s">
        <v>258</v>
      </c>
      <c r="I18" s="104" t="s">
        <v>162</v>
      </c>
      <c r="J18" s="115"/>
    </row>
    <row r="19" spans="1:16">
      <c r="A19" s="114"/>
      <c r="B19" s="120"/>
      <c r="C19" s="120"/>
      <c r="D19" s="120"/>
      <c r="E19" s="120"/>
      <c r="F19" s="120"/>
      <c r="G19" s="120"/>
      <c r="H19" s="120"/>
      <c r="I19" s="120"/>
      <c r="J19" s="115"/>
      <c r="P19">
        <v>45238</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60">
      <c r="A22" s="114"/>
      <c r="B22" s="107">
        <v>30</v>
      </c>
      <c r="C22" s="10" t="s">
        <v>717</v>
      </c>
      <c r="D22" s="118" t="s">
        <v>23</v>
      </c>
      <c r="E22" s="139"/>
      <c r="F22" s="140"/>
      <c r="G22" s="11" t="s">
        <v>718</v>
      </c>
      <c r="H22" s="14">
        <v>0.52</v>
      </c>
      <c r="I22" s="109">
        <f t="shared" ref="I22:I53" si="0">H22*B22</f>
        <v>15.600000000000001</v>
      </c>
      <c r="J22" s="115"/>
    </row>
    <row r="23" spans="1:16" ht="60">
      <c r="A23" s="114"/>
      <c r="B23" s="107">
        <v>30</v>
      </c>
      <c r="C23" s="10" t="s">
        <v>717</v>
      </c>
      <c r="D23" s="118" t="s">
        <v>25</v>
      </c>
      <c r="E23" s="139"/>
      <c r="F23" s="140"/>
      <c r="G23" s="11" t="s">
        <v>718</v>
      </c>
      <c r="H23" s="14">
        <v>0.54</v>
      </c>
      <c r="I23" s="109">
        <f t="shared" si="0"/>
        <v>16.200000000000003</v>
      </c>
      <c r="J23" s="115"/>
    </row>
    <row r="24" spans="1:16" ht="60">
      <c r="A24" s="114"/>
      <c r="B24" s="107">
        <v>10</v>
      </c>
      <c r="C24" s="10" t="s">
        <v>717</v>
      </c>
      <c r="D24" s="118" t="s">
        <v>26</v>
      </c>
      <c r="E24" s="139"/>
      <c r="F24" s="140"/>
      <c r="G24" s="11" t="s">
        <v>718</v>
      </c>
      <c r="H24" s="14">
        <v>0.67</v>
      </c>
      <c r="I24" s="109">
        <f t="shared" si="0"/>
        <v>6.7</v>
      </c>
      <c r="J24" s="115"/>
    </row>
    <row r="25" spans="1:16" ht="168">
      <c r="A25" s="114"/>
      <c r="B25" s="107">
        <v>5</v>
      </c>
      <c r="C25" s="10" t="s">
        <v>719</v>
      </c>
      <c r="D25" s="118"/>
      <c r="E25" s="139"/>
      <c r="F25" s="140"/>
      <c r="G25" s="11" t="s">
        <v>927</v>
      </c>
      <c r="H25" s="14">
        <v>4.01</v>
      </c>
      <c r="I25" s="109">
        <f t="shared" si="0"/>
        <v>20.049999999999997</v>
      </c>
      <c r="J25" s="115"/>
    </row>
    <row r="26" spans="1:16" ht="132">
      <c r="A26" s="114"/>
      <c r="B26" s="107">
        <v>5</v>
      </c>
      <c r="C26" s="10" t="s">
        <v>720</v>
      </c>
      <c r="D26" s="118"/>
      <c r="E26" s="139"/>
      <c r="F26" s="140"/>
      <c r="G26" s="11" t="s">
        <v>928</v>
      </c>
      <c r="H26" s="14">
        <v>3.2</v>
      </c>
      <c r="I26" s="109">
        <f t="shared" si="0"/>
        <v>16</v>
      </c>
      <c r="J26" s="115"/>
    </row>
    <row r="27" spans="1:16" ht="144">
      <c r="A27" s="114"/>
      <c r="B27" s="107">
        <v>3</v>
      </c>
      <c r="C27" s="10" t="s">
        <v>721</v>
      </c>
      <c r="D27" s="118"/>
      <c r="E27" s="139"/>
      <c r="F27" s="140"/>
      <c r="G27" s="11" t="s">
        <v>929</v>
      </c>
      <c r="H27" s="14">
        <v>2.77</v>
      </c>
      <c r="I27" s="109">
        <f t="shared" si="0"/>
        <v>8.31</v>
      </c>
      <c r="J27" s="115"/>
    </row>
    <row r="28" spans="1:16" ht="84">
      <c r="A28" s="114"/>
      <c r="B28" s="107">
        <v>5</v>
      </c>
      <c r="C28" s="10" t="s">
        <v>722</v>
      </c>
      <c r="D28" s="118" t="s">
        <v>25</v>
      </c>
      <c r="E28" s="139"/>
      <c r="F28" s="140"/>
      <c r="G28" s="11" t="s">
        <v>723</v>
      </c>
      <c r="H28" s="14">
        <v>0.14000000000000001</v>
      </c>
      <c r="I28" s="109">
        <f t="shared" si="0"/>
        <v>0.70000000000000007</v>
      </c>
      <c r="J28" s="115"/>
    </row>
    <row r="29" spans="1:16" ht="108">
      <c r="A29" s="114"/>
      <c r="B29" s="107">
        <v>5</v>
      </c>
      <c r="C29" s="10" t="s">
        <v>724</v>
      </c>
      <c r="D29" s="118" t="s">
        <v>23</v>
      </c>
      <c r="E29" s="139"/>
      <c r="F29" s="140"/>
      <c r="G29" s="11" t="s">
        <v>725</v>
      </c>
      <c r="H29" s="14">
        <v>0.47</v>
      </c>
      <c r="I29" s="109">
        <f t="shared" si="0"/>
        <v>2.3499999999999996</v>
      </c>
      <c r="J29" s="115"/>
    </row>
    <row r="30" spans="1:16" ht="108">
      <c r="A30" s="114"/>
      <c r="B30" s="107">
        <v>15</v>
      </c>
      <c r="C30" s="10" t="s">
        <v>724</v>
      </c>
      <c r="D30" s="118" t="s">
        <v>26</v>
      </c>
      <c r="E30" s="139"/>
      <c r="F30" s="140"/>
      <c r="G30" s="11" t="s">
        <v>725</v>
      </c>
      <c r="H30" s="14">
        <v>0.47</v>
      </c>
      <c r="I30" s="109">
        <f t="shared" si="0"/>
        <v>7.05</v>
      </c>
      <c r="J30" s="115"/>
    </row>
    <row r="31" spans="1:16" ht="168">
      <c r="A31" s="114"/>
      <c r="B31" s="107">
        <v>7</v>
      </c>
      <c r="C31" s="10" t="s">
        <v>726</v>
      </c>
      <c r="D31" s="118" t="s">
        <v>239</v>
      </c>
      <c r="E31" s="139" t="s">
        <v>25</v>
      </c>
      <c r="F31" s="140"/>
      <c r="G31" s="11" t="s">
        <v>727</v>
      </c>
      <c r="H31" s="14">
        <v>0.76</v>
      </c>
      <c r="I31" s="109">
        <f t="shared" si="0"/>
        <v>5.32</v>
      </c>
      <c r="J31" s="115"/>
    </row>
    <row r="32" spans="1:16" ht="168">
      <c r="A32" s="114"/>
      <c r="B32" s="107">
        <v>10</v>
      </c>
      <c r="C32" s="10" t="s">
        <v>726</v>
      </c>
      <c r="D32" s="118" t="s">
        <v>239</v>
      </c>
      <c r="E32" s="139" t="s">
        <v>26</v>
      </c>
      <c r="F32" s="140"/>
      <c r="G32" s="11" t="s">
        <v>727</v>
      </c>
      <c r="H32" s="14">
        <v>0.76</v>
      </c>
      <c r="I32" s="109">
        <f t="shared" si="0"/>
        <v>7.6</v>
      </c>
      <c r="J32" s="115"/>
    </row>
    <row r="33" spans="1:10" ht="168">
      <c r="A33" s="114"/>
      <c r="B33" s="107">
        <v>6</v>
      </c>
      <c r="C33" s="10" t="s">
        <v>726</v>
      </c>
      <c r="D33" s="118" t="s">
        <v>528</v>
      </c>
      <c r="E33" s="139" t="s">
        <v>23</v>
      </c>
      <c r="F33" s="140"/>
      <c r="G33" s="11" t="s">
        <v>727</v>
      </c>
      <c r="H33" s="14">
        <v>0.76</v>
      </c>
      <c r="I33" s="109">
        <f t="shared" si="0"/>
        <v>4.5600000000000005</v>
      </c>
      <c r="J33" s="115"/>
    </row>
    <row r="34" spans="1:10" ht="168">
      <c r="A34" s="114"/>
      <c r="B34" s="107">
        <v>6</v>
      </c>
      <c r="C34" s="10" t="s">
        <v>726</v>
      </c>
      <c r="D34" s="118" t="s">
        <v>728</v>
      </c>
      <c r="E34" s="139" t="s">
        <v>26</v>
      </c>
      <c r="F34" s="140"/>
      <c r="G34" s="11" t="s">
        <v>727</v>
      </c>
      <c r="H34" s="14">
        <v>0.76</v>
      </c>
      <c r="I34" s="109">
        <f t="shared" si="0"/>
        <v>4.5600000000000005</v>
      </c>
      <c r="J34" s="115"/>
    </row>
    <row r="35" spans="1:10" ht="168">
      <c r="A35" s="114"/>
      <c r="B35" s="107">
        <v>3</v>
      </c>
      <c r="C35" s="10" t="s">
        <v>726</v>
      </c>
      <c r="D35" s="118" t="s">
        <v>729</v>
      </c>
      <c r="E35" s="139" t="s">
        <v>23</v>
      </c>
      <c r="F35" s="140"/>
      <c r="G35" s="11" t="s">
        <v>727</v>
      </c>
      <c r="H35" s="14">
        <v>0.76</v>
      </c>
      <c r="I35" s="109">
        <f t="shared" si="0"/>
        <v>2.2800000000000002</v>
      </c>
      <c r="J35" s="115"/>
    </row>
    <row r="36" spans="1:10" ht="168">
      <c r="A36" s="114"/>
      <c r="B36" s="107">
        <v>3</v>
      </c>
      <c r="C36" s="10" t="s">
        <v>726</v>
      </c>
      <c r="D36" s="118" t="s">
        <v>729</v>
      </c>
      <c r="E36" s="139" t="s">
        <v>26</v>
      </c>
      <c r="F36" s="140"/>
      <c r="G36" s="11" t="s">
        <v>727</v>
      </c>
      <c r="H36" s="14">
        <v>0.76</v>
      </c>
      <c r="I36" s="109">
        <f t="shared" si="0"/>
        <v>2.2800000000000002</v>
      </c>
      <c r="J36" s="115"/>
    </row>
    <row r="37" spans="1:10" ht="168">
      <c r="A37" s="114"/>
      <c r="B37" s="107">
        <v>3</v>
      </c>
      <c r="C37" s="10" t="s">
        <v>726</v>
      </c>
      <c r="D37" s="118" t="s">
        <v>730</v>
      </c>
      <c r="E37" s="139" t="s">
        <v>25</v>
      </c>
      <c r="F37" s="140"/>
      <c r="G37" s="11" t="s">
        <v>727</v>
      </c>
      <c r="H37" s="14">
        <v>0.76</v>
      </c>
      <c r="I37" s="109">
        <f t="shared" si="0"/>
        <v>2.2800000000000002</v>
      </c>
      <c r="J37" s="115"/>
    </row>
    <row r="38" spans="1:10" ht="168">
      <c r="A38" s="114"/>
      <c r="B38" s="107">
        <v>3</v>
      </c>
      <c r="C38" s="10" t="s">
        <v>726</v>
      </c>
      <c r="D38" s="118" t="s">
        <v>731</v>
      </c>
      <c r="E38" s="139" t="s">
        <v>23</v>
      </c>
      <c r="F38" s="140"/>
      <c r="G38" s="11" t="s">
        <v>727</v>
      </c>
      <c r="H38" s="14">
        <v>0.76</v>
      </c>
      <c r="I38" s="109">
        <f t="shared" si="0"/>
        <v>2.2800000000000002</v>
      </c>
      <c r="J38" s="115"/>
    </row>
    <row r="39" spans="1:10" ht="180">
      <c r="A39" s="114"/>
      <c r="B39" s="107">
        <v>4</v>
      </c>
      <c r="C39" s="10" t="s">
        <v>732</v>
      </c>
      <c r="D39" s="118" t="s">
        <v>23</v>
      </c>
      <c r="E39" s="139"/>
      <c r="F39" s="140"/>
      <c r="G39" s="11" t="s">
        <v>733</v>
      </c>
      <c r="H39" s="14">
        <v>0.59</v>
      </c>
      <c r="I39" s="109">
        <f t="shared" si="0"/>
        <v>2.36</v>
      </c>
      <c r="J39" s="115"/>
    </row>
    <row r="40" spans="1:10" ht="144">
      <c r="A40" s="114"/>
      <c r="B40" s="107">
        <v>10</v>
      </c>
      <c r="C40" s="10" t="s">
        <v>734</v>
      </c>
      <c r="D40" s="118" t="s">
        <v>26</v>
      </c>
      <c r="E40" s="139" t="s">
        <v>214</v>
      </c>
      <c r="F40" s="140"/>
      <c r="G40" s="11" t="s">
        <v>735</v>
      </c>
      <c r="H40" s="14">
        <v>0.59</v>
      </c>
      <c r="I40" s="109">
        <f t="shared" si="0"/>
        <v>5.8999999999999995</v>
      </c>
      <c r="J40" s="115"/>
    </row>
    <row r="41" spans="1:10" ht="144">
      <c r="A41" s="114"/>
      <c r="B41" s="107">
        <v>3</v>
      </c>
      <c r="C41" s="10" t="s">
        <v>734</v>
      </c>
      <c r="D41" s="118" t="s">
        <v>26</v>
      </c>
      <c r="E41" s="139" t="s">
        <v>268</v>
      </c>
      <c r="F41" s="140"/>
      <c r="G41" s="11" t="s">
        <v>735</v>
      </c>
      <c r="H41" s="14">
        <v>0.59</v>
      </c>
      <c r="I41" s="109">
        <f t="shared" si="0"/>
        <v>1.77</v>
      </c>
      <c r="J41" s="115"/>
    </row>
    <row r="42" spans="1:10" ht="144">
      <c r="A42" s="114"/>
      <c r="B42" s="107">
        <v>10</v>
      </c>
      <c r="C42" s="10" t="s">
        <v>734</v>
      </c>
      <c r="D42" s="118" t="s">
        <v>26</v>
      </c>
      <c r="E42" s="139" t="s">
        <v>736</v>
      </c>
      <c r="F42" s="140"/>
      <c r="G42" s="11" t="s">
        <v>735</v>
      </c>
      <c r="H42" s="14">
        <v>0.59</v>
      </c>
      <c r="I42" s="109">
        <f t="shared" si="0"/>
        <v>5.8999999999999995</v>
      </c>
      <c r="J42" s="115"/>
    </row>
    <row r="43" spans="1:10" ht="204">
      <c r="A43" s="114"/>
      <c r="B43" s="107">
        <v>1</v>
      </c>
      <c r="C43" s="10" t="s">
        <v>737</v>
      </c>
      <c r="D43" s="118" t="s">
        <v>738</v>
      </c>
      <c r="E43" s="139"/>
      <c r="F43" s="140"/>
      <c r="G43" s="11" t="s">
        <v>739</v>
      </c>
      <c r="H43" s="14">
        <v>53.14</v>
      </c>
      <c r="I43" s="109">
        <f t="shared" si="0"/>
        <v>53.14</v>
      </c>
      <c r="J43" s="115"/>
    </row>
    <row r="44" spans="1:10" ht="204">
      <c r="A44" s="114"/>
      <c r="B44" s="107">
        <v>1</v>
      </c>
      <c r="C44" s="10" t="s">
        <v>740</v>
      </c>
      <c r="D44" s="118" t="s">
        <v>741</v>
      </c>
      <c r="E44" s="139"/>
      <c r="F44" s="140"/>
      <c r="G44" s="11" t="s">
        <v>742</v>
      </c>
      <c r="H44" s="14">
        <v>35.86</v>
      </c>
      <c r="I44" s="109">
        <f t="shared" si="0"/>
        <v>35.86</v>
      </c>
      <c r="J44" s="115"/>
    </row>
    <row r="45" spans="1:10" ht="240">
      <c r="A45" s="114"/>
      <c r="B45" s="107">
        <v>1</v>
      </c>
      <c r="C45" s="10" t="s">
        <v>743</v>
      </c>
      <c r="D45" s="118" t="s">
        <v>244</v>
      </c>
      <c r="E45" s="139"/>
      <c r="F45" s="140"/>
      <c r="G45" s="11" t="s">
        <v>744</v>
      </c>
      <c r="H45" s="14">
        <v>52.56</v>
      </c>
      <c r="I45" s="109">
        <f t="shared" si="0"/>
        <v>52.56</v>
      </c>
      <c r="J45" s="115"/>
    </row>
    <row r="46" spans="1:10" ht="240">
      <c r="A46" s="114"/>
      <c r="B46" s="107">
        <v>1</v>
      </c>
      <c r="C46" s="10" t="s">
        <v>745</v>
      </c>
      <c r="D46" s="118" t="s">
        <v>204</v>
      </c>
      <c r="E46" s="139" t="s">
        <v>107</v>
      </c>
      <c r="F46" s="140"/>
      <c r="G46" s="11" t="s">
        <v>746</v>
      </c>
      <c r="H46" s="14">
        <v>22.83</v>
      </c>
      <c r="I46" s="109">
        <f t="shared" si="0"/>
        <v>22.83</v>
      </c>
      <c r="J46" s="115"/>
    </row>
    <row r="47" spans="1:10" ht="156">
      <c r="A47" s="114"/>
      <c r="B47" s="107">
        <v>2</v>
      </c>
      <c r="C47" s="10" t="s">
        <v>747</v>
      </c>
      <c r="D47" s="118"/>
      <c r="E47" s="139"/>
      <c r="F47" s="140"/>
      <c r="G47" s="11" t="s">
        <v>748</v>
      </c>
      <c r="H47" s="14">
        <v>0.5</v>
      </c>
      <c r="I47" s="109">
        <f t="shared" si="0"/>
        <v>1</v>
      </c>
      <c r="J47" s="115"/>
    </row>
    <row r="48" spans="1:10" ht="108">
      <c r="A48" s="114"/>
      <c r="B48" s="107">
        <v>3</v>
      </c>
      <c r="C48" s="10" t="s">
        <v>749</v>
      </c>
      <c r="D48" s="118"/>
      <c r="E48" s="139"/>
      <c r="F48" s="140"/>
      <c r="G48" s="11" t="s">
        <v>750</v>
      </c>
      <c r="H48" s="14">
        <v>0.33</v>
      </c>
      <c r="I48" s="109">
        <f t="shared" si="0"/>
        <v>0.99</v>
      </c>
      <c r="J48" s="115"/>
    </row>
    <row r="49" spans="1:10" ht="72">
      <c r="A49" s="114"/>
      <c r="B49" s="107">
        <v>5</v>
      </c>
      <c r="C49" s="10" t="s">
        <v>628</v>
      </c>
      <c r="D49" s="118" t="s">
        <v>23</v>
      </c>
      <c r="E49" s="139"/>
      <c r="F49" s="140"/>
      <c r="G49" s="11" t="s">
        <v>630</v>
      </c>
      <c r="H49" s="14">
        <v>0.42</v>
      </c>
      <c r="I49" s="109">
        <f t="shared" si="0"/>
        <v>2.1</v>
      </c>
      <c r="J49" s="115"/>
    </row>
    <row r="50" spans="1:10" ht="72">
      <c r="A50" s="114"/>
      <c r="B50" s="107">
        <v>5</v>
      </c>
      <c r="C50" s="10" t="s">
        <v>628</v>
      </c>
      <c r="D50" s="118" t="s">
        <v>25</v>
      </c>
      <c r="E50" s="139"/>
      <c r="F50" s="140"/>
      <c r="G50" s="11" t="s">
        <v>630</v>
      </c>
      <c r="H50" s="14">
        <v>0.42</v>
      </c>
      <c r="I50" s="109">
        <f t="shared" si="0"/>
        <v>2.1</v>
      </c>
      <c r="J50" s="115"/>
    </row>
    <row r="51" spans="1:10" ht="120">
      <c r="A51" s="114"/>
      <c r="B51" s="107">
        <v>3</v>
      </c>
      <c r="C51" s="10" t="s">
        <v>751</v>
      </c>
      <c r="D51" s="118"/>
      <c r="E51" s="139"/>
      <c r="F51" s="140"/>
      <c r="G51" s="11" t="s">
        <v>752</v>
      </c>
      <c r="H51" s="14">
        <v>0.67</v>
      </c>
      <c r="I51" s="109">
        <f t="shared" si="0"/>
        <v>2.0100000000000002</v>
      </c>
      <c r="J51" s="115"/>
    </row>
    <row r="52" spans="1:10" ht="120">
      <c r="A52" s="114"/>
      <c r="B52" s="107">
        <v>5</v>
      </c>
      <c r="C52" s="10" t="s">
        <v>753</v>
      </c>
      <c r="D52" s="118"/>
      <c r="E52" s="139"/>
      <c r="F52" s="140"/>
      <c r="G52" s="11" t="s">
        <v>754</v>
      </c>
      <c r="H52" s="14">
        <v>1.32</v>
      </c>
      <c r="I52" s="109">
        <f t="shared" si="0"/>
        <v>6.6000000000000005</v>
      </c>
      <c r="J52" s="115"/>
    </row>
    <row r="53" spans="1:10" ht="120">
      <c r="A53" s="114"/>
      <c r="B53" s="107">
        <v>4</v>
      </c>
      <c r="C53" s="10" t="s">
        <v>755</v>
      </c>
      <c r="D53" s="118"/>
      <c r="E53" s="139"/>
      <c r="F53" s="140"/>
      <c r="G53" s="11" t="s">
        <v>756</v>
      </c>
      <c r="H53" s="14">
        <v>1.32</v>
      </c>
      <c r="I53" s="109">
        <f t="shared" si="0"/>
        <v>5.28</v>
      </c>
      <c r="J53" s="115"/>
    </row>
    <row r="54" spans="1:10" ht="120">
      <c r="A54" s="114"/>
      <c r="B54" s="107">
        <v>3</v>
      </c>
      <c r="C54" s="10" t="s">
        <v>757</v>
      </c>
      <c r="D54" s="118" t="s">
        <v>25</v>
      </c>
      <c r="E54" s="139"/>
      <c r="F54" s="140"/>
      <c r="G54" s="11" t="s">
        <v>758</v>
      </c>
      <c r="H54" s="14">
        <v>0.56000000000000005</v>
      </c>
      <c r="I54" s="109">
        <f t="shared" ref="I54:I85" si="1">H54*B54</f>
        <v>1.6800000000000002</v>
      </c>
      <c r="J54" s="115"/>
    </row>
    <row r="55" spans="1:10" ht="120">
      <c r="A55" s="114"/>
      <c r="B55" s="107">
        <v>3</v>
      </c>
      <c r="C55" s="10" t="s">
        <v>757</v>
      </c>
      <c r="D55" s="118" t="s">
        <v>26</v>
      </c>
      <c r="E55" s="139"/>
      <c r="F55" s="140"/>
      <c r="G55" s="11" t="s">
        <v>758</v>
      </c>
      <c r="H55" s="14">
        <v>0.64</v>
      </c>
      <c r="I55" s="109">
        <f t="shared" si="1"/>
        <v>1.92</v>
      </c>
      <c r="J55" s="115"/>
    </row>
    <row r="56" spans="1:10" ht="120">
      <c r="A56" s="114"/>
      <c r="B56" s="107">
        <v>3</v>
      </c>
      <c r="C56" s="10" t="s">
        <v>757</v>
      </c>
      <c r="D56" s="118" t="s">
        <v>27</v>
      </c>
      <c r="E56" s="139"/>
      <c r="F56" s="140"/>
      <c r="G56" s="11" t="s">
        <v>758</v>
      </c>
      <c r="H56" s="14">
        <v>0.73</v>
      </c>
      <c r="I56" s="109">
        <f t="shared" si="1"/>
        <v>2.19</v>
      </c>
      <c r="J56" s="115"/>
    </row>
    <row r="57" spans="1:10" ht="132">
      <c r="A57" s="114"/>
      <c r="B57" s="107">
        <v>25</v>
      </c>
      <c r="C57" s="10" t="s">
        <v>759</v>
      </c>
      <c r="D57" s="118" t="s">
        <v>760</v>
      </c>
      <c r="E57" s="139" t="s">
        <v>107</v>
      </c>
      <c r="F57" s="140"/>
      <c r="G57" s="11" t="s">
        <v>761</v>
      </c>
      <c r="H57" s="14">
        <v>0.76</v>
      </c>
      <c r="I57" s="109">
        <f t="shared" si="1"/>
        <v>19</v>
      </c>
      <c r="J57" s="115"/>
    </row>
    <row r="58" spans="1:10" ht="132">
      <c r="A58" s="114"/>
      <c r="B58" s="107">
        <v>3</v>
      </c>
      <c r="C58" s="10" t="s">
        <v>759</v>
      </c>
      <c r="D58" s="118" t="s">
        <v>760</v>
      </c>
      <c r="E58" s="139" t="s">
        <v>210</v>
      </c>
      <c r="F58" s="140"/>
      <c r="G58" s="11" t="s">
        <v>761</v>
      </c>
      <c r="H58" s="14">
        <v>0.76</v>
      </c>
      <c r="I58" s="109">
        <f t="shared" si="1"/>
        <v>2.2800000000000002</v>
      </c>
      <c r="J58" s="115"/>
    </row>
    <row r="59" spans="1:10" ht="132">
      <c r="A59" s="114"/>
      <c r="B59" s="107">
        <v>20</v>
      </c>
      <c r="C59" s="10" t="s">
        <v>759</v>
      </c>
      <c r="D59" s="118" t="s">
        <v>762</v>
      </c>
      <c r="E59" s="139" t="s">
        <v>107</v>
      </c>
      <c r="F59" s="140"/>
      <c r="G59" s="11" t="s">
        <v>761</v>
      </c>
      <c r="H59" s="14">
        <v>0.76</v>
      </c>
      <c r="I59" s="109">
        <f t="shared" si="1"/>
        <v>15.2</v>
      </c>
      <c r="J59" s="115"/>
    </row>
    <row r="60" spans="1:10" ht="132">
      <c r="A60" s="114"/>
      <c r="B60" s="107">
        <v>3</v>
      </c>
      <c r="C60" s="10" t="s">
        <v>759</v>
      </c>
      <c r="D60" s="118" t="s">
        <v>762</v>
      </c>
      <c r="E60" s="139" t="s">
        <v>214</v>
      </c>
      <c r="F60" s="140"/>
      <c r="G60" s="11" t="s">
        <v>761</v>
      </c>
      <c r="H60" s="14">
        <v>0.76</v>
      </c>
      <c r="I60" s="109">
        <f t="shared" si="1"/>
        <v>2.2800000000000002</v>
      </c>
      <c r="J60" s="115"/>
    </row>
    <row r="61" spans="1:10" ht="132">
      <c r="A61" s="114"/>
      <c r="B61" s="107">
        <v>3</v>
      </c>
      <c r="C61" s="10" t="s">
        <v>759</v>
      </c>
      <c r="D61" s="118" t="s">
        <v>762</v>
      </c>
      <c r="E61" s="139" t="s">
        <v>268</v>
      </c>
      <c r="F61" s="140"/>
      <c r="G61" s="11" t="s">
        <v>761</v>
      </c>
      <c r="H61" s="14">
        <v>0.76</v>
      </c>
      <c r="I61" s="109">
        <f t="shared" si="1"/>
        <v>2.2800000000000002</v>
      </c>
      <c r="J61" s="115"/>
    </row>
    <row r="62" spans="1:10" ht="108">
      <c r="A62" s="114"/>
      <c r="B62" s="107">
        <v>1</v>
      </c>
      <c r="C62" s="10" t="s">
        <v>763</v>
      </c>
      <c r="D62" s="118" t="s">
        <v>348</v>
      </c>
      <c r="E62" s="139"/>
      <c r="F62" s="140"/>
      <c r="G62" s="11" t="s">
        <v>764</v>
      </c>
      <c r="H62" s="14">
        <v>5.0599999999999996</v>
      </c>
      <c r="I62" s="109">
        <f t="shared" si="1"/>
        <v>5.0599999999999996</v>
      </c>
      <c r="J62" s="115"/>
    </row>
    <row r="63" spans="1:10" ht="108">
      <c r="A63" s="114"/>
      <c r="B63" s="107">
        <v>1</v>
      </c>
      <c r="C63" s="10" t="s">
        <v>763</v>
      </c>
      <c r="D63" s="118" t="s">
        <v>728</v>
      </c>
      <c r="E63" s="139"/>
      <c r="F63" s="140"/>
      <c r="G63" s="11" t="s">
        <v>764</v>
      </c>
      <c r="H63" s="14">
        <v>5.0599999999999996</v>
      </c>
      <c r="I63" s="109">
        <f t="shared" si="1"/>
        <v>5.0599999999999996</v>
      </c>
      <c r="J63" s="115"/>
    </row>
    <row r="64" spans="1:10" ht="156">
      <c r="A64" s="114"/>
      <c r="B64" s="107">
        <v>1</v>
      </c>
      <c r="C64" s="10" t="s">
        <v>765</v>
      </c>
      <c r="D64" s="118" t="s">
        <v>348</v>
      </c>
      <c r="E64" s="139"/>
      <c r="F64" s="140"/>
      <c r="G64" s="11" t="s">
        <v>766</v>
      </c>
      <c r="H64" s="14">
        <v>7.08</v>
      </c>
      <c r="I64" s="109">
        <f t="shared" si="1"/>
        <v>7.08</v>
      </c>
      <c r="J64" s="115"/>
    </row>
    <row r="65" spans="1:10" ht="144">
      <c r="A65" s="114"/>
      <c r="B65" s="107">
        <v>5</v>
      </c>
      <c r="C65" s="10" t="s">
        <v>767</v>
      </c>
      <c r="D65" s="118"/>
      <c r="E65" s="139"/>
      <c r="F65" s="140"/>
      <c r="G65" s="11" t="s">
        <v>930</v>
      </c>
      <c r="H65" s="14">
        <v>6.79</v>
      </c>
      <c r="I65" s="109">
        <f t="shared" si="1"/>
        <v>33.950000000000003</v>
      </c>
      <c r="J65" s="115"/>
    </row>
    <row r="66" spans="1:10" ht="132">
      <c r="A66" s="114"/>
      <c r="B66" s="107">
        <v>6</v>
      </c>
      <c r="C66" s="10" t="s">
        <v>768</v>
      </c>
      <c r="D66" s="118"/>
      <c r="E66" s="139"/>
      <c r="F66" s="140"/>
      <c r="G66" s="11" t="s">
        <v>931</v>
      </c>
      <c r="H66" s="14">
        <v>6.21</v>
      </c>
      <c r="I66" s="109">
        <f t="shared" si="1"/>
        <v>37.26</v>
      </c>
      <c r="J66" s="115"/>
    </row>
    <row r="67" spans="1:10" ht="132">
      <c r="A67" s="114"/>
      <c r="B67" s="107">
        <v>5</v>
      </c>
      <c r="C67" s="10" t="s">
        <v>769</v>
      </c>
      <c r="D67" s="118"/>
      <c r="E67" s="139"/>
      <c r="F67" s="140"/>
      <c r="G67" s="11" t="s">
        <v>770</v>
      </c>
      <c r="H67" s="14">
        <v>0.33</v>
      </c>
      <c r="I67" s="109">
        <f t="shared" si="1"/>
        <v>1.6500000000000001</v>
      </c>
      <c r="J67" s="115"/>
    </row>
    <row r="68" spans="1:10" ht="192">
      <c r="A68" s="114"/>
      <c r="B68" s="107">
        <v>3</v>
      </c>
      <c r="C68" s="10" t="s">
        <v>771</v>
      </c>
      <c r="D68" s="118"/>
      <c r="E68" s="139"/>
      <c r="F68" s="140"/>
      <c r="G68" s="11" t="s">
        <v>772</v>
      </c>
      <c r="H68" s="14">
        <v>0.91</v>
      </c>
      <c r="I68" s="109">
        <f t="shared" si="1"/>
        <v>2.73</v>
      </c>
      <c r="J68" s="115"/>
    </row>
    <row r="69" spans="1:10" ht="216">
      <c r="A69" s="114"/>
      <c r="B69" s="107">
        <v>7</v>
      </c>
      <c r="C69" s="10" t="s">
        <v>773</v>
      </c>
      <c r="D69" s="118"/>
      <c r="E69" s="139"/>
      <c r="F69" s="140"/>
      <c r="G69" s="11" t="s">
        <v>932</v>
      </c>
      <c r="H69" s="14">
        <v>1.19</v>
      </c>
      <c r="I69" s="109">
        <f t="shared" si="1"/>
        <v>8.33</v>
      </c>
      <c r="J69" s="115"/>
    </row>
    <row r="70" spans="1:10" ht="192">
      <c r="A70" s="114"/>
      <c r="B70" s="107">
        <v>5</v>
      </c>
      <c r="C70" s="10" t="s">
        <v>774</v>
      </c>
      <c r="D70" s="118"/>
      <c r="E70" s="139"/>
      <c r="F70" s="140"/>
      <c r="G70" s="11" t="s">
        <v>933</v>
      </c>
      <c r="H70" s="14">
        <v>1.08</v>
      </c>
      <c r="I70" s="109">
        <f t="shared" si="1"/>
        <v>5.4</v>
      </c>
      <c r="J70" s="115"/>
    </row>
    <row r="71" spans="1:10" ht="228">
      <c r="A71" s="114"/>
      <c r="B71" s="107">
        <v>5</v>
      </c>
      <c r="C71" s="10" t="s">
        <v>775</v>
      </c>
      <c r="D71" s="118"/>
      <c r="E71" s="139"/>
      <c r="F71" s="140"/>
      <c r="G71" s="11" t="s">
        <v>776</v>
      </c>
      <c r="H71" s="14">
        <v>1.33</v>
      </c>
      <c r="I71" s="109">
        <f t="shared" si="1"/>
        <v>6.65</v>
      </c>
      <c r="J71" s="115"/>
    </row>
    <row r="72" spans="1:10" ht="60">
      <c r="A72" s="114"/>
      <c r="B72" s="107">
        <v>2</v>
      </c>
      <c r="C72" s="10" t="s">
        <v>777</v>
      </c>
      <c r="D72" s="118" t="s">
        <v>294</v>
      </c>
      <c r="E72" s="139"/>
      <c r="F72" s="140"/>
      <c r="G72" s="11" t="s">
        <v>778</v>
      </c>
      <c r="H72" s="14">
        <v>0.85</v>
      </c>
      <c r="I72" s="109">
        <f t="shared" si="1"/>
        <v>1.7</v>
      </c>
      <c r="J72" s="115"/>
    </row>
    <row r="73" spans="1:10" ht="60">
      <c r="A73" s="114"/>
      <c r="B73" s="107">
        <v>2</v>
      </c>
      <c r="C73" s="10" t="s">
        <v>777</v>
      </c>
      <c r="D73" s="118" t="s">
        <v>314</v>
      </c>
      <c r="E73" s="139"/>
      <c r="F73" s="140"/>
      <c r="G73" s="11" t="s">
        <v>778</v>
      </c>
      <c r="H73" s="14">
        <v>0.85</v>
      </c>
      <c r="I73" s="109">
        <f t="shared" si="1"/>
        <v>1.7</v>
      </c>
      <c r="J73" s="115"/>
    </row>
    <row r="74" spans="1:10" ht="84">
      <c r="A74" s="114"/>
      <c r="B74" s="107">
        <v>2</v>
      </c>
      <c r="C74" s="10" t="s">
        <v>779</v>
      </c>
      <c r="D74" s="118" t="s">
        <v>780</v>
      </c>
      <c r="E74" s="139"/>
      <c r="F74" s="140"/>
      <c r="G74" s="11" t="s">
        <v>781</v>
      </c>
      <c r="H74" s="14">
        <v>0.28999999999999998</v>
      </c>
      <c r="I74" s="109">
        <f t="shared" si="1"/>
        <v>0.57999999999999996</v>
      </c>
      <c r="J74" s="115"/>
    </row>
    <row r="75" spans="1:10" ht="84">
      <c r="A75" s="114"/>
      <c r="B75" s="107">
        <v>2</v>
      </c>
      <c r="C75" s="10" t="s">
        <v>779</v>
      </c>
      <c r="D75" s="118" t="s">
        <v>298</v>
      </c>
      <c r="E75" s="139"/>
      <c r="F75" s="140"/>
      <c r="G75" s="11" t="s">
        <v>781</v>
      </c>
      <c r="H75" s="14">
        <v>0.33</v>
      </c>
      <c r="I75" s="109">
        <f t="shared" si="1"/>
        <v>0.66</v>
      </c>
      <c r="J75" s="115"/>
    </row>
    <row r="76" spans="1:10" ht="84">
      <c r="A76" s="114"/>
      <c r="B76" s="107">
        <v>2</v>
      </c>
      <c r="C76" s="10" t="s">
        <v>779</v>
      </c>
      <c r="D76" s="118" t="s">
        <v>294</v>
      </c>
      <c r="E76" s="139"/>
      <c r="F76" s="140"/>
      <c r="G76" s="11" t="s">
        <v>781</v>
      </c>
      <c r="H76" s="14">
        <v>0.38</v>
      </c>
      <c r="I76" s="109">
        <f t="shared" si="1"/>
        <v>0.76</v>
      </c>
      <c r="J76" s="115"/>
    </row>
    <row r="77" spans="1:10" ht="84">
      <c r="A77" s="114"/>
      <c r="B77" s="107">
        <v>2</v>
      </c>
      <c r="C77" s="10" t="s">
        <v>779</v>
      </c>
      <c r="D77" s="118" t="s">
        <v>314</v>
      </c>
      <c r="E77" s="139"/>
      <c r="F77" s="140"/>
      <c r="G77" s="11" t="s">
        <v>781</v>
      </c>
      <c r="H77" s="14">
        <v>0.46</v>
      </c>
      <c r="I77" s="109">
        <f t="shared" si="1"/>
        <v>0.92</v>
      </c>
      <c r="J77" s="115"/>
    </row>
    <row r="78" spans="1:10" ht="84">
      <c r="A78" s="114"/>
      <c r="B78" s="107">
        <v>2</v>
      </c>
      <c r="C78" s="10" t="s">
        <v>779</v>
      </c>
      <c r="D78" s="118" t="s">
        <v>701</v>
      </c>
      <c r="E78" s="139"/>
      <c r="F78" s="140"/>
      <c r="G78" s="11" t="s">
        <v>781</v>
      </c>
      <c r="H78" s="14">
        <v>0.55000000000000004</v>
      </c>
      <c r="I78" s="109">
        <f t="shared" si="1"/>
        <v>1.1000000000000001</v>
      </c>
      <c r="J78" s="115"/>
    </row>
    <row r="79" spans="1:10" ht="96">
      <c r="A79" s="114"/>
      <c r="B79" s="107">
        <v>2</v>
      </c>
      <c r="C79" s="10" t="s">
        <v>570</v>
      </c>
      <c r="D79" s="118" t="s">
        <v>572</v>
      </c>
      <c r="E79" s="139"/>
      <c r="F79" s="140"/>
      <c r="G79" s="11" t="s">
        <v>573</v>
      </c>
      <c r="H79" s="14">
        <v>0.25</v>
      </c>
      <c r="I79" s="109">
        <f t="shared" si="1"/>
        <v>0.5</v>
      </c>
      <c r="J79" s="115"/>
    </row>
    <row r="80" spans="1:10" ht="96">
      <c r="A80" s="114"/>
      <c r="B80" s="107">
        <v>2</v>
      </c>
      <c r="C80" s="10" t="s">
        <v>570</v>
      </c>
      <c r="D80" s="118" t="s">
        <v>780</v>
      </c>
      <c r="E80" s="139"/>
      <c r="F80" s="140"/>
      <c r="G80" s="11" t="s">
        <v>573</v>
      </c>
      <c r="H80" s="14">
        <v>0.28999999999999998</v>
      </c>
      <c r="I80" s="109">
        <f t="shared" si="1"/>
        <v>0.57999999999999996</v>
      </c>
      <c r="J80" s="115"/>
    </row>
    <row r="81" spans="1:10" ht="96">
      <c r="A81" s="114"/>
      <c r="B81" s="107">
        <v>2</v>
      </c>
      <c r="C81" s="10" t="s">
        <v>570</v>
      </c>
      <c r="D81" s="118" t="s">
        <v>782</v>
      </c>
      <c r="E81" s="139"/>
      <c r="F81" s="140"/>
      <c r="G81" s="11" t="s">
        <v>573</v>
      </c>
      <c r="H81" s="14">
        <v>0.33</v>
      </c>
      <c r="I81" s="109">
        <f t="shared" si="1"/>
        <v>0.66</v>
      </c>
      <c r="J81" s="115"/>
    </row>
    <row r="82" spans="1:10" ht="96">
      <c r="A82" s="114"/>
      <c r="B82" s="107">
        <v>2</v>
      </c>
      <c r="C82" s="10" t="s">
        <v>570</v>
      </c>
      <c r="D82" s="118" t="s">
        <v>298</v>
      </c>
      <c r="E82" s="139"/>
      <c r="F82" s="140"/>
      <c r="G82" s="11" t="s">
        <v>573</v>
      </c>
      <c r="H82" s="14">
        <v>0.33</v>
      </c>
      <c r="I82" s="109">
        <f t="shared" si="1"/>
        <v>0.66</v>
      </c>
      <c r="J82" s="115"/>
    </row>
    <row r="83" spans="1:10" ht="96">
      <c r="A83" s="114"/>
      <c r="B83" s="107">
        <v>2</v>
      </c>
      <c r="C83" s="10" t="s">
        <v>570</v>
      </c>
      <c r="D83" s="118" t="s">
        <v>294</v>
      </c>
      <c r="E83" s="139"/>
      <c r="F83" s="140"/>
      <c r="G83" s="11" t="s">
        <v>573</v>
      </c>
      <c r="H83" s="14">
        <v>0.38</v>
      </c>
      <c r="I83" s="109">
        <f t="shared" si="1"/>
        <v>0.76</v>
      </c>
      <c r="J83" s="115"/>
    </row>
    <row r="84" spans="1:10" ht="96">
      <c r="A84" s="114"/>
      <c r="B84" s="107">
        <v>2</v>
      </c>
      <c r="C84" s="10" t="s">
        <v>570</v>
      </c>
      <c r="D84" s="118" t="s">
        <v>314</v>
      </c>
      <c r="E84" s="139"/>
      <c r="F84" s="140"/>
      <c r="G84" s="11" t="s">
        <v>573</v>
      </c>
      <c r="H84" s="14">
        <v>0.46</v>
      </c>
      <c r="I84" s="109">
        <f t="shared" si="1"/>
        <v>0.92</v>
      </c>
      <c r="J84" s="115"/>
    </row>
    <row r="85" spans="1:10" ht="96">
      <c r="A85" s="114"/>
      <c r="B85" s="107">
        <v>2</v>
      </c>
      <c r="C85" s="10" t="s">
        <v>570</v>
      </c>
      <c r="D85" s="118" t="s">
        <v>701</v>
      </c>
      <c r="E85" s="139"/>
      <c r="F85" s="140"/>
      <c r="G85" s="11" t="s">
        <v>573</v>
      </c>
      <c r="H85" s="14">
        <v>0.55000000000000004</v>
      </c>
      <c r="I85" s="109">
        <f t="shared" si="1"/>
        <v>1.1000000000000001</v>
      </c>
      <c r="J85" s="115"/>
    </row>
    <row r="86" spans="1:10" ht="96">
      <c r="A86" s="114"/>
      <c r="B86" s="107">
        <v>2</v>
      </c>
      <c r="C86" s="10" t="s">
        <v>783</v>
      </c>
      <c r="D86" s="118" t="s">
        <v>572</v>
      </c>
      <c r="E86" s="139" t="s">
        <v>273</v>
      </c>
      <c r="F86" s="140"/>
      <c r="G86" s="11" t="s">
        <v>784</v>
      </c>
      <c r="H86" s="14">
        <v>0.42</v>
      </c>
      <c r="I86" s="109">
        <f t="shared" ref="I86:I117" si="2">H86*B86</f>
        <v>0.84</v>
      </c>
      <c r="J86" s="115"/>
    </row>
    <row r="87" spans="1:10" ht="96">
      <c r="A87" s="114"/>
      <c r="B87" s="107">
        <v>2</v>
      </c>
      <c r="C87" s="10" t="s">
        <v>783</v>
      </c>
      <c r="D87" s="118" t="s">
        <v>572</v>
      </c>
      <c r="E87" s="139" t="s">
        <v>272</v>
      </c>
      <c r="F87" s="140"/>
      <c r="G87" s="11" t="s">
        <v>784</v>
      </c>
      <c r="H87" s="14">
        <v>0.42</v>
      </c>
      <c r="I87" s="109">
        <f t="shared" si="2"/>
        <v>0.84</v>
      </c>
      <c r="J87" s="115"/>
    </row>
    <row r="88" spans="1:10" ht="96">
      <c r="A88" s="114"/>
      <c r="B88" s="107">
        <v>2</v>
      </c>
      <c r="C88" s="10" t="s">
        <v>783</v>
      </c>
      <c r="D88" s="118" t="s">
        <v>572</v>
      </c>
      <c r="E88" s="139" t="s">
        <v>785</v>
      </c>
      <c r="F88" s="140"/>
      <c r="G88" s="11" t="s">
        <v>784</v>
      </c>
      <c r="H88" s="14">
        <v>0.42</v>
      </c>
      <c r="I88" s="109">
        <f t="shared" si="2"/>
        <v>0.84</v>
      </c>
      <c r="J88" s="115"/>
    </row>
    <row r="89" spans="1:10" ht="96">
      <c r="A89" s="114"/>
      <c r="B89" s="107">
        <v>2</v>
      </c>
      <c r="C89" s="10" t="s">
        <v>783</v>
      </c>
      <c r="D89" s="118" t="s">
        <v>780</v>
      </c>
      <c r="E89" s="139" t="s">
        <v>273</v>
      </c>
      <c r="F89" s="140"/>
      <c r="G89" s="11" t="s">
        <v>784</v>
      </c>
      <c r="H89" s="14">
        <v>0.46</v>
      </c>
      <c r="I89" s="109">
        <f t="shared" si="2"/>
        <v>0.92</v>
      </c>
      <c r="J89" s="115"/>
    </row>
    <row r="90" spans="1:10" ht="96">
      <c r="A90" s="114"/>
      <c r="B90" s="107">
        <v>2</v>
      </c>
      <c r="C90" s="10" t="s">
        <v>783</v>
      </c>
      <c r="D90" s="118" t="s">
        <v>780</v>
      </c>
      <c r="E90" s="139" t="s">
        <v>272</v>
      </c>
      <c r="F90" s="140"/>
      <c r="G90" s="11" t="s">
        <v>784</v>
      </c>
      <c r="H90" s="14">
        <v>0.46</v>
      </c>
      <c r="I90" s="109">
        <f t="shared" si="2"/>
        <v>0.92</v>
      </c>
      <c r="J90" s="115"/>
    </row>
    <row r="91" spans="1:10" ht="96">
      <c r="A91" s="114"/>
      <c r="B91" s="107">
        <v>2</v>
      </c>
      <c r="C91" s="10" t="s">
        <v>783</v>
      </c>
      <c r="D91" s="118" t="s">
        <v>780</v>
      </c>
      <c r="E91" s="139" t="s">
        <v>785</v>
      </c>
      <c r="F91" s="140"/>
      <c r="G91" s="11" t="s">
        <v>784</v>
      </c>
      <c r="H91" s="14">
        <v>0.46</v>
      </c>
      <c r="I91" s="109">
        <f t="shared" si="2"/>
        <v>0.92</v>
      </c>
      <c r="J91" s="115"/>
    </row>
    <row r="92" spans="1:10" ht="96">
      <c r="A92" s="114"/>
      <c r="B92" s="107">
        <v>2</v>
      </c>
      <c r="C92" s="10" t="s">
        <v>783</v>
      </c>
      <c r="D92" s="118" t="s">
        <v>782</v>
      </c>
      <c r="E92" s="139" t="s">
        <v>273</v>
      </c>
      <c r="F92" s="140"/>
      <c r="G92" s="11" t="s">
        <v>784</v>
      </c>
      <c r="H92" s="14">
        <v>0.5</v>
      </c>
      <c r="I92" s="109">
        <f t="shared" si="2"/>
        <v>1</v>
      </c>
      <c r="J92" s="115"/>
    </row>
    <row r="93" spans="1:10" ht="96">
      <c r="A93" s="114"/>
      <c r="B93" s="107">
        <v>2</v>
      </c>
      <c r="C93" s="10" t="s">
        <v>783</v>
      </c>
      <c r="D93" s="118" t="s">
        <v>782</v>
      </c>
      <c r="E93" s="139" t="s">
        <v>272</v>
      </c>
      <c r="F93" s="140"/>
      <c r="G93" s="11" t="s">
        <v>784</v>
      </c>
      <c r="H93" s="14">
        <v>0.5</v>
      </c>
      <c r="I93" s="109">
        <f t="shared" si="2"/>
        <v>1</v>
      </c>
      <c r="J93" s="115"/>
    </row>
    <row r="94" spans="1:10" ht="96">
      <c r="A94" s="114"/>
      <c r="B94" s="107">
        <v>2</v>
      </c>
      <c r="C94" s="10" t="s">
        <v>783</v>
      </c>
      <c r="D94" s="118" t="s">
        <v>782</v>
      </c>
      <c r="E94" s="139" t="s">
        <v>785</v>
      </c>
      <c r="F94" s="140"/>
      <c r="G94" s="11" t="s">
        <v>784</v>
      </c>
      <c r="H94" s="14">
        <v>0.5</v>
      </c>
      <c r="I94" s="109">
        <f t="shared" si="2"/>
        <v>1</v>
      </c>
      <c r="J94" s="115"/>
    </row>
    <row r="95" spans="1:10" ht="96">
      <c r="A95" s="114"/>
      <c r="B95" s="107">
        <v>2</v>
      </c>
      <c r="C95" s="10" t="s">
        <v>783</v>
      </c>
      <c r="D95" s="118" t="s">
        <v>298</v>
      </c>
      <c r="E95" s="139" t="s">
        <v>273</v>
      </c>
      <c r="F95" s="140"/>
      <c r="G95" s="11" t="s">
        <v>784</v>
      </c>
      <c r="H95" s="14">
        <v>0.55000000000000004</v>
      </c>
      <c r="I95" s="109">
        <f t="shared" si="2"/>
        <v>1.1000000000000001</v>
      </c>
      <c r="J95" s="115"/>
    </row>
    <row r="96" spans="1:10" ht="96">
      <c r="A96" s="114"/>
      <c r="B96" s="107">
        <v>2</v>
      </c>
      <c r="C96" s="10" t="s">
        <v>783</v>
      </c>
      <c r="D96" s="118" t="s">
        <v>298</v>
      </c>
      <c r="E96" s="139" t="s">
        <v>272</v>
      </c>
      <c r="F96" s="140"/>
      <c r="G96" s="11" t="s">
        <v>784</v>
      </c>
      <c r="H96" s="14">
        <v>0.55000000000000004</v>
      </c>
      <c r="I96" s="109">
        <f t="shared" si="2"/>
        <v>1.1000000000000001</v>
      </c>
      <c r="J96" s="115"/>
    </row>
    <row r="97" spans="1:10" ht="96">
      <c r="A97" s="114"/>
      <c r="B97" s="107">
        <v>2</v>
      </c>
      <c r="C97" s="10" t="s">
        <v>783</v>
      </c>
      <c r="D97" s="118" t="s">
        <v>298</v>
      </c>
      <c r="E97" s="139" t="s">
        <v>785</v>
      </c>
      <c r="F97" s="140"/>
      <c r="G97" s="11" t="s">
        <v>784</v>
      </c>
      <c r="H97" s="14">
        <v>0.55000000000000004</v>
      </c>
      <c r="I97" s="109">
        <f t="shared" si="2"/>
        <v>1.1000000000000001</v>
      </c>
      <c r="J97" s="115"/>
    </row>
    <row r="98" spans="1:10" ht="96">
      <c r="A98" s="114"/>
      <c r="B98" s="107">
        <v>2</v>
      </c>
      <c r="C98" s="10" t="s">
        <v>783</v>
      </c>
      <c r="D98" s="118" t="s">
        <v>294</v>
      </c>
      <c r="E98" s="139" t="s">
        <v>273</v>
      </c>
      <c r="F98" s="140"/>
      <c r="G98" s="11" t="s">
        <v>784</v>
      </c>
      <c r="H98" s="14">
        <v>0.59</v>
      </c>
      <c r="I98" s="109">
        <f t="shared" si="2"/>
        <v>1.18</v>
      </c>
      <c r="J98" s="115"/>
    </row>
    <row r="99" spans="1:10" ht="96">
      <c r="A99" s="114"/>
      <c r="B99" s="107">
        <v>2</v>
      </c>
      <c r="C99" s="10" t="s">
        <v>783</v>
      </c>
      <c r="D99" s="118" t="s">
        <v>294</v>
      </c>
      <c r="E99" s="139" t="s">
        <v>272</v>
      </c>
      <c r="F99" s="140"/>
      <c r="G99" s="11" t="s">
        <v>784</v>
      </c>
      <c r="H99" s="14">
        <v>0.59</v>
      </c>
      <c r="I99" s="109">
        <f t="shared" si="2"/>
        <v>1.18</v>
      </c>
      <c r="J99" s="115"/>
    </row>
    <row r="100" spans="1:10" ht="96">
      <c r="A100" s="114"/>
      <c r="B100" s="107">
        <v>2</v>
      </c>
      <c r="C100" s="10" t="s">
        <v>783</v>
      </c>
      <c r="D100" s="118" t="s">
        <v>294</v>
      </c>
      <c r="E100" s="139" t="s">
        <v>785</v>
      </c>
      <c r="F100" s="140"/>
      <c r="G100" s="11" t="s">
        <v>784</v>
      </c>
      <c r="H100" s="14">
        <v>0.59</v>
      </c>
      <c r="I100" s="109">
        <f t="shared" si="2"/>
        <v>1.18</v>
      </c>
      <c r="J100" s="115"/>
    </row>
    <row r="101" spans="1:10" ht="96">
      <c r="A101" s="114"/>
      <c r="B101" s="107">
        <v>2</v>
      </c>
      <c r="C101" s="10" t="s">
        <v>783</v>
      </c>
      <c r="D101" s="118" t="s">
        <v>314</v>
      </c>
      <c r="E101" s="139" t="s">
        <v>273</v>
      </c>
      <c r="F101" s="140"/>
      <c r="G101" s="11" t="s">
        <v>784</v>
      </c>
      <c r="H101" s="14">
        <v>0.63</v>
      </c>
      <c r="I101" s="109">
        <f t="shared" si="2"/>
        <v>1.26</v>
      </c>
      <c r="J101" s="115"/>
    </row>
    <row r="102" spans="1:10" ht="96">
      <c r="A102" s="114"/>
      <c r="B102" s="107">
        <v>2</v>
      </c>
      <c r="C102" s="10" t="s">
        <v>783</v>
      </c>
      <c r="D102" s="118" t="s">
        <v>314</v>
      </c>
      <c r="E102" s="139" t="s">
        <v>272</v>
      </c>
      <c r="F102" s="140"/>
      <c r="G102" s="11" t="s">
        <v>784</v>
      </c>
      <c r="H102" s="14">
        <v>0.63</v>
      </c>
      <c r="I102" s="109">
        <f t="shared" si="2"/>
        <v>1.26</v>
      </c>
      <c r="J102" s="115"/>
    </row>
    <row r="103" spans="1:10" ht="96">
      <c r="A103" s="114"/>
      <c r="B103" s="107">
        <v>2</v>
      </c>
      <c r="C103" s="10" t="s">
        <v>783</v>
      </c>
      <c r="D103" s="118" t="s">
        <v>314</v>
      </c>
      <c r="E103" s="139" t="s">
        <v>785</v>
      </c>
      <c r="F103" s="140"/>
      <c r="G103" s="11" t="s">
        <v>784</v>
      </c>
      <c r="H103" s="14">
        <v>0.63</v>
      </c>
      <c r="I103" s="109">
        <f t="shared" si="2"/>
        <v>1.26</v>
      </c>
      <c r="J103" s="115"/>
    </row>
    <row r="104" spans="1:10" ht="96">
      <c r="A104" s="114"/>
      <c r="B104" s="107">
        <v>2</v>
      </c>
      <c r="C104" s="10" t="s">
        <v>783</v>
      </c>
      <c r="D104" s="118" t="s">
        <v>701</v>
      </c>
      <c r="E104" s="139" t="s">
        <v>273</v>
      </c>
      <c r="F104" s="140"/>
      <c r="G104" s="11" t="s">
        <v>784</v>
      </c>
      <c r="H104" s="14">
        <v>0.67</v>
      </c>
      <c r="I104" s="109">
        <f t="shared" si="2"/>
        <v>1.34</v>
      </c>
      <c r="J104" s="115"/>
    </row>
    <row r="105" spans="1:10" ht="96">
      <c r="A105" s="114"/>
      <c r="B105" s="107">
        <v>2</v>
      </c>
      <c r="C105" s="10" t="s">
        <v>783</v>
      </c>
      <c r="D105" s="118" t="s">
        <v>701</v>
      </c>
      <c r="E105" s="139" t="s">
        <v>272</v>
      </c>
      <c r="F105" s="140"/>
      <c r="G105" s="11" t="s">
        <v>784</v>
      </c>
      <c r="H105" s="14">
        <v>0.67</v>
      </c>
      <c r="I105" s="109">
        <f t="shared" si="2"/>
        <v>1.34</v>
      </c>
      <c r="J105" s="115"/>
    </row>
    <row r="106" spans="1:10" ht="96">
      <c r="A106" s="114"/>
      <c r="B106" s="107">
        <v>2</v>
      </c>
      <c r="C106" s="10" t="s">
        <v>783</v>
      </c>
      <c r="D106" s="118" t="s">
        <v>701</v>
      </c>
      <c r="E106" s="139" t="s">
        <v>785</v>
      </c>
      <c r="F106" s="140"/>
      <c r="G106" s="11" t="s">
        <v>784</v>
      </c>
      <c r="H106" s="14">
        <v>0.67</v>
      </c>
      <c r="I106" s="109">
        <f t="shared" si="2"/>
        <v>1.34</v>
      </c>
      <c r="J106" s="115"/>
    </row>
    <row r="107" spans="1:10" ht="72">
      <c r="A107" s="114"/>
      <c r="B107" s="107">
        <v>2</v>
      </c>
      <c r="C107" s="10" t="s">
        <v>786</v>
      </c>
      <c r="D107" s="118"/>
      <c r="E107" s="139"/>
      <c r="F107" s="140"/>
      <c r="G107" s="11" t="s">
        <v>787</v>
      </c>
      <c r="H107" s="14">
        <v>0.57999999999999996</v>
      </c>
      <c r="I107" s="109">
        <f t="shared" si="2"/>
        <v>1.1599999999999999</v>
      </c>
      <c r="J107" s="115"/>
    </row>
    <row r="108" spans="1:10" ht="96">
      <c r="A108" s="114"/>
      <c r="B108" s="107">
        <v>3</v>
      </c>
      <c r="C108" s="10" t="s">
        <v>788</v>
      </c>
      <c r="D108" s="118" t="s">
        <v>23</v>
      </c>
      <c r="E108" s="139" t="s">
        <v>635</v>
      </c>
      <c r="F108" s="140"/>
      <c r="G108" s="11" t="s">
        <v>789</v>
      </c>
      <c r="H108" s="14">
        <v>0.38</v>
      </c>
      <c r="I108" s="109">
        <f t="shared" si="2"/>
        <v>1.1400000000000001</v>
      </c>
      <c r="J108" s="115"/>
    </row>
    <row r="109" spans="1:10" ht="120">
      <c r="A109" s="114"/>
      <c r="B109" s="107">
        <v>3</v>
      </c>
      <c r="C109" s="10" t="s">
        <v>790</v>
      </c>
      <c r="D109" s="118" t="s">
        <v>23</v>
      </c>
      <c r="E109" s="139" t="s">
        <v>107</v>
      </c>
      <c r="F109" s="140"/>
      <c r="G109" s="11" t="s">
        <v>791</v>
      </c>
      <c r="H109" s="14">
        <v>0.33</v>
      </c>
      <c r="I109" s="109">
        <f t="shared" si="2"/>
        <v>0.99</v>
      </c>
      <c r="J109" s="115"/>
    </row>
    <row r="110" spans="1:10" ht="120">
      <c r="A110" s="114"/>
      <c r="B110" s="107">
        <v>3</v>
      </c>
      <c r="C110" s="10" t="s">
        <v>790</v>
      </c>
      <c r="D110" s="118" t="s">
        <v>25</v>
      </c>
      <c r="E110" s="139" t="s">
        <v>107</v>
      </c>
      <c r="F110" s="140"/>
      <c r="G110" s="11" t="s">
        <v>791</v>
      </c>
      <c r="H110" s="14">
        <v>0.33</v>
      </c>
      <c r="I110" s="109">
        <f t="shared" si="2"/>
        <v>0.99</v>
      </c>
      <c r="J110" s="115"/>
    </row>
    <row r="111" spans="1:10" ht="120">
      <c r="A111" s="114"/>
      <c r="B111" s="107">
        <v>3</v>
      </c>
      <c r="C111" s="10" t="s">
        <v>790</v>
      </c>
      <c r="D111" s="118" t="s">
        <v>26</v>
      </c>
      <c r="E111" s="139" t="s">
        <v>107</v>
      </c>
      <c r="F111" s="140"/>
      <c r="G111" s="11" t="s">
        <v>791</v>
      </c>
      <c r="H111" s="14">
        <v>0.33</v>
      </c>
      <c r="I111" s="109">
        <f t="shared" si="2"/>
        <v>0.99</v>
      </c>
      <c r="J111" s="115"/>
    </row>
    <row r="112" spans="1:10" ht="120">
      <c r="A112" s="114"/>
      <c r="B112" s="107">
        <v>3</v>
      </c>
      <c r="C112" s="10" t="s">
        <v>790</v>
      </c>
      <c r="D112" s="118" t="s">
        <v>27</v>
      </c>
      <c r="E112" s="139" t="s">
        <v>107</v>
      </c>
      <c r="F112" s="140"/>
      <c r="G112" s="11" t="s">
        <v>791</v>
      </c>
      <c r="H112" s="14">
        <v>0.33</v>
      </c>
      <c r="I112" s="109">
        <f t="shared" si="2"/>
        <v>0.99</v>
      </c>
      <c r="J112" s="115"/>
    </row>
    <row r="113" spans="1:10" ht="120">
      <c r="A113" s="114"/>
      <c r="B113" s="107">
        <v>3</v>
      </c>
      <c r="C113" s="10" t="s">
        <v>790</v>
      </c>
      <c r="D113" s="118" t="s">
        <v>792</v>
      </c>
      <c r="E113" s="139" t="s">
        <v>107</v>
      </c>
      <c r="F113" s="140"/>
      <c r="G113" s="11" t="s">
        <v>791</v>
      </c>
      <c r="H113" s="14">
        <v>0.33</v>
      </c>
      <c r="I113" s="109">
        <f t="shared" si="2"/>
        <v>0.99</v>
      </c>
      <c r="J113" s="115"/>
    </row>
    <row r="114" spans="1:10" ht="192">
      <c r="A114" s="114"/>
      <c r="B114" s="107">
        <v>2</v>
      </c>
      <c r="C114" s="10" t="s">
        <v>793</v>
      </c>
      <c r="D114" s="118" t="s">
        <v>230</v>
      </c>
      <c r="E114" s="139" t="s">
        <v>107</v>
      </c>
      <c r="F114" s="140"/>
      <c r="G114" s="11" t="s">
        <v>794</v>
      </c>
      <c r="H114" s="14">
        <v>0.8</v>
      </c>
      <c r="I114" s="109">
        <f t="shared" si="2"/>
        <v>1.6</v>
      </c>
      <c r="J114" s="115"/>
    </row>
    <row r="115" spans="1:10" ht="192">
      <c r="A115" s="114"/>
      <c r="B115" s="107">
        <v>2</v>
      </c>
      <c r="C115" s="10" t="s">
        <v>793</v>
      </c>
      <c r="D115" s="118" t="s">
        <v>231</v>
      </c>
      <c r="E115" s="139" t="s">
        <v>107</v>
      </c>
      <c r="F115" s="140"/>
      <c r="G115" s="11" t="s">
        <v>794</v>
      </c>
      <c r="H115" s="14">
        <v>0.8</v>
      </c>
      <c r="I115" s="109">
        <f t="shared" si="2"/>
        <v>1.6</v>
      </c>
      <c r="J115" s="115"/>
    </row>
    <row r="116" spans="1:10" ht="192">
      <c r="A116" s="114"/>
      <c r="B116" s="107">
        <v>2</v>
      </c>
      <c r="C116" s="10" t="s">
        <v>793</v>
      </c>
      <c r="D116" s="118" t="s">
        <v>232</v>
      </c>
      <c r="E116" s="139" t="s">
        <v>107</v>
      </c>
      <c r="F116" s="140"/>
      <c r="G116" s="11" t="s">
        <v>794</v>
      </c>
      <c r="H116" s="14">
        <v>0.8</v>
      </c>
      <c r="I116" s="109">
        <f t="shared" si="2"/>
        <v>1.6</v>
      </c>
      <c r="J116" s="115"/>
    </row>
    <row r="117" spans="1:10" ht="192">
      <c r="A117" s="114"/>
      <c r="B117" s="107">
        <v>2</v>
      </c>
      <c r="C117" s="10" t="s">
        <v>793</v>
      </c>
      <c r="D117" s="118" t="s">
        <v>233</v>
      </c>
      <c r="E117" s="139" t="s">
        <v>107</v>
      </c>
      <c r="F117" s="140"/>
      <c r="G117" s="11" t="s">
        <v>794</v>
      </c>
      <c r="H117" s="14">
        <v>0.85</v>
      </c>
      <c r="I117" s="109">
        <f t="shared" si="2"/>
        <v>1.7</v>
      </c>
      <c r="J117" s="115"/>
    </row>
    <row r="118" spans="1:10" ht="192">
      <c r="A118" s="114"/>
      <c r="B118" s="107">
        <v>2</v>
      </c>
      <c r="C118" s="10" t="s">
        <v>793</v>
      </c>
      <c r="D118" s="118" t="s">
        <v>234</v>
      </c>
      <c r="E118" s="139" t="s">
        <v>107</v>
      </c>
      <c r="F118" s="140"/>
      <c r="G118" s="11" t="s">
        <v>794</v>
      </c>
      <c r="H118" s="14">
        <v>0.85</v>
      </c>
      <c r="I118" s="109">
        <f t="shared" ref="I118:I149" si="3">H118*B118</f>
        <v>1.7</v>
      </c>
      <c r="J118" s="115"/>
    </row>
    <row r="119" spans="1:10" ht="192">
      <c r="A119" s="114"/>
      <c r="B119" s="107">
        <v>2</v>
      </c>
      <c r="C119" s="10" t="s">
        <v>793</v>
      </c>
      <c r="D119" s="118" t="s">
        <v>795</v>
      </c>
      <c r="E119" s="139" t="s">
        <v>107</v>
      </c>
      <c r="F119" s="140"/>
      <c r="G119" s="11" t="s">
        <v>794</v>
      </c>
      <c r="H119" s="14">
        <v>0.89</v>
      </c>
      <c r="I119" s="109">
        <f t="shared" si="3"/>
        <v>1.78</v>
      </c>
      <c r="J119" s="115"/>
    </row>
    <row r="120" spans="1:10" ht="192">
      <c r="A120" s="114"/>
      <c r="B120" s="107">
        <v>2</v>
      </c>
      <c r="C120" s="10" t="s">
        <v>793</v>
      </c>
      <c r="D120" s="118" t="s">
        <v>796</v>
      </c>
      <c r="E120" s="139" t="s">
        <v>107</v>
      </c>
      <c r="F120" s="140"/>
      <c r="G120" s="11" t="s">
        <v>794</v>
      </c>
      <c r="H120" s="14">
        <v>0.89</v>
      </c>
      <c r="I120" s="109">
        <f t="shared" si="3"/>
        <v>1.78</v>
      </c>
      <c r="J120" s="115"/>
    </row>
    <row r="121" spans="1:10" ht="192">
      <c r="A121" s="114"/>
      <c r="B121" s="107">
        <v>2</v>
      </c>
      <c r="C121" s="10" t="s">
        <v>793</v>
      </c>
      <c r="D121" s="118" t="s">
        <v>235</v>
      </c>
      <c r="E121" s="139" t="s">
        <v>107</v>
      </c>
      <c r="F121" s="140"/>
      <c r="G121" s="11" t="s">
        <v>794</v>
      </c>
      <c r="H121" s="14">
        <v>0.85</v>
      </c>
      <c r="I121" s="109">
        <f t="shared" si="3"/>
        <v>1.7</v>
      </c>
      <c r="J121" s="115"/>
    </row>
    <row r="122" spans="1:10" ht="192">
      <c r="A122" s="114"/>
      <c r="B122" s="107">
        <v>2</v>
      </c>
      <c r="C122" s="10" t="s">
        <v>793</v>
      </c>
      <c r="D122" s="118" t="s">
        <v>797</v>
      </c>
      <c r="E122" s="139" t="s">
        <v>107</v>
      </c>
      <c r="F122" s="140"/>
      <c r="G122" s="11" t="s">
        <v>794</v>
      </c>
      <c r="H122" s="14">
        <v>0.89</v>
      </c>
      <c r="I122" s="109">
        <f t="shared" si="3"/>
        <v>1.78</v>
      </c>
      <c r="J122" s="115"/>
    </row>
    <row r="123" spans="1:10" ht="228">
      <c r="A123" s="114"/>
      <c r="B123" s="107">
        <v>2</v>
      </c>
      <c r="C123" s="10" t="s">
        <v>798</v>
      </c>
      <c r="D123" s="118" t="s">
        <v>230</v>
      </c>
      <c r="E123" s="139" t="s">
        <v>110</v>
      </c>
      <c r="F123" s="140"/>
      <c r="G123" s="11" t="s">
        <v>799</v>
      </c>
      <c r="H123" s="14">
        <v>0.97</v>
      </c>
      <c r="I123" s="109">
        <f t="shared" si="3"/>
        <v>1.94</v>
      </c>
      <c r="J123" s="115"/>
    </row>
    <row r="124" spans="1:10" ht="228">
      <c r="A124" s="114"/>
      <c r="B124" s="107">
        <v>2</v>
      </c>
      <c r="C124" s="10" t="s">
        <v>798</v>
      </c>
      <c r="D124" s="118" t="s">
        <v>230</v>
      </c>
      <c r="E124" s="139" t="s">
        <v>484</v>
      </c>
      <c r="F124" s="140"/>
      <c r="G124" s="11" t="s">
        <v>799</v>
      </c>
      <c r="H124" s="14">
        <v>0.97</v>
      </c>
      <c r="I124" s="109">
        <f t="shared" si="3"/>
        <v>1.94</v>
      </c>
      <c r="J124" s="115"/>
    </row>
    <row r="125" spans="1:10" ht="228">
      <c r="A125" s="114"/>
      <c r="B125" s="107">
        <v>2</v>
      </c>
      <c r="C125" s="10" t="s">
        <v>798</v>
      </c>
      <c r="D125" s="118" t="s">
        <v>230</v>
      </c>
      <c r="E125" s="139" t="s">
        <v>800</v>
      </c>
      <c r="F125" s="140"/>
      <c r="G125" s="11" t="s">
        <v>799</v>
      </c>
      <c r="H125" s="14">
        <v>0.97</v>
      </c>
      <c r="I125" s="109">
        <f t="shared" si="3"/>
        <v>1.94</v>
      </c>
      <c r="J125" s="115"/>
    </row>
    <row r="126" spans="1:10" ht="228">
      <c r="A126" s="114"/>
      <c r="B126" s="107">
        <v>2</v>
      </c>
      <c r="C126" s="10" t="s">
        <v>798</v>
      </c>
      <c r="D126" s="118" t="s">
        <v>230</v>
      </c>
      <c r="E126" s="139" t="s">
        <v>801</v>
      </c>
      <c r="F126" s="140"/>
      <c r="G126" s="11" t="s">
        <v>799</v>
      </c>
      <c r="H126" s="14">
        <v>0.97</v>
      </c>
      <c r="I126" s="109">
        <f t="shared" si="3"/>
        <v>1.94</v>
      </c>
      <c r="J126" s="115"/>
    </row>
    <row r="127" spans="1:10" ht="228">
      <c r="A127" s="114"/>
      <c r="B127" s="107">
        <v>2</v>
      </c>
      <c r="C127" s="10" t="s">
        <v>798</v>
      </c>
      <c r="D127" s="118" t="s">
        <v>230</v>
      </c>
      <c r="E127" s="139" t="s">
        <v>802</v>
      </c>
      <c r="F127" s="140"/>
      <c r="G127" s="11" t="s">
        <v>799</v>
      </c>
      <c r="H127" s="14">
        <v>0.97</v>
      </c>
      <c r="I127" s="109">
        <f t="shared" si="3"/>
        <v>1.94</v>
      </c>
      <c r="J127" s="115"/>
    </row>
    <row r="128" spans="1:10" ht="228">
      <c r="A128" s="114"/>
      <c r="B128" s="107">
        <v>2</v>
      </c>
      <c r="C128" s="10" t="s">
        <v>798</v>
      </c>
      <c r="D128" s="118" t="s">
        <v>231</v>
      </c>
      <c r="E128" s="139" t="s">
        <v>110</v>
      </c>
      <c r="F128" s="140"/>
      <c r="G128" s="11" t="s">
        <v>799</v>
      </c>
      <c r="H128" s="14">
        <v>0.97</v>
      </c>
      <c r="I128" s="109">
        <f t="shared" si="3"/>
        <v>1.94</v>
      </c>
      <c r="J128" s="115"/>
    </row>
    <row r="129" spans="1:10" ht="228">
      <c r="A129" s="114"/>
      <c r="B129" s="107">
        <v>2</v>
      </c>
      <c r="C129" s="10" t="s">
        <v>798</v>
      </c>
      <c r="D129" s="118" t="s">
        <v>231</v>
      </c>
      <c r="E129" s="139" t="s">
        <v>484</v>
      </c>
      <c r="F129" s="140"/>
      <c r="G129" s="11" t="s">
        <v>799</v>
      </c>
      <c r="H129" s="14">
        <v>0.97</v>
      </c>
      <c r="I129" s="109">
        <f t="shared" si="3"/>
        <v>1.94</v>
      </c>
      <c r="J129" s="115"/>
    </row>
    <row r="130" spans="1:10" ht="228">
      <c r="A130" s="114"/>
      <c r="B130" s="107">
        <v>2</v>
      </c>
      <c r="C130" s="10" t="s">
        <v>798</v>
      </c>
      <c r="D130" s="118" t="s">
        <v>231</v>
      </c>
      <c r="E130" s="139" t="s">
        <v>800</v>
      </c>
      <c r="F130" s="140"/>
      <c r="G130" s="11" t="s">
        <v>799</v>
      </c>
      <c r="H130" s="14">
        <v>0.97</v>
      </c>
      <c r="I130" s="109">
        <f t="shared" si="3"/>
        <v>1.94</v>
      </c>
      <c r="J130" s="115"/>
    </row>
    <row r="131" spans="1:10" ht="228">
      <c r="A131" s="114"/>
      <c r="B131" s="107">
        <v>2</v>
      </c>
      <c r="C131" s="10" t="s">
        <v>798</v>
      </c>
      <c r="D131" s="118" t="s">
        <v>231</v>
      </c>
      <c r="E131" s="139" t="s">
        <v>801</v>
      </c>
      <c r="F131" s="140"/>
      <c r="G131" s="11" t="s">
        <v>799</v>
      </c>
      <c r="H131" s="14">
        <v>0.97</v>
      </c>
      <c r="I131" s="109">
        <f t="shared" si="3"/>
        <v>1.94</v>
      </c>
      <c r="J131" s="115"/>
    </row>
    <row r="132" spans="1:10" ht="228">
      <c r="A132" s="114"/>
      <c r="B132" s="107">
        <v>2</v>
      </c>
      <c r="C132" s="10" t="s">
        <v>798</v>
      </c>
      <c r="D132" s="118" t="s">
        <v>231</v>
      </c>
      <c r="E132" s="139" t="s">
        <v>802</v>
      </c>
      <c r="F132" s="140"/>
      <c r="G132" s="11" t="s">
        <v>799</v>
      </c>
      <c r="H132" s="14">
        <v>0.97</v>
      </c>
      <c r="I132" s="109">
        <f t="shared" si="3"/>
        <v>1.94</v>
      </c>
      <c r="J132" s="115"/>
    </row>
    <row r="133" spans="1:10" ht="228">
      <c r="A133" s="114"/>
      <c r="B133" s="107">
        <v>2</v>
      </c>
      <c r="C133" s="10" t="s">
        <v>798</v>
      </c>
      <c r="D133" s="118" t="s">
        <v>232</v>
      </c>
      <c r="E133" s="139" t="s">
        <v>110</v>
      </c>
      <c r="F133" s="140"/>
      <c r="G133" s="11" t="s">
        <v>799</v>
      </c>
      <c r="H133" s="14">
        <v>0.97</v>
      </c>
      <c r="I133" s="109">
        <f t="shared" si="3"/>
        <v>1.94</v>
      </c>
      <c r="J133" s="115"/>
    </row>
    <row r="134" spans="1:10" ht="228">
      <c r="A134" s="114"/>
      <c r="B134" s="107">
        <v>2</v>
      </c>
      <c r="C134" s="10" t="s">
        <v>798</v>
      </c>
      <c r="D134" s="118" t="s">
        <v>232</v>
      </c>
      <c r="E134" s="139" t="s">
        <v>484</v>
      </c>
      <c r="F134" s="140"/>
      <c r="G134" s="11" t="s">
        <v>799</v>
      </c>
      <c r="H134" s="14">
        <v>0.97</v>
      </c>
      <c r="I134" s="109">
        <f t="shared" si="3"/>
        <v>1.94</v>
      </c>
      <c r="J134" s="115"/>
    </row>
    <row r="135" spans="1:10" ht="228">
      <c r="A135" s="114"/>
      <c r="B135" s="107">
        <v>2</v>
      </c>
      <c r="C135" s="10" t="s">
        <v>798</v>
      </c>
      <c r="D135" s="118" t="s">
        <v>232</v>
      </c>
      <c r="E135" s="139" t="s">
        <v>800</v>
      </c>
      <c r="F135" s="140"/>
      <c r="G135" s="11" t="s">
        <v>799</v>
      </c>
      <c r="H135" s="14">
        <v>0.97</v>
      </c>
      <c r="I135" s="109">
        <f t="shared" si="3"/>
        <v>1.94</v>
      </c>
      <c r="J135" s="115"/>
    </row>
    <row r="136" spans="1:10" ht="228">
      <c r="A136" s="114"/>
      <c r="B136" s="107">
        <v>2</v>
      </c>
      <c r="C136" s="10" t="s">
        <v>798</v>
      </c>
      <c r="D136" s="118" t="s">
        <v>232</v>
      </c>
      <c r="E136" s="139" t="s">
        <v>801</v>
      </c>
      <c r="F136" s="140"/>
      <c r="G136" s="11" t="s">
        <v>799</v>
      </c>
      <c r="H136" s="14">
        <v>0.97</v>
      </c>
      <c r="I136" s="109">
        <f t="shared" si="3"/>
        <v>1.94</v>
      </c>
      <c r="J136" s="115"/>
    </row>
    <row r="137" spans="1:10" ht="228">
      <c r="A137" s="114"/>
      <c r="B137" s="107">
        <v>2</v>
      </c>
      <c r="C137" s="10" t="s">
        <v>798</v>
      </c>
      <c r="D137" s="118" t="s">
        <v>232</v>
      </c>
      <c r="E137" s="139" t="s">
        <v>802</v>
      </c>
      <c r="F137" s="140"/>
      <c r="G137" s="11" t="s">
        <v>799</v>
      </c>
      <c r="H137" s="14">
        <v>0.97</v>
      </c>
      <c r="I137" s="109">
        <f t="shared" si="3"/>
        <v>1.94</v>
      </c>
      <c r="J137" s="115"/>
    </row>
    <row r="138" spans="1:10" ht="192">
      <c r="A138" s="114"/>
      <c r="B138" s="107">
        <v>2</v>
      </c>
      <c r="C138" s="10" t="s">
        <v>803</v>
      </c>
      <c r="D138" s="118" t="s">
        <v>804</v>
      </c>
      <c r="E138" s="139" t="s">
        <v>107</v>
      </c>
      <c r="F138" s="140"/>
      <c r="G138" s="11" t="s">
        <v>805</v>
      </c>
      <c r="H138" s="14">
        <v>0.67</v>
      </c>
      <c r="I138" s="109">
        <f t="shared" si="3"/>
        <v>1.34</v>
      </c>
      <c r="J138" s="115"/>
    </row>
    <row r="139" spans="1:10" ht="192">
      <c r="A139" s="114"/>
      <c r="B139" s="107">
        <v>2</v>
      </c>
      <c r="C139" s="10" t="s">
        <v>803</v>
      </c>
      <c r="D139" s="118" t="s">
        <v>806</v>
      </c>
      <c r="E139" s="139" t="s">
        <v>107</v>
      </c>
      <c r="F139" s="140"/>
      <c r="G139" s="11" t="s">
        <v>805</v>
      </c>
      <c r="H139" s="14">
        <v>0.67</v>
      </c>
      <c r="I139" s="109">
        <f t="shared" si="3"/>
        <v>1.34</v>
      </c>
      <c r="J139" s="115"/>
    </row>
    <row r="140" spans="1:10" ht="192">
      <c r="A140" s="114"/>
      <c r="B140" s="107">
        <v>2</v>
      </c>
      <c r="C140" s="10" t="s">
        <v>803</v>
      </c>
      <c r="D140" s="118" t="s">
        <v>218</v>
      </c>
      <c r="E140" s="139" t="s">
        <v>107</v>
      </c>
      <c r="F140" s="140"/>
      <c r="G140" s="11" t="s">
        <v>805</v>
      </c>
      <c r="H140" s="14">
        <v>0.67</v>
      </c>
      <c r="I140" s="109">
        <f t="shared" si="3"/>
        <v>1.34</v>
      </c>
      <c r="J140" s="115"/>
    </row>
    <row r="141" spans="1:10" ht="192">
      <c r="A141" s="114"/>
      <c r="B141" s="107">
        <v>2</v>
      </c>
      <c r="C141" s="10" t="s">
        <v>803</v>
      </c>
      <c r="D141" s="118" t="s">
        <v>807</v>
      </c>
      <c r="E141" s="139" t="s">
        <v>107</v>
      </c>
      <c r="F141" s="140"/>
      <c r="G141" s="11" t="s">
        <v>805</v>
      </c>
      <c r="H141" s="14">
        <v>0.67</v>
      </c>
      <c r="I141" s="109">
        <f t="shared" si="3"/>
        <v>1.34</v>
      </c>
      <c r="J141" s="115"/>
    </row>
    <row r="142" spans="1:10" ht="192">
      <c r="A142" s="114"/>
      <c r="B142" s="107">
        <v>2</v>
      </c>
      <c r="C142" s="10" t="s">
        <v>803</v>
      </c>
      <c r="D142" s="118" t="s">
        <v>808</v>
      </c>
      <c r="E142" s="139" t="s">
        <v>107</v>
      </c>
      <c r="F142" s="140"/>
      <c r="G142" s="11" t="s">
        <v>805</v>
      </c>
      <c r="H142" s="14">
        <v>0.67</v>
      </c>
      <c r="I142" s="109">
        <f t="shared" si="3"/>
        <v>1.34</v>
      </c>
      <c r="J142" s="115"/>
    </row>
    <row r="143" spans="1:10" ht="192">
      <c r="A143" s="114"/>
      <c r="B143" s="107">
        <v>2</v>
      </c>
      <c r="C143" s="10" t="s">
        <v>803</v>
      </c>
      <c r="D143" s="118" t="s">
        <v>220</v>
      </c>
      <c r="E143" s="139" t="s">
        <v>107</v>
      </c>
      <c r="F143" s="140"/>
      <c r="G143" s="11" t="s">
        <v>805</v>
      </c>
      <c r="H143" s="14">
        <v>0.67</v>
      </c>
      <c r="I143" s="109">
        <f t="shared" si="3"/>
        <v>1.34</v>
      </c>
      <c r="J143" s="115"/>
    </row>
    <row r="144" spans="1:10" ht="192">
      <c r="A144" s="114"/>
      <c r="B144" s="107">
        <v>2</v>
      </c>
      <c r="C144" s="10" t="s">
        <v>803</v>
      </c>
      <c r="D144" s="118" t="s">
        <v>230</v>
      </c>
      <c r="E144" s="139" t="s">
        <v>107</v>
      </c>
      <c r="F144" s="140"/>
      <c r="G144" s="11" t="s">
        <v>805</v>
      </c>
      <c r="H144" s="14">
        <v>0.72</v>
      </c>
      <c r="I144" s="109">
        <f t="shared" si="3"/>
        <v>1.44</v>
      </c>
      <c r="J144" s="115"/>
    </row>
    <row r="145" spans="1:10" ht="192">
      <c r="A145" s="114"/>
      <c r="B145" s="107">
        <v>2</v>
      </c>
      <c r="C145" s="10" t="s">
        <v>803</v>
      </c>
      <c r="D145" s="118" t="s">
        <v>231</v>
      </c>
      <c r="E145" s="139" t="s">
        <v>107</v>
      </c>
      <c r="F145" s="140"/>
      <c r="G145" s="11" t="s">
        <v>805</v>
      </c>
      <c r="H145" s="14">
        <v>0.72</v>
      </c>
      <c r="I145" s="109">
        <f t="shared" si="3"/>
        <v>1.44</v>
      </c>
      <c r="J145" s="115"/>
    </row>
    <row r="146" spans="1:10" ht="192">
      <c r="A146" s="114"/>
      <c r="B146" s="107">
        <v>2</v>
      </c>
      <c r="C146" s="10" t="s">
        <v>803</v>
      </c>
      <c r="D146" s="118" t="s">
        <v>232</v>
      </c>
      <c r="E146" s="139" t="s">
        <v>107</v>
      </c>
      <c r="F146" s="140"/>
      <c r="G146" s="11" t="s">
        <v>805</v>
      </c>
      <c r="H146" s="14">
        <v>0.72</v>
      </c>
      <c r="I146" s="109">
        <f t="shared" si="3"/>
        <v>1.44</v>
      </c>
      <c r="J146" s="115"/>
    </row>
    <row r="147" spans="1:10" ht="192">
      <c r="A147" s="114"/>
      <c r="B147" s="107">
        <v>2</v>
      </c>
      <c r="C147" s="10" t="s">
        <v>803</v>
      </c>
      <c r="D147" s="118" t="s">
        <v>233</v>
      </c>
      <c r="E147" s="139" t="s">
        <v>107</v>
      </c>
      <c r="F147" s="140"/>
      <c r="G147" s="11" t="s">
        <v>805</v>
      </c>
      <c r="H147" s="14">
        <v>0.76</v>
      </c>
      <c r="I147" s="109">
        <f t="shared" si="3"/>
        <v>1.52</v>
      </c>
      <c r="J147" s="115"/>
    </row>
    <row r="148" spans="1:10" ht="192">
      <c r="A148" s="114"/>
      <c r="B148" s="107">
        <v>2</v>
      </c>
      <c r="C148" s="10" t="s">
        <v>803</v>
      </c>
      <c r="D148" s="118" t="s">
        <v>234</v>
      </c>
      <c r="E148" s="139" t="s">
        <v>107</v>
      </c>
      <c r="F148" s="140"/>
      <c r="G148" s="11" t="s">
        <v>805</v>
      </c>
      <c r="H148" s="14">
        <v>0.76</v>
      </c>
      <c r="I148" s="109">
        <f t="shared" si="3"/>
        <v>1.52</v>
      </c>
      <c r="J148" s="115"/>
    </row>
    <row r="149" spans="1:10" ht="192">
      <c r="A149" s="114"/>
      <c r="B149" s="107">
        <v>2</v>
      </c>
      <c r="C149" s="10" t="s">
        <v>803</v>
      </c>
      <c r="D149" s="118" t="s">
        <v>235</v>
      </c>
      <c r="E149" s="139" t="s">
        <v>107</v>
      </c>
      <c r="F149" s="140"/>
      <c r="G149" s="11" t="s">
        <v>805</v>
      </c>
      <c r="H149" s="14">
        <v>0.76</v>
      </c>
      <c r="I149" s="109">
        <f t="shared" si="3"/>
        <v>1.52</v>
      </c>
      <c r="J149" s="115"/>
    </row>
    <row r="150" spans="1:10" ht="180">
      <c r="A150" s="114"/>
      <c r="B150" s="107">
        <v>5</v>
      </c>
      <c r="C150" s="10" t="s">
        <v>809</v>
      </c>
      <c r="D150" s="118" t="s">
        <v>25</v>
      </c>
      <c r="E150" s="139"/>
      <c r="F150" s="140"/>
      <c r="G150" s="11" t="s">
        <v>810</v>
      </c>
      <c r="H150" s="14">
        <v>0.9</v>
      </c>
      <c r="I150" s="109">
        <f t="shared" ref="I150:I181" si="4">H150*B150</f>
        <v>4.5</v>
      </c>
      <c r="J150" s="115"/>
    </row>
    <row r="151" spans="1:10" ht="180">
      <c r="A151" s="114"/>
      <c r="B151" s="107">
        <v>5</v>
      </c>
      <c r="C151" s="10" t="s">
        <v>809</v>
      </c>
      <c r="D151" s="118" t="s">
        <v>26</v>
      </c>
      <c r="E151" s="139"/>
      <c r="F151" s="140"/>
      <c r="G151" s="11" t="s">
        <v>810</v>
      </c>
      <c r="H151" s="14">
        <v>1.1100000000000001</v>
      </c>
      <c r="I151" s="109">
        <f t="shared" si="4"/>
        <v>5.5500000000000007</v>
      </c>
      <c r="J151" s="115"/>
    </row>
    <row r="152" spans="1:10" ht="312">
      <c r="A152" s="114"/>
      <c r="B152" s="107">
        <v>1</v>
      </c>
      <c r="C152" s="10" t="s">
        <v>811</v>
      </c>
      <c r="D152" s="118" t="s">
        <v>699</v>
      </c>
      <c r="E152" s="139"/>
      <c r="F152" s="140"/>
      <c r="G152" s="11" t="s">
        <v>812</v>
      </c>
      <c r="H152" s="14">
        <v>19.010000000000002</v>
      </c>
      <c r="I152" s="109">
        <f t="shared" si="4"/>
        <v>19.010000000000002</v>
      </c>
      <c r="J152" s="115"/>
    </row>
    <row r="153" spans="1:10" ht="84">
      <c r="A153" s="114"/>
      <c r="B153" s="107">
        <v>20</v>
      </c>
      <c r="C153" s="10" t="s">
        <v>813</v>
      </c>
      <c r="D153" s="118" t="s">
        <v>294</v>
      </c>
      <c r="E153" s="139"/>
      <c r="F153" s="140"/>
      <c r="G153" s="11" t="s">
        <v>814</v>
      </c>
      <c r="H153" s="14">
        <v>0.69</v>
      </c>
      <c r="I153" s="109">
        <f t="shared" si="4"/>
        <v>13.799999999999999</v>
      </c>
      <c r="J153" s="115"/>
    </row>
    <row r="154" spans="1:10" ht="84">
      <c r="A154" s="114"/>
      <c r="B154" s="107">
        <v>5</v>
      </c>
      <c r="C154" s="10" t="s">
        <v>813</v>
      </c>
      <c r="D154" s="118" t="s">
        <v>314</v>
      </c>
      <c r="E154" s="139"/>
      <c r="F154" s="140"/>
      <c r="G154" s="11" t="s">
        <v>814</v>
      </c>
      <c r="H154" s="14">
        <v>0.78</v>
      </c>
      <c r="I154" s="109">
        <f t="shared" si="4"/>
        <v>3.9000000000000004</v>
      </c>
      <c r="J154" s="115"/>
    </row>
    <row r="155" spans="1:10" ht="180">
      <c r="A155" s="114"/>
      <c r="B155" s="107">
        <v>2</v>
      </c>
      <c r="C155" s="10" t="s">
        <v>815</v>
      </c>
      <c r="D155" s="118"/>
      <c r="E155" s="139"/>
      <c r="F155" s="140"/>
      <c r="G155" s="11" t="s">
        <v>934</v>
      </c>
      <c r="H155" s="14">
        <v>0.67</v>
      </c>
      <c r="I155" s="109">
        <f t="shared" si="4"/>
        <v>1.34</v>
      </c>
      <c r="J155" s="115"/>
    </row>
    <row r="156" spans="1:10" ht="180">
      <c r="A156" s="114"/>
      <c r="B156" s="107">
        <v>5</v>
      </c>
      <c r="C156" s="10" t="s">
        <v>816</v>
      </c>
      <c r="D156" s="118"/>
      <c r="E156" s="139"/>
      <c r="F156" s="140"/>
      <c r="G156" s="11" t="s">
        <v>935</v>
      </c>
      <c r="H156" s="14">
        <v>1.1100000000000001</v>
      </c>
      <c r="I156" s="109">
        <f t="shared" si="4"/>
        <v>5.5500000000000007</v>
      </c>
      <c r="J156" s="115"/>
    </row>
    <row r="157" spans="1:10" ht="276">
      <c r="A157" s="114"/>
      <c r="B157" s="107">
        <v>1</v>
      </c>
      <c r="C157" s="10" t="s">
        <v>817</v>
      </c>
      <c r="D157" s="118" t="s">
        <v>699</v>
      </c>
      <c r="E157" s="139"/>
      <c r="F157" s="140"/>
      <c r="G157" s="11" t="s">
        <v>818</v>
      </c>
      <c r="H157" s="14">
        <v>10.08</v>
      </c>
      <c r="I157" s="109">
        <f t="shared" si="4"/>
        <v>10.08</v>
      </c>
      <c r="J157" s="115"/>
    </row>
    <row r="158" spans="1:10" ht="276">
      <c r="A158" s="114"/>
      <c r="B158" s="107">
        <v>1</v>
      </c>
      <c r="C158" s="10" t="s">
        <v>819</v>
      </c>
      <c r="D158" s="118" t="s">
        <v>699</v>
      </c>
      <c r="E158" s="139"/>
      <c r="F158" s="140"/>
      <c r="G158" s="11" t="s">
        <v>820</v>
      </c>
      <c r="H158" s="14">
        <v>16.73</v>
      </c>
      <c r="I158" s="109">
        <f t="shared" si="4"/>
        <v>16.73</v>
      </c>
      <c r="J158" s="115"/>
    </row>
    <row r="159" spans="1:10" ht="252">
      <c r="A159" s="114"/>
      <c r="B159" s="107">
        <v>1</v>
      </c>
      <c r="C159" s="10" t="s">
        <v>821</v>
      </c>
      <c r="D159" s="118" t="s">
        <v>699</v>
      </c>
      <c r="E159" s="139"/>
      <c r="F159" s="140"/>
      <c r="G159" s="11" t="s">
        <v>822</v>
      </c>
      <c r="H159" s="14">
        <v>18.260000000000002</v>
      </c>
      <c r="I159" s="109">
        <f t="shared" si="4"/>
        <v>18.260000000000002</v>
      </c>
      <c r="J159" s="115"/>
    </row>
    <row r="160" spans="1:10" ht="144">
      <c r="A160" s="114"/>
      <c r="B160" s="107">
        <v>5</v>
      </c>
      <c r="C160" s="10" t="s">
        <v>823</v>
      </c>
      <c r="D160" s="118"/>
      <c r="E160" s="139"/>
      <c r="F160" s="140"/>
      <c r="G160" s="11" t="s">
        <v>824</v>
      </c>
      <c r="H160" s="14">
        <v>0.38</v>
      </c>
      <c r="I160" s="109">
        <f t="shared" si="4"/>
        <v>1.9</v>
      </c>
      <c r="J160" s="115"/>
    </row>
    <row r="161" spans="1:10" ht="336">
      <c r="A161" s="114"/>
      <c r="B161" s="107">
        <v>1</v>
      </c>
      <c r="C161" s="10" t="s">
        <v>825</v>
      </c>
      <c r="D161" s="118" t="s">
        <v>699</v>
      </c>
      <c r="E161" s="139"/>
      <c r="F161" s="140"/>
      <c r="G161" s="11" t="s">
        <v>826</v>
      </c>
      <c r="H161" s="14">
        <v>26.8</v>
      </c>
      <c r="I161" s="109">
        <f t="shared" si="4"/>
        <v>26.8</v>
      </c>
      <c r="J161" s="115"/>
    </row>
    <row r="162" spans="1:10" ht="312">
      <c r="A162" s="114"/>
      <c r="B162" s="107">
        <v>1</v>
      </c>
      <c r="C162" s="10" t="s">
        <v>827</v>
      </c>
      <c r="D162" s="118" t="s">
        <v>699</v>
      </c>
      <c r="E162" s="139"/>
      <c r="F162" s="140"/>
      <c r="G162" s="11" t="s">
        <v>936</v>
      </c>
      <c r="H162" s="14">
        <v>6.37</v>
      </c>
      <c r="I162" s="109">
        <f t="shared" si="4"/>
        <v>6.37</v>
      </c>
      <c r="J162" s="115"/>
    </row>
    <row r="163" spans="1:10" ht="156">
      <c r="A163" s="114"/>
      <c r="B163" s="107">
        <v>4</v>
      </c>
      <c r="C163" s="10" t="s">
        <v>828</v>
      </c>
      <c r="D163" s="118"/>
      <c r="E163" s="139"/>
      <c r="F163" s="140"/>
      <c r="G163" s="11" t="s">
        <v>937</v>
      </c>
      <c r="H163" s="14">
        <v>1.39</v>
      </c>
      <c r="I163" s="109">
        <f t="shared" si="4"/>
        <v>5.56</v>
      </c>
      <c r="J163" s="115"/>
    </row>
    <row r="164" spans="1:10" ht="84">
      <c r="A164" s="114"/>
      <c r="B164" s="107">
        <v>10</v>
      </c>
      <c r="C164" s="10" t="s">
        <v>829</v>
      </c>
      <c r="D164" s="118" t="s">
        <v>614</v>
      </c>
      <c r="E164" s="139" t="s">
        <v>273</v>
      </c>
      <c r="F164" s="140"/>
      <c r="G164" s="11" t="s">
        <v>830</v>
      </c>
      <c r="H164" s="14">
        <v>1.1000000000000001</v>
      </c>
      <c r="I164" s="109">
        <f t="shared" si="4"/>
        <v>11</v>
      </c>
      <c r="J164" s="115"/>
    </row>
    <row r="165" spans="1:10" ht="84">
      <c r="A165" s="114"/>
      <c r="B165" s="107">
        <v>10</v>
      </c>
      <c r="C165" s="10" t="s">
        <v>829</v>
      </c>
      <c r="D165" s="118" t="s">
        <v>831</v>
      </c>
      <c r="E165" s="139" t="s">
        <v>273</v>
      </c>
      <c r="F165" s="140"/>
      <c r="G165" s="11" t="s">
        <v>830</v>
      </c>
      <c r="H165" s="14">
        <v>1.1000000000000001</v>
      </c>
      <c r="I165" s="109">
        <f t="shared" si="4"/>
        <v>11</v>
      </c>
      <c r="J165" s="115"/>
    </row>
    <row r="166" spans="1:10" ht="84">
      <c r="A166" s="114"/>
      <c r="B166" s="107">
        <v>10</v>
      </c>
      <c r="C166" s="10" t="s">
        <v>829</v>
      </c>
      <c r="D166" s="118" t="s">
        <v>832</v>
      </c>
      <c r="E166" s="139" t="s">
        <v>273</v>
      </c>
      <c r="F166" s="140"/>
      <c r="G166" s="11" t="s">
        <v>830</v>
      </c>
      <c r="H166" s="14">
        <v>1.19</v>
      </c>
      <c r="I166" s="109">
        <f t="shared" si="4"/>
        <v>11.899999999999999</v>
      </c>
      <c r="J166" s="115"/>
    </row>
    <row r="167" spans="1:10" ht="204">
      <c r="A167" s="114"/>
      <c r="B167" s="107">
        <v>2</v>
      </c>
      <c r="C167" s="10" t="s">
        <v>833</v>
      </c>
      <c r="D167" s="118" t="s">
        <v>25</v>
      </c>
      <c r="E167" s="139"/>
      <c r="F167" s="140"/>
      <c r="G167" s="11" t="s">
        <v>834</v>
      </c>
      <c r="H167" s="14">
        <v>5.03</v>
      </c>
      <c r="I167" s="109">
        <f t="shared" si="4"/>
        <v>10.06</v>
      </c>
      <c r="J167" s="115"/>
    </row>
    <row r="168" spans="1:10" ht="204">
      <c r="A168" s="114"/>
      <c r="B168" s="107">
        <v>2</v>
      </c>
      <c r="C168" s="10" t="s">
        <v>833</v>
      </c>
      <c r="D168" s="118" t="s">
        <v>26</v>
      </c>
      <c r="E168" s="139"/>
      <c r="F168" s="140"/>
      <c r="G168" s="11" t="s">
        <v>834</v>
      </c>
      <c r="H168" s="14">
        <v>5.89</v>
      </c>
      <c r="I168" s="109">
        <f t="shared" si="4"/>
        <v>11.78</v>
      </c>
      <c r="J168" s="115"/>
    </row>
    <row r="169" spans="1:10" ht="228">
      <c r="A169" s="114"/>
      <c r="B169" s="107">
        <v>2</v>
      </c>
      <c r="C169" s="10" t="s">
        <v>835</v>
      </c>
      <c r="D169" s="118" t="s">
        <v>836</v>
      </c>
      <c r="E169" s="139"/>
      <c r="F169" s="140"/>
      <c r="G169" s="11" t="s">
        <v>837</v>
      </c>
      <c r="H169" s="14">
        <v>5.46</v>
      </c>
      <c r="I169" s="109">
        <f t="shared" si="4"/>
        <v>10.92</v>
      </c>
      <c r="J169" s="115"/>
    </row>
    <row r="170" spans="1:10" ht="228">
      <c r="A170" s="114"/>
      <c r="B170" s="107">
        <v>2</v>
      </c>
      <c r="C170" s="10" t="s">
        <v>835</v>
      </c>
      <c r="D170" s="118" t="s">
        <v>838</v>
      </c>
      <c r="E170" s="139"/>
      <c r="F170" s="140"/>
      <c r="G170" s="11" t="s">
        <v>837</v>
      </c>
      <c r="H170" s="14">
        <v>6.31</v>
      </c>
      <c r="I170" s="109">
        <f t="shared" si="4"/>
        <v>12.62</v>
      </c>
      <c r="J170" s="115"/>
    </row>
    <row r="171" spans="1:10" ht="168">
      <c r="A171" s="114"/>
      <c r="B171" s="107">
        <v>2</v>
      </c>
      <c r="C171" s="10" t="s">
        <v>839</v>
      </c>
      <c r="D171" s="118" t="s">
        <v>26</v>
      </c>
      <c r="E171" s="139"/>
      <c r="F171" s="140"/>
      <c r="G171" s="11" t="s">
        <v>840</v>
      </c>
      <c r="H171" s="14">
        <v>1.87</v>
      </c>
      <c r="I171" s="109">
        <f t="shared" si="4"/>
        <v>3.74</v>
      </c>
      <c r="J171" s="115"/>
    </row>
    <row r="172" spans="1:10" ht="168">
      <c r="A172" s="114"/>
      <c r="B172" s="107">
        <v>2</v>
      </c>
      <c r="C172" s="10" t="s">
        <v>841</v>
      </c>
      <c r="D172" s="118" t="s">
        <v>25</v>
      </c>
      <c r="E172" s="139"/>
      <c r="F172" s="140"/>
      <c r="G172" s="11" t="s">
        <v>842</v>
      </c>
      <c r="H172" s="14">
        <v>1.61</v>
      </c>
      <c r="I172" s="109">
        <f t="shared" si="4"/>
        <v>3.22</v>
      </c>
      <c r="J172" s="115"/>
    </row>
    <row r="173" spans="1:10" ht="228">
      <c r="A173" s="114"/>
      <c r="B173" s="107">
        <v>1</v>
      </c>
      <c r="C173" s="10" t="s">
        <v>843</v>
      </c>
      <c r="D173" s="118" t="s">
        <v>699</v>
      </c>
      <c r="E173" s="139"/>
      <c r="F173" s="140"/>
      <c r="G173" s="11" t="s">
        <v>844</v>
      </c>
      <c r="H173" s="14">
        <v>12.14</v>
      </c>
      <c r="I173" s="109">
        <f t="shared" si="4"/>
        <v>12.14</v>
      </c>
      <c r="J173" s="115"/>
    </row>
    <row r="174" spans="1:10" ht="264">
      <c r="A174" s="114"/>
      <c r="B174" s="107">
        <v>3</v>
      </c>
      <c r="C174" s="10" t="s">
        <v>845</v>
      </c>
      <c r="D174" s="118" t="s">
        <v>23</v>
      </c>
      <c r="E174" s="139"/>
      <c r="F174" s="140"/>
      <c r="G174" s="11" t="s">
        <v>846</v>
      </c>
      <c r="H174" s="14">
        <v>0.52</v>
      </c>
      <c r="I174" s="109">
        <f t="shared" si="4"/>
        <v>1.56</v>
      </c>
      <c r="J174" s="115"/>
    </row>
    <row r="175" spans="1:10" ht="264">
      <c r="A175" s="114"/>
      <c r="B175" s="107">
        <v>3</v>
      </c>
      <c r="C175" s="10" t="s">
        <v>845</v>
      </c>
      <c r="D175" s="118" t="s">
        <v>25</v>
      </c>
      <c r="E175" s="139"/>
      <c r="F175" s="140"/>
      <c r="G175" s="11" t="s">
        <v>846</v>
      </c>
      <c r="H175" s="14">
        <v>0.52</v>
      </c>
      <c r="I175" s="109">
        <f t="shared" si="4"/>
        <v>1.56</v>
      </c>
      <c r="J175" s="115"/>
    </row>
    <row r="176" spans="1:10" ht="264">
      <c r="A176" s="114"/>
      <c r="B176" s="107">
        <v>3</v>
      </c>
      <c r="C176" s="10" t="s">
        <v>845</v>
      </c>
      <c r="D176" s="118" t="s">
        <v>26</v>
      </c>
      <c r="E176" s="139"/>
      <c r="F176" s="140"/>
      <c r="G176" s="11" t="s">
        <v>846</v>
      </c>
      <c r="H176" s="14">
        <v>0.52</v>
      </c>
      <c r="I176" s="109">
        <f t="shared" si="4"/>
        <v>1.56</v>
      </c>
      <c r="J176" s="115"/>
    </row>
    <row r="177" spans="1:10" ht="264">
      <c r="A177" s="114"/>
      <c r="B177" s="107">
        <v>3</v>
      </c>
      <c r="C177" s="10" t="s">
        <v>845</v>
      </c>
      <c r="D177" s="118" t="s">
        <v>792</v>
      </c>
      <c r="E177" s="139"/>
      <c r="F177" s="140"/>
      <c r="G177" s="11" t="s">
        <v>846</v>
      </c>
      <c r="H177" s="14">
        <v>0.52</v>
      </c>
      <c r="I177" s="109">
        <f t="shared" si="4"/>
        <v>1.56</v>
      </c>
      <c r="J177" s="115"/>
    </row>
    <row r="178" spans="1:10" ht="216">
      <c r="A178" s="114"/>
      <c r="B178" s="107">
        <v>3</v>
      </c>
      <c r="C178" s="10" t="s">
        <v>847</v>
      </c>
      <c r="D178" s="118" t="s">
        <v>23</v>
      </c>
      <c r="E178" s="139"/>
      <c r="F178" s="140"/>
      <c r="G178" s="11" t="s">
        <v>848</v>
      </c>
      <c r="H178" s="14">
        <v>0.21</v>
      </c>
      <c r="I178" s="109">
        <f t="shared" si="4"/>
        <v>0.63</v>
      </c>
      <c r="J178" s="115"/>
    </row>
    <row r="179" spans="1:10" ht="216">
      <c r="A179" s="114"/>
      <c r="B179" s="107">
        <v>3</v>
      </c>
      <c r="C179" s="10" t="s">
        <v>847</v>
      </c>
      <c r="D179" s="118" t="s">
        <v>25</v>
      </c>
      <c r="E179" s="139"/>
      <c r="F179" s="140"/>
      <c r="G179" s="11" t="s">
        <v>848</v>
      </c>
      <c r="H179" s="14">
        <v>0.21</v>
      </c>
      <c r="I179" s="109">
        <f t="shared" si="4"/>
        <v>0.63</v>
      </c>
      <c r="J179" s="115"/>
    </row>
    <row r="180" spans="1:10" ht="216">
      <c r="A180" s="114"/>
      <c r="B180" s="107">
        <v>3</v>
      </c>
      <c r="C180" s="10" t="s">
        <v>847</v>
      </c>
      <c r="D180" s="118" t="s">
        <v>26</v>
      </c>
      <c r="E180" s="139"/>
      <c r="F180" s="140"/>
      <c r="G180" s="11" t="s">
        <v>848</v>
      </c>
      <c r="H180" s="14">
        <v>0.21</v>
      </c>
      <c r="I180" s="109">
        <f t="shared" si="4"/>
        <v>0.63</v>
      </c>
      <c r="J180" s="115"/>
    </row>
    <row r="181" spans="1:10" ht="216">
      <c r="A181" s="114"/>
      <c r="B181" s="107">
        <v>3</v>
      </c>
      <c r="C181" s="10" t="s">
        <v>847</v>
      </c>
      <c r="D181" s="118" t="s">
        <v>792</v>
      </c>
      <c r="E181" s="139"/>
      <c r="F181" s="140"/>
      <c r="G181" s="11" t="s">
        <v>848</v>
      </c>
      <c r="H181" s="14">
        <v>0.21</v>
      </c>
      <c r="I181" s="109">
        <f t="shared" si="4"/>
        <v>0.63</v>
      </c>
      <c r="J181" s="115"/>
    </row>
    <row r="182" spans="1:10" ht="216">
      <c r="A182" s="114"/>
      <c r="B182" s="107">
        <v>2</v>
      </c>
      <c r="C182" s="10" t="s">
        <v>849</v>
      </c>
      <c r="D182" s="118" t="s">
        <v>23</v>
      </c>
      <c r="E182" s="139" t="s">
        <v>635</v>
      </c>
      <c r="F182" s="140"/>
      <c r="G182" s="11" t="s">
        <v>850</v>
      </c>
      <c r="H182" s="14">
        <v>0.76</v>
      </c>
      <c r="I182" s="109">
        <f t="shared" ref="I182:I213" si="5">H182*B182</f>
        <v>1.52</v>
      </c>
      <c r="J182" s="115"/>
    </row>
    <row r="183" spans="1:10" ht="216">
      <c r="A183" s="114"/>
      <c r="B183" s="107">
        <v>2</v>
      </c>
      <c r="C183" s="10" t="s">
        <v>849</v>
      </c>
      <c r="D183" s="118" t="s">
        <v>23</v>
      </c>
      <c r="E183" s="139" t="s">
        <v>636</v>
      </c>
      <c r="F183" s="140"/>
      <c r="G183" s="11" t="s">
        <v>850</v>
      </c>
      <c r="H183" s="14">
        <v>0.76</v>
      </c>
      <c r="I183" s="109">
        <f t="shared" si="5"/>
        <v>1.52</v>
      </c>
      <c r="J183" s="115"/>
    </row>
    <row r="184" spans="1:10" ht="216">
      <c r="A184" s="114"/>
      <c r="B184" s="107">
        <v>2</v>
      </c>
      <c r="C184" s="10" t="s">
        <v>849</v>
      </c>
      <c r="D184" s="118" t="s">
        <v>25</v>
      </c>
      <c r="E184" s="139" t="s">
        <v>635</v>
      </c>
      <c r="F184" s="140"/>
      <c r="G184" s="11" t="s">
        <v>850</v>
      </c>
      <c r="H184" s="14">
        <v>0.76</v>
      </c>
      <c r="I184" s="109">
        <f t="shared" si="5"/>
        <v>1.52</v>
      </c>
      <c r="J184" s="115"/>
    </row>
    <row r="185" spans="1:10" ht="216">
      <c r="A185" s="114"/>
      <c r="B185" s="107">
        <v>2</v>
      </c>
      <c r="C185" s="10" t="s">
        <v>849</v>
      </c>
      <c r="D185" s="118" t="s">
        <v>25</v>
      </c>
      <c r="E185" s="139" t="s">
        <v>636</v>
      </c>
      <c r="F185" s="140"/>
      <c r="G185" s="11" t="s">
        <v>850</v>
      </c>
      <c r="H185" s="14">
        <v>0.76</v>
      </c>
      <c r="I185" s="109">
        <f t="shared" si="5"/>
        <v>1.52</v>
      </c>
      <c r="J185" s="115"/>
    </row>
    <row r="186" spans="1:10" ht="216">
      <c r="A186" s="114"/>
      <c r="B186" s="107">
        <v>2</v>
      </c>
      <c r="C186" s="10" t="s">
        <v>849</v>
      </c>
      <c r="D186" s="118" t="s">
        <v>26</v>
      </c>
      <c r="E186" s="139" t="s">
        <v>635</v>
      </c>
      <c r="F186" s="140"/>
      <c r="G186" s="11" t="s">
        <v>850</v>
      </c>
      <c r="H186" s="14">
        <v>0.76</v>
      </c>
      <c r="I186" s="109">
        <f t="shared" si="5"/>
        <v>1.52</v>
      </c>
      <c r="J186" s="115"/>
    </row>
    <row r="187" spans="1:10" ht="216">
      <c r="A187" s="114"/>
      <c r="B187" s="107">
        <v>2</v>
      </c>
      <c r="C187" s="10" t="s">
        <v>849</v>
      </c>
      <c r="D187" s="118" t="s">
        <v>26</v>
      </c>
      <c r="E187" s="139" t="s">
        <v>636</v>
      </c>
      <c r="F187" s="140"/>
      <c r="G187" s="11" t="s">
        <v>850</v>
      </c>
      <c r="H187" s="14">
        <v>0.76</v>
      </c>
      <c r="I187" s="109">
        <f t="shared" si="5"/>
        <v>1.52</v>
      </c>
      <c r="J187" s="115"/>
    </row>
    <row r="188" spans="1:10" ht="216">
      <c r="A188" s="114"/>
      <c r="B188" s="107">
        <v>2</v>
      </c>
      <c r="C188" s="10" t="s">
        <v>849</v>
      </c>
      <c r="D188" s="118" t="s">
        <v>792</v>
      </c>
      <c r="E188" s="139" t="s">
        <v>635</v>
      </c>
      <c r="F188" s="140"/>
      <c r="G188" s="11" t="s">
        <v>850</v>
      </c>
      <c r="H188" s="14">
        <v>0.76</v>
      </c>
      <c r="I188" s="109">
        <f t="shared" si="5"/>
        <v>1.52</v>
      </c>
      <c r="J188" s="115"/>
    </row>
    <row r="189" spans="1:10" ht="216">
      <c r="A189" s="114"/>
      <c r="B189" s="107">
        <v>2</v>
      </c>
      <c r="C189" s="10" t="s">
        <v>849</v>
      </c>
      <c r="D189" s="118" t="s">
        <v>792</v>
      </c>
      <c r="E189" s="139" t="s">
        <v>636</v>
      </c>
      <c r="F189" s="140"/>
      <c r="G189" s="11" t="s">
        <v>850</v>
      </c>
      <c r="H189" s="14">
        <v>0.76</v>
      </c>
      <c r="I189" s="109">
        <f t="shared" si="5"/>
        <v>1.52</v>
      </c>
      <c r="J189" s="115"/>
    </row>
    <row r="190" spans="1:10" ht="216">
      <c r="A190" s="114"/>
      <c r="B190" s="107">
        <v>2</v>
      </c>
      <c r="C190" s="10" t="s">
        <v>851</v>
      </c>
      <c r="D190" s="118" t="s">
        <v>23</v>
      </c>
      <c r="E190" s="139" t="s">
        <v>107</v>
      </c>
      <c r="F190" s="140"/>
      <c r="G190" s="11" t="s">
        <v>852</v>
      </c>
      <c r="H190" s="14">
        <v>0.69</v>
      </c>
      <c r="I190" s="109">
        <f t="shared" si="5"/>
        <v>1.38</v>
      </c>
      <c r="J190" s="115"/>
    </row>
    <row r="191" spans="1:10" ht="216">
      <c r="A191" s="114"/>
      <c r="B191" s="107">
        <v>2</v>
      </c>
      <c r="C191" s="10" t="s">
        <v>851</v>
      </c>
      <c r="D191" s="118" t="s">
        <v>25</v>
      </c>
      <c r="E191" s="139" t="s">
        <v>107</v>
      </c>
      <c r="F191" s="140"/>
      <c r="G191" s="11" t="s">
        <v>852</v>
      </c>
      <c r="H191" s="14">
        <v>0.69</v>
      </c>
      <c r="I191" s="109">
        <f t="shared" si="5"/>
        <v>1.38</v>
      </c>
      <c r="J191" s="115"/>
    </row>
    <row r="192" spans="1:10" ht="216">
      <c r="A192" s="114"/>
      <c r="B192" s="107">
        <v>2</v>
      </c>
      <c r="C192" s="10" t="s">
        <v>851</v>
      </c>
      <c r="D192" s="118" t="s">
        <v>26</v>
      </c>
      <c r="E192" s="139" t="s">
        <v>107</v>
      </c>
      <c r="F192" s="140"/>
      <c r="G192" s="11" t="s">
        <v>852</v>
      </c>
      <c r="H192" s="14">
        <v>0.69</v>
      </c>
      <c r="I192" s="109">
        <f t="shared" si="5"/>
        <v>1.38</v>
      </c>
      <c r="J192" s="115"/>
    </row>
    <row r="193" spans="1:10" ht="216">
      <c r="A193" s="114"/>
      <c r="B193" s="107">
        <v>2</v>
      </c>
      <c r="C193" s="10" t="s">
        <v>851</v>
      </c>
      <c r="D193" s="118" t="s">
        <v>792</v>
      </c>
      <c r="E193" s="139" t="s">
        <v>107</v>
      </c>
      <c r="F193" s="140"/>
      <c r="G193" s="11" t="s">
        <v>852</v>
      </c>
      <c r="H193" s="14">
        <v>0.69</v>
      </c>
      <c r="I193" s="109">
        <f t="shared" si="5"/>
        <v>1.38</v>
      </c>
      <c r="J193" s="115"/>
    </row>
    <row r="194" spans="1:10" ht="240">
      <c r="A194" s="114"/>
      <c r="B194" s="107">
        <v>30</v>
      </c>
      <c r="C194" s="10" t="s">
        <v>853</v>
      </c>
      <c r="D194" s="118" t="s">
        <v>854</v>
      </c>
      <c r="E194" s="139" t="s">
        <v>23</v>
      </c>
      <c r="F194" s="140"/>
      <c r="G194" s="11" t="s">
        <v>855</v>
      </c>
      <c r="H194" s="14">
        <v>0.76</v>
      </c>
      <c r="I194" s="109">
        <f t="shared" si="5"/>
        <v>22.8</v>
      </c>
      <c r="J194" s="115"/>
    </row>
    <row r="195" spans="1:10" ht="84">
      <c r="A195" s="114"/>
      <c r="B195" s="107">
        <v>5</v>
      </c>
      <c r="C195" s="10" t="s">
        <v>856</v>
      </c>
      <c r="D195" s="118" t="s">
        <v>23</v>
      </c>
      <c r="E195" s="139"/>
      <c r="F195" s="140"/>
      <c r="G195" s="11" t="s">
        <v>857</v>
      </c>
      <c r="H195" s="14">
        <v>0.57999999999999996</v>
      </c>
      <c r="I195" s="109">
        <f t="shared" si="5"/>
        <v>2.9</v>
      </c>
      <c r="J195" s="115"/>
    </row>
    <row r="196" spans="1:10" ht="84">
      <c r="A196" s="114"/>
      <c r="B196" s="107">
        <v>5</v>
      </c>
      <c r="C196" s="10" t="s">
        <v>856</v>
      </c>
      <c r="D196" s="118" t="s">
        <v>25</v>
      </c>
      <c r="E196" s="139"/>
      <c r="F196" s="140"/>
      <c r="G196" s="11" t="s">
        <v>857</v>
      </c>
      <c r="H196" s="14">
        <v>0.57999999999999996</v>
      </c>
      <c r="I196" s="109">
        <f t="shared" si="5"/>
        <v>2.9</v>
      </c>
      <c r="J196" s="115"/>
    </row>
    <row r="197" spans="1:10" ht="84">
      <c r="A197" s="114"/>
      <c r="B197" s="107">
        <v>5</v>
      </c>
      <c r="C197" s="10" t="s">
        <v>856</v>
      </c>
      <c r="D197" s="118" t="s">
        <v>26</v>
      </c>
      <c r="E197" s="139"/>
      <c r="F197" s="140"/>
      <c r="G197" s="11" t="s">
        <v>857</v>
      </c>
      <c r="H197" s="14">
        <v>0.57999999999999996</v>
      </c>
      <c r="I197" s="109">
        <f t="shared" si="5"/>
        <v>2.9</v>
      </c>
      <c r="J197" s="115"/>
    </row>
    <row r="198" spans="1:10" ht="108">
      <c r="A198" s="114"/>
      <c r="B198" s="107">
        <v>5</v>
      </c>
      <c r="C198" s="10" t="s">
        <v>858</v>
      </c>
      <c r="D198" s="118" t="s">
        <v>27</v>
      </c>
      <c r="E198" s="139"/>
      <c r="F198" s="140"/>
      <c r="G198" s="11" t="s">
        <v>859</v>
      </c>
      <c r="H198" s="14">
        <v>1.06</v>
      </c>
      <c r="I198" s="109">
        <f t="shared" si="5"/>
        <v>5.3000000000000007</v>
      </c>
      <c r="J198" s="115"/>
    </row>
    <row r="199" spans="1:10" ht="108">
      <c r="A199" s="114"/>
      <c r="B199" s="107">
        <v>5</v>
      </c>
      <c r="C199" s="10" t="s">
        <v>858</v>
      </c>
      <c r="D199" s="118" t="s">
        <v>28</v>
      </c>
      <c r="E199" s="139"/>
      <c r="F199" s="140"/>
      <c r="G199" s="11" t="s">
        <v>859</v>
      </c>
      <c r="H199" s="14">
        <v>1.06</v>
      </c>
      <c r="I199" s="109">
        <f t="shared" si="5"/>
        <v>5.3000000000000007</v>
      </c>
      <c r="J199" s="115"/>
    </row>
    <row r="200" spans="1:10" ht="108">
      <c r="A200" s="114"/>
      <c r="B200" s="107">
        <v>5</v>
      </c>
      <c r="C200" s="10" t="s">
        <v>858</v>
      </c>
      <c r="D200" s="118" t="s">
        <v>29</v>
      </c>
      <c r="E200" s="139"/>
      <c r="F200" s="140"/>
      <c r="G200" s="11" t="s">
        <v>859</v>
      </c>
      <c r="H200" s="14">
        <v>1.06</v>
      </c>
      <c r="I200" s="109">
        <f t="shared" si="5"/>
        <v>5.3000000000000007</v>
      </c>
      <c r="J200" s="115"/>
    </row>
    <row r="201" spans="1:10" ht="156">
      <c r="A201" s="114"/>
      <c r="B201" s="107">
        <v>2</v>
      </c>
      <c r="C201" s="10" t="s">
        <v>860</v>
      </c>
      <c r="D201" s="118" t="s">
        <v>23</v>
      </c>
      <c r="E201" s="139"/>
      <c r="F201" s="140"/>
      <c r="G201" s="11" t="s">
        <v>861</v>
      </c>
      <c r="H201" s="14">
        <v>2.4700000000000002</v>
      </c>
      <c r="I201" s="109">
        <f t="shared" si="5"/>
        <v>4.9400000000000004</v>
      </c>
      <c r="J201" s="115"/>
    </row>
    <row r="202" spans="1:10" ht="156">
      <c r="A202" s="114"/>
      <c r="B202" s="107">
        <v>2</v>
      </c>
      <c r="C202" s="10" t="s">
        <v>860</v>
      </c>
      <c r="D202" s="118" t="s">
        <v>25</v>
      </c>
      <c r="E202" s="139"/>
      <c r="F202" s="140"/>
      <c r="G202" s="11" t="s">
        <v>861</v>
      </c>
      <c r="H202" s="14">
        <v>2.4700000000000002</v>
      </c>
      <c r="I202" s="109">
        <f t="shared" si="5"/>
        <v>4.9400000000000004</v>
      </c>
      <c r="J202" s="115"/>
    </row>
    <row r="203" spans="1:10" ht="156">
      <c r="A203" s="114"/>
      <c r="B203" s="107">
        <v>2</v>
      </c>
      <c r="C203" s="10" t="s">
        <v>860</v>
      </c>
      <c r="D203" s="118" t="s">
        <v>792</v>
      </c>
      <c r="E203" s="139"/>
      <c r="F203" s="140"/>
      <c r="G203" s="11" t="s">
        <v>861</v>
      </c>
      <c r="H203" s="14">
        <v>2.4700000000000002</v>
      </c>
      <c r="I203" s="109">
        <f t="shared" si="5"/>
        <v>4.9400000000000004</v>
      </c>
      <c r="J203" s="115"/>
    </row>
    <row r="204" spans="1:10" ht="180">
      <c r="A204" s="114"/>
      <c r="B204" s="107">
        <v>2</v>
      </c>
      <c r="C204" s="10" t="s">
        <v>862</v>
      </c>
      <c r="D204" s="118" t="s">
        <v>239</v>
      </c>
      <c r="E204" s="139" t="s">
        <v>23</v>
      </c>
      <c r="F204" s="140"/>
      <c r="G204" s="11" t="s">
        <v>863</v>
      </c>
      <c r="H204" s="14">
        <v>1.87</v>
      </c>
      <c r="I204" s="109">
        <f t="shared" si="5"/>
        <v>3.74</v>
      </c>
      <c r="J204" s="115"/>
    </row>
    <row r="205" spans="1:10" ht="180">
      <c r="A205" s="114"/>
      <c r="B205" s="107">
        <v>2</v>
      </c>
      <c r="C205" s="10" t="s">
        <v>862</v>
      </c>
      <c r="D205" s="118" t="s">
        <v>239</v>
      </c>
      <c r="E205" s="139" t="s">
        <v>25</v>
      </c>
      <c r="F205" s="140"/>
      <c r="G205" s="11" t="s">
        <v>863</v>
      </c>
      <c r="H205" s="14">
        <v>1.87</v>
      </c>
      <c r="I205" s="109">
        <f t="shared" si="5"/>
        <v>3.74</v>
      </c>
      <c r="J205" s="115"/>
    </row>
    <row r="206" spans="1:10" ht="180">
      <c r="A206" s="114"/>
      <c r="B206" s="107">
        <v>2</v>
      </c>
      <c r="C206" s="10" t="s">
        <v>862</v>
      </c>
      <c r="D206" s="118" t="s">
        <v>792</v>
      </c>
      <c r="E206" s="139" t="s">
        <v>239</v>
      </c>
      <c r="F206" s="140"/>
      <c r="G206" s="11" t="s">
        <v>863</v>
      </c>
      <c r="H206" s="14">
        <v>1.87</v>
      </c>
      <c r="I206" s="109">
        <f t="shared" si="5"/>
        <v>3.74</v>
      </c>
      <c r="J206" s="115"/>
    </row>
    <row r="207" spans="1:10" ht="180">
      <c r="A207" s="114"/>
      <c r="B207" s="107">
        <v>2</v>
      </c>
      <c r="C207" s="10" t="s">
        <v>864</v>
      </c>
      <c r="D207" s="118" t="s">
        <v>239</v>
      </c>
      <c r="E207" s="139" t="s">
        <v>23</v>
      </c>
      <c r="F207" s="140"/>
      <c r="G207" s="11" t="s">
        <v>865</v>
      </c>
      <c r="H207" s="14">
        <v>1.87</v>
      </c>
      <c r="I207" s="109">
        <f t="shared" si="5"/>
        <v>3.74</v>
      </c>
      <c r="J207" s="115"/>
    </row>
    <row r="208" spans="1:10" ht="180">
      <c r="A208" s="114"/>
      <c r="B208" s="107">
        <v>2</v>
      </c>
      <c r="C208" s="10" t="s">
        <v>864</v>
      </c>
      <c r="D208" s="118" t="s">
        <v>239</v>
      </c>
      <c r="E208" s="139" t="s">
        <v>25</v>
      </c>
      <c r="F208" s="140"/>
      <c r="G208" s="11" t="s">
        <v>865</v>
      </c>
      <c r="H208" s="14">
        <v>1.87</v>
      </c>
      <c r="I208" s="109">
        <f t="shared" si="5"/>
        <v>3.74</v>
      </c>
      <c r="J208" s="115"/>
    </row>
    <row r="209" spans="1:10" ht="180">
      <c r="A209" s="114"/>
      <c r="B209" s="107">
        <v>2</v>
      </c>
      <c r="C209" s="10" t="s">
        <v>864</v>
      </c>
      <c r="D209" s="118" t="s">
        <v>792</v>
      </c>
      <c r="E209" s="139" t="s">
        <v>239</v>
      </c>
      <c r="F209" s="140"/>
      <c r="G209" s="11" t="s">
        <v>865</v>
      </c>
      <c r="H209" s="14">
        <v>1.87</v>
      </c>
      <c r="I209" s="109">
        <f t="shared" si="5"/>
        <v>3.74</v>
      </c>
      <c r="J209" s="115"/>
    </row>
    <row r="210" spans="1:10" ht="96">
      <c r="A210" s="114"/>
      <c r="B210" s="107">
        <v>5</v>
      </c>
      <c r="C210" s="10" t="s">
        <v>866</v>
      </c>
      <c r="D210" s="118" t="s">
        <v>25</v>
      </c>
      <c r="E210" s="139"/>
      <c r="F210" s="140"/>
      <c r="G210" s="11" t="s">
        <v>867</v>
      </c>
      <c r="H210" s="14">
        <v>2.13</v>
      </c>
      <c r="I210" s="109">
        <f t="shared" si="5"/>
        <v>10.649999999999999</v>
      </c>
      <c r="J210" s="115"/>
    </row>
    <row r="211" spans="1:10" ht="108">
      <c r="A211" s="114"/>
      <c r="B211" s="107">
        <v>10</v>
      </c>
      <c r="C211" s="10" t="s">
        <v>868</v>
      </c>
      <c r="D211" s="118" t="s">
        <v>23</v>
      </c>
      <c r="E211" s="139"/>
      <c r="F211" s="140"/>
      <c r="G211" s="11" t="s">
        <v>869</v>
      </c>
      <c r="H211" s="14">
        <v>0.5</v>
      </c>
      <c r="I211" s="109">
        <f t="shared" si="5"/>
        <v>5</v>
      </c>
      <c r="J211" s="115"/>
    </row>
    <row r="212" spans="1:10" ht="108">
      <c r="A212" s="114"/>
      <c r="B212" s="107">
        <v>10</v>
      </c>
      <c r="C212" s="10" t="s">
        <v>868</v>
      </c>
      <c r="D212" s="118" t="s">
        <v>25</v>
      </c>
      <c r="E212" s="139"/>
      <c r="F212" s="140"/>
      <c r="G212" s="11" t="s">
        <v>869</v>
      </c>
      <c r="H212" s="14">
        <v>0.5</v>
      </c>
      <c r="I212" s="109">
        <f t="shared" si="5"/>
        <v>5</v>
      </c>
      <c r="J212" s="115"/>
    </row>
    <row r="213" spans="1:10" ht="108">
      <c r="A213" s="114"/>
      <c r="B213" s="108">
        <v>10</v>
      </c>
      <c r="C213" s="12" t="s">
        <v>868</v>
      </c>
      <c r="D213" s="119" t="s">
        <v>26</v>
      </c>
      <c r="E213" s="141"/>
      <c r="F213" s="142"/>
      <c r="G213" s="13" t="s">
        <v>869</v>
      </c>
      <c r="H213" s="15">
        <v>0.5</v>
      </c>
      <c r="I213" s="110">
        <f t="shared" si="5"/>
        <v>5</v>
      </c>
      <c r="J213" s="115"/>
    </row>
  </sheetData>
  <mergeCells count="196">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 ref="E140:F140"/>
    <mergeCell ref="E141:F141"/>
    <mergeCell ref="E142:F142"/>
    <mergeCell ref="E143:F143"/>
    <mergeCell ref="E144:F144"/>
    <mergeCell ref="E135:F135"/>
    <mergeCell ref="E136:F136"/>
    <mergeCell ref="E137:F137"/>
    <mergeCell ref="E138:F138"/>
    <mergeCell ref="E139:F139"/>
    <mergeCell ref="E150:F150"/>
    <mergeCell ref="E151:F151"/>
    <mergeCell ref="E152:F152"/>
    <mergeCell ref="E153:F153"/>
    <mergeCell ref="E154:F154"/>
    <mergeCell ref="E145:F145"/>
    <mergeCell ref="E146:F146"/>
    <mergeCell ref="E147:F147"/>
    <mergeCell ref="E148:F148"/>
    <mergeCell ref="E149:F149"/>
    <mergeCell ref="E160:F160"/>
    <mergeCell ref="E161:F161"/>
    <mergeCell ref="E162:F162"/>
    <mergeCell ref="E163:F163"/>
    <mergeCell ref="E164:F164"/>
    <mergeCell ref="E155:F155"/>
    <mergeCell ref="E156:F156"/>
    <mergeCell ref="E157:F157"/>
    <mergeCell ref="E158:F158"/>
    <mergeCell ref="E159:F159"/>
    <mergeCell ref="E170:F170"/>
    <mergeCell ref="E171:F171"/>
    <mergeCell ref="E172:F172"/>
    <mergeCell ref="E173:F173"/>
    <mergeCell ref="E174:F174"/>
    <mergeCell ref="E165:F165"/>
    <mergeCell ref="E166:F166"/>
    <mergeCell ref="E167:F167"/>
    <mergeCell ref="E168:F168"/>
    <mergeCell ref="E169:F169"/>
    <mergeCell ref="E180:F180"/>
    <mergeCell ref="E181:F181"/>
    <mergeCell ref="E182:F182"/>
    <mergeCell ref="E183:F183"/>
    <mergeCell ref="E184:F184"/>
    <mergeCell ref="E175:F175"/>
    <mergeCell ref="E176:F176"/>
    <mergeCell ref="E177:F177"/>
    <mergeCell ref="E178:F178"/>
    <mergeCell ref="E179:F179"/>
    <mergeCell ref="E190:F190"/>
    <mergeCell ref="E191:F191"/>
    <mergeCell ref="E192:F192"/>
    <mergeCell ref="E193:F193"/>
    <mergeCell ref="E194:F194"/>
    <mergeCell ref="E185:F185"/>
    <mergeCell ref="E186:F186"/>
    <mergeCell ref="E187:F187"/>
    <mergeCell ref="E188:F188"/>
    <mergeCell ref="E189:F189"/>
    <mergeCell ref="E200:F200"/>
    <mergeCell ref="E201:F201"/>
    <mergeCell ref="E202:F202"/>
    <mergeCell ref="E203:F203"/>
    <mergeCell ref="E204:F204"/>
    <mergeCell ref="E195:F195"/>
    <mergeCell ref="E196:F196"/>
    <mergeCell ref="E197:F197"/>
    <mergeCell ref="E198:F198"/>
    <mergeCell ref="E199:F199"/>
    <mergeCell ref="E210:F210"/>
    <mergeCell ref="E211:F211"/>
    <mergeCell ref="E212:F212"/>
    <mergeCell ref="E213:F213"/>
    <mergeCell ref="E205:F205"/>
    <mergeCell ref="E206:F206"/>
    <mergeCell ref="E207:F207"/>
    <mergeCell ref="E208:F208"/>
    <mergeCell ref="E209:F20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26"/>
  <sheetViews>
    <sheetView zoomScale="90" zoomScaleNormal="90" workbookViewId="0">
      <selection activeCell="O22" sqref="O2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5" t="s">
        <v>134</v>
      </c>
      <c r="C2" s="120"/>
      <c r="D2" s="120"/>
      <c r="E2" s="120"/>
      <c r="F2" s="120"/>
      <c r="G2" s="120"/>
      <c r="H2" s="120"/>
      <c r="I2" s="120"/>
      <c r="J2" s="120"/>
      <c r="K2" s="126" t="s">
        <v>140</v>
      </c>
      <c r="L2" s="115"/>
      <c r="N2">
        <v>963.03000000000054</v>
      </c>
      <c r="O2" t="s">
        <v>182</v>
      </c>
    </row>
    <row r="3" spans="1:15" ht="12.75" customHeight="1">
      <c r="A3" s="114"/>
      <c r="B3" s="121" t="s">
        <v>135</v>
      </c>
      <c r="C3" s="120"/>
      <c r="D3" s="120"/>
      <c r="E3" s="120"/>
      <c r="F3" s="120"/>
      <c r="G3" s="120"/>
      <c r="H3" s="120"/>
      <c r="I3" s="120"/>
      <c r="J3" s="120"/>
      <c r="K3" s="120"/>
      <c r="L3" s="115"/>
      <c r="N3">
        <v>963.03000000000054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940</v>
      </c>
      <c r="C10" s="120"/>
      <c r="D10" s="120"/>
      <c r="E10" s="120"/>
      <c r="F10" s="115"/>
      <c r="G10" s="116"/>
      <c r="H10" s="124" t="s">
        <v>940</v>
      </c>
      <c r="I10" s="120"/>
      <c r="J10" s="120"/>
      <c r="K10" s="144">
        <f>IF(Invoice!J10&lt;&gt;"",Invoice!J10,"")</f>
        <v>52107</v>
      </c>
      <c r="L10" s="115"/>
    </row>
    <row r="11" spans="1:15" ht="12.75" customHeight="1">
      <c r="A11" s="114"/>
      <c r="B11" s="114" t="s">
        <v>711</v>
      </c>
      <c r="C11" s="120"/>
      <c r="D11" s="120"/>
      <c r="E11" s="120"/>
      <c r="F11" s="115"/>
      <c r="G11" s="116"/>
      <c r="H11" s="116" t="s">
        <v>711</v>
      </c>
      <c r="I11" s="120"/>
      <c r="J11" s="120"/>
      <c r="K11" s="145"/>
      <c r="L11" s="115"/>
    </row>
    <row r="12" spans="1:15" ht="12.75" customHeight="1">
      <c r="A12" s="114"/>
      <c r="B12" s="114" t="s">
        <v>941</v>
      </c>
      <c r="C12" s="120"/>
      <c r="D12" s="120"/>
      <c r="E12" s="120"/>
      <c r="F12" s="115"/>
      <c r="G12" s="116"/>
      <c r="H12" s="116" t="s">
        <v>941</v>
      </c>
      <c r="I12" s="120"/>
      <c r="J12" s="120"/>
      <c r="K12" s="120"/>
      <c r="L12" s="115"/>
    </row>
    <row r="13" spans="1:15" ht="12.75" customHeight="1">
      <c r="A13" s="114"/>
      <c r="B13" s="114" t="s">
        <v>942</v>
      </c>
      <c r="C13" s="120"/>
      <c r="D13" s="120"/>
      <c r="E13" s="120"/>
      <c r="F13" s="115"/>
      <c r="G13" s="116"/>
      <c r="H13" s="116" t="s">
        <v>942</v>
      </c>
      <c r="I13" s="120"/>
      <c r="J13" s="120"/>
      <c r="K13" s="99" t="s">
        <v>11</v>
      </c>
      <c r="L13" s="115"/>
    </row>
    <row r="14" spans="1:15" ht="15" customHeight="1">
      <c r="A14" s="114"/>
      <c r="B14" s="114" t="s">
        <v>714</v>
      </c>
      <c r="C14" s="120"/>
      <c r="D14" s="120"/>
      <c r="E14" s="120"/>
      <c r="F14" s="115"/>
      <c r="G14" s="116"/>
      <c r="H14" s="116" t="s">
        <v>714</v>
      </c>
      <c r="I14" s="120"/>
      <c r="J14" s="120"/>
      <c r="K14" s="146">
        <f>Invoice!J14</f>
        <v>45239</v>
      </c>
      <c r="L14" s="115"/>
    </row>
    <row r="15" spans="1:15" ht="15" customHeight="1">
      <c r="A15" s="114"/>
      <c r="B15" s="131" t="s">
        <v>943</v>
      </c>
      <c r="C15" s="7"/>
      <c r="D15" s="7"/>
      <c r="E15" s="7"/>
      <c r="F15" s="8"/>
      <c r="G15" s="116"/>
      <c r="H15" s="132" t="s">
        <v>943</v>
      </c>
      <c r="I15" s="120"/>
      <c r="J15" s="120"/>
      <c r="K15" s="147"/>
      <c r="L15" s="115"/>
    </row>
    <row r="16" spans="1:15" ht="15" customHeight="1">
      <c r="A16" s="114"/>
      <c r="B16" s="120"/>
      <c r="C16" s="120"/>
      <c r="D16" s="120"/>
      <c r="E16" s="120"/>
      <c r="F16" s="120"/>
      <c r="G16" s="120"/>
      <c r="H16" s="120"/>
      <c r="I16" s="123" t="s">
        <v>142</v>
      </c>
      <c r="J16" s="123" t="s">
        <v>142</v>
      </c>
      <c r="K16" s="130">
        <v>40653</v>
      </c>
      <c r="L16" s="115"/>
    </row>
    <row r="17" spans="1:12" ht="12.75" customHeight="1">
      <c r="A17" s="114"/>
      <c r="B17" s="120" t="s">
        <v>715</v>
      </c>
      <c r="C17" s="120"/>
      <c r="D17" s="120"/>
      <c r="E17" s="120"/>
      <c r="F17" s="120"/>
      <c r="G17" s="120"/>
      <c r="H17" s="120"/>
      <c r="I17" s="123" t="s">
        <v>143</v>
      </c>
      <c r="J17" s="123" t="s">
        <v>143</v>
      </c>
      <c r="K17" s="130" t="str">
        <f>IF(Invoice!J17&lt;&gt;"",Invoice!J17,"")</f>
        <v>Didi</v>
      </c>
      <c r="L17" s="115"/>
    </row>
    <row r="18" spans="1:12" ht="18" customHeight="1">
      <c r="A18" s="114"/>
      <c r="B18" s="120" t="s">
        <v>716</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0"/>
      <c r="C21" s="100"/>
      <c r="D21" s="100"/>
      <c r="E21" s="117"/>
      <c r="F21" s="148"/>
      <c r="G21" s="149"/>
      <c r="H21" s="100" t="s">
        <v>141</v>
      </c>
      <c r="I21" s="100"/>
      <c r="J21" s="100"/>
      <c r="K21" s="100"/>
      <c r="L21" s="115"/>
    </row>
    <row r="22" spans="1:12" ht="26.25">
      <c r="A22" s="114"/>
      <c r="B22" s="105"/>
      <c r="C22" s="105"/>
      <c r="D22" s="105"/>
      <c r="E22" s="106"/>
      <c r="F22" s="106"/>
      <c r="G22" s="137"/>
      <c r="H22" s="138" t="s">
        <v>979</v>
      </c>
      <c r="I22" s="105"/>
      <c r="J22" s="105"/>
      <c r="K22" s="105"/>
      <c r="L22" s="115"/>
    </row>
    <row r="23" spans="1:12" ht="12.75" customHeight="1">
      <c r="A23" s="114"/>
      <c r="B23" s="107">
        <f>'Tax Invoice'!D18</f>
        <v>30</v>
      </c>
      <c r="C23" s="10" t="s">
        <v>717</v>
      </c>
      <c r="D23" s="10" t="s">
        <v>870</v>
      </c>
      <c r="E23" s="118" t="s">
        <v>23</v>
      </c>
      <c r="F23" s="139"/>
      <c r="G23" s="140"/>
      <c r="H23" s="11" t="s">
        <v>952</v>
      </c>
      <c r="I23" s="14">
        <f t="shared" ref="I23:I54" si="0">ROUNDUP(J23*$N$1,2)</f>
        <v>0.13</v>
      </c>
      <c r="J23" s="14">
        <v>0.52</v>
      </c>
      <c r="K23" s="109">
        <f t="shared" ref="K23:K54" si="1">I23*B23</f>
        <v>3.9000000000000004</v>
      </c>
      <c r="L23" s="115"/>
    </row>
    <row r="24" spans="1:12" ht="12.75" customHeight="1">
      <c r="A24" s="114"/>
      <c r="B24" s="107">
        <f>'Tax Invoice'!D19</f>
        <v>30</v>
      </c>
      <c r="C24" s="10" t="s">
        <v>717</v>
      </c>
      <c r="D24" s="10" t="s">
        <v>871</v>
      </c>
      <c r="E24" s="118" t="s">
        <v>25</v>
      </c>
      <c r="F24" s="139"/>
      <c r="G24" s="140"/>
      <c r="H24" s="11" t="s">
        <v>952</v>
      </c>
      <c r="I24" s="14">
        <f t="shared" si="0"/>
        <v>0.14000000000000001</v>
      </c>
      <c r="J24" s="14">
        <v>0.54</v>
      </c>
      <c r="K24" s="109">
        <f t="shared" si="1"/>
        <v>4.2</v>
      </c>
      <c r="L24" s="115"/>
    </row>
    <row r="25" spans="1:12" ht="12.75" customHeight="1">
      <c r="A25" s="114"/>
      <c r="B25" s="107">
        <f>'Tax Invoice'!D20</f>
        <v>10</v>
      </c>
      <c r="C25" s="10" t="s">
        <v>717</v>
      </c>
      <c r="D25" s="10" t="s">
        <v>872</v>
      </c>
      <c r="E25" s="118" t="s">
        <v>26</v>
      </c>
      <c r="F25" s="139"/>
      <c r="G25" s="140"/>
      <c r="H25" s="11" t="s">
        <v>952</v>
      </c>
      <c r="I25" s="14">
        <f t="shared" si="0"/>
        <v>0.17</v>
      </c>
      <c r="J25" s="14">
        <v>0.67</v>
      </c>
      <c r="K25" s="109">
        <f t="shared" si="1"/>
        <v>1.7000000000000002</v>
      </c>
      <c r="L25" s="115"/>
    </row>
    <row r="26" spans="1:12" ht="24" customHeight="1">
      <c r="A26" s="114"/>
      <c r="B26" s="107">
        <f>'Tax Invoice'!D21</f>
        <v>5</v>
      </c>
      <c r="C26" s="10" t="s">
        <v>719</v>
      </c>
      <c r="D26" s="10" t="s">
        <v>719</v>
      </c>
      <c r="E26" s="118"/>
      <c r="F26" s="139"/>
      <c r="G26" s="140"/>
      <c r="H26" s="11" t="s">
        <v>958</v>
      </c>
      <c r="I26" s="14">
        <f t="shared" si="0"/>
        <v>1.01</v>
      </c>
      <c r="J26" s="14">
        <v>4.01</v>
      </c>
      <c r="K26" s="109">
        <f t="shared" si="1"/>
        <v>5.05</v>
      </c>
      <c r="L26" s="115"/>
    </row>
    <row r="27" spans="1:12" ht="24" customHeight="1">
      <c r="A27" s="114"/>
      <c r="B27" s="107">
        <f>'Tax Invoice'!D22</f>
        <v>5</v>
      </c>
      <c r="C27" s="10" t="s">
        <v>720</v>
      </c>
      <c r="D27" s="10" t="s">
        <v>720</v>
      </c>
      <c r="E27" s="118"/>
      <c r="F27" s="139"/>
      <c r="G27" s="140"/>
      <c r="H27" s="11" t="s">
        <v>959</v>
      </c>
      <c r="I27" s="14">
        <f t="shared" si="0"/>
        <v>0.8</v>
      </c>
      <c r="J27" s="14">
        <v>3.2</v>
      </c>
      <c r="K27" s="109">
        <f t="shared" si="1"/>
        <v>4</v>
      </c>
      <c r="L27" s="115"/>
    </row>
    <row r="28" spans="1:12" ht="24" customHeight="1">
      <c r="A28" s="114"/>
      <c r="B28" s="107">
        <f>'Tax Invoice'!D23</f>
        <v>3</v>
      </c>
      <c r="C28" s="10" t="s">
        <v>721</v>
      </c>
      <c r="D28" s="10" t="s">
        <v>721</v>
      </c>
      <c r="E28" s="118"/>
      <c r="F28" s="139"/>
      <c r="G28" s="140"/>
      <c r="H28" s="11" t="s">
        <v>960</v>
      </c>
      <c r="I28" s="14">
        <f t="shared" si="0"/>
        <v>0.7</v>
      </c>
      <c r="J28" s="14">
        <v>2.77</v>
      </c>
      <c r="K28" s="109">
        <f t="shared" si="1"/>
        <v>2.0999999999999996</v>
      </c>
      <c r="L28" s="115"/>
    </row>
    <row r="29" spans="1:12" ht="12.75" customHeight="1">
      <c r="A29" s="114"/>
      <c r="B29" s="107">
        <f>'Tax Invoice'!D24</f>
        <v>5</v>
      </c>
      <c r="C29" s="10" t="s">
        <v>722</v>
      </c>
      <c r="D29" s="10" t="s">
        <v>722</v>
      </c>
      <c r="E29" s="118" t="s">
        <v>25</v>
      </c>
      <c r="F29" s="139"/>
      <c r="G29" s="140"/>
      <c r="H29" s="11" t="s">
        <v>723</v>
      </c>
      <c r="I29" s="14">
        <f t="shared" si="0"/>
        <v>0.04</v>
      </c>
      <c r="J29" s="14">
        <v>0.14000000000000001</v>
      </c>
      <c r="K29" s="109">
        <f t="shared" si="1"/>
        <v>0.2</v>
      </c>
      <c r="L29" s="115"/>
    </row>
    <row r="30" spans="1:12" ht="15" customHeight="1">
      <c r="A30" s="114"/>
      <c r="B30" s="107">
        <f>'Tax Invoice'!D25</f>
        <v>5</v>
      </c>
      <c r="C30" s="10" t="s">
        <v>724</v>
      </c>
      <c r="D30" s="10" t="s">
        <v>724</v>
      </c>
      <c r="E30" s="118" t="s">
        <v>23</v>
      </c>
      <c r="F30" s="139"/>
      <c r="G30" s="140"/>
      <c r="H30" s="11" t="s">
        <v>953</v>
      </c>
      <c r="I30" s="14">
        <f t="shared" si="0"/>
        <v>0.12</v>
      </c>
      <c r="J30" s="14">
        <v>0.47</v>
      </c>
      <c r="K30" s="109">
        <f t="shared" si="1"/>
        <v>0.6</v>
      </c>
      <c r="L30" s="115"/>
    </row>
    <row r="31" spans="1:12" ht="15" customHeight="1">
      <c r="A31" s="114"/>
      <c r="B31" s="107">
        <f>'Tax Invoice'!D26</f>
        <v>15</v>
      </c>
      <c r="C31" s="10" t="s">
        <v>724</v>
      </c>
      <c r="D31" s="10" t="s">
        <v>724</v>
      </c>
      <c r="E31" s="118" t="s">
        <v>26</v>
      </c>
      <c r="F31" s="139"/>
      <c r="G31" s="140"/>
      <c r="H31" s="11" t="s">
        <v>953</v>
      </c>
      <c r="I31" s="14">
        <f t="shared" si="0"/>
        <v>0.12</v>
      </c>
      <c r="J31" s="14">
        <v>0.47</v>
      </c>
      <c r="K31" s="109">
        <f t="shared" si="1"/>
        <v>1.7999999999999998</v>
      </c>
      <c r="L31" s="115"/>
    </row>
    <row r="32" spans="1:12" ht="24" customHeight="1">
      <c r="A32" s="114"/>
      <c r="B32" s="107">
        <f>'Tax Invoice'!D27</f>
        <v>7</v>
      </c>
      <c r="C32" s="10" t="s">
        <v>726</v>
      </c>
      <c r="D32" s="10" t="s">
        <v>726</v>
      </c>
      <c r="E32" s="118" t="s">
        <v>239</v>
      </c>
      <c r="F32" s="139" t="s">
        <v>25</v>
      </c>
      <c r="G32" s="140"/>
      <c r="H32" s="11" t="s">
        <v>980</v>
      </c>
      <c r="I32" s="14">
        <f t="shared" si="0"/>
        <v>0.19</v>
      </c>
      <c r="J32" s="14">
        <v>0.76</v>
      </c>
      <c r="K32" s="109">
        <f t="shared" si="1"/>
        <v>1.33</v>
      </c>
      <c r="L32" s="115"/>
    </row>
    <row r="33" spans="1:12" ht="24" customHeight="1">
      <c r="A33" s="114"/>
      <c r="B33" s="107">
        <f>'Tax Invoice'!D28</f>
        <v>10</v>
      </c>
      <c r="C33" s="10" t="s">
        <v>726</v>
      </c>
      <c r="D33" s="10" t="s">
        <v>726</v>
      </c>
      <c r="E33" s="118" t="s">
        <v>239</v>
      </c>
      <c r="F33" s="139" t="s">
        <v>26</v>
      </c>
      <c r="G33" s="140"/>
      <c r="H33" s="11" t="s">
        <v>980</v>
      </c>
      <c r="I33" s="14">
        <f t="shared" si="0"/>
        <v>0.19</v>
      </c>
      <c r="J33" s="14">
        <v>0.76</v>
      </c>
      <c r="K33" s="109">
        <f t="shared" si="1"/>
        <v>1.9</v>
      </c>
      <c r="L33" s="115"/>
    </row>
    <row r="34" spans="1:12" ht="24" customHeight="1">
      <c r="A34" s="114"/>
      <c r="B34" s="107">
        <f>'Tax Invoice'!D29</f>
        <v>6</v>
      </c>
      <c r="C34" s="10" t="s">
        <v>726</v>
      </c>
      <c r="D34" s="10" t="s">
        <v>726</v>
      </c>
      <c r="E34" s="118" t="s">
        <v>528</v>
      </c>
      <c r="F34" s="139" t="s">
        <v>23</v>
      </c>
      <c r="G34" s="140"/>
      <c r="H34" s="11" t="s">
        <v>980</v>
      </c>
      <c r="I34" s="14">
        <f t="shared" si="0"/>
        <v>0.19</v>
      </c>
      <c r="J34" s="14">
        <v>0.76</v>
      </c>
      <c r="K34" s="109">
        <f t="shared" si="1"/>
        <v>1.1400000000000001</v>
      </c>
      <c r="L34" s="115"/>
    </row>
    <row r="35" spans="1:12" ht="24" customHeight="1">
      <c r="A35" s="114"/>
      <c r="B35" s="107">
        <f>'Tax Invoice'!D30</f>
        <v>6</v>
      </c>
      <c r="C35" s="10" t="s">
        <v>726</v>
      </c>
      <c r="D35" s="10" t="s">
        <v>726</v>
      </c>
      <c r="E35" s="118" t="s">
        <v>728</v>
      </c>
      <c r="F35" s="139" t="s">
        <v>26</v>
      </c>
      <c r="G35" s="140"/>
      <c r="H35" s="11" t="s">
        <v>980</v>
      </c>
      <c r="I35" s="14">
        <f t="shared" si="0"/>
        <v>0.19</v>
      </c>
      <c r="J35" s="14">
        <v>0.76</v>
      </c>
      <c r="K35" s="109">
        <f t="shared" si="1"/>
        <v>1.1400000000000001</v>
      </c>
      <c r="L35" s="115"/>
    </row>
    <row r="36" spans="1:12" ht="24" customHeight="1">
      <c r="A36" s="114"/>
      <c r="B36" s="107">
        <f>'Tax Invoice'!D31</f>
        <v>3</v>
      </c>
      <c r="C36" s="10" t="s">
        <v>726</v>
      </c>
      <c r="D36" s="10" t="s">
        <v>726</v>
      </c>
      <c r="E36" s="118" t="s">
        <v>729</v>
      </c>
      <c r="F36" s="139" t="s">
        <v>23</v>
      </c>
      <c r="G36" s="140"/>
      <c r="H36" s="11" t="s">
        <v>980</v>
      </c>
      <c r="I36" s="14">
        <f t="shared" si="0"/>
        <v>0.19</v>
      </c>
      <c r="J36" s="14">
        <v>0.76</v>
      </c>
      <c r="K36" s="109">
        <f t="shared" si="1"/>
        <v>0.57000000000000006</v>
      </c>
      <c r="L36" s="115"/>
    </row>
    <row r="37" spans="1:12" ht="24" customHeight="1">
      <c r="A37" s="114"/>
      <c r="B37" s="107">
        <f>'Tax Invoice'!D32</f>
        <v>3</v>
      </c>
      <c r="C37" s="10" t="s">
        <v>726</v>
      </c>
      <c r="D37" s="10" t="s">
        <v>726</v>
      </c>
      <c r="E37" s="118" t="s">
        <v>729</v>
      </c>
      <c r="F37" s="139" t="s">
        <v>26</v>
      </c>
      <c r="G37" s="140"/>
      <c r="H37" s="11" t="s">
        <v>980</v>
      </c>
      <c r="I37" s="14">
        <f t="shared" si="0"/>
        <v>0.19</v>
      </c>
      <c r="J37" s="14">
        <v>0.76</v>
      </c>
      <c r="K37" s="109">
        <f t="shared" si="1"/>
        <v>0.57000000000000006</v>
      </c>
      <c r="L37" s="115"/>
    </row>
    <row r="38" spans="1:12" ht="24" customHeight="1">
      <c r="A38" s="114"/>
      <c r="B38" s="107">
        <f>'Tax Invoice'!D33</f>
        <v>3</v>
      </c>
      <c r="C38" s="10" t="s">
        <v>726</v>
      </c>
      <c r="D38" s="10" t="s">
        <v>726</v>
      </c>
      <c r="E38" s="118" t="s">
        <v>730</v>
      </c>
      <c r="F38" s="139" t="s">
        <v>25</v>
      </c>
      <c r="G38" s="140"/>
      <c r="H38" s="11" t="s">
        <v>980</v>
      </c>
      <c r="I38" s="14">
        <f t="shared" si="0"/>
        <v>0.19</v>
      </c>
      <c r="J38" s="14">
        <v>0.76</v>
      </c>
      <c r="K38" s="109">
        <f t="shared" si="1"/>
        <v>0.57000000000000006</v>
      </c>
      <c r="L38" s="115"/>
    </row>
    <row r="39" spans="1:12" ht="24" customHeight="1">
      <c r="A39" s="114"/>
      <c r="B39" s="107">
        <f>'Tax Invoice'!D34</f>
        <v>3</v>
      </c>
      <c r="C39" s="10" t="s">
        <v>726</v>
      </c>
      <c r="D39" s="10" t="s">
        <v>726</v>
      </c>
      <c r="E39" s="118" t="s">
        <v>731</v>
      </c>
      <c r="F39" s="139" t="s">
        <v>23</v>
      </c>
      <c r="G39" s="140"/>
      <c r="H39" s="11" t="s">
        <v>980</v>
      </c>
      <c r="I39" s="14">
        <f t="shared" si="0"/>
        <v>0.19</v>
      </c>
      <c r="J39" s="14">
        <v>0.76</v>
      </c>
      <c r="K39" s="109">
        <f t="shared" si="1"/>
        <v>0.57000000000000006</v>
      </c>
      <c r="L39" s="115"/>
    </row>
    <row r="40" spans="1:12" ht="24" customHeight="1">
      <c r="A40" s="114"/>
      <c r="B40" s="107">
        <f>'Tax Invoice'!D35</f>
        <v>4</v>
      </c>
      <c r="C40" s="10" t="s">
        <v>732</v>
      </c>
      <c r="D40" s="10" t="s">
        <v>732</v>
      </c>
      <c r="E40" s="118" t="s">
        <v>23</v>
      </c>
      <c r="F40" s="139"/>
      <c r="G40" s="140"/>
      <c r="H40" s="11" t="s">
        <v>954</v>
      </c>
      <c r="I40" s="14">
        <f t="shared" si="0"/>
        <v>0.15000000000000002</v>
      </c>
      <c r="J40" s="14">
        <v>0.59</v>
      </c>
      <c r="K40" s="109">
        <f t="shared" si="1"/>
        <v>0.60000000000000009</v>
      </c>
      <c r="L40" s="115"/>
    </row>
    <row r="41" spans="1:12" ht="24" customHeight="1">
      <c r="A41" s="114"/>
      <c r="B41" s="107">
        <f>'Tax Invoice'!D36</f>
        <v>10</v>
      </c>
      <c r="C41" s="10" t="s">
        <v>734</v>
      </c>
      <c r="D41" s="10" t="s">
        <v>734</v>
      </c>
      <c r="E41" s="118" t="s">
        <v>26</v>
      </c>
      <c r="F41" s="139" t="s">
        <v>214</v>
      </c>
      <c r="G41" s="140"/>
      <c r="H41" s="11" t="s">
        <v>961</v>
      </c>
      <c r="I41" s="14">
        <f t="shared" si="0"/>
        <v>0.15000000000000002</v>
      </c>
      <c r="J41" s="14">
        <v>0.59</v>
      </c>
      <c r="K41" s="109">
        <f t="shared" si="1"/>
        <v>1.5000000000000002</v>
      </c>
      <c r="L41" s="115"/>
    </row>
    <row r="42" spans="1:12" ht="24" customHeight="1">
      <c r="A42" s="114"/>
      <c r="B42" s="107">
        <f>'Tax Invoice'!D37</f>
        <v>3</v>
      </c>
      <c r="C42" s="10" t="s">
        <v>734</v>
      </c>
      <c r="D42" s="10" t="s">
        <v>734</v>
      </c>
      <c r="E42" s="118" t="s">
        <v>26</v>
      </c>
      <c r="F42" s="139" t="s">
        <v>268</v>
      </c>
      <c r="G42" s="140"/>
      <c r="H42" s="11" t="s">
        <v>961</v>
      </c>
      <c r="I42" s="14">
        <f t="shared" si="0"/>
        <v>0.15000000000000002</v>
      </c>
      <c r="J42" s="14">
        <v>0.59</v>
      </c>
      <c r="K42" s="109">
        <f t="shared" si="1"/>
        <v>0.45000000000000007</v>
      </c>
      <c r="L42" s="115"/>
    </row>
    <row r="43" spans="1:12" ht="24" customHeight="1">
      <c r="A43" s="114"/>
      <c r="B43" s="107">
        <f>'Tax Invoice'!D38</f>
        <v>10</v>
      </c>
      <c r="C43" s="10" t="s">
        <v>734</v>
      </c>
      <c r="D43" s="10" t="s">
        <v>734</v>
      </c>
      <c r="E43" s="118" t="s">
        <v>26</v>
      </c>
      <c r="F43" s="139" t="s">
        <v>736</v>
      </c>
      <c r="G43" s="140"/>
      <c r="H43" s="11" t="s">
        <v>961</v>
      </c>
      <c r="I43" s="14">
        <f t="shared" si="0"/>
        <v>0.15000000000000002</v>
      </c>
      <c r="J43" s="14">
        <v>0.59</v>
      </c>
      <c r="K43" s="109">
        <f t="shared" si="1"/>
        <v>1.5000000000000002</v>
      </c>
      <c r="L43" s="115"/>
    </row>
    <row r="44" spans="1:12" ht="36" customHeight="1">
      <c r="A44" s="114"/>
      <c r="B44" s="107">
        <f>'Tax Invoice'!D39</f>
        <v>1</v>
      </c>
      <c r="C44" s="10" t="s">
        <v>737</v>
      </c>
      <c r="D44" s="10" t="s">
        <v>873</v>
      </c>
      <c r="E44" s="118" t="s">
        <v>738</v>
      </c>
      <c r="F44" s="139"/>
      <c r="G44" s="140"/>
      <c r="H44" s="11" t="s">
        <v>962</v>
      </c>
      <c r="I44" s="14">
        <f t="shared" si="0"/>
        <v>13.29</v>
      </c>
      <c r="J44" s="14">
        <v>53.14</v>
      </c>
      <c r="K44" s="109">
        <f t="shared" si="1"/>
        <v>13.29</v>
      </c>
      <c r="L44" s="115"/>
    </row>
    <row r="45" spans="1:12" ht="36" customHeight="1">
      <c r="A45" s="114"/>
      <c r="B45" s="107">
        <f>'Tax Invoice'!D40</f>
        <v>1</v>
      </c>
      <c r="C45" s="10" t="s">
        <v>740</v>
      </c>
      <c r="D45" s="10" t="s">
        <v>874</v>
      </c>
      <c r="E45" s="118" t="s">
        <v>741</v>
      </c>
      <c r="F45" s="139"/>
      <c r="G45" s="140"/>
      <c r="H45" s="11" t="s">
        <v>963</v>
      </c>
      <c r="I45" s="14">
        <f t="shared" si="0"/>
        <v>8.9700000000000006</v>
      </c>
      <c r="J45" s="14">
        <v>35.86</v>
      </c>
      <c r="K45" s="109">
        <f t="shared" si="1"/>
        <v>8.9700000000000006</v>
      </c>
      <c r="L45" s="115"/>
    </row>
    <row r="46" spans="1:12" ht="36" customHeight="1">
      <c r="A46" s="114"/>
      <c r="B46" s="107">
        <f>'Tax Invoice'!D41</f>
        <v>1</v>
      </c>
      <c r="C46" s="10" t="s">
        <v>743</v>
      </c>
      <c r="D46" s="10" t="s">
        <v>875</v>
      </c>
      <c r="E46" s="118" t="s">
        <v>244</v>
      </c>
      <c r="F46" s="139"/>
      <c r="G46" s="140"/>
      <c r="H46" s="11" t="s">
        <v>967</v>
      </c>
      <c r="I46" s="14">
        <f t="shared" si="0"/>
        <v>13.14</v>
      </c>
      <c r="J46" s="14">
        <v>52.56</v>
      </c>
      <c r="K46" s="109">
        <f t="shared" si="1"/>
        <v>13.14</v>
      </c>
      <c r="L46" s="115"/>
    </row>
    <row r="47" spans="1:12" ht="36" customHeight="1">
      <c r="A47" s="114"/>
      <c r="B47" s="107">
        <f>'Tax Invoice'!D42</f>
        <v>1</v>
      </c>
      <c r="C47" s="10" t="s">
        <v>745</v>
      </c>
      <c r="D47" s="10" t="s">
        <v>876</v>
      </c>
      <c r="E47" s="118" t="s">
        <v>204</v>
      </c>
      <c r="F47" s="139" t="s">
        <v>107</v>
      </c>
      <c r="G47" s="140"/>
      <c r="H47" s="11" t="s">
        <v>968</v>
      </c>
      <c r="I47" s="14">
        <f t="shared" si="0"/>
        <v>5.71</v>
      </c>
      <c r="J47" s="14">
        <v>22.83</v>
      </c>
      <c r="K47" s="109">
        <f t="shared" si="1"/>
        <v>5.71</v>
      </c>
      <c r="L47" s="115"/>
    </row>
    <row r="48" spans="1:12" ht="24" customHeight="1">
      <c r="A48" s="114"/>
      <c r="B48" s="107">
        <f>'Tax Invoice'!D43</f>
        <v>2</v>
      </c>
      <c r="C48" s="10" t="s">
        <v>747</v>
      </c>
      <c r="D48" s="10" t="s">
        <v>747</v>
      </c>
      <c r="E48" s="118"/>
      <c r="F48" s="139"/>
      <c r="G48" s="140"/>
      <c r="H48" s="11" t="s">
        <v>748</v>
      </c>
      <c r="I48" s="14">
        <f t="shared" si="0"/>
        <v>0.13</v>
      </c>
      <c r="J48" s="14">
        <v>0.5</v>
      </c>
      <c r="K48" s="109">
        <f t="shared" si="1"/>
        <v>0.26</v>
      </c>
      <c r="L48" s="115"/>
    </row>
    <row r="49" spans="1:12" ht="24" customHeight="1">
      <c r="A49" s="114"/>
      <c r="B49" s="107">
        <f>'Tax Invoice'!D44</f>
        <v>3</v>
      </c>
      <c r="C49" s="10" t="s">
        <v>749</v>
      </c>
      <c r="D49" s="10" t="s">
        <v>749</v>
      </c>
      <c r="E49" s="118"/>
      <c r="F49" s="139"/>
      <c r="G49" s="140"/>
      <c r="H49" s="11" t="s">
        <v>750</v>
      </c>
      <c r="I49" s="14">
        <f t="shared" si="0"/>
        <v>0.09</v>
      </c>
      <c r="J49" s="14">
        <v>0.33</v>
      </c>
      <c r="K49" s="109">
        <f t="shared" si="1"/>
        <v>0.27</v>
      </c>
      <c r="L49" s="115"/>
    </row>
    <row r="50" spans="1:12" ht="12.75" customHeight="1">
      <c r="A50" s="114"/>
      <c r="B50" s="107">
        <f>'Tax Invoice'!D45</f>
        <v>5</v>
      </c>
      <c r="C50" s="10" t="s">
        <v>628</v>
      </c>
      <c r="D50" s="10" t="s">
        <v>628</v>
      </c>
      <c r="E50" s="118" t="s">
        <v>23</v>
      </c>
      <c r="F50" s="139"/>
      <c r="G50" s="140"/>
      <c r="H50" s="11" t="s">
        <v>630</v>
      </c>
      <c r="I50" s="14">
        <f t="shared" si="0"/>
        <v>0.11</v>
      </c>
      <c r="J50" s="14">
        <v>0.42</v>
      </c>
      <c r="K50" s="109">
        <f t="shared" si="1"/>
        <v>0.55000000000000004</v>
      </c>
      <c r="L50" s="115"/>
    </row>
    <row r="51" spans="1:12" ht="12.75" customHeight="1">
      <c r="A51" s="114"/>
      <c r="B51" s="107">
        <f>'Tax Invoice'!D46</f>
        <v>5</v>
      </c>
      <c r="C51" s="10" t="s">
        <v>628</v>
      </c>
      <c r="D51" s="10" t="s">
        <v>628</v>
      </c>
      <c r="E51" s="118" t="s">
        <v>25</v>
      </c>
      <c r="F51" s="139"/>
      <c r="G51" s="140"/>
      <c r="H51" s="11" t="s">
        <v>630</v>
      </c>
      <c r="I51" s="14">
        <f t="shared" si="0"/>
        <v>0.11</v>
      </c>
      <c r="J51" s="14">
        <v>0.42</v>
      </c>
      <c r="K51" s="109">
        <f t="shared" si="1"/>
        <v>0.55000000000000004</v>
      </c>
      <c r="L51" s="115"/>
    </row>
    <row r="52" spans="1:12" ht="24" customHeight="1">
      <c r="A52" s="114"/>
      <c r="B52" s="107">
        <f>'Tax Invoice'!D47</f>
        <v>3</v>
      </c>
      <c r="C52" s="10" t="s">
        <v>751</v>
      </c>
      <c r="D52" s="10" t="s">
        <v>751</v>
      </c>
      <c r="E52" s="118"/>
      <c r="F52" s="139"/>
      <c r="G52" s="140"/>
      <c r="H52" s="11" t="s">
        <v>752</v>
      </c>
      <c r="I52" s="14">
        <f t="shared" si="0"/>
        <v>0.17</v>
      </c>
      <c r="J52" s="14">
        <v>0.67</v>
      </c>
      <c r="K52" s="109">
        <f t="shared" si="1"/>
        <v>0.51</v>
      </c>
      <c r="L52" s="115"/>
    </row>
    <row r="53" spans="1:12" ht="24" customHeight="1">
      <c r="A53" s="114"/>
      <c r="B53" s="107">
        <f>'Tax Invoice'!D48</f>
        <v>5</v>
      </c>
      <c r="C53" s="10" t="s">
        <v>753</v>
      </c>
      <c r="D53" s="10" t="s">
        <v>753</v>
      </c>
      <c r="E53" s="118"/>
      <c r="F53" s="139"/>
      <c r="G53" s="140"/>
      <c r="H53" s="11" t="s">
        <v>955</v>
      </c>
      <c r="I53" s="14">
        <f t="shared" si="0"/>
        <v>0.33</v>
      </c>
      <c r="J53" s="14">
        <v>1.32</v>
      </c>
      <c r="K53" s="109">
        <f t="shared" si="1"/>
        <v>1.6500000000000001</v>
      </c>
      <c r="L53" s="115"/>
    </row>
    <row r="54" spans="1:12" ht="24" customHeight="1">
      <c r="A54" s="114"/>
      <c r="B54" s="107">
        <f>'Tax Invoice'!D49</f>
        <v>4</v>
      </c>
      <c r="C54" s="10" t="s">
        <v>755</v>
      </c>
      <c r="D54" s="10" t="s">
        <v>755</v>
      </c>
      <c r="E54" s="118"/>
      <c r="F54" s="139"/>
      <c r="G54" s="140"/>
      <c r="H54" s="11" t="s">
        <v>956</v>
      </c>
      <c r="I54" s="14">
        <f t="shared" si="0"/>
        <v>0.33</v>
      </c>
      <c r="J54" s="14">
        <v>1.32</v>
      </c>
      <c r="K54" s="109">
        <f t="shared" si="1"/>
        <v>1.32</v>
      </c>
      <c r="L54" s="115"/>
    </row>
    <row r="55" spans="1:12" ht="24" customHeight="1">
      <c r="A55" s="114"/>
      <c r="B55" s="107">
        <f>'Tax Invoice'!D50</f>
        <v>3</v>
      </c>
      <c r="C55" s="10" t="s">
        <v>757</v>
      </c>
      <c r="D55" s="10" t="s">
        <v>877</v>
      </c>
      <c r="E55" s="118" t="s">
        <v>25</v>
      </c>
      <c r="F55" s="139"/>
      <c r="G55" s="140"/>
      <c r="H55" s="11" t="s">
        <v>969</v>
      </c>
      <c r="I55" s="14">
        <f t="shared" ref="I55:I86" si="2">ROUNDUP(J55*$N$1,2)</f>
        <v>0.14000000000000001</v>
      </c>
      <c r="J55" s="14">
        <v>0.56000000000000005</v>
      </c>
      <c r="K55" s="109">
        <f t="shared" ref="K55:K86" si="3">I55*B55</f>
        <v>0.42000000000000004</v>
      </c>
      <c r="L55" s="115"/>
    </row>
    <row r="56" spans="1:12" ht="24" customHeight="1">
      <c r="A56" s="114"/>
      <c r="B56" s="107">
        <f>'Tax Invoice'!D51</f>
        <v>3</v>
      </c>
      <c r="C56" s="10" t="s">
        <v>757</v>
      </c>
      <c r="D56" s="10" t="s">
        <v>878</v>
      </c>
      <c r="E56" s="118" t="s">
        <v>26</v>
      </c>
      <c r="F56" s="139"/>
      <c r="G56" s="140"/>
      <c r="H56" s="11" t="s">
        <v>969</v>
      </c>
      <c r="I56" s="14">
        <f t="shared" si="2"/>
        <v>0.16</v>
      </c>
      <c r="J56" s="14">
        <v>0.64</v>
      </c>
      <c r="K56" s="109">
        <f t="shared" si="3"/>
        <v>0.48</v>
      </c>
      <c r="L56" s="115"/>
    </row>
    <row r="57" spans="1:12" ht="24" customHeight="1">
      <c r="A57" s="114"/>
      <c r="B57" s="107">
        <f>'Tax Invoice'!D52</f>
        <v>3</v>
      </c>
      <c r="C57" s="10" t="s">
        <v>757</v>
      </c>
      <c r="D57" s="10" t="s">
        <v>879</v>
      </c>
      <c r="E57" s="118" t="s">
        <v>27</v>
      </c>
      <c r="F57" s="139"/>
      <c r="G57" s="140"/>
      <c r="H57" s="11" t="s">
        <v>969</v>
      </c>
      <c r="I57" s="14">
        <f t="shared" si="2"/>
        <v>0.19</v>
      </c>
      <c r="J57" s="14">
        <v>0.73</v>
      </c>
      <c r="K57" s="109">
        <f t="shared" si="3"/>
        <v>0.57000000000000006</v>
      </c>
      <c r="L57" s="115"/>
    </row>
    <row r="58" spans="1:12" ht="24" customHeight="1">
      <c r="A58" s="114"/>
      <c r="B58" s="107">
        <f>'Tax Invoice'!D53</f>
        <v>25</v>
      </c>
      <c r="C58" s="10" t="s">
        <v>759</v>
      </c>
      <c r="D58" s="10" t="s">
        <v>759</v>
      </c>
      <c r="E58" s="118" t="s">
        <v>760</v>
      </c>
      <c r="F58" s="139" t="s">
        <v>107</v>
      </c>
      <c r="G58" s="140"/>
      <c r="H58" s="11" t="s">
        <v>761</v>
      </c>
      <c r="I58" s="14">
        <f t="shared" si="2"/>
        <v>0.19</v>
      </c>
      <c r="J58" s="14">
        <v>0.76</v>
      </c>
      <c r="K58" s="109">
        <f t="shared" si="3"/>
        <v>4.75</v>
      </c>
      <c r="L58" s="115"/>
    </row>
    <row r="59" spans="1:12" ht="24" customHeight="1">
      <c r="A59" s="114"/>
      <c r="B59" s="107">
        <f>'Tax Invoice'!D54</f>
        <v>3</v>
      </c>
      <c r="C59" s="10" t="s">
        <v>759</v>
      </c>
      <c r="D59" s="10" t="s">
        <v>759</v>
      </c>
      <c r="E59" s="118" t="s">
        <v>760</v>
      </c>
      <c r="F59" s="139" t="s">
        <v>210</v>
      </c>
      <c r="G59" s="140"/>
      <c r="H59" s="11" t="s">
        <v>761</v>
      </c>
      <c r="I59" s="14">
        <f t="shared" si="2"/>
        <v>0.19</v>
      </c>
      <c r="J59" s="14">
        <v>0.76</v>
      </c>
      <c r="K59" s="109">
        <f t="shared" si="3"/>
        <v>0.57000000000000006</v>
      </c>
      <c r="L59" s="115"/>
    </row>
    <row r="60" spans="1:12" ht="24" customHeight="1">
      <c r="A60" s="114"/>
      <c r="B60" s="107">
        <f>'Tax Invoice'!D55</f>
        <v>20</v>
      </c>
      <c r="C60" s="10" t="s">
        <v>759</v>
      </c>
      <c r="D60" s="10" t="s">
        <v>759</v>
      </c>
      <c r="E60" s="118" t="s">
        <v>762</v>
      </c>
      <c r="F60" s="139" t="s">
        <v>107</v>
      </c>
      <c r="G60" s="140"/>
      <c r="H60" s="11" t="s">
        <v>761</v>
      </c>
      <c r="I60" s="14">
        <f t="shared" si="2"/>
        <v>0.19</v>
      </c>
      <c r="J60" s="14">
        <v>0.76</v>
      </c>
      <c r="K60" s="109">
        <f t="shared" si="3"/>
        <v>3.8</v>
      </c>
      <c r="L60" s="115"/>
    </row>
    <row r="61" spans="1:12" ht="24" customHeight="1">
      <c r="A61" s="114"/>
      <c r="B61" s="107">
        <f>'Tax Invoice'!D56</f>
        <v>3</v>
      </c>
      <c r="C61" s="10" t="s">
        <v>759</v>
      </c>
      <c r="D61" s="10" t="s">
        <v>759</v>
      </c>
      <c r="E61" s="118" t="s">
        <v>762</v>
      </c>
      <c r="F61" s="139" t="s">
        <v>214</v>
      </c>
      <c r="G61" s="140"/>
      <c r="H61" s="11" t="s">
        <v>761</v>
      </c>
      <c r="I61" s="14">
        <f t="shared" si="2"/>
        <v>0.19</v>
      </c>
      <c r="J61" s="14">
        <v>0.76</v>
      </c>
      <c r="K61" s="109">
        <f t="shared" si="3"/>
        <v>0.57000000000000006</v>
      </c>
      <c r="L61" s="115"/>
    </row>
    <row r="62" spans="1:12" ht="24" customHeight="1">
      <c r="A62" s="114"/>
      <c r="B62" s="107">
        <f>'Tax Invoice'!D57</f>
        <v>3</v>
      </c>
      <c r="C62" s="10" t="s">
        <v>759</v>
      </c>
      <c r="D62" s="10" t="s">
        <v>759</v>
      </c>
      <c r="E62" s="118" t="s">
        <v>762</v>
      </c>
      <c r="F62" s="139" t="s">
        <v>268</v>
      </c>
      <c r="G62" s="140"/>
      <c r="H62" s="11" t="s">
        <v>761</v>
      </c>
      <c r="I62" s="14">
        <f t="shared" si="2"/>
        <v>0.19</v>
      </c>
      <c r="J62" s="14">
        <v>0.76</v>
      </c>
      <c r="K62" s="109">
        <f t="shared" si="3"/>
        <v>0.57000000000000006</v>
      </c>
      <c r="L62" s="115"/>
    </row>
    <row r="63" spans="1:12" ht="24" customHeight="1">
      <c r="A63" s="114"/>
      <c r="B63" s="107">
        <f>'Tax Invoice'!D58</f>
        <v>1</v>
      </c>
      <c r="C63" s="10" t="s">
        <v>763</v>
      </c>
      <c r="D63" s="10" t="s">
        <v>763</v>
      </c>
      <c r="E63" s="118" t="s">
        <v>348</v>
      </c>
      <c r="F63" s="139"/>
      <c r="G63" s="140"/>
      <c r="H63" s="11" t="s">
        <v>764</v>
      </c>
      <c r="I63" s="14">
        <f t="shared" si="2"/>
        <v>1.27</v>
      </c>
      <c r="J63" s="14">
        <v>5.0599999999999996</v>
      </c>
      <c r="K63" s="109">
        <f t="shared" si="3"/>
        <v>1.27</v>
      </c>
      <c r="L63" s="115"/>
    </row>
    <row r="64" spans="1:12" ht="24" customHeight="1">
      <c r="A64" s="114"/>
      <c r="B64" s="107">
        <f>'Tax Invoice'!D59</f>
        <v>1</v>
      </c>
      <c r="C64" s="10" t="s">
        <v>763</v>
      </c>
      <c r="D64" s="10" t="s">
        <v>763</v>
      </c>
      <c r="E64" s="118" t="s">
        <v>728</v>
      </c>
      <c r="F64" s="139"/>
      <c r="G64" s="140"/>
      <c r="H64" s="11" t="s">
        <v>764</v>
      </c>
      <c r="I64" s="14">
        <f t="shared" si="2"/>
        <v>1.27</v>
      </c>
      <c r="J64" s="14">
        <v>5.0599999999999996</v>
      </c>
      <c r="K64" s="109">
        <f t="shared" si="3"/>
        <v>1.27</v>
      </c>
      <c r="L64" s="115"/>
    </row>
    <row r="65" spans="1:12" ht="24" customHeight="1">
      <c r="A65" s="114"/>
      <c r="B65" s="107">
        <f>'Tax Invoice'!D60</f>
        <v>1</v>
      </c>
      <c r="C65" s="10" t="s">
        <v>765</v>
      </c>
      <c r="D65" s="10" t="s">
        <v>765</v>
      </c>
      <c r="E65" s="118" t="s">
        <v>348</v>
      </c>
      <c r="F65" s="139"/>
      <c r="G65" s="140"/>
      <c r="H65" s="11" t="s">
        <v>766</v>
      </c>
      <c r="I65" s="14">
        <f t="shared" si="2"/>
        <v>1.77</v>
      </c>
      <c r="J65" s="14">
        <v>7.08</v>
      </c>
      <c r="K65" s="109">
        <f t="shared" si="3"/>
        <v>1.77</v>
      </c>
      <c r="L65" s="115"/>
    </row>
    <row r="66" spans="1:12" ht="24" customHeight="1">
      <c r="A66" s="114"/>
      <c r="B66" s="107">
        <f>'Tax Invoice'!D61</f>
        <v>5</v>
      </c>
      <c r="C66" s="10" t="s">
        <v>767</v>
      </c>
      <c r="D66" s="10" t="s">
        <v>767</v>
      </c>
      <c r="E66" s="118"/>
      <c r="F66" s="139"/>
      <c r="G66" s="140"/>
      <c r="H66" s="11" t="s">
        <v>986</v>
      </c>
      <c r="I66" s="14">
        <f t="shared" si="2"/>
        <v>1.7</v>
      </c>
      <c r="J66" s="14">
        <v>6.79</v>
      </c>
      <c r="K66" s="109">
        <f t="shared" si="3"/>
        <v>8.5</v>
      </c>
      <c r="L66" s="115"/>
    </row>
    <row r="67" spans="1:12" ht="24" customHeight="1">
      <c r="A67" s="114"/>
      <c r="B67" s="107">
        <f>'Tax Invoice'!D62</f>
        <v>6</v>
      </c>
      <c r="C67" s="10" t="s">
        <v>768</v>
      </c>
      <c r="D67" s="10" t="s">
        <v>768</v>
      </c>
      <c r="E67" s="118"/>
      <c r="F67" s="139"/>
      <c r="G67" s="140"/>
      <c r="H67" s="11" t="s">
        <v>985</v>
      </c>
      <c r="I67" s="14">
        <f t="shared" si="2"/>
        <v>1.56</v>
      </c>
      <c r="J67" s="14">
        <v>6.21</v>
      </c>
      <c r="K67" s="109">
        <f t="shared" si="3"/>
        <v>9.36</v>
      </c>
      <c r="L67" s="115"/>
    </row>
    <row r="68" spans="1:12" ht="24" customHeight="1">
      <c r="A68" s="114"/>
      <c r="B68" s="107">
        <f>'Tax Invoice'!D63</f>
        <v>5</v>
      </c>
      <c r="C68" s="10" t="s">
        <v>769</v>
      </c>
      <c r="D68" s="10" t="s">
        <v>769</v>
      </c>
      <c r="E68" s="118"/>
      <c r="F68" s="139"/>
      <c r="G68" s="140"/>
      <c r="H68" s="11" t="s">
        <v>770</v>
      </c>
      <c r="I68" s="14">
        <f t="shared" si="2"/>
        <v>0.09</v>
      </c>
      <c r="J68" s="14">
        <v>0.33</v>
      </c>
      <c r="K68" s="109">
        <f t="shared" si="3"/>
        <v>0.44999999999999996</v>
      </c>
      <c r="L68" s="115"/>
    </row>
    <row r="69" spans="1:12" ht="30" customHeight="1">
      <c r="A69" s="114"/>
      <c r="B69" s="107">
        <f>'Tax Invoice'!D64</f>
        <v>3</v>
      </c>
      <c r="C69" s="10" t="s">
        <v>771</v>
      </c>
      <c r="D69" s="10" t="s">
        <v>771</v>
      </c>
      <c r="E69" s="118"/>
      <c r="F69" s="139"/>
      <c r="G69" s="140"/>
      <c r="H69" s="11" t="s">
        <v>970</v>
      </c>
      <c r="I69" s="14">
        <f t="shared" si="2"/>
        <v>0.23</v>
      </c>
      <c r="J69" s="14">
        <v>0.91</v>
      </c>
      <c r="K69" s="109">
        <f t="shared" si="3"/>
        <v>0.69000000000000006</v>
      </c>
      <c r="L69" s="115"/>
    </row>
    <row r="70" spans="1:12" ht="30" customHeight="1">
      <c r="A70" s="114"/>
      <c r="B70" s="107">
        <f>'Tax Invoice'!D65</f>
        <v>7</v>
      </c>
      <c r="C70" s="10" t="s">
        <v>773</v>
      </c>
      <c r="D70" s="10" t="s">
        <v>773</v>
      </c>
      <c r="E70" s="118"/>
      <c r="F70" s="139"/>
      <c r="G70" s="140"/>
      <c r="H70" s="11" t="s">
        <v>981</v>
      </c>
      <c r="I70" s="14">
        <f t="shared" si="2"/>
        <v>0.3</v>
      </c>
      <c r="J70" s="14">
        <v>1.19</v>
      </c>
      <c r="K70" s="109">
        <f t="shared" si="3"/>
        <v>2.1</v>
      </c>
      <c r="L70" s="115"/>
    </row>
    <row r="71" spans="1:12" ht="30" customHeight="1">
      <c r="A71" s="114"/>
      <c r="B71" s="107">
        <f>'Tax Invoice'!D66</f>
        <v>5</v>
      </c>
      <c r="C71" s="10" t="s">
        <v>774</v>
      </c>
      <c r="D71" s="10" t="s">
        <v>774</v>
      </c>
      <c r="E71" s="118"/>
      <c r="F71" s="139"/>
      <c r="G71" s="140"/>
      <c r="H71" s="11" t="s">
        <v>964</v>
      </c>
      <c r="I71" s="14">
        <f t="shared" si="2"/>
        <v>0.27</v>
      </c>
      <c r="J71" s="14">
        <v>1.08</v>
      </c>
      <c r="K71" s="109">
        <f t="shared" si="3"/>
        <v>1.35</v>
      </c>
      <c r="L71" s="115"/>
    </row>
    <row r="72" spans="1:12" ht="30" customHeight="1">
      <c r="A72" s="114"/>
      <c r="B72" s="107">
        <f>'Tax Invoice'!D67</f>
        <v>5</v>
      </c>
      <c r="C72" s="10" t="s">
        <v>775</v>
      </c>
      <c r="D72" s="10" t="s">
        <v>775</v>
      </c>
      <c r="E72" s="118"/>
      <c r="F72" s="139"/>
      <c r="G72" s="140"/>
      <c r="H72" s="11" t="s">
        <v>982</v>
      </c>
      <c r="I72" s="14">
        <f t="shared" si="2"/>
        <v>0.34</v>
      </c>
      <c r="J72" s="14">
        <v>1.33</v>
      </c>
      <c r="K72" s="109">
        <f t="shared" si="3"/>
        <v>1.7000000000000002</v>
      </c>
      <c r="L72" s="115"/>
    </row>
    <row r="73" spans="1:12" ht="12.75" customHeight="1">
      <c r="A73" s="114"/>
      <c r="B73" s="107">
        <f>'Tax Invoice'!D68</f>
        <v>2</v>
      </c>
      <c r="C73" s="10" t="s">
        <v>777</v>
      </c>
      <c r="D73" s="10" t="s">
        <v>880</v>
      </c>
      <c r="E73" s="118" t="s">
        <v>294</v>
      </c>
      <c r="F73" s="139"/>
      <c r="G73" s="140"/>
      <c r="H73" s="11" t="s">
        <v>778</v>
      </c>
      <c r="I73" s="14">
        <f t="shared" si="2"/>
        <v>0.22</v>
      </c>
      <c r="J73" s="14">
        <v>0.85</v>
      </c>
      <c r="K73" s="109">
        <f t="shared" si="3"/>
        <v>0.44</v>
      </c>
      <c r="L73" s="115"/>
    </row>
    <row r="74" spans="1:12" ht="12.75" customHeight="1">
      <c r="A74" s="114"/>
      <c r="B74" s="107">
        <f>'Tax Invoice'!D69</f>
        <v>2</v>
      </c>
      <c r="C74" s="10" t="s">
        <v>777</v>
      </c>
      <c r="D74" s="10" t="s">
        <v>881</v>
      </c>
      <c r="E74" s="118" t="s">
        <v>314</v>
      </c>
      <c r="F74" s="139"/>
      <c r="G74" s="140"/>
      <c r="H74" s="11" t="s">
        <v>778</v>
      </c>
      <c r="I74" s="14">
        <f t="shared" si="2"/>
        <v>0.22</v>
      </c>
      <c r="J74" s="14">
        <v>0.85</v>
      </c>
      <c r="K74" s="109">
        <f t="shared" si="3"/>
        <v>0.44</v>
      </c>
      <c r="L74" s="115"/>
    </row>
    <row r="75" spans="1:12" ht="12.75" customHeight="1">
      <c r="A75" s="114"/>
      <c r="B75" s="107">
        <f>'Tax Invoice'!D70</f>
        <v>2</v>
      </c>
      <c r="C75" s="10" t="s">
        <v>779</v>
      </c>
      <c r="D75" s="10" t="s">
        <v>882</v>
      </c>
      <c r="E75" s="118" t="s">
        <v>780</v>
      </c>
      <c r="F75" s="139"/>
      <c r="G75" s="140"/>
      <c r="H75" s="11" t="s">
        <v>781</v>
      </c>
      <c r="I75" s="14">
        <f t="shared" si="2"/>
        <v>0.08</v>
      </c>
      <c r="J75" s="14">
        <v>0.28999999999999998</v>
      </c>
      <c r="K75" s="109">
        <f t="shared" si="3"/>
        <v>0.16</v>
      </c>
      <c r="L75" s="115"/>
    </row>
    <row r="76" spans="1:12" ht="12.75" customHeight="1">
      <c r="A76" s="114"/>
      <c r="B76" s="107">
        <f>'Tax Invoice'!D71</f>
        <v>2</v>
      </c>
      <c r="C76" s="10" t="s">
        <v>779</v>
      </c>
      <c r="D76" s="10" t="s">
        <v>883</v>
      </c>
      <c r="E76" s="118" t="s">
        <v>298</v>
      </c>
      <c r="F76" s="139"/>
      <c r="G76" s="140"/>
      <c r="H76" s="11" t="s">
        <v>781</v>
      </c>
      <c r="I76" s="14">
        <f t="shared" si="2"/>
        <v>0.09</v>
      </c>
      <c r="J76" s="14">
        <v>0.33</v>
      </c>
      <c r="K76" s="109">
        <f t="shared" si="3"/>
        <v>0.18</v>
      </c>
      <c r="L76" s="115"/>
    </row>
    <row r="77" spans="1:12" ht="12.75" customHeight="1">
      <c r="A77" s="114"/>
      <c r="B77" s="107">
        <f>'Tax Invoice'!D72</f>
        <v>2</v>
      </c>
      <c r="C77" s="10" t="s">
        <v>779</v>
      </c>
      <c r="D77" s="10" t="s">
        <v>884</v>
      </c>
      <c r="E77" s="118" t="s">
        <v>294</v>
      </c>
      <c r="F77" s="139"/>
      <c r="G77" s="140"/>
      <c r="H77" s="11" t="s">
        <v>781</v>
      </c>
      <c r="I77" s="14">
        <f t="shared" si="2"/>
        <v>9.9999999999999992E-2</v>
      </c>
      <c r="J77" s="14">
        <v>0.38</v>
      </c>
      <c r="K77" s="109">
        <f t="shared" si="3"/>
        <v>0.19999999999999998</v>
      </c>
      <c r="L77" s="115"/>
    </row>
    <row r="78" spans="1:12" ht="12.75" customHeight="1">
      <c r="A78" s="114"/>
      <c r="B78" s="107">
        <f>'Tax Invoice'!D73</f>
        <v>2</v>
      </c>
      <c r="C78" s="10" t="s">
        <v>779</v>
      </c>
      <c r="D78" s="10" t="s">
        <v>885</v>
      </c>
      <c r="E78" s="118" t="s">
        <v>314</v>
      </c>
      <c r="F78" s="139"/>
      <c r="G78" s="140"/>
      <c r="H78" s="11" t="s">
        <v>781</v>
      </c>
      <c r="I78" s="14">
        <f t="shared" si="2"/>
        <v>0.12</v>
      </c>
      <c r="J78" s="14">
        <v>0.46</v>
      </c>
      <c r="K78" s="109">
        <f t="shared" si="3"/>
        <v>0.24</v>
      </c>
      <c r="L78" s="115"/>
    </row>
    <row r="79" spans="1:12" ht="12.75" customHeight="1">
      <c r="A79" s="114"/>
      <c r="B79" s="107">
        <f>'Tax Invoice'!D74</f>
        <v>2</v>
      </c>
      <c r="C79" s="10" t="s">
        <v>779</v>
      </c>
      <c r="D79" s="10" t="s">
        <v>886</v>
      </c>
      <c r="E79" s="118" t="s">
        <v>701</v>
      </c>
      <c r="F79" s="139"/>
      <c r="G79" s="140"/>
      <c r="H79" s="11" t="s">
        <v>781</v>
      </c>
      <c r="I79" s="14">
        <f t="shared" si="2"/>
        <v>0.14000000000000001</v>
      </c>
      <c r="J79" s="14">
        <v>0.55000000000000004</v>
      </c>
      <c r="K79" s="109">
        <f t="shared" si="3"/>
        <v>0.28000000000000003</v>
      </c>
      <c r="L79" s="115"/>
    </row>
    <row r="80" spans="1:12" ht="12.75" customHeight="1">
      <c r="A80" s="114"/>
      <c r="B80" s="107">
        <f>'Tax Invoice'!D75</f>
        <v>2</v>
      </c>
      <c r="C80" s="10" t="s">
        <v>570</v>
      </c>
      <c r="D80" s="10" t="s">
        <v>887</v>
      </c>
      <c r="E80" s="118" t="s">
        <v>572</v>
      </c>
      <c r="F80" s="139"/>
      <c r="G80" s="140"/>
      <c r="H80" s="11" t="s">
        <v>573</v>
      </c>
      <c r="I80" s="14">
        <f t="shared" si="2"/>
        <v>6.9999999999999993E-2</v>
      </c>
      <c r="J80" s="14">
        <v>0.25</v>
      </c>
      <c r="K80" s="109">
        <f t="shared" si="3"/>
        <v>0.13999999999999999</v>
      </c>
      <c r="L80" s="115"/>
    </row>
    <row r="81" spans="1:12" ht="12.75" customHeight="1">
      <c r="A81" s="114"/>
      <c r="B81" s="107">
        <f>'Tax Invoice'!D76</f>
        <v>2</v>
      </c>
      <c r="C81" s="10" t="s">
        <v>570</v>
      </c>
      <c r="D81" s="10" t="s">
        <v>888</v>
      </c>
      <c r="E81" s="118" t="s">
        <v>780</v>
      </c>
      <c r="F81" s="139"/>
      <c r="G81" s="140"/>
      <c r="H81" s="11" t="s">
        <v>573</v>
      </c>
      <c r="I81" s="14">
        <f t="shared" si="2"/>
        <v>0.08</v>
      </c>
      <c r="J81" s="14">
        <v>0.28999999999999998</v>
      </c>
      <c r="K81" s="109">
        <f t="shared" si="3"/>
        <v>0.16</v>
      </c>
      <c r="L81" s="115"/>
    </row>
    <row r="82" spans="1:12" ht="12.75" customHeight="1">
      <c r="A82" s="114"/>
      <c r="B82" s="107">
        <f>'Tax Invoice'!D77</f>
        <v>2</v>
      </c>
      <c r="C82" s="10" t="s">
        <v>570</v>
      </c>
      <c r="D82" s="10" t="s">
        <v>889</v>
      </c>
      <c r="E82" s="118" t="s">
        <v>782</v>
      </c>
      <c r="F82" s="139"/>
      <c r="G82" s="140"/>
      <c r="H82" s="11" t="s">
        <v>573</v>
      </c>
      <c r="I82" s="14">
        <f t="shared" si="2"/>
        <v>0.09</v>
      </c>
      <c r="J82" s="14">
        <v>0.33</v>
      </c>
      <c r="K82" s="109">
        <f t="shared" si="3"/>
        <v>0.18</v>
      </c>
      <c r="L82" s="115"/>
    </row>
    <row r="83" spans="1:12" ht="12.75" customHeight="1">
      <c r="A83" s="114"/>
      <c r="B83" s="107">
        <f>'Tax Invoice'!D78</f>
        <v>2</v>
      </c>
      <c r="C83" s="10" t="s">
        <v>570</v>
      </c>
      <c r="D83" s="10" t="s">
        <v>890</v>
      </c>
      <c r="E83" s="118" t="s">
        <v>298</v>
      </c>
      <c r="F83" s="139"/>
      <c r="G83" s="140"/>
      <c r="H83" s="11" t="s">
        <v>573</v>
      </c>
      <c r="I83" s="14">
        <f t="shared" si="2"/>
        <v>0.09</v>
      </c>
      <c r="J83" s="14">
        <v>0.33</v>
      </c>
      <c r="K83" s="109">
        <f t="shared" si="3"/>
        <v>0.18</v>
      </c>
      <c r="L83" s="115"/>
    </row>
    <row r="84" spans="1:12" ht="12.75" customHeight="1">
      <c r="A84" s="114"/>
      <c r="B84" s="107">
        <f>'Tax Invoice'!D79</f>
        <v>2</v>
      </c>
      <c r="C84" s="10" t="s">
        <v>570</v>
      </c>
      <c r="D84" s="10" t="s">
        <v>891</v>
      </c>
      <c r="E84" s="118" t="s">
        <v>294</v>
      </c>
      <c r="F84" s="139"/>
      <c r="G84" s="140"/>
      <c r="H84" s="11" t="s">
        <v>573</v>
      </c>
      <c r="I84" s="14">
        <f t="shared" si="2"/>
        <v>9.9999999999999992E-2</v>
      </c>
      <c r="J84" s="14">
        <v>0.38</v>
      </c>
      <c r="K84" s="109">
        <f t="shared" si="3"/>
        <v>0.19999999999999998</v>
      </c>
      <c r="L84" s="115"/>
    </row>
    <row r="85" spans="1:12" ht="12.75" customHeight="1">
      <c r="A85" s="114"/>
      <c r="B85" s="107">
        <f>'Tax Invoice'!D80</f>
        <v>2</v>
      </c>
      <c r="C85" s="10" t="s">
        <v>570</v>
      </c>
      <c r="D85" s="10" t="s">
        <v>892</v>
      </c>
      <c r="E85" s="118" t="s">
        <v>314</v>
      </c>
      <c r="F85" s="139"/>
      <c r="G85" s="140"/>
      <c r="H85" s="11" t="s">
        <v>573</v>
      </c>
      <c r="I85" s="14">
        <f t="shared" si="2"/>
        <v>0.12</v>
      </c>
      <c r="J85" s="14">
        <v>0.46</v>
      </c>
      <c r="K85" s="109">
        <f t="shared" si="3"/>
        <v>0.24</v>
      </c>
      <c r="L85" s="115"/>
    </row>
    <row r="86" spans="1:12" ht="12.75" customHeight="1">
      <c r="A86" s="114"/>
      <c r="B86" s="107">
        <f>'Tax Invoice'!D81</f>
        <v>2</v>
      </c>
      <c r="C86" s="10" t="s">
        <v>570</v>
      </c>
      <c r="D86" s="10" t="s">
        <v>893</v>
      </c>
      <c r="E86" s="118" t="s">
        <v>701</v>
      </c>
      <c r="F86" s="139"/>
      <c r="G86" s="140"/>
      <c r="H86" s="11" t="s">
        <v>573</v>
      </c>
      <c r="I86" s="14">
        <f t="shared" si="2"/>
        <v>0.14000000000000001</v>
      </c>
      <c r="J86" s="14">
        <v>0.55000000000000004</v>
      </c>
      <c r="K86" s="109">
        <f t="shared" si="3"/>
        <v>0.28000000000000003</v>
      </c>
      <c r="L86" s="115"/>
    </row>
    <row r="87" spans="1:12" ht="24" customHeight="1">
      <c r="A87" s="114"/>
      <c r="B87" s="107">
        <f>'Tax Invoice'!D82</f>
        <v>2</v>
      </c>
      <c r="C87" s="10" t="s">
        <v>783</v>
      </c>
      <c r="D87" s="10" t="s">
        <v>894</v>
      </c>
      <c r="E87" s="118" t="s">
        <v>572</v>
      </c>
      <c r="F87" s="139" t="s">
        <v>273</v>
      </c>
      <c r="G87" s="140"/>
      <c r="H87" s="11" t="s">
        <v>784</v>
      </c>
      <c r="I87" s="14">
        <f t="shared" ref="I87:I118" si="4">ROUNDUP(J87*$N$1,2)</f>
        <v>0.11</v>
      </c>
      <c r="J87" s="14">
        <v>0.42</v>
      </c>
      <c r="K87" s="109">
        <f t="shared" ref="K87:K118" si="5">I87*B87</f>
        <v>0.22</v>
      </c>
      <c r="L87" s="115"/>
    </row>
    <row r="88" spans="1:12" ht="24" customHeight="1">
      <c r="A88" s="114"/>
      <c r="B88" s="107">
        <f>'Tax Invoice'!D83</f>
        <v>2</v>
      </c>
      <c r="C88" s="10" t="s">
        <v>783</v>
      </c>
      <c r="D88" s="10" t="s">
        <v>894</v>
      </c>
      <c r="E88" s="118" t="s">
        <v>572</v>
      </c>
      <c r="F88" s="139" t="s">
        <v>272</v>
      </c>
      <c r="G88" s="140"/>
      <c r="H88" s="11" t="s">
        <v>784</v>
      </c>
      <c r="I88" s="14">
        <f t="shared" si="4"/>
        <v>0.11</v>
      </c>
      <c r="J88" s="14">
        <v>0.42</v>
      </c>
      <c r="K88" s="109">
        <f t="shared" si="5"/>
        <v>0.22</v>
      </c>
      <c r="L88" s="115"/>
    </row>
    <row r="89" spans="1:12" ht="24" customHeight="1">
      <c r="A89" s="114"/>
      <c r="B89" s="107">
        <f>'Tax Invoice'!D84</f>
        <v>2</v>
      </c>
      <c r="C89" s="10" t="s">
        <v>783</v>
      </c>
      <c r="D89" s="10" t="s">
        <v>894</v>
      </c>
      <c r="E89" s="118" t="s">
        <v>572</v>
      </c>
      <c r="F89" s="139" t="s">
        <v>785</v>
      </c>
      <c r="G89" s="140"/>
      <c r="H89" s="11" t="s">
        <v>784</v>
      </c>
      <c r="I89" s="14">
        <f t="shared" si="4"/>
        <v>0.11</v>
      </c>
      <c r="J89" s="14">
        <v>0.42</v>
      </c>
      <c r="K89" s="109">
        <f t="shared" si="5"/>
        <v>0.22</v>
      </c>
      <c r="L89" s="115"/>
    </row>
    <row r="90" spans="1:12" ht="24" customHeight="1">
      <c r="A90" s="114"/>
      <c r="B90" s="107">
        <f>'Tax Invoice'!D85</f>
        <v>2</v>
      </c>
      <c r="C90" s="10" t="s">
        <v>783</v>
      </c>
      <c r="D90" s="10" t="s">
        <v>895</v>
      </c>
      <c r="E90" s="118" t="s">
        <v>780</v>
      </c>
      <c r="F90" s="139" t="s">
        <v>273</v>
      </c>
      <c r="G90" s="140"/>
      <c r="H90" s="11" t="s">
        <v>784</v>
      </c>
      <c r="I90" s="14">
        <f t="shared" si="4"/>
        <v>0.12</v>
      </c>
      <c r="J90" s="14">
        <v>0.46</v>
      </c>
      <c r="K90" s="109">
        <f t="shared" si="5"/>
        <v>0.24</v>
      </c>
      <c r="L90" s="115"/>
    </row>
    <row r="91" spans="1:12" ht="24" customHeight="1">
      <c r="A91" s="114"/>
      <c r="B91" s="107">
        <f>'Tax Invoice'!D86</f>
        <v>2</v>
      </c>
      <c r="C91" s="10" t="s">
        <v>783</v>
      </c>
      <c r="D91" s="10" t="s">
        <v>895</v>
      </c>
      <c r="E91" s="118" t="s">
        <v>780</v>
      </c>
      <c r="F91" s="139" t="s">
        <v>272</v>
      </c>
      <c r="G91" s="140"/>
      <c r="H91" s="11" t="s">
        <v>784</v>
      </c>
      <c r="I91" s="14">
        <f t="shared" si="4"/>
        <v>0.12</v>
      </c>
      <c r="J91" s="14">
        <v>0.46</v>
      </c>
      <c r="K91" s="109">
        <f t="shared" si="5"/>
        <v>0.24</v>
      </c>
      <c r="L91" s="115"/>
    </row>
    <row r="92" spans="1:12" ht="24" customHeight="1">
      <c r="A92" s="114"/>
      <c r="B92" s="107">
        <f>'Tax Invoice'!D87</f>
        <v>2</v>
      </c>
      <c r="C92" s="10" t="s">
        <v>783</v>
      </c>
      <c r="D92" s="10" t="s">
        <v>895</v>
      </c>
      <c r="E92" s="118" t="s">
        <v>780</v>
      </c>
      <c r="F92" s="139" t="s">
        <v>785</v>
      </c>
      <c r="G92" s="140"/>
      <c r="H92" s="11" t="s">
        <v>784</v>
      </c>
      <c r="I92" s="14">
        <f t="shared" si="4"/>
        <v>0.12</v>
      </c>
      <c r="J92" s="14">
        <v>0.46</v>
      </c>
      <c r="K92" s="109">
        <f t="shared" si="5"/>
        <v>0.24</v>
      </c>
      <c r="L92" s="115"/>
    </row>
    <row r="93" spans="1:12" ht="24" customHeight="1">
      <c r="A93" s="114"/>
      <c r="B93" s="107">
        <f>'Tax Invoice'!D88</f>
        <v>2</v>
      </c>
      <c r="C93" s="10" t="s">
        <v>783</v>
      </c>
      <c r="D93" s="10" t="s">
        <v>896</v>
      </c>
      <c r="E93" s="118" t="s">
        <v>782</v>
      </c>
      <c r="F93" s="139" t="s">
        <v>273</v>
      </c>
      <c r="G93" s="140"/>
      <c r="H93" s="11" t="s">
        <v>784</v>
      </c>
      <c r="I93" s="14">
        <f t="shared" si="4"/>
        <v>0.13</v>
      </c>
      <c r="J93" s="14">
        <v>0.5</v>
      </c>
      <c r="K93" s="109">
        <f t="shared" si="5"/>
        <v>0.26</v>
      </c>
      <c r="L93" s="115"/>
    </row>
    <row r="94" spans="1:12" ht="24" customHeight="1">
      <c r="A94" s="114"/>
      <c r="B94" s="107">
        <f>'Tax Invoice'!D89</f>
        <v>2</v>
      </c>
      <c r="C94" s="10" t="s">
        <v>783</v>
      </c>
      <c r="D94" s="10" t="s">
        <v>896</v>
      </c>
      <c r="E94" s="118" t="s">
        <v>782</v>
      </c>
      <c r="F94" s="139" t="s">
        <v>272</v>
      </c>
      <c r="G94" s="140"/>
      <c r="H94" s="11" t="s">
        <v>784</v>
      </c>
      <c r="I94" s="14">
        <f t="shared" si="4"/>
        <v>0.13</v>
      </c>
      <c r="J94" s="14">
        <v>0.5</v>
      </c>
      <c r="K94" s="109">
        <f t="shared" si="5"/>
        <v>0.26</v>
      </c>
      <c r="L94" s="115"/>
    </row>
    <row r="95" spans="1:12" ht="24" customHeight="1">
      <c r="A95" s="114"/>
      <c r="B95" s="107">
        <f>'Tax Invoice'!D90</f>
        <v>2</v>
      </c>
      <c r="C95" s="10" t="s">
        <v>783</v>
      </c>
      <c r="D95" s="10" t="s">
        <v>896</v>
      </c>
      <c r="E95" s="118" t="s">
        <v>782</v>
      </c>
      <c r="F95" s="139" t="s">
        <v>785</v>
      </c>
      <c r="G95" s="140"/>
      <c r="H95" s="11" t="s">
        <v>784</v>
      </c>
      <c r="I95" s="14">
        <f t="shared" si="4"/>
        <v>0.13</v>
      </c>
      <c r="J95" s="14">
        <v>0.5</v>
      </c>
      <c r="K95" s="109">
        <f t="shared" si="5"/>
        <v>0.26</v>
      </c>
      <c r="L95" s="115"/>
    </row>
    <row r="96" spans="1:12" ht="24" customHeight="1">
      <c r="A96" s="114"/>
      <c r="B96" s="107">
        <f>'Tax Invoice'!D91</f>
        <v>2</v>
      </c>
      <c r="C96" s="10" t="s">
        <v>783</v>
      </c>
      <c r="D96" s="10" t="s">
        <v>897</v>
      </c>
      <c r="E96" s="118" t="s">
        <v>298</v>
      </c>
      <c r="F96" s="139" t="s">
        <v>273</v>
      </c>
      <c r="G96" s="140"/>
      <c r="H96" s="11" t="s">
        <v>784</v>
      </c>
      <c r="I96" s="14">
        <f t="shared" si="4"/>
        <v>0.14000000000000001</v>
      </c>
      <c r="J96" s="14">
        <v>0.55000000000000004</v>
      </c>
      <c r="K96" s="109">
        <f t="shared" si="5"/>
        <v>0.28000000000000003</v>
      </c>
      <c r="L96" s="115"/>
    </row>
    <row r="97" spans="1:12" ht="24" customHeight="1">
      <c r="A97" s="114"/>
      <c r="B97" s="107">
        <f>'Tax Invoice'!D92</f>
        <v>2</v>
      </c>
      <c r="C97" s="10" t="s">
        <v>783</v>
      </c>
      <c r="D97" s="10" t="s">
        <v>897</v>
      </c>
      <c r="E97" s="118" t="s">
        <v>298</v>
      </c>
      <c r="F97" s="139" t="s">
        <v>272</v>
      </c>
      <c r="G97" s="140"/>
      <c r="H97" s="11" t="s">
        <v>784</v>
      </c>
      <c r="I97" s="14">
        <f t="shared" si="4"/>
        <v>0.14000000000000001</v>
      </c>
      <c r="J97" s="14">
        <v>0.55000000000000004</v>
      </c>
      <c r="K97" s="109">
        <f t="shared" si="5"/>
        <v>0.28000000000000003</v>
      </c>
      <c r="L97" s="115"/>
    </row>
    <row r="98" spans="1:12" ht="24" customHeight="1">
      <c r="A98" s="114"/>
      <c r="B98" s="107">
        <f>'Tax Invoice'!D93</f>
        <v>2</v>
      </c>
      <c r="C98" s="10" t="s">
        <v>783</v>
      </c>
      <c r="D98" s="10" t="s">
        <v>897</v>
      </c>
      <c r="E98" s="118" t="s">
        <v>298</v>
      </c>
      <c r="F98" s="139" t="s">
        <v>785</v>
      </c>
      <c r="G98" s="140"/>
      <c r="H98" s="11" t="s">
        <v>784</v>
      </c>
      <c r="I98" s="14">
        <f t="shared" si="4"/>
        <v>0.14000000000000001</v>
      </c>
      <c r="J98" s="14">
        <v>0.55000000000000004</v>
      </c>
      <c r="K98" s="109">
        <f t="shared" si="5"/>
        <v>0.28000000000000003</v>
      </c>
      <c r="L98" s="115"/>
    </row>
    <row r="99" spans="1:12" ht="24" customHeight="1">
      <c r="A99" s="114"/>
      <c r="B99" s="107">
        <f>'Tax Invoice'!D94</f>
        <v>2</v>
      </c>
      <c r="C99" s="10" t="s">
        <v>783</v>
      </c>
      <c r="D99" s="10" t="s">
        <v>898</v>
      </c>
      <c r="E99" s="118" t="s">
        <v>294</v>
      </c>
      <c r="F99" s="139" t="s">
        <v>273</v>
      </c>
      <c r="G99" s="140"/>
      <c r="H99" s="11" t="s">
        <v>784</v>
      </c>
      <c r="I99" s="14">
        <f t="shared" si="4"/>
        <v>0.15000000000000002</v>
      </c>
      <c r="J99" s="14">
        <v>0.59</v>
      </c>
      <c r="K99" s="109">
        <f t="shared" si="5"/>
        <v>0.30000000000000004</v>
      </c>
      <c r="L99" s="115"/>
    </row>
    <row r="100" spans="1:12" ht="24" customHeight="1">
      <c r="A100" s="114"/>
      <c r="B100" s="107">
        <f>'Tax Invoice'!D95</f>
        <v>2</v>
      </c>
      <c r="C100" s="10" t="s">
        <v>783</v>
      </c>
      <c r="D100" s="10" t="s">
        <v>898</v>
      </c>
      <c r="E100" s="118" t="s">
        <v>294</v>
      </c>
      <c r="F100" s="139" t="s">
        <v>272</v>
      </c>
      <c r="G100" s="140"/>
      <c r="H100" s="11" t="s">
        <v>784</v>
      </c>
      <c r="I100" s="14">
        <f t="shared" si="4"/>
        <v>0.15000000000000002</v>
      </c>
      <c r="J100" s="14">
        <v>0.59</v>
      </c>
      <c r="K100" s="109">
        <f t="shared" si="5"/>
        <v>0.30000000000000004</v>
      </c>
      <c r="L100" s="115"/>
    </row>
    <row r="101" spans="1:12" ht="24" customHeight="1">
      <c r="A101" s="114"/>
      <c r="B101" s="107">
        <f>'Tax Invoice'!D96</f>
        <v>2</v>
      </c>
      <c r="C101" s="10" t="s">
        <v>783</v>
      </c>
      <c r="D101" s="10" t="s">
        <v>898</v>
      </c>
      <c r="E101" s="118" t="s">
        <v>294</v>
      </c>
      <c r="F101" s="139" t="s">
        <v>785</v>
      </c>
      <c r="G101" s="140"/>
      <c r="H101" s="11" t="s">
        <v>784</v>
      </c>
      <c r="I101" s="14">
        <f t="shared" si="4"/>
        <v>0.15000000000000002</v>
      </c>
      <c r="J101" s="14">
        <v>0.59</v>
      </c>
      <c r="K101" s="109">
        <f t="shared" si="5"/>
        <v>0.30000000000000004</v>
      </c>
      <c r="L101" s="115"/>
    </row>
    <row r="102" spans="1:12" ht="24" customHeight="1">
      <c r="A102" s="114"/>
      <c r="B102" s="107">
        <f>'Tax Invoice'!D97</f>
        <v>2</v>
      </c>
      <c r="C102" s="10" t="s">
        <v>783</v>
      </c>
      <c r="D102" s="10" t="s">
        <v>899</v>
      </c>
      <c r="E102" s="118" t="s">
        <v>314</v>
      </c>
      <c r="F102" s="139" t="s">
        <v>273</v>
      </c>
      <c r="G102" s="140"/>
      <c r="H102" s="11" t="s">
        <v>784</v>
      </c>
      <c r="I102" s="14">
        <f t="shared" si="4"/>
        <v>0.16</v>
      </c>
      <c r="J102" s="14">
        <v>0.63</v>
      </c>
      <c r="K102" s="109">
        <f t="shared" si="5"/>
        <v>0.32</v>
      </c>
      <c r="L102" s="115"/>
    </row>
    <row r="103" spans="1:12" ht="24" customHeight="1">
      <c r="A103" s="114"/>
      <c r="B103" s="107">
        <f>'Tax Invoice'!D98</f>
        <v>2</v>
      </c>
      <c r="C103" s="10" t="s">
        <v>783</v>
      </c>
      <c r="D103" s="10" t="s">
        <v>899</v>
      </c>
      <c r="E103" s="118" t="s">
        <v>314</v>
      </c>
      <c r="F103" s="139" t="s">
        <v>272</v>
      </c>
      <c r="G103" s="140"/>
      <c r="H103" s="11" t="s">
        <v>784</v>
      </c>
      <c r="I103" s="14">
        <f t="shared" si="4"/>
        <v>0.16</v>
      </c>
      <c r="J103" s="14">
        <v>0.63</v>
      </c>
      <c r="K103" s="109">
        <f t="shared" si="5"/>
        <v>0.32</v>
      </c>
      <c r="L103" s="115"/>
    </row>
    <row r="104" spans="1:12" ht="24" customHeight="1">
      <c r="A104" s="114"/>
      <c r="B104" s="107">
        <f>'Tax Invoice'!D99</f>
        <v>2</v>
      </c>
      <c r="C104" s="10" t="s">
        <v>783</v>
      </c>
      <c r="D104" s="10" t="s">
        <v>899</v>
      </c>
      <c r="E104" s="118" t="s">
        <v>314</v>
      </c>
      <c r="F104" s="139" t="s">
        <v>785</v>
      </c>
      <c r="G104" s="140"/>
      <c r="H104" s="11" t="s">
        <v>784</v>
      </c>
      <c r="I104" s="14">
        <f t="shared" si="4"/>
        <v>0.16</v>
      </c>
      <c r="J104" s="14">
        <v>0.63</v>
      </c>
      <c r="K104" s="109">
        <f t="shared" si="5"/>
        <v>0.32</v>
      </c>
      <c r="L104" s="115"/>
    </row>
    <row r="105" spans="1:12" ht="24" customHeight="1">
      <c r="A105" s="114"/>
      <c r="B105" s="107">
        <f>'Tax Invoice'!D100</f>
        <v>2</v>
      </c>
      <c r="C105" s="10" t="s">
        <v>783</v>
      </c>
      <c r="D105" s="10" t="s">
        <v>900</v>
      </c>
      <c r="E105" s="118" t="s">
        <v>701</v>
      </c>
      <c r="F105" s="139" t="s">
        <v>273</v>
      </c>
      <c r="G105" s="140"/>
      <c r="H105" s="11" t="s">
        <v>784</v>
      </c>
      <c r="I105" s="14">
        <f t="shared" si="4"/>
        <v>0.17</v>
      </c>
      <c r="J105" s="14">
        <v>0.67</v>
      </c>
      <c r="K105" s="109">
        <f t="shared" si="5"/>
        <v>0.34</v>
      </c>
      <c r="L105" s="115"/>
    </row>
    <row r="106" spans="1:12" ht="24" customHeight="1">
      <c r="A106" s="114"/>
      <c r="B106" s="107">
        <f>'Tax Invoice'!D101</f>
        <v>2</v>
      </c>
      <c r="C106" s="10" t="s">
        <v>783</v>
      </c>
      <c r="D106" s="10" t="s">
        <v>900</v>
      </c>
      <c r="E106" s="118" t="s">
        <v>701</v>
      </c>
      <c r="F106" s="139" t="s">
        <v>272</v>
      </c>
      <c r="G106" s="140"/>
      <c r="H106" s="11" t="s">
        <v>784</v>
      </c>
      <c r="I106" s="14">
        <f t="shared" si="4"/>
        <v>0.17</v>
      </c>
      <c r="J106" s="14">
        <v>0.67</v>
      </c>
      <c r="K106" s="109">
        <f t="shared" si="5"/>
        <v>0.34</v>
      </c>
      <c r="L106" s="115"/>
    </row>
    <row r="107" spans="1:12" ht="24" customHeight="1">
      <c r="A107" s="114"/>
      <c r="B107" s="107">
        <f>'Tax Invoice'!D102</f>
        <v>2</v>
      </c>
      <c r="C107" s="10" t="s">
        <v>783</v>
      </c>
      <c r="D107" s="10" t="s">
        <v>900</v>
      </c>
      <c r="E107" s="118" t="s">
        <v>701</v>
      </c>
      <c r="F107" s="139" t="s">
        <v>785</v>
      </c>
      <c r="G107" s="140"/>
      <c r="H107" s="11" t="s">
        <v>784</v>
      </c>
      <c r="I107" s="14">
        <f t="shared" si="4"/>
        <v>0.17</v>
      </c>
      <c r="J107" s="14">
        <v>0.67</v>
      </c>
      <c r="K107" s="109">
        <f t="shared" si="5"/>
        <v>0.34</v>
      </c>
      <c r="L107" s="115"/>
    </row>
    <row r="108" spans="1:12" ht="12.75" customHeight="1">
      <c r="A108" s="114"/>
      <c r="B108" s="107">
        <f>'Tax Invoice'!D103</f>
        <v>2</v>
      </c>
      <c r="C108" s="10" t="s">
        <v>786</v>
      </c>
      <c r="D108" s="10" t="s">
        <v>786</v>
      </c>
      <c r="E108" s="118"/>
      <c r="F108" s="139"/>
      <c r="G108" s="140"/>
      <c r="H108" s="11" t="s">
        <v>787</v>
      </c>
      <c r="I108" s="14">
        <f t="shared" si="4"/>
        <v>0.15000000000000002</v>
      </c>
      <c r="J108" s="14">
        <v>0.57999999999999996</v>
      </c>
      <c r="K108" s="109">
        <f t="shared" si="5"/>
        <v>0.30000000000000004</v>
      </c>
      <c r="L108" s="115"/>
    </row>
    <row r="109" spans="1:12" ht="12.75" customHeight="1">
      <c r="A109" s="114"/>
      <c r="B109" s="107">
        <f>'Tax Invoice'!D104</f>
        <v>3</v>
      </c>
      <c r="C109" s="10" t="s">
        <v>788</v>
      </c>
      <c r="D109" s="10" t="s">
        <v>901</v>
      </c>
      <c r="E109" s="118" t="s">
        <v>23</v>
      </c>
      <c r="F109" s="139" t="s">
        <v>635</v>
      </c>
      <c r="G109" s="140"/>
      <c r="H109" s="11" t="s">
        <v>789</v>
      </c>
      <c r="I109" s="14">
        <f t="shared" si="4"/>
        <v>9.9999999999999992E-2</v>
      </c>
      <c r="J109" s="14">
        <v>0.38</v>
      </c>
      <c r="K109" s="109">
        <f t="shared" si="5"/>
        <v>0.3</v>
      </c>
      <c r="L109" s="115"/>
    </row>
    <row r="110" spans="1:12" ht="24" customHeight="1">
      <c r="A110" s="114"/>
      <c r="B110" s="107">
        <f>'Tax Invoice'!D105</f>
        <v>3</v>
      </c>
      <c r="C110" s="10" t="s">
        <v>790</v>
      </c>
      <c r="D110" s="10" t="s">
        <v>790</v>
      </c>
      <c r="E110" s="118" t="s">
        <v>23</v>
      </c>
      <c r="F110" s="139" t="s">
        <v>107</v>
      </c>
      <c r="G110" s="140"/>
      <c r="H110" s="11" t="s">
        <v>791</v>
      </c>
      <c r="I110" s="14">
        <f t="shared" si="4"/>
        <v>0.09</v>
      </c>
      <c r="J110" s="14">
        <v>0.33</v>
      </c>
      <c r="K110" s="109">
        <f t="shared" si="5"/>
        <v>0.27</v>
      </c>
      <c r="L110" s="115"/>
    </row>
    <row r="111" spans="1:12" ht="24" customHeight="1">
      <c r="A111" s="114"/>
      <c r="B111" s="107">
        <f>'Tax Invoice'!D106</f>
        <v>3</v>
      </c>
      <c r="C111" s="10" t="s">
        <v>790</v>
      </c>
      <c r="D111" s="10" t="s">
        <v>790</v>
      </c>
      <c r="E111" s="118" t="s">
        <v>25</v>
      </c>
      <c r="F111" s="139" t="s">
        <v>107</v>
      </c>
      <c r="G111" s="140"/>
      <c r="H111" s="11" t="s">
        <v>791</v>
      </c>
      <c r="I111" s="14">
        <f t="shared" si="4"/>
        <v>0.09</v>
      </c>
      <c r="J111" s="14">
        <v>0.33</v>
      </c>
      <c r="K111" s="109">
        <f t="shared" si="5"/>
        <v>0.27</v>
      </c>
      <c r="L111" s="115"/>
    </row>
    <row r="112" spans="1:12" ht="24" customHeight="1">
      <c r="A112" s="114"/>
      <c r="B112" s="107">
        <f>'Tax Invoice'!D107</f>
        <v>3</v>
      </c>
      <c r="C112" s="10" t="s">
        <v>790</v>
      </c>
      <c r="D112" s="10" t="s">
        <v>790</v>
      </c>
      <c r="E112" s="118" t="s">
        <v>26</v>
      </c>
      <c r="F112" s="139" t="s">
        <v>107</v>
      </c>
      <c r="G112" s="140"/>
      <c r="H112" s="11" t="s">
        <v>791</v>
      </c>
      <c r="I112" s="14">
        <f t="shared" si="4"/>
        <v>0.09</v>
      </c>
      <c r="J112" s="14">
        <v>0.33</v>
      </c>
      <c r="K112" s="109">
        <f t="shared" si="5"/>
        <v>0.27</v>
      </c>
      <c r="L112" s="115"/>
    </row>
    <row r="113" spans="1:12" ht="24" customHeight="1">
      <c r="A113" s="114"/>
      <c r="B113" s="107">
        <f>'Tax Invoice'!D108</f>
        <v>3</v>
      </c>
      <c r="C113" s="10" t="s">
        <v>790</v>
      </c>
      <c r="D113" s="10" t="s">
        <v>790</v>
      </c>
      <c r="E113" s="118" t="s">
        <v>27</v>
      </c>
      <c r="F113" s="139" t="s">
        <v>107</v>
      </c>
      <c r="G113" s="140"/>
      <c r="H113" s="11" t="s">
        <v>791</v>
      </c>
      <c r="I113" s="14">
        <f t="shared" si="4"/>
        <v>0.09</v>
      </c>
      <c r="J113" s="14">
        <v>0.33</v>
      </c>
      <c r="K113" s="109">
        <f t="shared" si="5"/>
        <v>0.27</v>
      </c>
      <c r="L113" s="115"/>
    </row>
    <row r="114" spans="1:12" ht="24" customHeight="1">
      <c r="A114" s="114"/>
      <c r="B114" s="107">
        <f>'Tax Invoice'!D109</f>
        <v>3</v>
      </c>
      <c r="C114" s="10" t="s">
        <v>790</v>
      </c>
      <c r="D114" s="10" t="s">
        <v>790</v>
      </c>
      <c r="E114" s="118" t="s">
        <v>792</v>
      </c>
      <c r="F114" s="139" t="s">
        <v>107</v>
      </c>
      <c r="G114" s="140"/>
      <c r="H114" s="11" t="s">
        <v>791</v>
      </c>
      <c r="I114" s="14">
        <f t="shared" si="4"/>
        <v>0.09</v>
      </c>
      <c r="J114" s="14">
        <v>0.33</v>
      </c>
      <c r="K114" s="109">
        <f t="shared" si="5"/>
        <v>0.27</v>
      </c>
      <c r="L114" s="115"/>
    </row>
    <row r="115" spans="1:12" ht="24" customHeight="1">
      <c r="A115" s="114"/>
      <c r="B115" s="107">
        <f>'Tax Invoice'!D110</f>
        <v>2</v>
      </c>
      <c r="C115" s="10" t="s">
        <v>793</v>
      </c>
      <c r="D115" s="10" t="s">
        <v>902</v>
      </c>
      <c r="E115" s="118" t="s">
        <v>230</v>
      </c>
      <c r="F115" s="139" t="s">
        <v>107</v>
      </c>
      <c r="G115" s="140"/>
      <c r="H115" s="11" t="s">
        <v>794</v>
      </c>
      <c r="I115" s="14">
        <f t="shared" si="4"/>
        <v>0.2</v>
      </c>
      <c r="J115" s="14">
        <v>0.8</v>
      </c>
      <c r="K115" s="109">
        <f t="shared" si="5"/>
        <v>0.4</v>
      </c>
      <c r="L115" s="115"/>
    </row>
    <row r="116" spans="1:12" ht="24" customHeight="1">
      <c r="A116" s="114"/>
      <c r="B116" s="107">
        <f>'Tax Invoice'!D111</f>
        <v>2</v>
      </c>
      <c r="C116" s="10" t="s">
        <v>793</v>
      </c>
      <c r="D116" s="10" t="s">
        <v>902</v>
      </c>
      <c r="E116" s="118" t="s">
        <v>231</v>
      </c>
      <c r="F116" s="139" t="s">
        <v>107</v>
      </c>
      <c r="G116" s="140"/>
      <c r="H116" s="11" t="s">
        <v>794</v>
      </c>
      <c r="I116" s="14">
        <f t="shared" si="4"/>
        <v>0.2</v>
      </c>
      <c r="J116" s="14">
        <v>0.8</v>
      </c>
      <c r="K116" s="109">
        <f t="shared" si="5"/>
        <v>0.4</v>
      </c>
      <c r="L116" s="115"/>
    </row>
    <row r="117" spans="1:12" ht="24" customHeight="1">
      <c r="A117" s="114"/>
      <c r="B117" s="107">
        <f>'Tax Invoice'!D112</f>
        <v>2</v>
      </c>
      <c r="C117" s="10" t="s">
        <v>793</v>
      </c>
      <c r="D117" s="10" t="s">
        <v>902</v>
      </c>
      <c r="E117" s="118" t="s">
        <v>232</v>
      </c>
      <c r="F117" s="139" t="s">
        <v>107</v>
      </c>
      <c r="G117" s="140"/>
      <c r="H117" s="11" t="s">
        <v>794</v>
      </c>
      <c r="I117" s="14">
        <f t="shared" si="4"/>
        <v>0.2</v>
      </c>
      <c r="J117" s="14">
        <v>0.8</v>
      </c>
      <c r="K117" s="109">
        <f t="shared" si="5"/>
        <v>0.4</v>
      </c>
      <c r="L117" s="115"/>
    </row>
    <row r="118" spans="1:12" ht="24" customHeight="1">
      <c r="A118" s="114"/>
      <c r="B118" s="107">
        <f>'Tax Invoice'!D113</f>
        <v>2</v>
      </c>
      <c r="C118" s="10" t="s">
        <v>793</v>
      </c>
      <c r="D118" s="10" t="s">
        <v>903</v>
      </c>
      <c r="E118" s="118" t="s">
        <v>233</v>
      </c>
      <c r="F118" s="139" t="s">
        <v>107</v>
      </c>
      <c r="G118" s="140"/>
      <c r="H118" s="11" t="s">
        <v>794</v>
      </c>
      <c r="I118" s="14">
        <f t="shared" si="4"/>
        <v>0.22</v>
      </c>
      <c r="J118" s="14">
        <v>0.85</v>
      </c>
      <c r="K118" s="109">
        <f t="shared" si="5"/>
        <v>0.44</v>
      </c>
      <c r="L118" s="115"/>
    </row>
    <row r="119" spans="1:12" ht="24" customHeight="1">
      <c r="A119" s="114"/>
      <c r="B119" s="107">
        <f>'Tax Invoice'!D114</f>
        <v>2</v>
      </c>
      <c r="C119" s="10" t="s">
        <v>793</v>
      </c>
      <c r="D119" s="10" t="s">
        <v>903</v>
      </c>
      <c r="E119" s="118" t="s">
        <v>234</v>
      </c>
      <c r="F119" s="139" t="s">
        <v>107</v>
      </c>
      <c r="G119" s="140"/>
      <c r="H119" s="11" t="s">
        <v>794</v>
      </c>
      <c r="I119" s="14">
        <f t="shared" ref="I119:I150" si="6">ROUNDUP(J119*$N$1,2)</f>
        <v>0.22</v>
      </c>
      <c r="J119" s="14">
        <v>0.85</v>
      </c>
      <c r="K119" s="109">
        <f t="shared" ref="K119:K150" si="7">I119*B119</f>
        <v>0.44</v>
      </c>
      <c r="L119" s="115"/>
    </row>
    <row r="120" spans="1:12" ht="24" customHeight="1">
      <c r="A120" s="114"/>
      <c r="B120" s="107">
        <f>'Tax Invoice'!D115</f>
        <v>2</v>
      </c>
      <c r="C120" s="10" t="s">
        <v>793</v>
      </c>
      <c r="D120" s="10" t="s">
        <v>904</v>
      </c>
      <c r="E120" s="118" t="s">
        <v>795</v>
      </c>
      <c r="F120" s="139" t="s">
        <v>107</v>
      </c>
      <c r="G120" s="140"/>
      <c r="H120" s="11" t="s">
        <v>794</v>
      </c>
      <c r="I120" s="14">
        <f t="shared" si="6"/>
        <v>0.23</v>
      </c>
      <c r="J120" s="14">
        <v>0.89</v>
      </c>
      <c r="K120" s="109">
        <f t="shared" si="7"/>
        <v>0.46</v>
      </c>
      <c r="L120" s="115"/>
    </row>
    <row r="121" spans="1:12" ht="24" customHeight="1">
      <c r="A121" s="114"/>
      <c r="B121" s="107">
        <f>'Tax Invoice'!D116</f>
        <v>2</v>
      </c>
      <c r="C121" s="10" t="s">
        <v>793</v>
      </c>
      <c r="D121" s="10" t="s">
        <v>904</v>
      </c>
      <c r="E121" s="118" t="s">
        <v>796</v>
      </c>
      <c r="F121" s="139" t="s">
        <v>107</v>
      </c>
      <c r="G121" s="140"/>
      <c r="H121" s="11" t="s">
        <v>794</v>
      </c>
      <c r="I121" s="14">
        <f t="shared" si="6"/>
        <v>0.23</v>
      </c>
      <c r="J121" s="14">
        <v>0.89</v>
      </c>
      <c r="K121" s="109">
        <f t="shared" si="7"/>
        <v>0.46</v>
      </c>
      <c r="L121" s="115"/>
    </row>
    <row r="122" spans="1:12" ht="24" customHeight="1">
      <c r="A122" s="114"/>
      <c r="B122" s="107">
        <f>'Tax Invoice'!D117</f>
        <v>2</v>
      </c>
      <c r="C122" s="10" t="s">
        <v>793</v>
      </c>
      <c r="D122" s="10" t="s">
        <v>903</v>
      </c>
      <c r="E122" s="118" t="s">
        <v>235</v>
      </c>
      <c r="F122" s="139" t="s">
        <v>107</v>
      </c>
      <c r="G122" s="140"/>
      <c r="H122" s="11" t="s">
        <v>794</v>
      </c>
      <c r="I122" s="14">
        <f t="shared" si="6"/>
        <v>0.22</v>
      </c>
      <c r="J122" s="14">
        <v>0.85</v>
      </c>
      <c r="K122" s="109">
        <f t="shared" si="7"/>
        <v>0.44</v>
      </c>
      <c r="L122" s="115"/>
    </row>
    <row r="123" spans="1:12" ht="24" customHeight="1">
      <c r="A123" s="114"/>
      <c r="B123" s="107">
        <f>'Tax Invoice'!D118</f>
        <v>2</v>
      </c>
      <c r="C123" s="10" t="s">
        <v>793</v>
      </c>
      <c r="D123" s="10" t="s">
        <v>904</v>
      </c>
      <c r="E123" s="118" t="s">
        <v>797</v>
      </c>
      <c r="F123" s="139" t="s">
        <v>107</v>
      </c>
      <c r="G123" s="140"/>
      <c r="H123" s="11" t="s">
        <v>794</v>
      </c>
      <c r="I123" s="14">
        <f t="shared" si="6"/>
        <v>0.23</v>
      </c>
      <c r="J123" s="14">
        <v>0.89</v>
      </c>
      <c r="K123" s="109">
        <f t="shared" si="7"/>
        <v>0.46</v>
      </c>
      <c r="L123" s="115"/>
    </row>
    <row r="124" spans="1:12" ht="36" customHeight="1">
      <c r="A124" s="114"/>
      <c r="B124" s="107">
        <f>'Tax Invoice'!D119</f>
        <v>2</v>
      </c>
      <c r="C124" s="10" t="s">
        <v>798</v>
      </c>
      <c r="D124" s="10" t="s">
        <v>905</v>
      </c>
      <c r="E124" s="118" t="s">
        <v>230</v>
      </c>
      <c r="F124" s="139" t="s">
        <v>110</v>
      </c>
      <c r="G124" s="140"/>
      <c r="H124" s="11" t="s">
        <v>799</v>
      </c>
      <c r="I124" s="14">
        <f t="shared" si="6"/>
        <v>0.25</v>
      </c>
      <c r="J124" s="14">
        <v>0.97</v>
      </c>
      <c r="K124" s="109">
        <f t="shared" si="7"/>
        <v>0.5</v>
      </c>
      <c r="L124" s="115"/>
    </row>
    <row r="125" spans="1:12" ht="36" customHeight="1">
      <c r="A125" s="114"/>
      <c r="B125" s="107">
        <f>'Tax Invoice'!D120</f>
        <v>2</v>
      </c>
      <c r="C125" s="10" t="s">
        <v>798</v>
      </c>
      <c r="D125" s="10" t="s">
        <v>905</v>
      </c>
      <c r="E125" s="118" t="s">
        <v>230</v>
      </c>
      <c r="F125" s="139" t="s">
        <v>484</v>
      </c>
      <c r="G125" s="140"/>
      <c r="H125" s="11" t="s">
        <v>799</v>
      </c>
      <c r="I125" s="14">
        <f t="shared" si="6"/>
        <v>0.25</v>
      </c>
      <c r="J125" s="14">
        <v>0.97</v>
      </c>
      <c r="K125" s="109">
        <f t="shared" si="7"/>
        <v>0.5</v>
      </c>
      <c r="L125" s="115"/>
    </row>
    <row r="126" spans="1:12" ht="36" customHeight="1">
      <c r="A126" s="114"/>
      <c r="B126" s="107">
        <f>'Tax Invoice'!D121</f>
        <v>2</v>
      </c>
      <c r="C126" s="10" t="s">
        <v>798</v>
      </c>
      <c r="D126" s="10" t="s">
        <v>905</v>
      </c>
      <c r="E126" s="118" t="s">
        <v>230</v>
      </c>
      <c r="F126" s="139" t="s">
        <v>800</v>
      </c>
      <c r="G126" s="140"/>
      <c r="H126" s="11" t="s">
        <v>799</v>
      </c>
      <c r="I126" s="14">
        <f t="shared" si="6"/>
        <v>0.25</v>
      </c>
      <c r="J126" s="14">
        <v>0.97</v>
      </c>
      <c r="K126" s="109">
        <f t="shared" si="7"/>
        <v>0.5</v>
      </c>
      <c r="L126" s="115"/>
    </row>
    <row r="127" spans="1:12" ht="36" customHeight="1">
      <c r="A127" s="114"/>
      <c r="B127" s="107">
        <f>'Tax Invoice'!D122</f>
        <v>2</v>
      </c>
      <c r="C127" s="10" t="s">
        <v>798</v>
      </c>
      <c r="D127" s="10" t="s">
        <v>905</v>
      </c>
      <c r="E127" s="118" t="s">
        <v>230</v>
      </c>
      <c r="F127" s="139" t="s">
        <v>801</v>
      </c>
      <c r="G127" s="140"/>
      <c r="H127" s="11" t="s">
        <v>799</v>
      </c>
      <c r="I127" s="14">
        <f t="shared" si="6"/>
        <v>0.25</v>
      </c>
      <c r="J127" s="14">
        <v>0.97</v>
      </c>
      <c r="K127" s="109">
        <f t="shared" si="7"/>
        <v>0.5</v>
      </c>
      <c r="L127" s="115"/>
    </row>
    <row r="128" spans="1:12" ht="36" customHeight="1">
      <c r="A128" s="114"/>
      <c r="B128" s="107">
        <f>'Tax Invoice'!D123</f>
        <v>2</v>
      </c>
      <c r="C128" s="10" t="s">
        <v>798</v>
      </c>
      <c r="D128" s="10" t="s">
        <v>905</v>
      </c>
      <c r="E128" s="118" t="s">
        <v>230</v>
      </c>
      <c r="F128" s="139" t="s">
        <v>802</v>
      </c>
      <c r="G128" s="140"/>
      <c r="H128" s="11" t="s">
        <v>799</v>
      </c>
      <c r="I128" s="14">
        <f t="shared" si="6"/>
        <v>0.25</v>
      </c>
      <c r="J128" s="14">
        <v>0.97</v>
      </c>
      <c r="K128" s="109">
        <f t="shared" si="7"/>
        <v>0.5</v>
      </c>
      <c r="L128" s="115"/>
    </row>
    <row r="129" spans="1:12" ht="36" customHeight="1">
      <c r="A129" s="114"/>
      <c r="B129" s="107">
        <f>'Tax Invoice'!D124</f>
        <v>2</v>
      </c>
      <c r="C129" s="10" t="s">
        <v>798</v>
      </c>
      <c r="D129" s="10" t="s">
        <v>905</v>
      </c>
      <c r="E129" s="118" t="s">
        <v>231</v>
      </c>
      <c r="F129" s="139" t="s">
        <v>110</v>
      </c>
      <c r="G129" s="140"/>
      <c r="H129" s="11" t="s">
        <v>799</v>
      </c>
      <c r="I129" s="14">
        <f t="shared" si="6"/>
        <v>0.25</v>
      </c>
      <c r="J129" s="14">
        <v>0.97</v>
      </c>
      <c r="K129" s="109">
        <f t="shared" si="7"/>
        <v>0.5</v>
      </c>
      <c r="L129" s="115"/>
    </row>
    <row r="130" spans="1:12" ht="36" customHeight="1">
      <c r="A130" s="114"/>
      <c r="B130" s="107">
        <f>'Tax Invoice'!D125</f>
        <v>2</v>
      </c>
      <c r="C130" s="10" t="s">
        <v>798</v>
      </c>
      <c r="D130" s="10" t="s">
        <v>905</v>
      </c>
      <c r="E130" s="118" t="s">
        <v>231</v>
      </c>
      <c r="F130" s="139" t="s">
        <v>484</v>
      </c>
      <c r="G130" s="140"/>
      <c r="H130" s="11" t="s">
        <v>799</v>
      </c>
      <c r="I130" s="14">
        <f t="shared" si="6"/>
        <v>0.25</v>
      </c>
      <c r="J130" s="14">
        <v>0.97</v>
      </c>
      <c r="K130" s="109">
        <f t="shared" si="7"/>
        <v>0.5</v>
      </c>
      <c r="L130" s="115"/>
    </row>
    <row r="131" spans="1:12" ht="36" customHeight="1">
      <c r="A131" s="114"/>
      <c r="B131" s="107">
        <f>'Tax Invoice'!D126</f>
        <v>2</v>
      </c>
      <c r="C131" s="10" t="s">
        <v>798</v>
      </c>
      <c r="D131" s="10" t="s">
        <v>905</v>
      </c>
      <c r="E131" s="118" t="s">
        <v>231</v>
      </c>
      <c r="F131" s="139" t="s">
        <v>800</v>
      </c>
      <c r="G131" s="140"/>
      <c r="H131" s="11" t="s">
        <v>799</v>
      </c>
      <c r="I131" s="14">
        <f t="shared" si="6"/>
        <v>0.25</v>
      </c>
      <c r="J131" s="14">
        <v>0.97</v>
      </c>
      <c r="K131" s="109">
        <f t="shared" si="7"/>
        <v>0.5</v>
      </c>
      <c r="L131" s="115"/>
    </row>
    <row r="132" spans="1:12" ht="36" customHeight="1">
      <c r="A132" s="114"/>
      <c r="B132" s="107">
        <f>'Tax Invoice'!D127</f>
        <v>2</v>
      </c>
      <c r="C132" s="10" t="s">
        <v>798</v>
      </c>
      <c r="D132" s="10" t="s">
        <v>905</v>
      </c>
      <c r="E132" s="118" t="s">
        <v>231</v>
      </c>
      <c r="F132" s="139" t="s">
        <v>801</v>
      </c>
      <c r="G132" s="140"/>
      <c r="H132" s="11" t="s">
        <v>799</v>
      </c>
      <c r="I132" s="14">
        <f t="shared" si="6"/>
        <v>0.25</v>
      </c>
      <c r="J132" s="14">
        <v>0.97</v>
      </c>
      <c r="K132" s="109">
        <f t="shared" si="7"/>
        <v>0.5</v>
      </c>
      <c r="L132" s="115"/>
    </row>
    <row r="133" spans="1:12" ht="36" customHeight="1">
      <c r="A133" s="114"/>
      <c r="B133" s="107">
        <f>'Tax Invoice'!D128</f>
        <v>2</v>
      </c>
      <c r="C133" s="10" t="s">
        <v>798</v>
      </c>
      <c r="D133" s="10" t="s">
        <v>905</v>
      </c>
      <c r="E133" s="118" t="s">
        <v>231</v>
      </c>
      <c r="F133" s="139" t="s">
        <v>802</v>
      </c>
      <c r="G133" s="140"/>
      <c r="H133" s="11" t="s">
        <v>799</v>
      </c>
      <c r="I133" s="14">
        <f t="shared" si="6"/>
        <v>0.25</v>
      </c>
      <c r="J133" s="14">
        <v>0.97</v>
      </c>
      <c r="K133" s="109">
        <f t="shared" si="7"/>
        <v>0.5</v>
      </c>
      <c r="L133" s="115"/>
    </row>
    <row r="134" spans="1:12" ht="36" customHeight="1">
      <c r="A134" s="114"/>
      <c r="B134" s="107">
        <f>'Tax Invoice'!D129</f>
        <v>2</v>
      </c>
      <c r="C134" s="10" t="s">
        <v>798</v>
      </c>
      <c r="D134" s="10" t="s">
        <v>905</v>
      </c>
      <c r="E134" s="118" t="s">
        <v>232</v>
      </c>
      <c r="F134" s="139" t="s">
        <v>110</v>
      </c>
      <c r="G134" s="140"/>
      <c r="H134" s="11" t="s">
        <v>799</v>
      </c>
      <c r="I134" s="14">
        <f t="shared" si="6"/>
        <v>0.25</v>
      </c>
      <c r="J134" s="14">
        <v>0.97</v>
      </c>
      <c r="K134" s="109">
        <f t="shared" si="7"/>
        <v>0.5</v>
      </c>
      <c r="L134" s="115"/>
    </row>
    <row r="135" spans="1:12" ht="36" customHeight="1">
      <c r="A135" s="114"/>
      <c r="B135" s="107">
        <f>'Tax Invoice'!D130</f>
        <v>2</v>
      </c>
      <c r="C135" s="10" t="s">
        <v>798</v>
      </c>
      <c r="D135" s="10" t="s">
        <v>905</v>
      </c>
      <c r="E135" s="118" t="s">
        <v>232</v>
      </c>
      <c r="F135" s="139" t="s">
        <v>484</v>
      </c>
      <c r="G135" s="140"/>
      <c r="H135" s="11" t="s">
        <v>799</v>
      </c>
      <c r="I135" s="14">
        <f t="shared" si="6"/>
        <v>0.25</v>
      </c>
      <c r="J135" s="14">
        <v>0.97</v>
      </c>
      <c r="K135" s="109">
        <f t="shared" si="7"/>
        <v>0.5</v>
      </c>
      <c r="L135" s="115"/>
    </row>
    <row r="136" spans="1:12" ht="36" customHeight="1">
      <c r="A136" s="114"/>
      <c r="B136" s="107">
        <f>'Tax Invoice'!D131</f>
        <v>2</v>
      </c>
      <c r="C136" s="10" t="s">
        <v>798</v>
      </c>
      <c r="D136" s="10" t="s">
        <v>905</v>
      </c>
      <c r="E136" s="118" t="s">
        <v>232</v>
      </c>
      <c r="F136" s="139" t="s">
        <v>800</v>
      </c>
      <c r="G136" s="140"/>
      <c r="H136" s="11" t="s">
        <v>799</v>
      </c>
      <c r="I136" s="14">
        <f t="shared" si="6"/>
        <v>0.25</v>
      </c>
      <c r="J136" s="14">
        <v>0.97</v>
      </c>
      <c r="K136" s="109">
        <f t="shared" si="7"/>
        <v>0.5</v>
      </c>
      <c r="L136" s="115"/>
    </row>
    <row r="137" spans="1:12" ht="36" customHeight="1">
      <c r="A137" s="114"/>
      <c r="B137" s="107">
        <f>'Tax Invoice'!D132</f>
        <v>2</v>
      </c>
      <c r="C137" s="10" t="s">
        <v>798</v>
      </c>
      <c r="D137" s="10" t="s">
        <v>905</v>
      </c>
      <c r="E137" s="118" t="s">
        <v>232</v>
      </c>
      <c r="F137" s="139" t="s">
        <v>801</v>
      </c>
      <c r="G137" s="140"/>
      <c r="H137" s="11" t="s">
        <v>799</v>
      </c>
      <c r="I137" s="14">
        <f t="shared" si="6"/>
        <v>0.25</v>
      </c>
      <c r="J137" s="14">
        <v>0.97</v>
      </c>
      <c r="K137" s="109">
        <f t="shared" si="7"/>
        <v>0.5</v>
      </c>
      <c r="L137" s="115"/>
    </row>
    <row r="138" spans="1:12" ht="36" customHeight="1">
      <c r="A138" s="114"/>
      <c r="B138" s="107">
        <f>'Tax Invoice'!D133</f>
        <v>2</v>
      </c>
      <c r="C138" s="10" t="s">
        <v>798</v>
      </c>
      <c r="D138" s="10" t="s">
        <v>905</v>
      </c>
      <c r="E138" s="118" t="s">
        <v>232</v>
      </c>
      <c r="F138" s="139" t="s">
        <v>802</v>
      </c>
      <c r="G138" s="140"/>
      <c r="H138" s="11" t="s">
        <v>799</v>
      </c>
      <c r="I138" s="14">
        <f t="shared" si="6"/>
        <v>0.25</v>
      </c>
      <c r="J138" s="14">
        <v>0.97</v>
      </c>
      <c r="K138" s="109">
        <f t="shared" si="7"/>
        <v>0.5</v>
      </c>
      <c r="L138" s="115"/>
    </row>
    <row r="139" spans="1:12" ht="36" customHeight="1">
      <c r="A139" s="114"/>
      <c r="B139" s="107">
        <f>'Tax Invoice'!D134</f>
        <v>2</v>
      </c>
      <c r="C139" s="10" t="s">
        <v>803</v>
      </c>
      <c r="D139" s="10" t="s">
        <v>906</v>
      </c>
      <c r="E139" s="118" t="s">
        <v>804</v>
      </c>
      <c r="F139" s="139" t="s">
        <v>107</v>
      </c>
      <c r="G139" s="140"/>
      <c r="H139" s="11" t="s">
        <v>805</v>
      </c>
      <c r="I139" s="14">
        <f t="shared" si="6"/>
        <v>0.17</v>
      </c>
      <c r="J139" s="14">
        <v>0.67</v>
      </c>
      <c r="K139" s="109">
        <f t="shared" si="7"/>
        <v>0.34</v>
      </c>
      <c r="L139" s="115"/>
    </row>
    <row r="140" spans="1:12" ht="36" customHeight="1">
      <c r="A140" s="114"/>
      <c r="B140" s="107">
        <f>'Tax Invoice'!D135</f>
        <v>2</v>
      </c>
      <c r="C140" s="10" t="s">
        <v>803</v>
      </c>
      <c r="D140" s="10" t="s">
        <v>906</v>
      </c>
      <c r="E140" s="118" t="s">
        <v>806</v>
      </c>
      <c r="F140" s="139" t="s">
        <v>107</v>
      </c>
      <c r="G140" s="140"/>
      <c r="H140" s="11" t="s">
        <v>805</v>
      </c>
      <c r="I140" s="14">
        <f t="shared" si="6"/>
        <v>0.17</v>
      </c>
      <c r="J140" s="14">
        <v>0.67</v>
      </c>
      <c r="K140" s="109">
        <f t="shared" si="7"/>
        <v>0.34</v>
      </c>
      <c r="L140" s="115"/>
    </row>
    <row r="141" spans="1:12" ht="36" customHeight="1">
      <c r="A141" s="114"/>
      <c r="B141" s="107">
        <f>'Tax Invoice'!D136</f>
        <v>2</v>
      </c>
      <c r="C141" s="10" t="s">
        <v>803</v>
      </c>
      <c r="D141" s="10" t="s">
        <v>906</v>
      </c>
      <c r="E141" s="118" t="s">
        <v>218</v>
      </c>
      <c r="F141" s="139" t="s">
        <v>107</v>
      </c>
      <c r="G141" s="140"/>
      <c r="H141" s="11" t="s">
        <v>805</v>
      </c>
      <c r="I141" s="14">
        <f t="shared" si="6"/>
        <v>0.17</v>
      </c>
      <c r="J141" s="14">
        <v>0.67</v>
      </c>
      <c r="K141" s="109">
        <f t="shared" si="7"/>
        <v>0.34</v>
      </c>
      <c r="L141" s="115"/>
    </row>
    <row r="142" spans="1:12" ht="36" customHeight="1">
      <c r="A142" s="114"/>
      <c r="B142" s="107">
        <f>'Tax Invoice'!D137</f>
        <v>2</v>
      </c>
      <c r="C142" s="10" t="s">
        <v>803</v>
      </c>
      <c r="D142" s="10" t="s">
        <v>907</v>
      </c>
      <c r="E142" s="118" t="s">
        <v>807</v>
      </c>
      <c r="F142" s="139" t="s">
        <v>107</v>
      </c>
      <c r="G142" s="140"/>
      <c r="H142" s="11" t="s">
        <v>805</v>
      </c>
      <c r="I142" s="14">
        <f t="shared" si="6"/>
        <v>0.17</v>
      </c>
      <c r="J142" s="14">
        <v>0.67</v>
      </c>
      <c r="K142" s="109">
        <f t="shared" si="7"/>
        <v>0.34</v>
      </c>
      <c r="L142" s="115"/>
    </row>
    <row r="143" spans="1:12" ht="36" customHeight="1">
      <c r="A143" s="114"/>
      <c r="B143" s="107">
        <f>'Tax Invoice'!D138</f>
        <v>2</v>
      </c>
      <c r="C143" s="10" t="s">
        <v>803</v>
      </c>
      <c r="D143" s="10" t="s">
        <v>907</v>
      </c>
      <c r="E143" s="118" t="s">
        <v>808</v>
      </c>
      <c r="F143" s="139" t="s">
        <v>107</v>
      </c>
      <c r="G143" s="140"/>
      <c r="H143" s="11" t="s">
        <v>805</v>
      </c>
      <c r="I143" s="14">
        <f t="shared" si="6"/>
        <v>0.17</v>
      </c>
      <c r="J143" s="14">
        <v>0.67</v>
      </c>
      <c r="K143" s="109">
        <f t="shared" si="7"/>
        <v>0.34</v>
      </c>
      <c r="L143" s="115"/>
    </row>
    <row r="144" spans="1:12" ht="36" customHeight="1">
      <c r="A144" s="114"/>
      <c r="B144" s="107">
        <f>'Tax Invoice'!D139</f>
        <v>2</v>
      </c>
      <c r="C144" s="10" t="s">
        <v>803</v>
      </c>
      <c r="D144" s="10" t="s">
        <v>907</v>
      </c>
      <c r="E144" s="118" t="s">
        <v>220</v>
      </c>
      <c r="F144" s="139" t="s">
        <v>107</v>
      </c>
      <c r="G144" s="140"/>
      <c r="H144" s="11" t="s">
        <v>805</v>
      </c>
      <c r="I144" s="14">
        <f t="shared" si="6"/>
        <v>0.17</v>
      </c>
      <c r="J144" s="14">
        <v>0.67</v>
      </c>
      <c r="K144" s="109">
        <f t="shared" si="7"/>
        <v>0.34</v>
      </c>
      <c r="L144" s="115"/>
    </row>
    <row r="145" spans="1:12" ht="36" customHeight="1">
      <c r="A145" s="114"/>
      <c r="B145" s="107">
        <f>'Tax Invoice'!D140</f>
        <v>2</v>
      </c>
      <c r="C145" s="10" t="s">
        <v>803</v>
      </c>
      <c r="D145" s="10" t="s">
        <v>908</v>
      </c>
      <c r="E145" s="118" t="s">
        <v>230</v>
      </c>
      <c r="F145" s="139" t="s">
        <v>107</v>
      </c>
      <c r="G145" s="140"/>
      <c r="H145" s="11" t="s">
        <v>805</v>
      </c>
      <c r="I145" s="14">
        <f t="shared" si="6"/>
        <v>0.18</v>
      </c>
      <c r="J145" s="14">
        <v>0.72</v>
      </c>
      <c r="K145" s="109">
        <f t="shared" si="7"/>
        <v>0.36</v>
      </c>
      <c r="L145" s="115"/>
    </row>
    <row r="146" spans="1:12" ht="36" customHeight="1">
      <c r="A146" s="114"/>
      <c r="B146" s="107">
        <f>'Tax Invoice'!D141</f>
        <v>2</v>
      </c>
      <c r="C146" s="10" t="s">
        <v>803</v>
      </c>
      <c r="D146" s="10" t="s">
        <v>908</v>
      </c>
      <c r="E146" s="118" t="s">
        <v>231</v>
      </c>
      <c r="F146" s="139" t="s">
        <v>107</v>
      </c>
      <c r="G146" s="140"/>
      <c r="H146" s="11" t="s">
        <v>805</v>
      </c>
      <c r="I146" s="14">
        <f t="shared" si="6"/>
        <v>0.18</v>
      </c>
      <c r="J146" s="14">
        <v>0.72</v>
      </c>
      <c r="K146" s="109">
        <f t="shared" si="7"/>
        <v>0.36</v>
      </c>
      <c r="L146" s="115"/>
    </row>
    <row r="147" spans="1:12" ht="36" customHeight="1">
      <c r="A147" s="114"/>
      <c r="B147" s="107">
        <f>'Tax Invoice'!D142</f>
        <v>2</v>
      </c>
      <c r="C147" s="10" t="s">
        <v>803</v>
      </c>
      <c r="D147" s="10" t="s">
        <v>908</v>
      </c>
      <c r="E147" s="118" t="s">
        <v>232</v>
      </c>
      <c r="F147" s="139" t="s">
        <v>107</v>
      </c>
      <c r="G147" s="140"/>
      <c r="H147" s="11" t="s">
        <v>805</v>
      </c>
      <c r="I147" s="14">
        <f t="shared" si="6"/>
        <v>0.18</v>
      </c>
      <c r="J147" s="14">
        <v>0.72</v>
      </c>
      <c r="K147" s="109">
        <f t="shared" si="7"/>
        <v>0.36</v>
      </c>
      <c r="L147" s="115"/>
    </row>
    <row r="148" spans="1:12" ht="36" customHeight="1">
      <c r="A148" s="114"/>
      <c r="B148" s="107">
        <f>'Tax Invoice'!D143</f>
        <v>2</v>
      </c>
      <c r="C148" s="10" t="s">
        <v>803</v>
      </c>
      <c r="D148" s="10" t="s">
        <v>909</v>
      </c>
      <c r="E148" s="118" t="s">
        <v>233</v>
      </c>
      <c r="F148" s="139" t="s">
        <v>107</v>
      </c>
      <c r="G148" s="140"/>
      <c r="H148" s="11" t="s">
        <v>805</v>
      </c>
      <c r="I148" s="14">
        <f t="shared" si="6"/>
        <v>0.19</v>
      </c>
      <c r="J148" s="14">
        <v>0.76</v>
      </c>
      <c r="K148" s="109">
        <f t="shared" si="7"/>
        <v>0.38</v>
      </c>
      <c r="L148" s="115"/>
    </row>
    <row r="149" spans="1:12" ht="36" customHeight="1">
      <c r="A149" s="114"/>
      <c r="B149" s="107">
        <f>'Tax Invoice'!D144</f>
        <v>2</v>
      </c>
      <c r="C149" s="10" t="s">
        <v>803</v>
      </c>
      <c r="D149" s="10" t="s">
        <v>909</v>
      </c>
      <c r="E149" s="118" t="s">
        <v>234</v>
      </c>
      <c r="F149" s="139" t="s">
        <v>107</v>
      </c>
      <c r="G149" s="140"/>
      <c r="H149" s="11" t="s">
        <v>805</v>
      </c>
      <c r="I149" s="14">
        <f t="shared" si="6"/>
        <v>0.19</v>
      </c>
      <c r="J149" s="14">
        <v>0.76</v>
      </c>
      <c r="K149" s="109">
        <f t="shared" si="7"/>
        <v>0.38</v>
      </c>
      <c r="L149" s="115"/>
    </row>
    <row r="150" spans="1:12" ht="36" customHeight="1">
      <c r="A150" s="114"/>
      <c r="B150" s="107">
        <f>'Tax Invoice'!D145</f>
        <v>2</v>
      </c>
      <c r="C150" s="10" t="s">
        <v>803</v>
      </c>
      <c r="D150" s="10" t="s">
        <v>909</v>
      </c>
      <c r="E150" s="118" t="s">
        <v>235</v>
      </c>
      <c r="F150" s="139" t="s">
        <v>107</v>
      </c>
      <c r="G150" s="140"/>
      <c r="H150" s="11" t="s">
        <v>805</v>
      </c>
      <c r="I150" s="14">
        <f t="shared" si="6"/>
        <v>0.19</v>
      </c>
      <c r="J150" s="14">
        <v>0.76</v>
      </c>
      <c r="K150" s="109">
        <f t="shared" si="7"/>
        <v>0.38</v>
      </c>
      <c r="L150" s="115"/>
    </row>
    <row r="151" spans="1:12" ht="24" customHeight="1">
      <c r="A151" s="114"/>
      <c r="B151" s="107">
        <f>'Tax Invoice'!D146</f>
        <v>5</v>
      </c>
      <c r="C151" s="10" t="s">
        <v>809</v>
      </c>
      <c r="D151" s="10" t="s">
        <v>910</v>
      </c>
      <c r="E151" s="118" t="s">
        <v>25</v>
      </c>
      <c r="F151" s="139"/>
      <c r="G151" s="140"/>
      <c r="H151" s="11" t="s">
        <v>971</v>
      </c>
      <c r="I151" s="14">
        <f t="shared" ref="I151:I182" si="8">ROUNDUP(J151*$N$1,2)</f>
        <v>0.23</v>
      </c>
      <c r="J151" s="14">
        <v>0.9</v>
      </c>
      <c r="K151" s="109">
        <f t="shared" ref="K151:K182" si="9">I151*B151</f>
        <v>1.1500000000000001</v>
      </c>
      <c r="L151" s="115"/>
    </row>
    <row r="152" spans="1:12" ht="24" customHeight="1">
      <c r="A152" s="114"/>
      <c r="B152" s="107">
        <f>'Tax Invoice'!D147</f>
        <v>5</v>
      </c>
      <c r="C152" s="10" t="s">
        <v>809</v>
      </c>
      <c r="D152" s="10" t="s">
        <v>911</v>
      </c>
      <c r="E152" s="118" t="s">
        <v>26</v>
      </c>
      <c r="F152" s="139"/>
      <c r="G152" s="140"/>
      <c r="H152" s="11" t="s">
        <v>971</v>
      </c>
      <c r="I152" s="14">
        <f t="shared" si="8"/>
        <v>0.28000000000000003</v>
      </c>
      <c r="J152" s="14">
        <v>1.1100000000000001</v>
      </c>
      <c r="K152" s="109">
        <f t="shared" si="9"/>
        <v>1.4000000000000001</v>
      </c>
      <c r="L152" s="115"/>
    </row>
    <row r="153" spans="1:12" ht="48" customHeight="1">
      <c r="A153" s="114"/>
      <c r="B153" s="107">
        <f>'Tax Invoice'!D148</f>
        <v>1</v>
      </c>
      <c r="C153" s="10" t="s">
        <v>811</v>
      </c>
      <c r="D153" s="10" t="s">
        <v>811</v>
      </c>
      <c r="E153" s="118" t="s">
        <v>699</v>
      </c>
      <c r="F153" s="152" t="s">
        <v>110</v>
      </c>
      <c r="G153" s="140"/>
      <c r="H153" s="11" t="s">
        <v>972</v>
      </c>
      <c r="I153" s="14">
        <f t="shared" si="8"/>
        <v>4.76</v>
      </c>
      <c r="J153" s="14">
        <v>19.010000000000002</v>
      </c>
      <c r="K153" s="109">
        <f t="shared" si="9"/>
        <v>4.76</v>
      </c>
      <c r="L153" s="115"/>
    </row>
    <row r="154" spans="1:12" ht="12.75" customHeight="1">
      <c r="A154" s="114"/>
      <c r="B154" s="107">
        <f>'Tax Invoice'!D149</f>
        <v>20</v>
      </c>
      <c r="C154" s="10" t="s">
        <v>813</v>
      </c>
      <c r="D154" s="10" t="s">
        <v>912</v>
      </c>
      <c r="E154" s="118" t="s">
        <v>294</v>
      </c>
      <c r="F154" s="139"/>
      <c r="G154" s="140"/>
      <c r="H154" s="11" t="s">
        <v>965</v>
      </c>
      <c r="I154" s="14">
        <f t="shared" si="8"/>
        <v>0.18000000000000002</v>
      </c>
      <c r="J154" s="14">
        <v>0.69</v>
      </c>
      <c r="K154" s="109">
        <f t="shared" si="9"/>
        <v>3.6000000000000005</v>
      </c>
      <c r="L154" s="115"/>
    </row>
    <row r="155" spans="1:12" ht="12.75" customHeight="1">
      <c r="A155" s="114"/>
      <c r="B155" s="107">
        <f>'Tax Invoice'!D150</f>
        <v>5</v>
      </c>
      <c r="C155" s="10" t="s">
        <v>813</v>
      </c>
      <c r="D155" s="10" t="s">
        <v>913</v>
      </c>
      <c r="E155" s="118" t="s">
        <v>314</v>
      </c>
      <c r="F155" s="139"/>
      <c r="G155" s="140"/>
      <c r="H155" s="11" t="s">
        <v>965</v>
      </c>
      <c r="I155" s="14">
        <f t="shared" si="8"/>
        <v>0.2</v>
      </c>
      <c r="J155" s="14">
        <v>0.78</v>
      </c>
      <c r="K155" s="109">
        <f t="shared" si="9"/>
        <v>1</v>
      </c>
      <c r="L155" s="115"/>
    </row>
    <row r="156" spans="1:12" ht="24" customHeight="1">
      <c r="A156" s="114"/>
      <c r="B156" s="107">
        <f>'Tax Invoice'!D151</f>
        <v>2</v>
      </c>
      <c r="C156" s="10" t="s">
        <v>815</v>
      </c>
      <c r="D156" s="10" t="s">
        <v>815</v>
      </c>
      <c r="E156" s="118"/>
      <c r="F156" s="139"/>
      <c r="G156" s="140"/>
      <c r="H156" s="11" t="s">
        <v>957</v>
      </c>
      <c r="I156" s="14">
        <f t="shared" si="8"/>
        <v>0.17</v>
      </c>
      <c r="J156" s="14">
        <v>0.67</v>
      </c>
      <c r="K156" s="109">
        <f t="shared" si="9"/>
        <v>0.34</v>
      </c>
      <c r="L156" s="115"/>
    </row>
    <row r="157" spans="1:12" ht="24" customHeight="1">
      <c r="A157" s="114"/>
      <c r="B157" s="107">
        <f>'Tax Invoice'!D152</f>
        <v>5</v>
      </c>
      <c r="C157" s="10" t="s">
        <v>816</v>
      </c>
      <c r="D157" s="10" t="s">
        <v>816</v>
      </c>
      <c r="E157" s="118"/>
      <c r="F157" s="139"/>
      <c r="G157" s="140"/>
      <c r="H157" s="11" t="s">
        <v>983</v>
      </c>
      <c r="I157" s="14">
        <f t="shared" si="8"/>
        <v>0.28000000000000003</v>
      </c>
      <c r="J157" s="14">
        <v>1.1100000000000001</v>
      </c>
      <c r="K157" s="109">
        <f t="shared" si="9"/>
        <v>1.4000000000000001</v>
      </c>
      <c r="L157" s="115"/>
    </row>
    <row r="158" spans="1:12" ht="36" customHeight="1">
      <c r="A158" s="114"/>
      <c r="B158" s="107">
        <f>'Tax Invoice'!D153</f>
        <v>1</v>
      </c>
      <c r="C158" s="10" t="s">
        <v>817</v>
      </c>
      <c r="D158" s="10" t="s">
        <v>817</v>
      </c>
      <c r="E158" s="118" t="s">
        <v>699</v>
      </c>
      <c r="F158" s="139"/>
      <c r="G158" s="140"/>
      <c r="H158" s="11" t="s">
        <v>973</v>
      </c>
      <c r="I158" s="14">
        <f t="shared" si="8"/>
        <v>2.52</v>
      </c>
      <c r="J158" s="14">
        <v>10.08</v>
      </c>
      <c r="K158" s="109">
        <f t="shared" si="9"/>
        <v>2.52</v>
      </c>
      <c r="L158" s="115"/>
    </row>
    <row r="159" spans="1:12" ht="36" customHeight="1">
      <c r="A159" s="114"/>
      <c r="B159" s="107">
        <f>'Tax Invoice'!D154</f>
        <v>1</v>
      </c>
      <c r="C159" s="10" t="s">
        <v>819</v>
      </c>
      <c r="D159" s="10" t="s">
        <v>819</v>
      </c>
      <c r="E159" s="118" t="s">
        <v>699</v>
      </c>
      <c r="F159" s="139"/>
      <c r="G159" s="140"/>
      <c r="H159" s="11" t="s">
        <v>974</v>
      </c>
      <c r="I159" s="14">
        <f t="shared" si="8"/>
        <v>4.1899999999999995</v>
      </c>
      <c r="J159" s="14">
        <v>16.73</v>
      </c>
      <c r="K159" s="109">
        <f t="shared" si="9"/>
        <v>4.1899999999999995</v>
      </c>
      <c r="L159" s="115"/>
    </row>
    <row r="160" spans="1:12" ht="36" customHeight="1">
      <c r="A160" s="114"/>
      <c r="B160" s="107">
        <f>'Tax Invoice'!D155</f>
        <v>1</v>
      </c>
      <c r="C160" s="10" t="s">
        <v>821</v>
      </c>
      <c r="D160" s="10" t="s">
        <v>821</v>
      </c>
      <c r="E160" s="118" t="s">
        <v>699</v>
      </c>
      <c r="F160" s="139"/>
      <c r="G160" s="140"/>
      <c r="H160" s="11" t="s">
        <v>975</v>
      </c>
      <c r="I160" s="14">
        <f t="shared" si="8"/>
        <v>4.5699999999999994</v>
      </c>
      <c r="J160" s="14">
        <v>18.260000000000002</v>
      </c>
      <c r="K160" s="109">
        <f t="shared" si="9"/>
        <v>4.5699999999999994</v>
      </c>
      <c r="L160" s="115"/>
    </row>
    <row r="161" spans="1:12" ht="24" customHeight="1">
      <c r="A161" s="114"/>
      <c r="B161" s="107">
        <f>'Tax Invoice'!D156</f>
        <v>5</v>
      </c>
      <c r="C161" s="10" t="s">
        <v>823</v>
      </c>
      <c r="D161" s="10" t="s">
        <v>823</v>
      </c>
      <c r="E161" s="118"/>
      <c r="F161" s="139"/>
      <c r="G161" s="140"/>
      <c r="H161" s="11" t="s">
        <v>976</v>
      </c>
      <c r="I161" s="14">
        <f t="shared" si="8"/>
        <v>9.9999999999999992E-2</v>
      </c>
      <c r="J161" s="14">
        <v>0.38</v>
      </c>
      <c r="K161" s="109">
        <f t="shared" si="9"/>
        <v>0.49999999999999994</v>
      </c>
      <c r="L161" s="115"/>
    </row>
    <row r="162" spans="1:12" ht="48" customHeight="1">
      <c r="A162" s="114"/>
      <c r="B162" s="107">
        <f>'Tax Invoice'!D157</f>
        <v>1</v>
      </c>
      <c r="C162" s="10" t="s">
        <v>825</v>
      </c>
      <c r="D162" s="10" t="s">
        <v>825</v>
      </c>
      <c r="E162" s="135" t="s">
        <v>949</v>
      </c>
      <c r="F162" s="139"/>
      <c r="G162" s="140"/>
      <c r="H162" s="11" t="s">
        <v>984</v>
      </c>
      <c r="I162" s="14">
        <f t="shared" si="8"/>
        <v>6.7</v>
      </c>
      <c r="J162" s="14">
        <v>26.8</v>
      </c>
      <c r="K162" s="109">
        <f t="shared" si="9"/>
        <v>6.7</v>
      </c>
      <c r="L162" s="115"/>
    </row>
    <row r="163" spans="1:12" ht="48" customHeight="1">
      <c r="A163" s="114"/>
      <c r="B163" s="107">
        <f>'Tax Invoice'!D158</f>
        <v>1</v>
      </c>
      <c r="C163" s="10" t="s">
        <v>827</v>
      </c>
      <c r="D163" s="10" t="s">
        <v>827</v>
      </c>
      <c r="E163" s="118" t="s">
        <v>699</v>
      </c>
      <c r="F163" s="139"/>
      <c r="G163" s="140"/>
      <c r="H163" s="11" t="s">
        <v>977</v>
      </c>
      <c r="I163" s="14">
        <f t="shared" si="8"/>
        <v>1.6</v>
      </c>
      <c r="J163" s="14">
        <v>6.37</v>
      </c>
      <c r="K163" s="109">
        <f t="shared" si="9"/>
        <v>1.6</v>
      </c>
      <c r="L163" s="115"/>
    </row>
    <row r="164" spans="1:12" ht="24" customHeight="1">
      <c r="A164" s="114"/>
      <c r="B164" s="107">
        <f>'Tax Invoice'!D159</f>
        <v>4</v>
      </c>
      <c r="C164" s="10" t="s">
        <v>828</v>
      </c>
      <c r="D164" s="10" t="s">
        <v>828</v>
      </c>
      <c r="E164" s="118"/>
      <c r="F164" s="139"/>
      <c r="G164" s="140"/>
      <c r="H164" s="11" t="s">
        <v>966</v>
      </c>
      <c r="I164" s="14">
        <f t="shared" si="8"/>
        <v>0.35000000000000003</v>
      </c>
      <c r="J164" s="14">
        <v>1.39</v>
      </c>
      <c r="K164" s="109">
        <f t="shared" si="9"/>
        <v>1.4000000000000001</v>
      </c>
      <c r="L164" s="115"/>
    </row>
    <row r="165" spans="1:12" ht="12.75" customHeight="1">
      <c r="A165" s="114"/>
      <c r="B165" s="107">
        <f>'Tax Invoice'!D160</f>
        <v>10</v>
      </c>
      <c r="C165" s="10" t="s">
        <v>829</v>
      </c>
      <c r="D165" s="10" t="s">
        <v>914</v>
      </c>
      <c r="E165" s="118" t="s">
        <v>614</v>
      </c>
      <c r="F165" s="139" t="s">
        <v>273</v>
      </c>
      <c r="G165" s="140"/>
      <c r="H165" s="11" t="s">
        <v>830</v>
      </c>
      <c r="I165" s="14">
        <f t="shared" si="8"/>
        <v>0.28000000000000003</v>
      </c>
      <c r="J165" s="14">
        <v>1.1000000000000001</v>
      </c>
      <c r="K165" s="109">
        <f t="shared" si="9"/>
        <v>2.8000000000000003</v>
      </c>
      <c r="L165" s="115"/>
    </row>
    <row r="166" spans="1:12" ht="12.75" customHeight="1">
      <c r="A166" s="114"/>
      <c r="B166" s="107">
        <f>'Tax Invoice'!D161</f>
        <v>10</v>
      </c>
      <c r="C166" s="10" t="s">
        <v>829</v>
      </c>
      <c r="D166" s="10" t="s">
        <v>915</v>
      </c>
      <c r="E166" s="118" t="s">
        <v>831</v>
      </c>
      <c r="F166" s="139" t="s">
        <v>273</v>
      </c>
      <c r="G166" s="140"/>
      <c r="H166" s="11" t="s">
        <v>830</v>
      </c>
      <c r="I166" s="14">
        <f t="shared" si="8"/>
        <v>0.28000000000000003</v>
      </c>
      <c r="J166" s="14">
        <v>1.1000000000000001</v>
      </c>
      <c r="K166" s="109">
        <f t="shared" si="9"/>
        <v>2.8000000000000003</v>
      </c>
      <c r="L166" s="115"/>
    </row>
    <row r="167" spans="1:12" ht="12.75" customHeight="1">
      <c r="A167" s="114"/>
      <c r="B167" s="107">
        <f>'Tax Invoice'!D162</f>
        <v>10</v>
      </c>
      <c r="C167" s="10" t="s">
        <v>829</v>
      </c>
      <c r="D167" s="10" t="s">
        <v>916</v>
      </c>
      <c r="E167" s="118" t="s">
        <v>832</v>
      </c>
      <c r="F167" s="139" t="s">
        <v>273</v>
      </c>
      <c r="G167" s="140"/>
      <c r="H167" s="11" t="s">
        <v>830</v>
      </c>
      <c r="I167" s="14">
        <f t="shared" si="8"/>
        <v>0.3</v>
      </c>
      <c r="J167" s="14">
        <v>1.19</v>
      </c>
      <c r="K167" s="109">
        <f t="shared" si="9"/>
        <v>3</v>
      </c>
      <c r="L167" s="115"/>
    </row>
    <row r="168" spans="1:12" ht="36" customHeight="1">
      <c r="A168" s="114"/>
      <c r="B168" s="107">
        <f>'Tax Invoice'!D163</f>
        <v>2</v>
      </c>
      <c r="C168" s="10" t="s">
        <v>833</v>
      </c>
      <c r="D168" s="10" t="s">
        <v>917</v>
      </c>
      <c r="E168" s="118" t="s">
        <v>25</v>
      </c>
      <c r="F168" s="139"/>
      <c r="G168" s="140"/>
      <c r="H168" s="11" t="s">
        <v>834</v>
      </c>
      <c r="I168" s="14">
        <f t="shared" si="8"/>
        <v>1.26</v>
      </c>
      <c r="J168" s="14">
        <v>5.03</v>
      </c>
      <c r="K168" s="109">
        <f t="shared" si="9"/>
        <v>2.52</v>
      </c>
      <c r="L168" s="115"/>
    </row>
    <row r="169" spans="1:12" ht="36" customHeight="1">
      <c r="A169" s="114"/>
      <c r="B169" s="107">
        <f>'Tax Invoice'!D164</f>
        <v>2</v>
      </c>
      <c r="C169" s="10" t="s">
        <v>833</v>
      </c>
      <c r="D169" s="10" t="s">
        <v>918</v>
      </c>
      <c r="E169" s="118" t="s">
        <v>26</v>
      </c>
      <c r="F169" s="139"/>
      <c r="G169" s="140"/>
      <c r="H169" s="11" t="s">
        <v>834</v>
      </c>
      <c r="I169" s="14">
        <f t="shared" si="8"/>
        <v>1.48</v>
      </c>
      <c r="J169" s="14">
        <v>5.89</v>
      </c>
      <c r="K169" s="109">
        <f t="shared" si="9"/>
        <v>2.96</v>
      </c>
      <c r="L169" s="115"/>
    </row>
    <row r="170" spans="1:12" ht="36" customHeight="1">
      <c r="A170" s="114"/>
      <c r="B170" s="107">
        <f>'Tax Invoice'!D165</f>
        <v>2</v>
      </c>
      <c r="C170" s="10" t="s">
        <v>835</v>
      </c>
      <c r="D170" s="10" t="s">
        <v>919</v>
      </c>
      <c r="E170" s="118" t="s">
        <v>836</v>
      </c>
      <c r="F170" s="139"/>
      <c r="G170" s="140"/>
      <c r="H170" s="11" t="s">
        <v>837</v>
      </c>
      <c r="I170" s="14">
        <f t="shared" si="8"/>
        <v>1.37</v>
      </c>
      <c r="J170" s="14">
        <v>5.46</v>
      </c>
      <c r="K170" s="109">
        <f t="shared" si="9"/>
        <v>2.74</v>
      </c>
      <c r="L170" s="115"/>
    </row>
    <row r="171" spans="1:12" ht="36" customHeight="1">
      <c r="A171" s="114"/>
      <c r="B171" s="107">
        <f>'Tax Invoice'!D166</f>
        <v>2</v>
      </c>
      <c r="C171" s="10" t="s">
        <v>835</v>
      </c>
      <c r="D171" s="10" t="s">
        <v>920</v>
      </c>
      <c r="E171" s="118" t="s">
        <v>838</v>
      </c>
      <c r="F171" s="139"/>
      <c r="G171" s="140"/>
      <c r="H171" s="11" t="s">
        <v>837</v>
      </c>
      <c r="I171" s="14">
        <f t="shared" si="8"/>
        <v>1.58</v>
      </c>
      <c r="J171" s="14">
        <v>6.31</v>
      </c>
      <c r="K171" s="109">
        <f t="shared" si="9"/>
        <v>3.16</v>
      </c>
      <c r="L171" s="115"/>
    </row>
    <row r="172" spans="1:12" ht="24" customHeight="1">
      <c r="A172" s="114"/>
      <c r="B172" s="107">
        <f>'Tax Invoice'!D167</f>
        <v>2</v>
      </c>
      <c r="C172" s="10" t="s">
        <v>839</v>
      </c>
      <c r="D172" s="10" t="s">
        <v>921</v>
      </c>
      <c r="E172" s="118" t="s">
        <v>26</v>
      </c>
      <c r="F172" s="139"/>
      <c r="G172" s="140"/>
      <c r="H172" s="11" t="s">
        <v>840</v>
      </c>
      <c r="I172" s="14">
        <f t="shared" si="8"/>
        <v>0.47000000000000003</v>
      </c>
      <c r="J172" s="14">
        <v>1.87</v>
      </c>
      <c r="K172" s="109">
        <f t="shared" si="9"/>
        <v>0.94000000000000006</v>
      </c>
      <c r="L172" s="115"/>
    </row>
    <row r="173" spans="1:12" ht="24" customHeight="1">
      <c r="A173" s="114"/>
      <c r="B173" s="107">
        <f>'Tax Invoice'!D168</f>
        <v>2</v>
      </c>
      <c r="C173" s="10" t="s">
        <v>841</v>
      </c>
      <c r="D173" s="10" t="s">
        <v>922</v>
      </c>
      <c r="E173" s="118" t="s">
        <v>25</v>
      </c>
      <c r="F173" s="139"/>
      <c r="G173" s="140"/>
      <c r="H173" s="11" t="s">
        <v>842</v>
      </c>
      <c r="I173" s="14">
        <f t="shared" si="8"/>
        <v>0.41000000000000003</v>
      </c>
      <c r="J173" s="14">
        <v>1.61</v>
      </c>
      <c r="K173" s="109">
        <f t="shared" si="9"/>
        <v>0.82000000000000006</v>
      </c>
      <c r="L173" s="115"/>
    </row>
    <row r="174" spans="1:12" ht="36" customHeight="1">
      <c r="A174" s="114"/>
      <c r="B174" s="107">
        <f>'Tax Invoice'!D169</f>
        <v>1</v>
      </c>
      <c r="C174" s="10" t="s">
        <v>843</v>
      </c>
      <c r="D174" s="10" t="s">
        <v>843</v>
      </c>
      <c r="E174" s="118" t="s">
        <v>699</v>
      </c>
      <c r="F174" s="139"/>
      <c r="G174" s="140"/>
      <c r="H174" s="11" t="s">
        <v>978</v>
      </c>
      <c r="I174" s="14">
        <f t="shared" si="8"/>
        <v>3.0399999999999996</v>
      </c>
      <c r="J174" s="14">
        <v>12.14</v>
      </c>
      <c r="K174" s="109">
        <f t="shared" si="9"/>
        <v>3.0399999999999996</v>
      </c>
      <c r="L174" s="115"/>
    </row>
    <row r="175" spans="1:12" ht="36" customHeight="1">
      <c r="A175" s="114"/>
      <c r="B175" s="107">
        <f>'Tax Invoice'!D170</f>
        <v>3</v>
      </c>
      <c r="C175" s="10" t="s">
        <v>845</v>
      </c>
      <c r="D175" s="10" t="s">
        <v>845</v>
      </c>
      <c r="E175" s="118" t="s">
        <v>23</v>
      </c>
      <c r="F175" s="139"/>
      <c r="G175" s="140"/>
      <c r="H175" s="11" t="s">
        <v>846</v>
      </c>
      <c r="I175" s="14">
        <f t="shared" si="8"/>
        <v>0.13</v>
      </c>
      <c r="J175" s="14">
        <v>0.52</v>
      </c>
      <c r="K175" s="109">
        <f t="shared" si="9"/>
        <v>0.39</v>
      </c>
      <c r="L175" s="115"/>
    </row>
    <row r="176" spans="1:12" ht="36" customHeight="1">
      <c r="A176" s="114"/>
      <c r="B176" s="107">
        <f>'Tax Invoice'!D171</f>
        <v>3</v>
      </c>
      <c r="C176" s="10" t="s">
        <v>845</v>
      </c>
      <c r="D176" s="10" t="s">
        <v>845</v>
      </c>
      <c r="E176" s="118" t="s">
        <v>25</v>
      </c>
      <c r="F176" s="139"/>
      <c r="G176" s="140"/>
      <c r="H176" s="11" t="s">
        <v>846</v>
      </c>
      <c r="I176" s="14">
        <f t="shared" si="8"/>
        <v>0.13</v>
      </c>
      <c r="J176" s="14">
        <v>0.52</v>
      </c>
      <c r="K176" s="109">
        <f t="shared" si="9"/>
        <v>0.39</v>
      </c>
      <c r="L176" s="115"/>
    </row>
    <row r="177" spans="1:12" ht="36" customHeight="1">
      <c r="A177" s="114"/>
      <c r="B177" s="107">
        <f>'Tax Invoice'!D172</f>
        <v>3</v>
      </c>
      <c r="C177" s="10" t="s">
        <v>845</v>
      </c>
      <c r="D177" s="10" t="s">
        <v>845</v>
      </c>
      <c r="E177" s="118" t="s">
        <v>26</v>
      </c>
      <c r="F177" s="139"/>
      <c r="G177" s="140"/>
      <c r="H177" s="11" t="s">
        <v>846</v>
      </c>
      <c r="I177" s="14">
        <f t="shared" si="8"/>
        <v>0.13</v>
      </c>
      <c r="J177" s="14">
        <v>0.52</v>
      </c>
      <c r="K177" s="109">
        <f t="shared" si="9"/>
        <v>0.39</v>
      </c>
      <c r="L177" s="115"/>
    </row>
    <row r="178" spans="1:12" ht="36" customHeight="1">
      <c r="A178" s="114"/>
      <c r="B178" s="107">
        <f>'Tax Invoice'!D173</f>
        <v>3</v>
      </c>
      <c r="C178" s="10" t="s">
        <v>845</v>
      </c>
      <c r="D178" s="10" t="s">
        <v>845</v>
      </c>
      <c r="E178" s="118" t="s">
        <v>792</v>
      </c>
      <c r="F178" s="139"/>
      <c r="G178" s="140"/>
      <c r="H178" s="11" t="s">
        <v>846</v>
      </c>
      <c r="I178" s="14">
        <f t="shared" si="8"/>
        <v>0.13</v>
      </c>
      <c r="J178" s="14">
        <v>0.52</v>
      </c>
      <c r="K178" s="109">
        <f t="shared" si="9"/>
        <v>0.39</v>
      </c>
      <c r="L178" s="115"/>
    </row>
    <row r="179" spans="1:12" ht="36" customHeight="1">
      <c r="A179" s="114"/>
      <c r="B179" s="107">
        <f>'Tax Invoice'!D174</f>
        <v>3</v>
      </c>
      <c r="C179" s="10" t="s">
        <v>847</v>
      </c>
      <c r="D179" s="10" t="s">
        <v>847</v>
      </c>
      <c r="E179" s="118" t="s">
        <v>23</v>
      </c>
      <c r="F179" s="139"/>
      <c r="G179" s="140"/>
      <c r="H179" s="11" t="s">
        <v>848</v>
      </c>
      <c r="I179" s="14">
        <f t="shared" si="8"/>
        <v>6.0000000000000005E-2</v>
      </c>
      <c r="J179" s="14">
        <v>0.21</v>
      </c>
      <c r="K179" s="109">
        <f t="shared" si="9"/>
        <v>0.18000000000000002</v>
      </c>
      <c r="L179" s="115"/>
    </row>
    <row r="180" spans="1:12" ht="36" customHeight="1">
      <c r="A180" s="114"/>
      <c r="B180" s="107">
        <f>'Tax Invoice'!D175</f>
        <v>3</v>
      </c>
      <c r="C180" s="10" t="s">
        <v>847</v>
      </c>
      <c r="D180" s="10" t="s">
        <v>847</v>
      </c>
      <c r="E180" s="118" t="s">
        <v>25</v>
      </c>
      <c r="F180" s="139"/>
      <c r="G180" s="140"/>
      <c r="H180" s="11" t="s">
        <v>848</v>
      </c>
      <c r="I180" s="14">
        <f t="shared" si="8"/>
        <v>6.0000000000000005E-2</v>
      </c>
      <c r="J180" s="14">
        <v>0.21</v>
      </c>
      <c r="K180" s="109">
        <f t="shared" si="9"/>
        <v>0.18000000000000002</v>
      </c>
      <c r="L180" s="115"/>
    </row>
    <row r="181" spans="1:12" ht="36" customHeight="1">
      <c r="A181" s="114"/>
      <c r="B181" s="107">
        <f>'Tax Invoice'!D176</f>
        <v>3</v>
      </c>
      <c r="C181" s="10" t="s">
        <v>847</v>
      </c>
      <c r="D181" s="10" t="s">
        <v>847</v>
      </c>
      <c r="E181" s="118" t="s">
        <v>26</v>
      </c>
      <c r="F181" s="139"/>
      <c r="G181" s="140"/>
      <c r="H181" s="11" t="s">
        <v>848</v>
      </c>
      <c r="I181" s="14">
        <f t="shared" si="8"/>
        <v>6.0000000000000005E-2</v>
      </c>
      <c r="J181" s="14">
        <v>0.21</v>
      </c>
      <c r="K181" s="109">
        <f t="shared" si="9"/>
        <v>0.18000000000000002</v>
      </c>
      <c r="L181" s="115"/>
    </row>
    <row r="182" spans="1:12" ht="36" customHeight="1">
      <c r="A182" s="114"/>
      <c r="B182" s="107">
        <f>'Tax Invoice'!D177</f>
        <v>3</v>
      </c>
      <c r="C182" s="10" t="s">
        <v>847</v>
      </c>
      <c r="D182" s="10" t="s">
        <v>847</v>
      </c>
      <c r="E182" s="118" t="s">
        <v>792</v>
      </c>
      <c r="F182" s="139"/>
      <c r="G182" s="140"/>
      <c r="H182" s="11" t="s">
        <v>848</v>
      </c>
      <c r="I182" s="14">
        <f t="shared" si="8"/>
        <v>6.0000000000000005E-2</v>
      </c>
      <c r="J182" s="14">
        <v>0.21</v>
      </c>
      <c r="K182" s="109">
        <f t="shared" si="9"/>
        <v>0.18000000000000002</v>
      </c>
      <c r="L182" s="115"/>
    </row>
    <row r="183" spans="1:12" ht="36" customHeight="1">
      <c r="A183" s="114"/>
      <c r="B183" s="107">
        <f>'Tax Invoice'!D178</f>
        <v>2</v>
      </c>
      <c r="C183" s="10" t="s">
        <v>849</v>
      </c>
      <c r="D183" s="10" t="s">
        <v>923</v>
      </c>
      <c r="E183" s="118" t="s">
        <v>23</v>
      </c>
      <c r="F183" s="139" t="s">
        <v>635</v>
      </c>
      <c r="G183" s="140"/>
      <c r="H183" s="11" t="s">
        <v>850</v>
      </c>
      <c r="I183" s="14">
        <f t="shared" ref="I183:I214" si="10">ROUNDUP(J183*$N$1,2)</f>
        <v>0.19</v>
      </c>
      <c r="J183" s="14">
        <v>0.76</v>
      </c>
      <c r="K183" s="109">
        <f t="shared" ref="K183:K214" si="11">I183*B183</f>
        <v>0.38</v>
      </c>
      <c r="L183" s="115"/>
    </row>
    <row r="184" spans="1:12" ht="36" customHeight="1">
      <c r="A184" s="114"/>
      <c r="B184" s="107">
        <f>'Tax Invoice'!D179</f>
        <v>2</v>
      </c>
      <c r="C184" s="10" t="s">
        <v>849</v>
      </c>
      <c r="D184" s="10" t="s">
        <v>924</v>
      </c>
      <c r="E184" s="118" t="s">
        <v>23</v>
      </c>
      <c r="F184" s="139" t="s">
        <v>636</v>
      </c>
      <c r="G184" s="140"/>
      <c r="H184" s="11" t="s">
        <v>850</v>
      </c>
      <c r="I184" s="14">
        <f t="shared" si="10"/>
        <v>0.19</v>
      </c>
      <c r="J184" s="14">
        <v>0.76</v>
      </c>
      <c r="K184" s="109">
        <f t="shared" si="11"/>
        <v>0.38</v>
      </c>
      <c r="L184" s="115"/>
    </row>
    <row r="185" spans="1:12" ht="36" customHeight="1">
      <c r="A185" s="114"/>
      <c r="B185" s="107">
        <f>'Tax Invoice'!D180</f>
        <v>2</v>
      </c>
      <c r="C185" s="10" t="s">
        <v>849</v>
      </c>
      <c r="D185" s="10" t="s">
        <v>923</v>
      </c>
      <c r="E185" s="118" t="s">
        <v>25</v>
      </c>
      <c r="F185" s="139" t="s">
        <v>635</v>
      </c>
      <c r="G185" s="140"/>
      <c r="H185" s="11" t="s">
        <v>850</v>
      </c>
      <c r="I185" s="14">
        <f t="shared" si="10"/>
        <v>0.19</v>
      </c>
      <c r="J185" s="14">
        <v>0.76</v>
      </c>
      <c r="K185" s="109">
        <f t="shared" si="11"/>
        <v>0.38</v>
      </c>
      <c r="L185" s="115"/>
    </row>
    <row r="186" spans="1:12" ht="36" customHeight="1">
      <c r="A186" s="114"/>
      <c r="B186" s="107">
        <f>'Tax Invoice'!D181</f>
        <v>2</v>
      </c>
      <c r="C186" s="10" t="s">
        <v>849</v>
      </c>
      <c r="D186" s="10" t="s">
        <v>924</v>
      </c>
      <c r="E186" s="118" t="s">
        <v>25</v>
      </c>
      <c r="F186" s="139" t="s">
        <v>636</v>
      </c>
      <c r="G186" s="140"/>
      <c r="H186" s="11" t="s">
        <v>850</v>
      </c>
      <c r="I186" s="14">
        <f t="shared" si="10"/>
        <v>0.19</v>
      </c>
      <c r="J186" s="14">
        <v>0.76</v>
      </c>
      <c r="K186" s="109">
        <f t="shared" si="11"/>
        <v>0.38</v>
      </c>
      <c r="L186" s="115"/>
    </row>
    <row r="187" spans="1:12" ht="36" customHeight="1">
      <c r="A187" s="114"/>
      <c r="B187" s="107">
        <f>'Tax Invoice'!D182</f>
        <v>2</v>
      </c>
      <c r="C187" s="10" t="s">
        <v>849</v>
      </c>
      <c r="D187" s="10" t="s">
        <v>923</v>
      </c>
      <c r="E187" s="118" t="s">
        <v>26</v>
      </c>
      <c r="F187" s="139" t="s">
        <v>635</v>
      </c>
      <c r="G187" s="140"/>
      <c r="H187" s="11" t="s">
        <v>850</v>
      </c>
      <c r="I187" s="14">
        <f t="shared" si="10"/>
        <v>0.19</v>
      </c>
      <c r="J187" s="14">
        <v>0.76</v>
      </c>
      <c r="K187" s="109">
        <f t="shared" si="11"/>
        <v>0.38</v>
      </c>
      <c r="L187" s="115"/>
    </row>
    <row r="188" spans="1:12" ht="36" customHeight="1">
      <c r="A188" s="114"/>
      <c r="B188" s="107">
        <f>'Tax Invoice'!D183</f>
        <v>2</v>
      </c>
      <c r="C188" s="10" t="s">
        <v>849</v>
      </c>
      <c r="D188" s="10" t="s">
        <v>924</v>
      </c>
      <c r="E188" s="118" t="s">
        <v>26</v>
      </c>
      <c r="F188" s="139" t="s">
        <v>636</v>
      </c>
      <c r="G188" s="140"/>
      <c r="H188" s="11" t="s">
        <v>850</v>
      </c>
      <c r="I188" s="14">
        <f t="shared" si="10"/>
        <v>0.19</v>
      </c>
      <c r="J188" s="14">
        <v>0.76</v>
      </c>
      <c r="K188" s="109">
        <f t="shared" si="11"/>
        <v>0.38</v>
      </c>
      <c r="L188" s="115"/>
    </row>
    <row r="189" spans="1:12" ht="36" customHeight="1">
      <c r="A189" s="114"/>
      <c r="B189" s="107">
        <f>'Tax Invoice'!D184</f>
        <v>2</v>
      </c>
      <c r="C189" s="10" t="s">
        <v>849</v>
      </c>
      <c r="D189" s="10" t="s">
        <v>923</v>
      </c>
      <c r="E189" s="118" t="s">
        <v>792</v>
      </c>
      <c r="F189" s="139" t="s">
        <v>635</v>
      </c>
      <c r="G189" s="140"/>
      <c r="H189" s="11" t="s">
        <v>850</v>
      </c>
      <c r="I189" s="14">
        <f t="shared" si="10"/>
        <v>0.19</v>
      </c>
      <c r="J189" s="14">
        <v>0.76</v>
      </c>
      <c r="K189" s="109">
        <f t="shared" si="11"/>
        <v>0.38</v>
      </c>
      <c r="L189" s="115"/>
    </row>
    <row r="190" spans="1:12" ht="36" customHeight="1">
      <c r="A190" s="114"/>
      <c r="B190" s="107">
        <f>'Tax Invoice'!D185</f>
        <v>2</v>
      </c>
      <c r="C190" s="10" t="s">
        <v>849</v>
      </c>
      <c r="D190" s="10" t="s">
        <v>924</v>
      </c>
      <c r="E190" s="118" t="s">
        <v>792</v>
      </c>
      <c r="F190" s="139" t="s">
        <v>636</v>
      </c>
      <c r="G190" s="140"/>
      <c r="H190" s="11" t="s">
        <v>850</v>
      </c>
      <c r="I190" s="14">
        <f t="shared" si="10"/>
        <v>0.19</v>
      </c>
      <c r="J190" s="14">
        <v>0.76</v>
      </c>
      <c r="K190" s="109">
        <f t="shared" si="11"/>
        <v>0.38</v>
      </c>
      <c r="L190" s="115"/>
    </row>
    <row r="191" spans="1:12" ht="36" customHeight="1">
      <c r="A191" s="114"/>
      <c r="B191" s="107">
        <f>'Tax Invoice'!D186</f>
        <v>2</v>
      </c>
      <c r="C191" s="10" t="s">
        <v>851</v>
      </c>
      <c r="D191" s="10" t="s">
        <v>851</v>
      </c>
      <c r="E191" s="118" t="s">
        <v>23</v>
      </c>
      <c r="F191" s="139" t="s">
        <v>107</v>
      </c>
      <c r="G191" s="140"/>
      <c r="H191" s="11" t="s">
        <v>852</v>
      </c>
      <c r="I191" s="14">
        <f t="shared" si="10"/>
        <v>0.18000000000000002</v>
      </c>
      <c r="J191" s="14">
        <v>0.69</v>
      </c>
      <c r="K191" s="109">
        <f t="shared" si="11"/>
        <v>0.36000000000000004</v>
      </c>
      <c r="L191" s="115"/>
    </row>
    <row r="192" spans="1:12" ht="36" customHeight="1">
      <c r="A192" s="114"/>
      <c r="B192" s="107">
        <f>'Tax Invoice'!D187</f>
        <v>2</v>
      </c>
      <c r="C192" s="10" t="s">
        <v>851</v>
      </c>
      <c r="D192" s="10" t="s">
        <v>851</v>
      </c>
      <c r="E192" s="118" t="s">
        <v>25</v>
      </c>
      <c r="F192" s="139" t="s">
        <v>107</v>
      </c>
      <c r="G192" s="140"/>
      <c r="H192" s="11" t="s">
        <v>852</v>
      </c>
      <c r="I192" s="14">
        <f t="shared" si="10"/>
        <v>0.18000000000000002</v>
      </c>
      <c r="J192" s="14">
        <v>0.69</v>
      </c>
      <c r="K192" s="109">
        <f t="shared" si="11"/>
        <v>0.36000000000000004</v>
      </c>
      <c r="L192" s="115"/>
    </row>
    <row r="193" spans="1:12" ht="36" customHeight="1">
      <c r="A193" s="114"/>
      <c r="B193" s="107">
        <f>'Tax Invoice'!D188</f>
        <v>2</v>
      </c>
      <c r="C193" s="10" t="s">
        <v>851</v>
      </c>
      <c r="D193" s="10" t="s">
        <v>851</v>
      </c>
      <c r="E193" s="118" t="s">
        <v>26</v>
      </c>
      <c r="F193" s="139" t="s">
        <v>107</v>
      </c>
      <c r="G193" s="140"/>
      <c r="H193" s="11" t="s">
        <v>852</v>
      </c>
      <c r="I193" s="14">
        <f t="shared" si="10"/>
        <v>0.18000000000000002</v>
      </c>
      <c r="J193" s="14">
        <v>0.69</v>
      </c>
      <c r="K193" s="109">
        <f t="shared" si="11"/>
        <v>0.36000000000000004</v>
      </c>
      <c r="L193" s="115"/>
    </row>
    <row r="194" spans="1:12" ht="36" customHeight="1">
      <c r="A194" s="114"/>
      <c r="B194" s="107">
        <f>'Tax Invoice'!D189</f>
        <v>2</v>
      </c>
      <c r="C194" s="10" t="s">
        <v>851</v>
      </c>
      <c r="D194" s="10" t="s">
        <v>851</v>
      </c>
      <c r="E194" s="118" t="s">
        <v>792</v>
      </c>
      <c r="F194" s="139" t="s">
        <v>107</v>
      </c>
      <c r="G194" s="140"/>
      <c r="H194" s="11" t="s">
        <v>852</v>
      </c>
      <c r="I194" s="14">
        <f t="shared" si="10"/>
        <v>0.18000000000000002</v>
      </c>
      <c r="J194" s="14">
        <v>0.69</v>
      </c>
      <c r="K194" s="109">
        <f t="shared" si="11"/>
        <v>0.36000000000000004</v>
      </c>
      <c r="L194" s="115"/>
    </row>
    <row r="195" spans="1:12" ht="36" customHeight="1">
      <c r="A195" s="114"/>
      <c r="B195" s="107">
        <f>'Tax Invoice'!D190</f>
        <v>30</v>
      </c>
      <c r="C195" s="10" t="s">
        <v>853</v>
      </c>
      <c r="D195" s="10" t="s">
        <v>925</v>
      </c>
      <c r="E195" s="118" t="s">
        <v>854</v>
      </c>
      <c r="F195" s="139" t="s">
        <v>23</v>
      </c>
      <c r="G195" s="140"/>
      <c r="H195" s="11" t="s">
        <v>855</v>
      </c>
      <c r="I195" s="14">
        <f t="shared" si="10"/>
        <v>0.19</v>
      </c>
      <c r="J195" s="14">
        <v>0.76</v>
      </c>
      <c r="K195" s="109">
        <f t="shared" si="11"/>
        <v>5.7</v>
      </c>
      <c r="L195" s="115"/>
    </row>
    <row r="196" spans="1:12" ht="12.75" customHeight="1">
      <c r="A196" s="114"/>
      <c r="B196" s="107">
        <f>'Tax Invoice'!D191</f>
        <v>5</v>
      </c>
      <c r="C196" s="10" t="s">
        <v>856</v>
      </c>
      <c r="D196" s="10" t="s">
        <v>856</v>
      </c>
      <c r="E196" s="118" t="s">
        <v>23</v>
      </c>
      <c r="F196" s="139"/>
      <c r="G196" s="140"/>
      <c r="H196" s="11" t="s">
        <v>987</v>
      </c>
      <c r="I196" s="14">
        <f t="shared" si="10"/>
        <v>0.15000000000000002</v>
      </c>
      <c r="J196" s="14">
        <v>0.57999999999999996</v>
      </c>
      <c r="K196" s="109">
        <f t="shared" si="11"/>
        <v>0.75000000000000011</v>
      </c>
      <c r="L196" s="115"/>
    </row>
    <row r="197" spans="1:12" ht="12.75" customHeight="1">
      <c r="A197" s="114"/>
      <c r="B197" s="107">
        <f>'Tax Invoice'!D192</f>
        <v>5</v>
      </c>
      <c r="C197" s="10" t="s">
        <v>856</v>
      </c>
      <c r="D197" s="10" t="s">
        <v>856</v>
      </c>
      <c r="E197" s="118" t="s">
        <v>25</v>
      </c>
      <c r="F197" s="139"/>
      <c r="G197" s="140"/>
      <c r="H197" s="11" t="s">
        <v>987</v>
      </c>
      <c r="I197" s="14">
        <f t="shared" si="10"/>
        <v>0.15000000000000002</v>
      </c>
      <c r="J197" s="14">
        <v>0.57999999999999996</v>
      </c>
      <c r="K197" s="109">
        <f t="shared" si="11"/>
        <v>0.75000000000000011</v>
      </c>
      <c r="L197" s="115"/>
    </row>
    <row r="198" spans="1:12" ht="12.75" customHeight="1">
      <c r="A198" s="114"/>
      <c r="B198" s="107">
        <f>'Tax Invoice'!D193</f>
        <v>5</v>
      </c>
      <c r="C198" s="10" t="s">
        <v>856</v>
      </c>
      <c r="D198" s="10" t="s">
        <v>856</v>
      </c>
      <c r="E198" s="118" t="s">
        <v>26</v>
      </c>
      <c r="F198" s="139"/>
      <c r="G198" s="140"/>
      <c r="H198" s="11" t="s">
        <v>987</v>
      </c>
      <c r="I198" s="14">
        <f t="shared" si="10"/>
        <v>0.15000000000000002</v>
      </c>
      <c r="J198" s="14">
        <v>0.57999999999999996</v>
      </c>
      <c r="K198" s="109">
        <f t="shared" si="11"/>
        <v>0.75000000000000011</v>
      </c>
      <c r="L198" s="115"/>
    </row>
    <row r="199" spans="1:12" ht="24" customHeight="1">
      <c r="A199" s="114"/>
      <c r="B199" s="107">
        <f>'Tax Invoice'!D194</f>
        <v>5</v>
      </c>
      <c r="C199" s="10" t="s">
        <v>858</v>
      </c>
      <c r="D199" s="10" t="s">
        <v>858</v>
      </c>
      <c r="E199" s="118" t="s">
        <v>27</v>
      </c>
      <c r="F199" s="139"/>
      <c r="G199" s="140"/>
      <c r="H199" s="11" t="s">
        <v>988</v>
      </c>
      <c r="I199" s="14">
        <f t="shared" si="10"/>
        <v>0.27</v>
      </c>
      <c r="J199" s="14">
        <v>1.06</v>
      </c>
      <c r="K199" s="109">
        <f t="shared" si="11"/>
        <v>1.35</v>
      </c>
      <c r="L199" s="115"/>
    </row>
    <row r="200" spans="1:12" ht="24" customHeight="1">
      <c r="A200" s="114"/>
      <c r="B200" s="107">
        <f>'Tax Invoice'!D195</f>
        <v>5</v>
      </c>
      <c r="C200" s="10" t="s">
        <v>858</v>
      </c>
      <c r="D200" s="10" t="s">
        <v>858</v>
      </c>
      <c r="E200" s="118" t="s">
        <v>28</v>
      </c>
      <c r="F200" s="139"/>
      <c r="G200" s="140"/>
      <c r="H200" s="11" t="s">
        <v>988</v>
      </c>
      <c r="I200" s="14">
        <f t="shared" si="10"/>
        <v>0.27</v>
      </c>
      <c r="J200" s="14">
        <v>1.06</v>
      </c>
      <c r="K200" s="109">
        <f t="shared" si="11"/>
        <v>1.35</v>
      </c>
      <c r="L200" s="115"/>
    </row>
    <row r="201" spans="1:12" ht="24" customHeight="1">
      <c r="A201" s="114"/>
      <c r="B201" s="107">
        <f>'Tax Invoice'!D196</f>
        <v>5</v>
      </c>
      <c r="C201" s="10" t="s">
        <v>858</v>
      </c>
      <c r="D201" s="10" t="s">
        <v>858</v>
      </c>
      <c r="E201" s="118" t="s">
        <v>29</v>
      </c>
      <c r="F201" s="139"/>
      <c r="G201" s="140"/>
      <c r="H201" s="11" t="s">
        <v>988</v>
      </c>
      <c r="I201" s="14">
        <f t="shared" si="10"/>
        <v>0.27</v>
      </c>
      <c r="J201" s="14">
        <v>1.06</v>
      </c>
      <c r="K201" s="109">
        <f t="shared" si="11"/>
        <v>1.35</v>
      </c>
      <c r="L201" s="115"/>
    </row>
    <row r="202" spans="1:12" ht="24" customHeight="1">
      <c r="A202" s="114"/>
      <c r="B202" s="107">
        <f>'Tax Invoice'!D197</f>
        <v>2</v>
      </c>
      <c r="C202" s="10" t="s">
        <v>860</v>
      </c>
      <c r="D202" s="10" t="s">
        <v>860</v>
      </c>
      <c r="E202" s="118" t="s">
        <v>23</v>
      </c>
      <c r="F202" s="139"/>
      <c r="G202" s="140"/>
      <c r="H202" s="11" t="s">
        <v>989</v>
      </c>
      <c r="I202" s="14">
        <f t="shared" si="10"/>
        <v>0.62</v>
      </c>
      <c r="J202" s="14">
        <v>2.4700000000000002</v>
      </c>
      <c r="K202" s="109">
        <f t="shared" si="11"/>
        <v>1.24</v>
      </c>
      <c r="L202" s="115"/>
    </row>
    <row r="203" spans="1:12" ht="24" customHeight="1">
      <c r="A203" s="114"/>
      <c r="B203" s="107">
        <f>'Tax Invoice'!D198</f>
        <v>2</v>
      </c>
      <c r="C203" s="10" t="s">
        <v>860</v>
      </c>
      <c r="D203" s="10" t="s">
        <v>860</v>
      </c>
      <c r="E203" s="118" t="s">
        <v>25</v>
      </c>
      <c r="F203" s="139"/>
      <c r="G203" s="140"/>
      <c r="H203" s="11" t="s">
        <v>989</v>
      </c>
      <c r="I203" s="14">
        <f t="shared" si="10"/>
        <v>0.62</v>
      </c>
      <c r="J203" s="14">
        <v>2.4700000000000002</v>
      </c>
      <c r="K203" s="109">
        <f t="shared" si="11"/>
        <v>1.24</v>
      </c>
      <c r="L203" s="115"/>
    </row>
    <row r="204" spans="1:12" ht="24" customHeight="1">
      <c r="A204" s="114"/>
      <c r="B204" s="107">
        <f>'Tax Invoice'!D199</f>
        <v>2</v>
      </c>
      <c r="C204" s="10" t="s">
        <v>860</v>
      </c>
      <c r="D204" s="10" t="s">
        <v>860</v>
      </c>
      <c r="E204" s="118" t="s">
        <v>792</v>
      </c>
      <c r="F204" s="139"/>
      <c r="G204" s="140"/>
      <c r="H204" s="11" t="s">
        <v>989</v>
      </c>
      <c r="I204" s="14">
        <f t="shared" si="10"/>
        <v>0.62</v>
      </c>
      <c r="J204" s="14">
        <v>2.4700000000000002</v>
      </c>
      <c r="K204" s="109">
        <f t="shared" si="11"/>
        <v>1.24</v>
      </c>
      <c r="L204" s="115"/>
    </row>
    <row r="205" spans="1:12" ht="24" customHeight="1">
      <c r="A205" s="114"/>
      <c r="B205" s="107">
        <f>'Tax Invoice'!D200</f>
        <v>2</v>
      </c>
      <c r="C205" s="10" t="s">
        <v>862</v>
      </c>
      <c r="D205" s="10" t="s">
        <v>862</v>
      </c>
      <c r="E205" s="118" t="s">
        <v>239</v>
      </c>
      <c r="F205" s="139" t="s">
        <v>23</v>
      </c>
      <c r="G205" s="140"/>
      <c r="H205" s="11" t="s">
        <v>990</v>
      </c>
      <c r="I205" s="14">
        <f t="shared" si="10"/>
        <v>0.47000000000000003</v>
      </c>
      <c r="J205" s="14">
        <v>1.87</v>
      </c>
      <c r="K205" s="109">
        <f t="shared" si="11"/>
        <v>0.94000000000000006</v>
      </c>
      <c r="L205" s="115"/>
    </row>
    <row r="206" spans="1:12" ht="24" customHeight="1">
      <c r="A206" s="114"/>
      <c r="B206" s="107">
        <f>'Tax Invoice'!D201</f>
        <v>2</v>
      </c>
      <c r="C206" s="10" t="s">
        <v>862</v>
      </c>
      <c r="D206" s="10" t="s">
        <v>862</v>
      </c>
      <c r="E206" s="118" t="s">
        <v>239</v>
      </c>
      <c r="F206" s="139" t="s">
        <v>25</v>
      </c>
      <c r="G206" s="140"/>
      <c r="H206" s="11" t="s">
        <v>990</v>
      </c>
      <c r="I206" s="14">
        <f t="shared" si="10"/>
        <v>0.47000000000000003</v>
      </c>
      <c r="J206" s="14">
        <v>1.87</v>
      </c>
      <c r="K206" s="109">
        <f t="shared" si="11"/>
        <v>0.94000000000000006</v>
      </c>
      <c r="L206" s="115"/>
    </row>
    <row r="207" spans="1:12" ht="24" customHeight="1">
      <c r="A207" s="114"/>
      <c r="B207" s="107">
        <f>'Tax Invoice'!D202</f>
        <v>2</v>
      </c>
      <c r="C207" s="10" t="s">
        <v>862</v>
      </c>
      <c r="D207" s="10" t="s">
        <v>862</v>
      </c>
      <c r="E207" s="118" t="s">
        <v>792</v>
      </c>
      <c r="F207" s="139" t="s">
        <v>239</v>
      </c>
      <c r="G207" s="140"/>
      <c r="H207" s="11" t="s">
        <v>990</v>
      </c>
      <c r="I207" s="14">
        <f t="shared" si="10"/>
        <v>0.47000000000000003</v>
      </c>
      <c r="J207" s="14">
        <v>1.87</v>
      </c>
      <c r="K207" s="109">
        <f t="shared" si="11"/>
        <v>0.94000000000000006</v>
      </c>
      <c r="L207" s="115"/>
    </row>
    <row r="208" spans="1:12" ht="24" customHeight="1">
      <c r="A208" s="114"/>
      <c r="B208" s="107">
        <f>'Tax Invoice'!D203</f>
        <v>2</v>
      </c>
      <c r="C208" s="10" t="s">
        <v>864</v>
      </c>
      <c r="D208" s="10" t="s">
        <v>864</v>
      </c>
      <c r="E208" s="118" t="s">
        <v>239</v>
      </c>
      <c r="F208" s="139" t="s">
        <v>23</v>
      </c>
      <c r="G208" s="140"/>
      <c r="H208" s="11" t="s">
        <v>991</v>
      </c>
      <c r="I208" s="14">
        <f t="shared" si="10"/>
        <v>0.47000000000000003</v>
      </c>
      <c r="J208" s="14">
        <v>1.87</v>
      </c>
      <c r="K208" s="109">
        <f t="shared" si="11"/>
        <v>0.94000000000000006</v>
      </c>
      <c r="L208" s="115"/>
    </row>
    <row r="209" spans="1:12" ht="24" customHeight="1">
      <c r="A209" s="114"/>
      <c r="B209" s="107">
        <f>'Tax Invoice'!D204</f>
        <v>2</v>
      </c>
      <c r="C209" s="10" t="s">
        <v>864</v>
      </c>
      <c r="D209" s="10" t="s">
        <v>864</v>
      </c>
      <c r="E209" s="118" t="s">
        <v>239</v>
      </c>
      <c r="F209" s="139" t="s">
        <v>25</v>
      </c>
      <c r="G209" s="140"/>
      <c r="H209" s="11" t="s">
        <v>991</v>
      </c>
      <c r="I209" s="14">
        <f t="shared" si="10"/>
        <v>0.47000000000000003</v>
      </c>
      <c r="J209" s="14">
        <v>1.87</v>
      </c>
      <c r="K209" s="109">
        <f t="shared" si="11"/>
        <v>0.94000000000000006</v>
      </c>
      <c r="L209" s="115"/>
    </row>
    <row r="210" spans="1:12" ht="24" customHeight="1">
      <c r="A210" s="114"/>
      <c r="B210" s="107">
        <f>'Tax Invoice'!D205</f>
        <v>2</v>
      </c>
      <c r="C210" s="10" t="s">
        <v>864</v>
      </c>
      <c r="D210" s="10" t="s">
        <v>864</v>
      </c>
      <c r="E210" s="118" t="s">
        <v>792</v>
      </c>
      <c r="F210" s="139" t="s">
        <v>239</v>
      </c>
      <c r="G210" s="140"/>
      <c r="H210" s="11" t="s">
        <v>991</v>
      </c>
      <c r="I210" s="14">
        <f t="shared" si="10"/>
        <v>0.47000000000000003</v>
      </c>
      <c r="J210" s="14">
        <v>1.87</v>
      </c>
      <c r="K210" s="109">
        <f t="shared" si="11"/>
        <v>0.94000000000000006</v>
      </c>
      <c r="L210" s="115"/>
    </row>
    <row r="211" spans="1:12" ht="12.75" customHeight="1">
      <c r="A211" s="114"/>
      <c r="B211" s="107">
        <f>'Tax Invoice'!D206</f>
        <v>5</v>
      </c>
      <c r="C211" s="10" t="s">
        <v>866</v>
      </c>
      <c r="D211" s="10" t="s">
        <v>866</v>
      </c>
      <c r="E211" s="118" t="s">
        <v>25</v>
      </c>
      <c r="F211" s="139"/>
      <c r="G211" s="140"/>
      <c r="H211" s="11" t="s">
        <v>992</v>
      </c>
      <c r="I211" s="14">
        <f t="shared" si="10"/>
        <v>0.54</v>
      </c>
      <c r="J211" s="14">
        <v>2.13</v>
      </c>
      <c r="K211" s="109">
        <f t="shared" si="11"/>
        <v>2.7</v>
      </c>
      <c r="L211" s="115"/>
    </row>
    <row r="212" spans="1:12" ht="24" customHeight="1">
      <c r="A212" s="114"/>
      <c r="B212" s="107">
        <f>'Tax Invoice'!D207</f>
        <v>10</v>
      </c>
      <c r="C212" s="10" t="s">
        <v>868</v>
      </c>
      <c r="D212" s="10" t="s">
        <v>868</v>
      </c>
      <c r="E212" s="118" t="s">
        <v>23</v>
      </c>
      <c r="F212" s="139"/>
      <c r="G212" s="140"/>
      <c r="H212" s="11" t="s">
        <v>993</v>
      </c>
      <c r="I212" s="14">
        <f t="shared" si="10"/>
        <v>0.13</v>
      </c>
      <c r="J212" s="14">
        <v>0.5</v>
      </c>
      <c r="K212" s="109">
        <f t="shared" si="11"/>
        <v>1.3</v>
      </c>
      <c r="L212" s="115"/>
    </row>
    <row r="213" spans="1:12" ht="24" customHeight="1">
      <c r="A213" s="114"/>
      <c r="B213" s="107">
        <f>'Tax Invoice'!D208</f>
        <v>10</v>
      </c>
      <c r="C213" s="10" t="s">
        <v>868</v>
      </c>
      <c r="D213" s="10" t="s">
        <v>868</v>
      </c>
      <c r="E213" s="118" t="s">
        <v>25</v>
      </c>
      <c r="F213" s="139"/>
      <c r="G213" s="140"/>
      <c r="H213" s="11" t="s">
        <v>993</v>
      </c>
      <c r="I213" s="14">
        <f t="shared" si="10"/>
        <v>0.13</v>
      </c>
      <c r="J213" s="14">
        <v>0.5</v>
      </c>
      <c r="K213" s="109">
        <f t="shared" si="11"/>
        <v>1.3</v>
      </c>
      <c r="L213" s="115"/>
    </row>
    <row r="214" spans="1:12" ht="24" customHeight="1">
      <c r="A214" s="114"/>
      <c r="B214" s="108">
        <f>'Tax Invoice'!D209</f>
        <v>10</v>
      </c>
      <c r="C214" s="12" t="s">
        <v>868</v>
      </c>
      <c r="D214" s="12" t="s">
        <v>868</v>
      </c>
      <c r="E214" s="119" t="s">
        <v>26</v>
      </c>
      <c r="F214" s="141"/>
      <c r="G214" s="142"/>
      <c r="H214" s="13" t="s">
        <v>993</v>
      </c>
      <c r="I214" s="15">
        <f t="shared" si="10"/>
        <v>0.13</v>
      </c>
      <c r="J214" s="15">
        <v>0.5</v>
      </c>
      <c r="K214" s="110">
        <f t="shared" si="11"/>
        <v>1.3</v>
      </c>
      <c r="L214" s="115"/>
    </row>
    <row r="215" spans="1:12" ht="12.75" customHeight="1">
      <c r="A215" s="114"/>
      <c r="B215" s="127"/>
      <c r="C215" s="127"/>
      <c r="D215" s="127"/>
      <c r="E215" s="127"/>
      <c r="F215" s="127"/>
      <c r="G215" s="127"/>
      <c r="H215" s="127"/>
      <c r="I215" s="128" t="s">
        <v>255</v>
      </c>
      <c r="J215" s="128" t="s">
        <v>255</v>
      </c>
      <c r="K215" s="129">
        <f>SUM(K23:K214)</f>
        <v>243.24000000000015</v>
      </c>
      <c r="L215" s="115"/>
    </row>
    <row r="216" spans="1:12" ht="12.75" customHeight="1" outlineLevel="1">
      <c r="A216" s="114"/>
      <c r="B216" s="127"/>
      <c r="C216" s="127"/>
      <c r="D216" s="127"/>
      <c r="E216" s="127"/>
      <c r="F216" s="127"/>
      <c r="G216" s="127"/>
      <c r="H216" s="127"/>
      <c r="I216" s="128" t="s">
        <v>946</v>
      </c>
      <c r="J216" s="128" t="s">
        <v>185</v>
      </c>
      <c r="K216" s="129">
        <f>K215*-0.2</f>
        <v>-48.648000000000032</v>
      </c>
      <c r="L216" s="115"/>
    </row>
    <row r="217" spans="1:12" ht="12.75" customHeight="1" outlineLevel="1">
      <c r="A217" s="114"/>
      <c r="B217" s="127"/>
      <c r="C217" s="127"/>
      <c r="D217" s="127"/>
      <c r="E217" s="127"/>
      <c r="F217" s="127"/>
      <c r="G217" s="127"/>
      <c r="H217" s="127"/>
      <c r="I217" s="128" t="s">
        <v>948</v>
      </c>
      <c r="J217" s="128"/>
      <c r="K217" s="129">
        <v>0</v>
      </c>
      <c r="L217" s="115"/>
    </row>
    <row r="218" spans="1:12" ht="12.75" customHeight="1">
      <c r="A218" s="114"/>
      <c r="B218" s="127"/>
      <c r="C218" s="127"/>
      <c r="D218" s="127"/>
      <c r="E218" s="127"/>
      <c r="F218" s="127"/>
      <c r="G218" s="127"/>
      <c r="H218" s="127"/>
      <c r="I218" s="128" t="s">
        <v>257</v>
      </c>
      <c r="J218" s="128" t="s">
        <v>257</v>
      </c>
      <c r="K218" s="129">
        <f>SUM(K215:K217)</f>
        <v>194.59200000000013</v>
      </c>
      <c r="L218" s="115"/>
    </row>
    <row r="219" spans="1:12" ht="12.75" customHeight="1">
      <c r="A219" s="6"/>
      <c r="B219" s="7"/>
      <c r="C219" s="7"/>
      <c r="D219" s="7"/>
      <c r="E219" s="7"/>
      <c r="F219" s="7"/>
      <c r="G219" s="7"/>
      <c r="H219" s="7" t="s">
        <v>951</v>
      </c>
      <c r="I219" s="7"/>
      <c r="J219" s="7"/>
      <c r="K219" s="7"/>
      <c r="L219" s="8"/>
    </row>
    <row r="220" spans="1:12" ht="12.75" customHeight="1"/>
    <row r="221" spans="1:12" ht="12.75" customHeight="1"/>
    <row r="222" spans="1:12" ht="12.75" customHeight="1"/>
    <row r="223" spans="1:12" ht="12.75" customHeight="1"/>
    <row r="224" spans="1:12" ht="12.75" customHeight="1"/>
    <row r="225" ht="12.75" customHeight="1"/>
    <row r="226" ht="12.75" customHeight="1"/>
  </sheetData>
  <mergeCells count="196">
    <mergeCell ref="F20:G20"/>
    <mergeCell ref="F21:G21"/>
    <mergeCell ref="F23:G23"/>
    <mergeCell ref="K10:K11"/>
    <mergeCell ref="K14:K15"/>
    <mergeCell ref="F25:G25"/>
    <mergeCell ref="F26:G26"/>
    <mergeCell ref="F24:G24"/>
    <mergeCell ref="F29:G29"/>
    <mergeCell ref="F30:G30"/>
    <mergeCell ref="F27:G27"/>
    <mergeCell ref="F28:G28"/>
    <mergeCell ref="F34:G34"/>
    <mergeCell ref="F35:G35"/>
    <mergeCell ref="F31:G31"/>
    <mergeCell ref="F32:G32"/>
    <mergeCell ref="F33:G33"/>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F133:G133"/>
    <mergeCell ref="F134:G134"/>
    <mergeCell ref="F135:G135"/>
    <mergeCell ref="F126:G126"/>
    <mergeCell ref="F127:G127"/>
    <mergeCell ref="F128:G128"/>
    <mergeCell ref="F129:G129"/>
    <mergeCell ref="F130:G130"/>
    <mergeCell ref="F141:G141"/>
    <mergeCell ref="F142:G142"/>
    <mergeCell ref="F143:G143"/>
    <mergeCell ref="F144:G144"/>
    <mergeCell ref="F145:G145"/>
    <mergeCell ref="F136:G136"/>
    <mergeCell ref="F137:G137"/>
    <mergeCell ref="F138:G138"/>
    <mergeCell ref="F139:G139"/>
    <mergeCell ref="F140:G140"/>
    <mergeCell ref="F151:G151"/>
    <mergeCell ref="F152:G152"/>
    <mergeCell ref="F153:G153"/>
    <mergeCell ref="F154:G154"/>
    <mergeCell ref="F155:G155"/>
    <mergeCell ref="F146:G146"/>
    <mergeCell ref="F147:G147"/>
    <mergeCell ref="F148:G148"/>
    <mergeCell ref="F149:G149"/>
    <mergeCell ref="F150:G150"/>
    <mergeCell ref="F161:G161"/>
    <mergeCell ref="F162:G162"/>
    <mergeCell ref="F163:G163"/>
    <mergeCell ref="F164:G164"/>
    <mergeCell ref="F165:G165"/>
    <mergeCell ref="F156:G156"/>
    <mergeCell ref="F157:G157"/>
    <mergeCell ref="F158:G158"/>
    <mergeCell ref="F159:G159"/>
    <mergeCell ref="F160:G160"/>
    <mergeCell ref="F171:G171"/>
    <mergeCell ref="F172:G172"/>
    <mergeCell ref="F173:G173"/>
    <mergeCell ref="F174:G174"/>
    <mergeCell ref="F175:G175"/>
    <mergeCell ref="F166:G166"/>
    <mergeCell ref="F167:G167"/>
    <mergeCell ref="F168:G168"/>
    <mergeCell ref="F169:G169"/>
    <mergeCell ref="F170:G170"/>
    <mergeCell ref="F181:G181"/>
    <mergeCell ref="F182:G182"/>
    <mergeCell ref="F183:G183"/>
    <mergeCell ref="F184:G184"/>
    <mergeCell ref="F185:G185"/>
    <mergeCell ref="F176:G176"/>
    <mergeCell ref="F177:G177"/>
    <mergeCell ref="F178:G178"/>
    <mergeCell ref="F179:G179"/>
    <mergeCell ref="F180:G180"/>
    <mergeCell ref="F191:G191"/>
    <mergeCell ref="F192:G192"/>
    <mergeCell ref="F193:G193"/>
    <mergeCell ref="F194:G194"/>
    <mergeCell ref="F195:G195"/>
    <mergeCell ref="F186:G186"/>
    <mergeCell ref="F187:G187"/>
    <mergeCell ref="F188:G188"/>
    <mergeCell ref="F189:G189"/>
    <mergeCell ref="F190:G190"/>
    <mergeCell ref="F201:G201"/>
    <mergeCell ref="F202:G202"/>
    <mergeCell ref="F203:G203"/>
    <mergeCell ref="F204:G204"/>
    <mergeCell ref="F205:G205"/>
    <mergeCell ref="F196:G196"/>
    <mergeCell ref="F197:G197"/>
    <mergeCell ref="F198:G198"/>
    <mergeCell ref="F199:G199"/>
    <mergeCell ref="F200:G200"/>
    <mergeCell ref="F211:G211"/>
    <mergeCell ref="F212:G212"/>
    <mergeCell ref="F213:G213"/>
    <mergeCell ref="F214:G214"/>
    <mergeCell ref="F206:G206"/>
    <mergeCell ref="F207:G207"/>
    <mergeCell ref="F208:G208"/>
    <mergeCell ref="F209:G209"/>
    <mergeCell ref="F210:G21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topLeftCell="A200" zoomScaleNormal="100" workbookViewId="0">
      <selection activeCell="J1003" sqref="J100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963.03000000000054</v>
      </c>
      <c r="O2" s="21" t="s">
        <v>259</v>
      </c>
    </row>
    <row r="3" spans="1:15" s="21" customFormat="1" ht="15" customHeight="1" thickBot="1">
      <c r="A3" s="22" t="s">
        <v>151</v>
      </c>
      <c r="G3" s="28">
        <f>Invoice!J14</f>
        <v>45239</v>
      </c>
      <c r="H3" s="29"/>
      <c r="N3" s="21">
        <v>963.03000000000054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Pabo Star LTD</v>
      </c>
      <c r="B10" s="37"/>
      <c r="C10" s="37"/>
      <c r="D10" s="37"/>
      <c r="F10" s="38" t="str">
        <f>'Copy paste to Here'!B10</f>
        <v>Pabo Star LTD</v>
      </c>
      <c r="G10" s="39"/>
      <c r="H10" s="40"/>
      <c r="K10" s="95" t="s">
        <v>276</v>
      </c>
      <c r="L10" s="35" t="s">
        <v>276</v>
      </c>
      <c r="M10" s="21">
        <v>1</v>
      </c>
    </row>
    <row r="11" spans="1:15" s="21" customFormat="1" ht="15.75" thickBot="1">
      <c r="A11" s="41" t="str">
        <f>'Copy paste to Here'!G11</f>
        <v>Adrian Tatu</v>
      </c>
      <c r="B11" s="42"/>
      <c r="C11" s="42"/>
      <c r="D11" s="42"/>
      <c r="F11" s="43" t="str">
        <f>'Copy paste to Here'!B11</f>
        <v>Adrian Tatu</v>
      </c>
      <c r="G11" s="44"/>
      <c r="H11" s="45"/>
      <c r="K11" s="93" t="s">
        <v>158</v>
      </c>
      <c r="L11" s="46" t="s">
        <v>159</v>
      </c>
      <c r="M11" s="21">
        <f>VLOOKUP(G3,[1]Sheet1!$A$9:$I$7290,2,FALSE)</f>
        <v>35.33</v>
      </c>
    </row>
    <row r="12" spans="1:15" s="21" customFormat="1" ht="15.75" thickBot="1">
      <c r="A12" s="41" t="str">
        <f>'Copy paste to Here'!G12</f>
        <v>62 southcrest gardens</v>
      </c>
      <c r="B12" s="42"/>
      <c r="C12" s="42"/>
      <c r="D12" s="42"/>
      <c r="E12" s="89"/>
      <c r="F12" s="43" t="str">
        <f>'Copy paste to Here'!B12</f>
        <v>62 southcrest gardens</v>
      </c>
      <c r="G12" s="44"/>
      <c r="H12" s="45"/>
      <c r="K12" s="93" t="s">
        <v>160</v>
      </c>
      <c r="L12" s="46" t="s">
        <v>133</v>
      </c>
      <c r="M12" s="21">
        <f>VLOOKUP(G3,[1]Sheet1!$A$9:$I$7290,3,FALSE)</f>
        <v>37.64</v>
      </c>
    </row>
    <row r="13" spans="1:15" s="21" customFormat="1" ht="15.75" thickBot="1">
      <c r="A13" s="41" t="str">
        <f>'Copy paste to Here'!G13</f>
        <v>b974jw Redditch</v>
      </c>
      <c r="B13" s="42"/>
      <c r="C13" s="42"/>
      <c r="D13" s="42"/>
      <c r="E13" s="111" t="s">
        <v>162</v>
      </c>
      <c r="F13" s="43" t="str">
        <f>'Copy paste to Here'!B13</f>
        <v>b974jw Redditch</v>
      </c>
      <c r="G13" s="44"/>
      <c r="H13" s="45"/>
      <c r="K13" s="93" t="s">
        <v>161</v>
      </c>
      <c r="L13" s="46" t="s">
        <v>162</v>
      </c>
      <c r="M13" s="113">
        <f>VLOOKUP(G3,[1]Sheet1!$A$9:$I$7290,4,FALSE)</f>
        <v>43.18</v>
      </c>
    </row>
    <row r="14" spans="1:15" s="21" customFormat="1" ht="15.75" thickBot="1">
      <c r="A14" s="41" t="str">
        <f>'Copy paste to Here'!G14</f>
        <v>United Kingdom</v>
      </c>
      <c r="B14" s="42"/>
      <c r="C14" s="42"/>
      <c r="D14" s="42"/>
      <c r="E14" s="111">
        <f>VLOOKUP(J9,$L$10:$M$17,2,FALSE)</f>
        <v>43.18</v>
      </c>
      <c r="F14" s="43" t="str">
        <f>'Copy paste to Here'!B14</f>
        <v>United Kingdom</v>
      </c>
      <c r="G14" s="44"/>
      <c r="H14" s="45"/>
      <c r="K14" s="93" t="s">
        <v>163</v>
      </c>
      <c r="L14" s="46" t="s">
        <v>164</v>
      </c>
      <c r="M14" s="21">
        <f>VLOOKUP(G3,[1]Sheet1!$A$9:$I$7290,5,FALSE)</f>
        <v>22.26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25.43</v>
      </c>
    </row>
    <row r="16" spans="1:15" s="21" customFormat="1" ht="13.7" customHeight="1" thickBot="1">
      <c r="A16" s="52"/>
      <c r="K16" s="94" t="s">
        <v>167</v>
      </c>
      <c r="L16" s="51" t="s">
        <v>168</v>
      </c>
      <c r="M16" s="21">
        <f>VLOOKUP(G3,[1]Sheet1!$A$9:$I$7290,7,FALSE)</f>
        <v>20.62</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Sterling Silver fake nose clip, 20g (0.8mm) &amp; Length: 6mm  &amp;  </v>
      </c>
      <c r="B18" s="57" t="str">
        <f>'Copy paste to Here'!C22</f>
        <v>AGCLN20</v>
      </c>
      <c r="C18" s="57" t="s">
        <v>870</v>
      </c>
      <c r="D18" s="58">
        <f>Invoice!B22</f>
        <v>30</v>
      </c>
      <c r="E18" s="59">
        <f>'Shipping Invoice'!J23*$N$1</f>
        <v>0.52</v>
      </c>
      <c r="F18" s="59">
        <f>D18*E18</f>
        <v>15.600000000000001</v>
      </c>
      <c r="G18" s="60">
        <f>E18*$E$14</f>
        <v>22.453600000000002</v>
      </c>
      <c r="H18" s="61">
        <f>D18*G18</f>
        <v>673.60800000000006</v>
      </c>
    </row>
    <row r="19" spans="1:13" s="62" customFormat="1" ht="25.5">
      <c r="A19" s="112" t="str">
        <f>IF((LEN('Copy paste to Here'!G23))&gt;5,((CONCATENATE('Copy paste to Here'!G23," &amp; ",'Copy paste to Here'!D23,"  &amp;  ",'Copy paste to Here'!E23))),"Empty Cell")</f>
        <v xml:space="preserve">Sterling Silver fake nose clip, 20g (0.8mm) &amp; Length: 8mm  &amp;  </v>
      </c>
      <c r="B19" s="57" t="str">
        <f>'Copy paste to Here'!C23</f>
        <v>AGCLN20</v>
      </c>
      <c r="C19" s="57" t="s">
        <v>871</v>
      </c>
      <c r="D19" s="58">
        <f>Invoice!B23</f>
        <v>30</v>
      </c>
      <c r="E19" s="59">
        <f>'Shipping Invoice'!J24*$N$1</f>
        <v>0.54</v>
      </c>
      <c r="F19" s="59">
        <f t="shared" ref="F19:F82" si="0">D19*E19</f>
        <v>16.200000000000003</v>
      </c>
      <c r="G19" s="60">
        <f t="shared" ref="G19:G82" si="1">E19*$E$14</f>
        <v>23.3172</v>
      </c>
      <c r="H19" s="63">
        <f t="shared" ref="H19:H82" si="2">D19*G19</f>
        <v>699.51599999999996</v>
      </c>
    </row>
    <row r="20" spans="1:13" s="62" customFormat="1" ht="25.5">
      <c r="A20" s="56" t="str">
        <f>IF((LEN('Copy paste to Here'!G24))&gt;5,((CONCATENATE('Copy paste to Here'!G24," &amp; ",'Copy paste to Here'!D24,"  &amp;  ",'Copy paste to Here'!E24))),"Empty Cell")</f>
        <v xml:space="preserve">Sterling Silver fake nose clip, 20g (0.8mm) &amp; Length: 10mm  &amp;  </v>
      </c>
      <c r="B20" s="57" t="str">
        <f>'Copy paste to Here'!C24</f>
        <v>AGCLN20</v>
      </c>
      <c r="C20" s="57" t="s">
        <v>872</v>
      </c>
      <c r="D20" s="58">
        <f>Invoice!B24</f>
        <v>10</v>
      </c>
      <c r="E20" s="59">
        <f>'Shipping Invoice'!J25*$N$1</f>
        <v>0.67</v>
      </c>
      <c r="F20" s="59">
        <f t="shared" si="0"/>
        <v>6.7</v>
      </c>
      <c r="G20" s="60">
        <f t="shared" si="1"/>
        <v>28.930600000000002</v>
      </c>
      <c r="H20" s="63">
        <f t="shared" si="2"/>
        <v>289.30600000000004</v>
      </c>
    </row>
    <row r="21" spans="1:13" s="62" customFormat="1" ht="25.5">
      <c r="A21" s="56" t="str">
        <f>IF((LEN('Copy paste to Here'!G25))&gt;5,((CONCATENATE('Copy paste to Here'!G25," &amp; ",'Copy paste to Here'!D25,"  &amp;  ",'Copy paste to Here'!E25))),"Empty Cell")</f>
        <v xml:space="preserve">925 Silver septum ring, 18g (1mm) with a wide engraved vintage Indian design - inner diameter of 5/16'' (8mm) &amp;   &amp;  </v>
      </c>
      <c r="B21" s="57" t="str">
        <f>'Copy paste to Here'!C25</f>
        <v>AGSEPV11</v>
      </c>
      <c r="C21" s="57" t="s">
        <v>719</v>
      </c>
      <c r="D21" s="58">
        <f>Invoice!B25</f>
        <v>5</v>
      </c>
      <c r="E21" s="59">
        <f>'Shipping Invoice'!J26*$N$1</f>
        <v>4.01</v>
      </c>
      <c r="F21" s="59">
        <f t="shared" si="0"/>
        <v>20.049999999999997</v>
      </c>
      <c r="G21" s="60">
        <f t="shared" si="1"/>
        <v>173.15179999999998</v>
      </c>
      <c r="H21" s="63">
        <f t="shared" si="2"/>
        <v>865.7589999999999</v>
      </c>
    </row>
    <row r="22" spans="1:13" s="62" customFormat="1" ht="25.5">
      <c r="A22" s="56" t="str">
        <f>IF((LEN('Copy paste to Here'!G26))&gt;5,((CONCATENATE('Copy paste to Here'!G26," &amp; ",'Copy paste to Here'!D26,"  &amp;  ",'Copy paste to Here'!E26))),"Empty Cell")</f>
        <v xml:space="preserve">925 Silver septum ring, 18g (1mm) in a indian heart design - inner diameter of 5/16'' (8mm) &amp;   &amp;  </v>
      </c>
      <c r="B22" s="57" t="str">
        <f>'Copy paste to Here'!C26</f>
        <v>AGSEPV6</v>
      </c>
      <c r="C22" s="57" t="s">
        <v>720</v>
      </c>
      <c r="D22" s="58">
        <f>Invoice!B26</f>
        <v>5</v>
      </c>
      <c r="E22" s="59">
        <f>'Shipping Invoice'!J27*$N$1</f>
        <v>3.2</v>
      </c>
      <c r="F22" s="59">
        <f t="shared" si="0"/>
        <v>16</v>
      </c>
      <c r="G22" s="60">
        <f t="shared" si="1"/>
        <v>138.17600000000002</v>
      </c>
      <c r="H22" s="63">
        <f t="shared" si="2"/>
        <v>690.88000000000011</v>
      </c>
    </row>
    <row r="23" spans="1:13" s="62" customFormat="1" ht="25.5">
      <c r="A23" s="56" t="str">
        <f>IF((LEN('Copy paste to Here'!G27))&gt;5,((CONCATENATE('Copy paste to Here'!G27," &amp; ",'Copy paste to Here'!D27,"  &amp;  ",'Copy paste to Here'!E27))),"Empty Cell")</f>
        <v xml:space="preserve">925 Silver septum ring, 18g (1mm) in a decorated Indian design - inner diameter of 5/16'' (8mm) &amp;   &amp;  </v>
      </c>
      <c r="B23" s="57" t="str">
        <f>'Copy paste to Here'!C27</f>
        <v>AGSEPV7</v>
      </c>
      <c r="C23" s="57" t="s">
        <v>721</v>
      </c>
      <c r="D23" s="58">
        <f>Invoice!B27</f>
        <v>3</v>
      </c>
      <c r="E23" s="59">
        <f>'Shipping Invoice'!J28*$N$1</f>
        <v>2.77</v>
      </c>
      <c r="F23" s="59">
        <f t="shared" si="0"/>
        <v>8.31</v>
      </c>
      <c r="G23" s="60">
        <f t="shared" si="1"/>
        <v>119.6086</v>
      </c>
      <c r="H23" s="63">
        <f t="shared" si="2"/>
        <v>358.82579999999996</v>
      </c>
    </row>
    <row r="24" spans="1:13" s="62" customFormat="1" ht="24">
      <c r="A24" s="56" t="str">
        <f>IF((LEN('Copy paste to Here'!G28))&gt;5,((CONCATENATE('Copy paste to Here'!G28," &amp; ",'Copy paste to Here'!D28,"  &amp;  ",'Copy paste to Here'!E28))),"Empty Cell")</f>
        <v xml:space="preserve">Bio - Flex labret, 16g (1.2mm) with a 5mm steel cone &amp; Length: 8mm  &amp;  </v>
      </c>
      <c r="B24" s="57" t="str">
        <f>'Copy paste to Here'!C28</f>
        <v>ALBCN5</v>
      </c>
      <c r="C24" s="57" t="s">
        <v>722</v>
      </c>
      <c r="D24" s="58">
        <f>Invoice!B28</f>
        <v>5</v>
      </c>
      <c r="E24" s="59">
        <f>'Shipping Invoice'!J29*$N$1</f>
        <v>0.14000000000000001</v>
      </c>
      <c r="F24" s="59">
        <f t="shared" si="0"/>
        <v>0.70000000000000007</v>
      </c>
      <c r="G24" s="60">
        <f t="shared" si="1"/>
        <v>6.0452000000000004</v>
      </c>
      <c r="H24" s="63">
        <f t="shared" si="2"/>
        <v>30.226000000000003</v>
      </c>
    </row>
    <row r="25" spans="1:13" s="62" customFormat="1" ht="24">
      <c r="A25" s="56" t="str">
        <f>IF((LEN('Copy paste to Here'!G29))&gt;5,((CONCATENATE('Copy paste to Here'!G29," &amp; ",'Copy paste to Here'!D29,"  &amp;  ",'Copy paste to Here'!E29))),"Empty Cell")</f>
        <v xml:space="preserve">Clear bio flexible labret, 16g (1.2mm) with a 2mm sterling silver ball &amp; Length: 6mm  &amp;  </v>
      </c>
      <c r="B25" s="57" t="str">
        <f>'Copy paste to Here'!C29</f>
        <v>BILBBV</v>
      </c>
      <c r="C25" s="57" t="s">
        <v>724</v>
      </c>
      <c r="D25" s="58">
        <f>Invoice!B29</f>
        <v>5</v>
      </c>
      <c r="E25" s="59">
        <f>'Shipping Invoice'!J30*$N$1</f>
        <v>0.47</v>
      </c>
      <c r="F25" s="59">
        <f t="shared" si="0"/>
        <v>2.3499999999999996</v>
      </c>
      <c r="G25" s="60">
        <f t="shared" si="1"/>
        <v>20.294599999999999</v>
      </c>
      <c r="H25" s="63">
        <f t="shared" si="2"/>
        <v>101.473</v>
      </c>
    </row>
    <row r="26" spans="1:13" s="62" customFormat="1" ht="24">
      <c r="A26" s="56" t="str">
        <f>IF((LEN('Copy paste to Here'!G30))&gt;5,((CONCATENATE('Copy paste to Here'!G30," &amp; ",'Copy paste to Here'!D30,"  &amp;  ",'Copy paste to Here'!E30))),"Empty Cell")</f>
        <v xml:space="preserve">Clear bio flexible labret, 16g (1.2mm) with a 2mm sterling silver ball &amp; Length: 10mm  &amp;  </v>
      </c>
      <c r="B26" s="57" t="str">
        <f>'Copy paste to Here'!C30</f>
        <v>BILBBV</v>
      </c>
      <c r="C26" s="57" t="s">
        <v>724</v>
      </c>
      <c r="D26" s="58">
        <f>Invoice!B30</f>
        <v>15</v>
      </c>
      <c r="E26" s="59">
        <f>'Shipping Invoice'!J31*$N$1</f>
        <v>0.47</v>
      </c>
      <c r="F26" s="59">
        <f t="shared" si="0"/>
        <v>7.05</v>
      </c>
      <c r="G26" s="60">
        <f t="shared" si="1"/>
        <v>20.294599999999999</v>
      </c>
      <c r="H26" s="63">
        <f t="shared" si="2"/>
        <v>304.41899999999998</v>
      </c>
    </row>
    <row r="27" spans="1:13" s="62" customFormat="1" ht="36">
      <c r="A27" s="56" t="str">
        <f>IF((LEN('Copy paste to Here'!G31))&gt;5,((CONCATENATE('Copy paste to Here'!G31," &amp; ",'Copy paste to Here'!D31,"  &amp;  ",'Copy paste to Here'!E31))),"Empty Cell")</f>
        <v>Clear bio flexible labret, 16g (1.2mm) with 18k gold plated 925 silver top with round 2mm prong set CZ stone &amp; Cz Color: Clear  &amp;  Length: 8mm</v>
      </c>
      <c r="B27" s="57" t="str">
        <f>'Copy paste to Here'!C31</f>
        <v>BILBZRG</v>
      </c>
      <c r="C27" s="57" t="s">
        <v>726</v>
      </c>
      <c r="D27" s="58">
        <f>Invoice!B31</f>
        <v>7</v>
      </c>
      <c r="E27" s="59">
        <f>'Shipping Invoice'!J32*$N$1</f>
        <v>0.76</v>
      </c>
      <c r="F27" s="59">
        <f t="shared" si="0"/>
        <v>5.32</v>
      </c>
      <c r="G27" s="60">
        <f t="shared" si="1"/>
        <v>32.816800000000001</v>
      </c>
      <c r="H27" s="63">
        <f t="shared" si="2"/>
        <v>229.7176</v>
      </c>
    </row>
    <row r="28" spans="1:13" s="62" customFormat="1" ht="36">
      <c r="A28" s="56" t="str">
        <f>IF((LEN('Copy paste to Here'!G32))&gt;5,((CONCATENATE('Copy paste to Here'!G32," &amp; ",'Copy paste to Here'!D32,"  &amp;  ",'Copy paste to Here'!E32))),"Empty Cell")</f>
        <v>Clear bio flexible labret, 16g (1.2mm) with 18k gold plated 925 silver top with round 2mm prong set CZ stone &amp; Cz Color: Clear  &amp;  Length: 10mm</v>
      </c>
      <c r="B28" s="57" t="str">
        <f>'Copy paste to Here'!C32</f>
        <v>BILBZRG</v>
      </c>
      <c r="C28" s="57" t="s">
        <v>726</v>
      </c>
      <c r="D28" s="58">
        <f>Invoice!B32</f>
        <v>10</v>
      </c>
      <c r="E28" s="59">
        <f>'Shipping Invoice'!J33*$N$1</f>
        <v>0.76</v>
      </c>
      <c r="F28" s="59">
        <f t="shared" si="0"/>
        <v>7.6</v>
      </c>
      <c r="G28" s="60">
        <f t="shared" si="1"/>
        <v>32.816800000000001</v>
      </c>
      <c r="H28" s="63">
        <f t="shared" si="2"/>
        <v>328.16800000000001</v>
      </c>
    </row>
    <row r="29" spans="1:13" s="62" customFormat="1" ht="36">
      <c r="A29" s="56" t="str">
        <f>IF((LEN('Copy paste to Here'!G33))&gt;5,((CONCATENATE('Copy paste to Here'!G33," &amp; ",'Copy paste to Here'!D33,"  &amp;  ",'Copy paste to Here'!E33))),"Empty Cell")</f>
        <v>Clear bio flexible labret, 16g (1.2mm) with 18k gold plated 925 silver top with round 2mm prong set CZ stone &amp; Cz Color: Lavender  &amp;  Length: 6mm</v>
      </c>
      <c r="B29" s="57" t="str">
        <f>'Copy paste to Here'!C33</f>
        <v>BILBZRG</v>
      </c>
      <c r="C29" s="57" t="s">
        <v>726</v>
      </c>
      <c r="D29" s="58">
        <f>Invoice!B33</f>
        <v>6</v>
      </c>
      <c r="E29" s="59">
        <f>'Shipping Invoice'!J34*$N$1</f>
        <v>0.76</v>
      </c>
      <c r="F29" s="59">
        <f t="shared" si="0"/>
        <v>4.5600000000000005</v>
      </c>
      <c r="G29" s="60">
        <f t="shared" si="1"/>
        <v>32.816800000000001</v>
      </c>
      <c r="H29" s="63">
        <f t="shared" si="2"/>
        <v>196.9008</v>
      </c>
    </row>
    <row r="30" spans="1:13" s="62" customFormat="1" ht="36">
      <c r="A30" s="56" t="str">
        <f>IF((LEN('Copy paste to Here'!G34))&gt;5,((CONCATENATE('Copy paste to Here'!G34," &amp; ",'Copy paste to Here'!D34,"  &amp;  ",'Copy paste to Here'!E34))),"Empty Cell")</f>
        <v>Clear bio flexible labret, 16g (1.2mm) with 18k gold plated 925 silver top with round 2mm prong set CZ stone &amp; Cz Color: Aquamarine  &amp;  Length: 10mm</v>
      </c>
      <c r="B30" s="57" t="str">
        <f>'Copy paste to Here'!C34</f>
        <v>BILBZRG</v>
      </c>
      <c r="C30" s="57" t="s">
        <v>726</v>
      </c>
      <c r="D30" s="58">
        <f>Invoice!B34</f>
        <v>6</v>
      </c>
      <c r="E30" s="59">
        <f>'Shipping Invoice'!J35*$N$1</f>
        <v>0.76</v>
      </c>
      <c r="F30" s="59">
        <f t="shared" si="0"/>
        <v>4.5600000000000005</v>
      </c>
      <c r="G30" s="60">
        <f t="shared" si="1"/>
        <v>32.816800000000001</v>
      </c>
      <c r="H30" s="63">
        <f t="shared" si="2"/>
        <v>196.9008</v>
      </c>
    </row>
    <row r="31" spans="1:13" s="62" customFormat="1" ht="36">
      <c r="A31" s="56" t="str">
        <f>IF((LEN('Copy paste to Here'!G35))&gt;5,((CONCATENATE('Copy paste to Here'!G35," &amp; ",'Copy paste to Here'!D35,"  &amp;  ",'Copy paste to Here'!E35))),"Empty Cell")</f>
        <v>Clear bio flexible labret, 16g (1.2mm) with 18k gold plated 925 silver top with round 2mm prong set CZ stone &amp; Cz Color: Jet  &amp;  Length: 6mm</v>
      </c>
      <c r="B31" s="57" t="str">
        <f>'Copy paste to Here'!C35</f>
        <v>BILBZRG</v>
      </c>
      <c r="C31" s="57" t="s">
        <v>726</v>
      </c>
      <c r="D31" s="58">
        <f>Invoice!B35</f>
        <v>3</v>
      </c>
      <c r="E31" s="59">
        <f>'Shipping Invoice'!J36*$N$1</f>
        <v>0.76</v>
      </c>
      <c r="F31" s="59">
        <f t="shared" si="0"/>
        <v>2.2800000000000002</v>
      </c>
      <c r="G31" s="60">
        <f t="shared" si="1"/>
        <v>32.816800000000001</v>
      </c>
      <c r="H31" s="63">
        <f t="shared" si="2"/>
        <v>98.450400000000002</v>
      </c>
    </row>
    <row r="32" spans="1:13" s="62" customFormat="1" ht="36">
      <c r="A32" s="56" t="str">
        <f>IF((LEN('Copy paste to Here'!G36))&gt;5,((CONCATENATE('Copy paste to Here'!G36," &amp; ",'Copy paste to Here'!D36,"  &amp;  ",'Copy paste to Here'!E36))),"Empty Cell")</f>
        <v>Clear bio flexible labret, 16g (1.2mm) with 18k gold plated 925 silver top with round 2mm prong set CZ stone &amp; Cz Color: Jet  &amp;  Length: 10mm</v>
      </c>
      <c r="B32" s="57" t="str">
        <f>'Copy paste to Here'!C36</f>
        <v>BILBZRG</v>
      </c>
      <c r="C32" s="57" t="s">
        <v>726</v>
      </c>
      <c r="D32" s="58">
        <f>Invoice!B36</f>
        <v>3</v>
      </c>
      <c r="E32" s="59">
        <f>'Shipping Invoice'!J37*$N$1</f>
        <v>0.76</v>
      </c>
      <c r="F32" s="59">
        <f t="shared" si="0"/>
        <v>2.2800000000000002</v>
      </c>
      <c r="G32" s="60">
        <f t="shared" si="1"/>
        <v>32.816800000000001</v>
      </c>
      <c r="H32" s="63">
        <f t="shared" si="2"/>
        <v>98.450400000000002</v>
      </c>
    </row>
    <row r="33" spans="1:8" s="62" customFormat="1" ht="36">
      <c r="A33" s="56" t="str">
        <f>IF((LEN('Copy paste to Here'!G37))&gt;5,((CONCATENATE('Copy paste to Here'!G37," &amp; ",'Copy paste to Here'!D37,"  &amp;  ",'Copy paste to Here'!E37))),"Empty Cell")</f>
        <v>Clear bio flexible labret, 16g (1.2mm) with 18k gold plated 925 silver top with round 2mm prong set CZ stone &amp; Cz Color: Garnet  &amp;  Length: 8mm</v>
      </c>
      <c r="B33" s="57" t="str">
        <f>'Copy paste to Here'!C37</f>
        <v>BILBZRG</v>
      </c>
      <c r="C33" s="57" t="s">
        <v>726</v>
      </c>
      <c r="D33" s="58">
        <f>Invoice!B37</f>
        <v>3</v>
      </c>
      <c r="E33" s="59">
        <f>'Shipping Invoice'!J38*$N$1</f>
        <v>0.76</v>
      </c>
      <c r="F33" s="59">
        <f t="shared" si="0"/>
        <v>2.2800000000000002</v>
      </c>
      <c r="G33" s="60">
        <f t="shared" si="1"/>
        <v>32.816800000000001</v>
      </c>
      <c r="H33" s="63">
        <f t="shared" si="2"/>
        <v>98.450400000000002</v>
      </c>
    </row>
    <row r="34" spans="1:8" s="62" customFormat="1" ht="36">
      <c r="A34" s="56" t="str">
        <f>IF((LEN('Copy paste to Here'!G38))&gt;5,((CONCATENATE('Copy paste to Here'!G38," &amp; ",'Copy paste to Here'!D38,"  &amp;  ",'Copy paste to Here'!E38))),"Empty Cell")</f>
        <v>Clear bio flexible labret, 16g (1.2mm) with 18k gold plated 925 silver top with round 2mm prong set CZ stone &amp; Cz Color: Yellow  &amp;  Length: 6mm</v>
      </c>
      <c r="B34" s="57" t="str">
        <f>'Copy paste to Here'!C38</f>
        <v>BILBZRG</v>
      </c>
      <c r="C34" s="57" t="s">
        <v>726</v>
      </c>
      <c r="D34" s="58">
        <f>Invoice!B38</f>
        <v>3</v>
      </c>
      <c r="E34" s="59">
        <f>'Shipping Invoice'!J39*$N$1</f>
        <v>0.76</v>
      </c>
      <c r="F34" s="59">
        <f t="shared" si="0"/>
        <v>2.2800000000000002</v>
      </c>
      <c r="G34" s="60">
        <f t="shared" si="1"/>
        <v>32.816800000000001</v>
      </c>
      <c r="H34" s="63">
        <f t="shared" si="2"/>
        <v>98.450400000000002</v>
      </c>
    </row>
    <row r="35" spans="1:8" s="62" customFormat="1" ht="36">
      <c r="A35" s="56" t="str">
        <f>IF((LEN('Copy paste to Here'!G39))&gt;5,((CONCATENATE('Copy paste to Here'!G39," &amp; ",'Copy paste to Here'!D39,"  &amp;  ",'Copy paste to Here'!E39))),"Empty Cell")</f>
        <v xml:space="preserve">Clear bio flexible labret, 16g (1.2mm) with a 3mm flat push in sterling silver top with a black star on a white background logo &amp; Length: 6mm  &amp;  </v>
      </c>
      <c r="B35" s="57" t="str">
        <f>'Copy paste to Here'!C39</f>
        <v>BILG16</v>
      </c>
      <c r="C35" s="57" t="s">
        <v>732</v>
      </c>
      <c r="D35" s="58">
        <f>Invoice!B39</f>
        <v>4</v>
      </c>
      <c r="E35" s="59">
        <f>'Shipping Invoice'!J40*$N$1</f>
        <v>0.59</v>
      </c>
      <c r="F35" s="59">
        <f t="shared" si="0"/>
        <v>2.36</v>
      </c>
      <c r="G35" s="60">
        <f t="shared" si="1"/>
        <v>25.476199999999999</v>
      </c>
      <c r="H35" s="63">
        <f t="shared" si="2"/>
        <v>101.90479999999999</v>
      </c>
    </row>
    <row r="36" spans="1:8" s="62" customFormat="1" ht="36">
      <c r="A36" s="56" t="str">
        <f>IF((LEN('Copy paste to Here'!G40))&gt;5,((CONCATENATE('Copy paste to Here'!G40," &amp; ",'Copy paste to Here'!D40,"  &amp;  ",'Copy paste to Here'!E40))),"Empty Cell")</f>
        <v>Clear bio flexible labret 16g (1.2mm) with a 925 silver top with square 3mm prong set CZ (Cubic Zirconia) &amp; Length: 10mm  &amp;  Crystal Color: Aquamarine</v>
      </c>
      <c r="B36" s="57" t="str">
        <f>'Copy paste to Here'!C40</f>
        <v>BILQ3</v>
      </c>
      <c r="C36" s="57" t="s">
        <v>734</v>
      </c>
      <c r="D36" s="58">
        <f>Invoice!B40</f>
        <v>10</v>
      </c>
      <c r="E36" s="59">
        <f>'Shipping Invoice'!J41*$N$1</f>
        <v>0.59</v>
      </c>
      <c r="F36" s="59">
        <f t="shared" si="0"/>
        <v>5.8999999999999995</v>
      </c>
      <c r="G36" s="60">
        <f t="shared" si="1"/>
        <v>25.476199999999999</v>
      </c>
      <c r="H36" s="63">
        <f t="shared" si="2"/>
        <v>254.762</v>
      </c>
    </row>
    <row r="37" spans="1:8" s="62" customFormat="1" ht="36">
      <c r="A37" s="56" t="str">
        <f>IF((LEN('Copy paste to Here'!G41))&gt;5,((CONCATENATE('Copy paste to Here'!G41," &amp; ",'Copy paste to Here'!D41,"  &amp;  ",'Copy paste to Here'!E41))),"Empty Cell")</f>
        <v>Clear bio flexible labret 16g (1.2mm) with a 925 silver top with square 3mm prong set CZ (Cubic Zirconia) &amp; Length: 10mm  &amp;  Crystal Color: Jet</v>
      </c>
      <c r="B37" s="57" t="str">
        <f>'Copy paste to Here'!C41</f>
        <v>BILQ3</v>
      </c>
      <c r="C37" s="57" t="s">
        <v>734</v>
      </c>
      <c r="D37" s="58">
        <f>Invoice!B41</f>
        <v>3</v>
      </c>
      <c r="E37" s="59">
        <f>'Shipping Invoice'!J42*$N$1</f>
        <v>0.59</v>
      </c>
      <c r="F37" s="59">
        <f t="shared" si="0"/>
        <v>1.77</v>
      </c>
      <c r="G37" s="60">
        <f t="shared" si="1"/>
        <v>25.476199999999999</v>
      </c>
      <c r="H37" s="63">
        <f t="shared" si="2"/>
        <v>76.428599999999989</v>
      </c>
    </row>
    <row r="38" spans="1:8" s="62" customFormat="1" ht="36">
      <c r="A38" s="56" t="str">
        <f>IF((LEN('Copy paste to Here'!G42))&gt;5,((CONCATENATE('Copy paste to Here'!G42," &amp; ",'Copy paste to Here'!D42,"  &amp;  ",'Copy paste to Here'!E42))),"Empty Cell")</f>
        <v>Clear bio flexible labret 16g (1.2mm) with a 925 silver top with square 3mm prong set CZ (Cubic Zirconia) &amp; Length: 10mm  &amp;  Crystal Color: Lavender</v>
      </c>
      <c r="B38" s="57" t="str">
        <f>'Copy paste to Here'!C42</f>
        <v>BILQ3</v>
      </c>
      <c r="C38" s="57" t="s">
        <v>734</v>
      </c>
      <c r="D38" s="58">
        <f>Invoice!B42</f>
        <v>10</v>
      </c>
      <c r="E38" s="59">
        <f>'Shipping Invoice'!J43*$N$1</f>
        <v>0.59</v>
      </c>
      <c r="F38" s="59">
        <f t="shared" si="0"/>
        <v>5.8999999999999995</v>
      </c>
      <c r="G38" s="60">
        <f t="shared" si="1"/>
        <v>25.476199999999999</v>
      </c>
      <c r="H38" s="63">
        <f t="shared" si="2"/>
        <v>254.762</v>
      </c>
    </row>
    <row r="39" spans="1:8" s="62" customFormat="1" ht="36">
      <c r="A39" s="56" t="str">
        <f>IF((LEN('Copy paste to Here'!G43))&gt;5,((CONCATENATE('Copy paste to Here'!G43," &amp; ",'Copy paste to Here'!D43,"  &amp;  ",'Copy paste to Here'!E43))),"Empty Cell")</f>
        <v xml:space="preserve">Wholesale silver nose ring bulk of 1000, 500, 250 or 100 pcs. of 925 Silver endless nose hoops, 22g (0.6mm), with an outer diameter &amp; Quantity In Bulk: Size 10mm Quantity 100 pcs  &amp;  </v>
      </c>
      <c r="B39" s="57" t="str">
        <f>'Copy paste to Here'!C43</f>
        <v>BLK289</v>
      </c>
      <c r="C39" s="57" t="s">
        <v>873</v>
      </c>
      <c r="D39" s="58">
        <f>Invoice!B43</f>
        <v>1</v>
      </c>
      <c r="E39" s="59">
        <f>'Shipping Invoice'!J44*$N$1</f>
        <v>53.14</v>
      </c>
      <c r="F39" s="59">
        <f t="shared" si="0"/>
        <v>53.14</v>
      </c>
      <c r="G39" s="60">
        <f t="shared" si="1"/>
        <v>2294.5852</v>
      </c>
      <c r="H39" s="63">
        <f t="shared" si="2"/>
        <v>2294.5852</v>
      </c>
    </row>
    <row r="40" spans="1:8" s="62" customFormat="1" ht="36">
      <c r="A40" s="56" t="str">
        <f>IF((LEN('Copy paste to Here'!G44))&gt;5,((CONCATENATE('Copy paste to Here'!G44," &amp; ",'Copy paste to Here'!D44,"  &amp;  ",'Copy paste to Here'!E44))),"Empty Cell")</f>
        <v xml:space="preserve">Wholesale silver nose ring bulk of 1000, 500, 250 or 100 pcs. of 925 Silver nose hoops with ball, 22g (0.6mm), with an outer diameter &amp; Quantity In Bulk: Size 8mm Quantity 100 pcs  &amp;  </v>
      </c>
      <c r="B40" s="57" t="str">
        <f>'Copy paste to Here'!C44</f>
        <v>BLK290</v>
      </c>
      <c r="C40" s="57" t="s">
        <v>874</v>
      </c>
      <c r="D40" s="58">
        <f>Invoice!B44</f>
        <v>1</v>
      </c>
      <c r="E40" s="59">
        <f>'Shipping Invoice'!J45*$N$1</f>
        <v>35.86</v>
      </c>
      <c r="F40" s="59">
        <f t="shared" si="0"/>
        <v>35.86</v>
      </c>
      <c r="G40" s="60">
        <f t="shared" si="1"/>
        <v>1548.4348</v>
      </c>
      <c r="H40" s="63">
        <f t="shared" si="2"/>
        <v>1548.4348</v>
      </c>
    </row>
    <row r="41" spans="1:8" s="62" customFormat="1" ht="36">
      <c r="A41" s="56" t="str">
        <f>IF((LEN('Copy paste to Here'!G45))&gt;5,((CONCATENATE('Copy paste to Here'!G45," &amp; ",'Copy paste to Here'!D45,"  &amp;  ",'Copy paste to Here'!E45))),"Empty Cell")</f>
        <v xml:space="preserve">Wholesale silver nose piercing bulk of 1000, 500, 250 or 100 pcs. of 925 sterling silver nose stud, 22g (0.6mm) with a 1.5mm ball shaped top &amp; Quantity In Bulk: 250 pcs.  &amp;  </v>
      </c>
      <c r="B41" s="57" t="str">
        <f>'Copy paste to Here'!C45</f>
        <v>BLK459</v>
      </c>
      <c r="C41" s="57" t="s">
        <v>875</v>
      </c>
      <c r="D41" s="58">
        <f>Invoice!B45</f>
        <v>1</v>
      </c>
      <c r="E41" s="59">
        <f>'Shipping Invoice'!J46*$N$1</f>
        <v>52.56</v>
      </c>
      <c r="F41" s="59">
        <f t="shared" si="0"/>
        <v>52.56</v>
      </c>
      <c r="G41" s="60">
        <f t="shared" si="1"/>
        <v>2269.5408000000002</v>
      </c>
      <c r="H41" s="63">
        <f t="shared" si="2"/>
        <v>2269.5408000000002</v>
      </c>
    </row>
    <row r="42" spans="1:8" s="62" customFormat="1" ht="48">
      <c r="A42" s="56" t="str">
        <f>IF((LEN('Copy paste to Here'!G46))&gt;5,((CONCATENATE('Copy paste to Here'!G46," &amp; ",'Copy paste to Here'!D46,"  &amp;  ",'Copy paste to Here'!E46))),"Empty Cell")</f>
        <v>Wholesale silver nose piercing bulk of 1000, 500, 250 or 100 pcs. of 925 sterling silver nose studs, 22g (0.6mm) with 2mm round prong set crystal &amp; Quantity In Bulk: 100 pcs.  &amp;  Crystal Color: Clear</v>
      </c>
      <c r="B42" s="57" t="str">
        <f>'Copy paste to Here'!C46</f>
        <v>BLK501</v>
      </c>
      <c r="C42" s="57" t="s">
        <v>876</v>
      </c>
      <c r="D42" s="58">
        <f>Invoice!B46</f>
        <v>1</v>
      </c>
      <c r="E42" s="59">
        <f>'Shipping Invoice'!J47*$N$1</f>
        <v>22.83</v>
      </c>
      <c r="F42" s="59">
        <f t="shared" si="0"/>
        <v>22.83</v>
      </c>
      <c r="G42" s="60">
        <f t="shared" si="1"/>
        <v>985.79939999999988</v>
      </c>
      <c r="H42" s="63">
        <f t="shared" si="2"/>
        <v>985.79939999999988</v>
      </c>
    </row>
    <row r="43" spans="1:8" s="62" customFormat="1" ht="24">
      <c r="A43" s="56" t="str">
        <f>IF((LEN('Copy paste to Here'!G47))&gt;5,((CONCATENATE('Copy paste to Here'!G47," &amp; ",'Copy paste to Here'!D47,"  &amp;  ",'Copy paste to Here'!E47))),"Empty Cell")</f>
        <v xml:space="preserve">Surgical Steel belly Banana, 14g (1.6mm) with an upper 5mm steel ball and a lower 5mm steel dice &amp;   &amp;  </v>
      </c>
      <c r="B43" s="57" t="str">
        <f>'Copy paste to Here'!C47</f>
        <v>BNSDI</v>
      </c>
      <c r="C43" s="57" t="s">
        <v>747</v>
      </c>
      <c r="D43" s="58">
        <f>Invoice!B47</f>
        <v>2</v>
      </c>
      <c r="E43" s="59">
        <f>'Shipping Invoice'!J48*$N$1</f>
        <v>0.5</v>
      </c>
      <c r="F43" s="59">
        <f t="shared" si="0"/>
        <v>1</v>
      </c>
      <c r="G43" s="60">
        <f t="shared" si="1"/>
        <v>21.59</v>
      </c>
      <c r="H43" s="63">
        <f t="shared" si="2"/>
        <v>43.18</v>
      </c>
    </row>
    <row r="44" spans="1:8" s="62" customFormat="1" ht="24">
      <c r="A44" s="56" t="str">
        <f>IF((LEN('Copy paste to Here'!G48))&gt;5,((CONCATENATE('Copy paste to Here'!G48," &amp; ",'Copy paste to Here'!D48,"  &amp;  ",'Copy paste to Here'!E48))),"Empty Cell")</f>
        <v xml:space="preserve">316L steel non piercing clip-on nose ring 0.8mm (20g) with hook design &amp;   &amp;  </v>
      </c>
      <c r="B44" s="57" t="str">
        <f>'Copy paste to Here'!C48</f>
        <v>CLNH20</v>
      </c>
      <c r="C44" s="57" t="s">
        <v>749</v>
      </c>
      <c r="D44" s="58">
        <f>Invoice!B48</f>
        <v>3</v>
      </c>
      <c r="E44" s="59">
        <f>'Shipping Invoice'!J49*$N$1</f>
        <v>0.33</v>
      </c>
      <c r="F44" s="59">
        <f t="shared" si="0"/>
        <v>0.99</v>
      </c>
      <c r="G44" s="60">
        <f t="shared" si="1"/>
        <v>14.249400000000001</v>
      </c>
      <c r="H44" s="63">
        <f t="shared" si="2"/>
        <v>42.748200000000004</v>
      </c>
    </row>
    <row r="45" spans="1:8" s="62" customFormat="1" ht="24">
      <c r="A45" s="56" t="str">
        <f>IF((LEN('Copy paste to Here'!G49))&gt;5,((CONCATENATE('Copy paste to Here'!G49," &amp; ",'Copy paste to Here'!D49,"  &amp;  ",'Copy paste to Here'!E49))),"Empty Cell")</f>
        <v xml:space="preserve">Surgical steel flat back nose ring hoop, 0.8mm (20g) &amp; Length: 6mm  &amp;  </v>
      </c>
      <c r="B45" s="57" t="str">
        <f>'Copy paste to Here'!C49</f>
        <v>CLNS20</v>
      </c>
      <c r="C45" s="57" t="s">
        <v>628</v>
      </c>
      <c r="D45" s="58">
        <f>Invoice!B49</f>
        <v>5</v>
      </c>
      <c r="E45" s="59">
        <f>'Shipping Invoice'!J50*$N$1</f>
        <v>0.42</v>
      </c>
      <c r="F45" s="59">
        <f t="shared" si="0"/>
        <v>2.1</v>
      </c>
      <c r="G45" s="60">
        <f t="shared" si="1"/>
        <v>18.1356</v>
      </c>
      <c r="H45" s="63">
        <f t="shared" si="2"/>
        <v>90.677999999999997</v>
      </c>
    </row>
    <row r="46" spans="1:8" s="62" customFormat="1" ht="24">
      <c r="A46" s="56" t="str">
        <f>IF((LEN('Copy paste to Here'!G50))&gt;5,((CONCATENATE('Copy paste to Here'!G50," &amp; ",'Copy paste to Here'!D50,"  &amp;  ",'Copy paste to Here'!E50))),"Empty Cell")</f>
        <v xml:space="preserve">Surgical steel flat back nose ring hoop, 0.8mm (20g) &amp; Length: 8mm  &amp;  </v>
      </c>
      <c r="B46" s="57" t="str">
        <f>'Copy paste to Here'!C50</f>
        <v>CLNS20</v>
      </c>
      <c r="C46" s="57" t="s">
        <v>628</v>
      </c>
      <c r="D46" s="58">
        <f>Invoice!B50</f>
        <v>5</v>
      </c>
      <c r="E46" s="59">
        <f>'Shipping Invoice'!J51*$N$1</f>
        <v>0.42</v>
      </c>
      <c r="F46" s="59">
        <f t="shared" si="0"/>
        <v>2.1</v>
      </c>
      <c r="G46" s="60">
        <f t="shared" si="1"/>
        <v>18.1356</v>
      </c>
      <c r="H46" s="63">
        <f t="shared" si="2"/>
        <v>90.677999999999997</v>
      </c>
    </row>
    <row r="47" spans="1:8" s="62" customFormat="1" ht="24">
      <c r="A47" s="56" t="str">
        <f>IF((LEN('Copy paste to Here'!G51))&gt;5,((CONCATENATE('Copy paste to Here'!G51," &amp; ",'Copy paste to Here'!D51,"  &amp;  ",'Copy paste to Here'!E51))),"Empty Cell")</f>
        <v xml:space="preserve">Surgical steel clip-on fake helix clip in a double hoop design in 14g (1.6mm ) &amp;   &amp;  </v>
      </c>
      <c r="B47" s="57" t="str">
        <f>'Copy paste to Here'!C51</f>
        <v>ECF</v>
      </c>
      <c r="C47" s="57" t="s">
        <v>751</v>
      </c>
      <c r="D47" s="58">
        <f>Invoice!B51</f>
        <v>3</v>
      </c>
      <c r="E47" s="59">
        <f>'Shipping Invoice'!J52*$N$1</f>
        <v>0.67</v>
      </c>
      <c r="F47" s="59">
        <f t="shared" si="0"/>
        <v>2.0100000000000002</v>
      </c>
      <c r="G47" s="60">
        <f t="shared" si="1"/>
        <v>28.930600000000002</v>
      </c>
      <c r="H47" s="63">
        <f t="shared" si="2"/>
        <v>86.791800000000009</v>
      </c>
    </row>
    <row r="48" spans="1:8" s="62" customFormat="1" ht="24">
      <c r="A48" s="56" t="str">
        <f>IF((LEN('Copy paste to Here'!G52))&gt;5,((CONCATENATE('Copy paste to Here'!G52," &amp; ",'Copy paste to Here'!D52,"  &amp;  ",'Copy paste to Here'!E52))),"Empty Cell")</f>
        <v xml:space="preserve">Sterling silver helix ear cuff with moon &amp; star design (sold per pcs. and not per pair) &amp;   &amp;  </v>
      </c>
      <c r="B48" s="57" t="str">
        <f>'Copy paste to Here'!C52</f>
        <v>EHVCF1</v>
      </c>
      <c r="C48" s="57" t="s">
        <v>753</v>
      </c>
      <c r="D48" s="58">
        <f>Invoice!B52</f>
        <v>5</v>
      </c>
      <c r="E48" s="59">
        <f>'Shipping Invoice'!J53*$N$1</f>
        <v>1.32</v>
      </c>
      <c r="F48" s="59">
        <f t="shared" si="0"/>
        <v>6.6000000000000005</v>
      </c>
      <c r="G48" s="60">
        <f t="shared" si="1"/>
        <v>56.997600000000006</v>
      </c>
      <c r="H48" s="63">
        <f t="shared" si="2"/>
        <v>284.98800000000006</v>
      </c>
    </row>
    <row r="49" spans="1:8" s="62" customFormat="1" ht="24">
      <c r="A49" s="56" t="str">
        <f>IF((LEN('Copy paste to Here'!G53))&gt;5,((CONCATENATE('Copy paste to Here'!G53," &amp; ",'Copy paste to Here'!D53,"  &amp;  ",'Copy paste to Here'!E53))),"Empty Cell")</f>
        <v xml:space="preserve">Sterling silver helix ear cuff with flower design (sold per pcs. and not per pair) &amp;   &amp;  </v>
      </c>
      <c r="B49" s="57" t="str">
        <f>'Copy paste to Here'!C53</f>
        <v>EHVCF8</v>
      </c>
      <c r="C49" s="57" t="s">
        <v>755</v>
      </c>
      <c r="D49" s="58">
        <f>Invoice!B53</f>
        <v>4</v>
      </c>
      <c r="E49" s="59">
        <f>'Shipping Invoice'!J54*$N$1</f>
        <v>1.32</v>
      </c>
      <c r="F49" s="59">
        <f t="shared" si="0"/>
        <v>5.28</v>
      </c>
      <c r="G49" s="60">
        <f t="shared" si="1"/>
        <v>56.997600000000006</v>
      </c>
      <c r="H49" s="63">
        <f t="shared" si="2"/>
        <v>227.99040000000002</v>
      </c>
    </row>
    <row r="50" spans="1:8" s="62" customFormat="1" ht="24">
      <c r="A50" s="56" t="str">
        <f>IF((LEN('Copy paste to Here'!G54))&gt;5,((CONCATENATE('Copy paste to Here'!G54," &amp; ",'Copy paste to Here'!D54,"  &amp;  ",'Copy paste to Here'!E54))),"Empty Cell")</f>
        <v xml:space="preserve">925 sterling silver endless hoop, 0.6mm (22g) triangle shape design &amp; Length: 8mm  &amp;  </v>
      </c>
      <c r="B50" s="57" t="str">
        <f>'Copy paste to Here'!C54</f>
        <v>ENDT</v>
      </c>
      <c r="C50" s="57" t="s">
        <v>877</v>
      </c>
      <c r="D50" s="58">
        <f>Invoice!B54</f>
        <v>3</v>
      </c>
      <c r="E50" s="59">
        <f>'Shipping Invoice'!J55*$N$1</f>
        <v>0.56000000000000005</v>
      </c>
      <c r="F50" s="59">
        <f t="shared" si="0"/>
        <v>1.6800000000000002</v>
      </c>
      <c r="G50" s="60">
        <f t="shared" si="1"/>
        <v>24.180800000000001</v>
      </c>
      <c r="H50" s="63">
        <f t="shared" si="2"/>
        <v>72.542400000000001</v>
      </c>
    </row>
    <row r="51" spans="1:8" s="62" customFormat="1" ht="24">
      <c r="A51" s="56" t="str">
        <f>IF((LEN('Copy paste to Here'!G55))&gt;5,((CONCATENATE('Copy paste to Here'!G55," &amp; ",'Copy paste to Here'!D55,"  &amp;  ",'Copy paste to Here'!E55))),"Empty Cell")</f>
        <v xml:space="preserve">925 sterling silver endless hoop, 0.6mm (22g) triangle shape design &amp; Length: 10mm  &amp;  </v>
      </c>
      <c r="B51" s="57" t="str">
        <f>'Copy paste to Here'!C55</f>
        <v>ENDT</v>
      </c>
      <c r="C51" s="57" t="s">
        <v>878</v>
      </c>
      <c r="D51" s="58">
        <f>Invoice!B55</f>
        <v>3</v>
      </c>
      <c r="E51" s="59">
        <f>'Shipping Invoice'!J56*$N$1</f>
        <v>0.64</v>
      </c>
      <c r="F51" s="59">
        <f t="shared" si="0"/>
        <v>1.92</v>
      </c>
      <c r="G51" s="60">
        <f t="shared" si="1"/>
        <v>27.635200000000001</v>
      </c>
      <c r="H51" s="63">
        <f t="shared" si="2"/>
        <v>82.905600000000007</v>
      </c>
    </row>
    <row r="52" spans="1:8" s="62" customFormat="1" ht="24">
      <c r="A52" s="56" t="str">
        <f>IF((LEN('Copy paste to Here'!G56))&gt;5,((CONCATENATE('Copy paste to Here'!G56," &amp; ",'Copy paste to Here'!D56,"  &amp;  ",'Copy paste to Here'!E56))),"Empty Cell")</f>
        <v xml:space="preserve">925 sterling silver endless hoop, 0.6mm (22g) triangle shape design &amp; Length: 12mm  &amp;  </v>
      </c>
      <c r="B52" s="57" t="str">
        <f>'Copy paste to Here'!C56</f>
        <v>ENDT</v>
      </c>
      <c r="C52" s="57" t="s">
        <v>879</v>
      </c>
      <c r="D52" s="58">
        <f>Invoice!B56</f>
        <v>3</v>
      </c>
      <c r="E52" s="59">
        <f>'Shipping Invoice'!J57*$N$1</f>
        <v>0.73</v>
      </c>
      <c r="F52" s="59">
        <f t="shared" si="0"/>
        <v>2.19</v>
      </c>
      <c r="G52" s="60">
        <f t="shared" si="1"/>
        <v>31.5214</v>
      </c>
      <c r="H52" s="63">
        <f t="shared" si="2"/>
        <v>94.5642</v>
      </c>
    </row>
    <row r="53" spans="1:8" s="62" customFormat="1" ht="36">
      <c r="A53" s="56" t="str">
        <f>IF((LEN('Copy paste to Here'!G57))&gt;5,((CONCATENATE('Copy paste to Here'!G57," &amp; ",'Copy paste to Here'!D57,"  &amp;  ",'Copy paste to Here'!E57))),"Empty Cell")</f>
        <v>Bioflex belly banana, 14g (1.6mm) with an 5mm &amp; 8mm bezel set steel jewel ball &amp; Length: 10mm Clear Bioflex  &amp;  Crystal Color: Clear</v>
      </c>
      <c r="B53" s="57" t="str">
        <f>'Copy paste to Here'!C57</f>
        <v>FBN2CG</v>
      </c>
      <c r="C53" s="57" t="s">
        <v>759</v>
      </c>
      <c r="D53" s="58">
        <f>Invoice!B57</f>
        <v>25</v>
      </c>
      <c r="E53" s="59">
        <f>'Shipping Invoice'!J58*$N$1</f>
        <v>0.76</v>
      </c>
      <c r="F53" s="59">
        <f t="shared" si="0"/>
        <v>19</v>
      </c>
      <c r="G53" s="60">
        <f t="shared" si="1"/>
        <v>32.816800000000001</v>
      </c>
      <c r="H53" s="63">
        <f t="shared" si="2"/>
        <v>820.42000000000007</v>
      </c>
    </row>
    <row r="54" spans="1:8" s="62" customFormat="1" ht="36">
      <c r="A54" s="56" t="str">
        <f>IF((LEN('Copy paste to Here'!G58))&gt;5,((CONCATENATE('Copy paste to Here'!G58," &amp; ",'Copy paste to Here'!D58,"  &amp;  ",'Copy paste to Here'!E58))),"Empty Cell")</f>
        <v>Bioflex belly banana, 14g (1.6mm) with an 5mm &amp; 8mm bezel set steel jewel ball &amp; Length: 10mm Clear Bioflex  &amp;  Crystal Color: AB</v>
      </c>
      <c r="B54" s="57" t="str">
        <f>'Copy paste to Here'!C58</f>
        <v>FBN2CG</v>
      </c>
      <c r="C54" s="57" t="s">
        <v>759</v>
      </c>
      <c r="D54" s="58">
        <f>Invoice!B58</f>
        <v>3</v>
      </c>
      <c r="E54" s="59">
        <f>'Shipping Invoice'!J59*$N$1</f>
        <v>0.76</v>
      </c>
      <c r="F54" s="59">
        <f t="shared" si="0"/>
        <v>2.2800000000000002</v>
      </c>
      <c r="G54" s="60">
        <f t="shared" si="1"/>
        <v>32.816800000000001</v>
      </c>
      <c r="H54" s="63">
        <f t="shared" si="2"/>
        <v>98.450400000000002</v>
      </c>
    </row>
    <row r="55" spans="1:8" s="62" customFormat="1" ht="36">
      <c r="A55" s="56" t="str">
        <f>IF((LEN('Copy paste to Here'!G59))&gt;5,((CONCATENATE('Copy paste to Here'!G59," &amp; ",'Copy paste to Here'!D59,"  &amp;  ",'Copy paste to Here'!E59))),"Empty Cell")</f>
        <v>Bioflex belly banana, 14g (1.6mm) with an 5mm &amp; 8mm bezel set steel jewel ball &amp; Length: 12mm Clear Bioflex  &amp;  Crystal Color: Clear</v>
      </c>
      <c r="B55" s="57" t="str">
        <f>'Copy paste to Here'!C59</f>
        <v>FBN2CG</v>
      </c>
      <c r="C55" s="57" t="s">
        <v>759</v>
      </c>
      <c r="D55" s="58">
        <f>Invoice!B59</f>
        <v>20</v>
      </c>
      <c r="E55" s="59">
        <f>'Shipping Invoice'!J60*$N$1</f>
        <v>0.76</v>
      </c>
      <c r="F55" s="59">
        <f t="shared" si="0"/>
        <v>15.2</v>
      </c>
      <c r="G55" s="60">
        <f t="shared" si="1"/>
        <v>32.816800000000001</v>
      </c>
      <c r="H55" s="63">
        <f t="shared" si="2"/>
        <v>656.33600000000001</v>
      </c>
    </row>
    <row r="56" spans="1:8" s="62" customFormat="1" ht="36">
      <c r="A56" s="56" t="str">
        <f>IF((LEN('Copy paste to Here'!G60))&gt;5,((CONCATENATE('Copy paste to Here'!G60," &amp; ",'Copy paste to Here'!D60,"  &amp;  ",'Copy paste to Here'!E60))),"Empty Cell")</f>
        <v>Bioflex belly banana, 14g (1.6mm) with an 5mm &amp; 8mm bezel set steel jewel ball &amp; Length: 12mm Clear Bioflex  &amp;  Crystal Color: Aquamarine</v>
      </c>
      <c r="B56" s="57" t="str">
        <f>'Copy paste to Here'!C60</f>
        <v>FBN2CG</v>
      </c>
      <c r="C56" s="57" t="s">
        <v>759</v>
      </c>
      <c r="D56" s="58">
        <f>Invoice!B60</f>
        <v>3</v>
      </c>
      <c r="E56" s="59">
        <f>'Shipping Invoice'!J61*$N$1</f>
        <v>0.76</v>
      </c>
      <c r="F56" s="59">
        <f t="shared" si="0"/>
        <v>2.2800000000000002</v>
      </c>
      <c r="G56" s="60">
        <f t="shared" si="1"/>
        <v>32.816800000000001</v>
      </c>
      <c r="H56" s="63">
        <f t="shared" si="2"/>
        <v>98.450400000000002</v>
      </c>
    </row>
    <row r="57" spans="1:8" s="62" customFormat="1" ht="36">
      <c r="A57" s="56" t="str">
        <f>IF((LEN('Copy paste to Here'!G61))&gt;5,((CONCATENATE('Copy paste to Here'!G61," &amp; ",'Copy paste to Here'!D61,"  &amp;  ",'Copy paste to Here'!E61))),"Empty Cell")</f>
        <v>Bioflex belly banana, 14g (1.6mm) with an 5mm &amp; 8mm bezel set steel jewel ball &amp; Length: 12mm Clear Bioflex  &amp;  Crystal Color: Jet</v>
      </c>
      <c r="B57" s="57" t="str">
        <f>'Copy paste to Here'!C61</f>
        <v>FBN2CG</v>
      </c>
      <c r="C57" s="57" t="s">
        <v>759</v>
      </c>
      <c r="D57" s="58">
        <f>Invoice!B61</f>
        <v>3</v>
      </c>
      <c r="E57" s="59">
        <f>'Shipping Invoice'!J62*$N$1</f>
        <v>0.76</v>
      </c>
      <c r="F57" s="59">
        <f t="shared" si="0"/>
        <v>2.2800000000000002</v>
      </c>
      <c r="G57" s="60">
        <f t="shared" si="1"/>
        <v>32.816800000000001</v>
      </c>
      <c r="H57" s="63">
        <f t="shared" si="2"/>
        <v>98.450400000000002</v>
      </c>
    </row>
    <row r="58" spans="1:8" s="62" customFormat="1" ht="24">
      <c r="A58" s="56" t="str">
        <f>IF((LEN('Copy paste to Here'!G62))&gt;5,((CONCATENATE('Copy paste to Here'!G62," &amp; ",'Copy paste to Here'!D62,"  &amp;  ",'Copy paste to Here'!E62))),"Empty Cell")</f>
        <v xml:space="preserve">14k gold nose bone, 22g (0.6mm) with a 2mm round prong set CZ stone &amp; Cz Color: Rose  &amp;  </v>
      </c>
      <c r="B58" s="57" t="str">
        <f>'Copy paste to Here'!C62</f>
        <v>GNBZM1</v>
      </c>
      <c r="C58" s="57" t="s">
        <v>763</v>
      </c>
      <c r="D58" s="58">
        <f>Invoice!B62</f>
        <v>1</v>
      </c>
      <c r="E58" s="59">
        <f>'Shipping Invoice'!J63*$N$1</f>
        <v>5.0599999999999996</v>
      </c>
      <c r="F58" s="59">
        <f t="shared" si="0"/>
        <v>5.0599999999999996</v>
      </c>
      <c r="G58" s="60">
        <f t="shared" si="1"/>
        <v>218.49079999999998</v>
      </c>
      <c r="H58" s="63">
        <f t="shared" si="2"/>
        <v>218.49079999999998</v>
      </c>
    </row>
    <row r="59" spans="1:8" s="62" customFormat="1" ht="24">
      <c r="A59" s="56" t="str">
        <f>IF((LEN('Copy paste to Here'!G63))&gt;5,((CONCATENATE('Copy paste to Here'!G63," &amp; ",'Copy paste to Here'!D63,"  &amp;  ",'Copy paste to Here'!E63))),"Empty Cell")</f>
        <v xml:space="preserve">14k gold nose bone, 22g (0.6mm) with a 2mm round prong set CZ stone &amp; Cz Color: Aquamarine  &amp;  </v>
      </c>
      <c r="B59" s="57" t="str">
        <f>'Copy paste to Here'!C63</f>
        <v>GNBZM1</v>
      </c>
      <c r="C59" s="57" t="s">
        <v>763</v>
      </c>
      <c r="D59" s="58">
        <f>Invoice!B63</f>
        <v>1</v>
      </c>
      <c r="E59" s="59">
        <f>'Shipping Invoice'!J64*$N$1</f>
        <v>5.0599999999999996</v>
      </c>
      <c r="F59" s="59">
        <f t="shared" si="0"/>
        <v>5.0599999999999996</v>
      </c>
      <c r="G59" s="60">
        <f t="shared" si="1"/>
        <v>218.49079999999998</v>
      </c>
      <c r="H59" s="63">
        <f t="shared" si="2"/>
        <v>218.49079999999998</v>
      </c>
    </row>
    <row r="60" spans="1:8" s="62" customFormat="1" ht="24">
      <c r="A60" s="56" t="str">
        <f>IF((LEN('Copy paste to Here'!G64))&gt;5,((CONCATENATE('Copy paste to Here'!G64," &amp; ",'Copy paste to Here'!D64,"  &amp;  ",'Copy paste to Here'!E64))),"Empty Cell")</f>
        <v xml:space="preserve">14k gold nose stud, 0.6mm (22g) prong set 2mm round color Cubic Zirconia (CZ) stone &amp; Cz Color: Rose  &amp;  </v>
      </c>
      <c r="B60" s="57" t="str">
        <f>'Copy paste to Here'!C64</f>
        <v>GNSZM2</v>
      </c>
      <c r="C60" s="57" t="s">
        <v>765</v>
      </c>
      <c r="D60" s="58">
        <f>Invoice!B64</f>
        <v>1</v>
      </c>
      <c r="E60" s="59">
        <f>'Shipping Invoice'!J65*$N$1</f>
        <v>7.08</v>
      </c>
      <c r="F60" s="59">
        <f t="shared" si="0"/>
        <v>7.08</v>
      </c>
      <c r="G60" s="60">
        <f t="shared" si="1"/>
        <v>305.71440000000001</v>
      </c>
      <c r="H60" s="63">
        <f t="shared" si="2"/>
        <v>305.71440000000001</v>
      </c>
    </row>
    <row r="61" spans="1:8" s="62" customFormat="1" ht="24">
      <c r="A61" s="56" t="str">
        <f>IF((LEN('Copy paste to Here'!G65))&gt;5,((CONCATENATE('Copy paste to Here'!G65," &amp; ",'Copy paste to Here'!D65,"  &amp;  ",'Copy paste to Here'!E65))),"Empty Cell")</f>
        <v xml:space="preserve">14kt gold ''Bend it yourself'' nose stud, 22g (0.6mm) with a 2mm plain gold round shaped top &amp;   &amp;  </v>
      </c>
      <c r="B61" s="57" t="str">
        <f>'Copy paste to Here'!C65</f>
        <v>GYSRD</v>
      </c>
      <c r="C61" s="57" t="s">
        <v>767</v>
      </c>
      <c r="D61" s="58">
        <f>Invoice!B65</f>
        <v>5</v>
      </c>
      <c r="E61" s="59">
        <f>'Shipping Invoice'!J66*$N$1</f>
        <v>6.79</v>
      </c>
      <c r="F61" s="59">
        <f t="shared" si="0"/>
        <v>33.950000000000003</v>
      </c>
      <c r="G61" s="60">
        <f t="shared" si="1"/>
        <v>293.19220000000001</v>
      </c>
      <c r="H61" s="63">
        <f t="shared" si="2"/>
        <v>1465.961</v>
      </c>
    </row>
    <row r="62" spans="1:8" s="62" customFormat="1" ht="24">
      <c r="A62" s="56" t="str">
        <f>IF((LEN('Copy paste to Here'!G66))&gt;5,((CONCATENATE('Copy paste to Here'!G66," &amp; ",'Copy paste to Here'!D66,"  &amp;  ",'Copy paste to Here'!E66))),"Empty Cell")</f>
        <v xml:space="preserve">14 kt. gold ''bend it yourself'' nose stud, 22g (0.6mm) with a 1mm small round flat top &amp;   &amp;  </v>
      </c>
      <c r="B62" s="57" t="str">
        <f>'Copy paste to Here'!C66</f>
        <v>GYSRD1</v>
      </c>
      <c r="C62" s="57" t="s">
        <v>768</v>
      </c>
      <c r="D62" s="58">
        <f>Invoice!B66</f>
        <v>6</v>
      </c>
      <c r="E62" s="59">
        <f>'Shipping Invoice'!J67*$N$1</f>
        <v>6.21</v>
      </c>
      <c r="F62" s="59">
        <f t="shared" si="0"/>
        <v>37.26</v>
      </c>
      <c r="G62" s="60">
        <f t="shared" si="1"/>
        <v>268.14780000000002</v>
      </c>
      <c r="H62" s="63">
        <f t="shared" si="2"/>
        <v>1608.8868000000002</v>
      </c>
    </row>
    <row r="63" spans="1:8" s="62" customFormat="1" ht="24">
      <c r="A63" s="56" t="str">
        <f>IF((LEN('Copy paste to Here'!G67))&gt;5,((CONCATENATE('Copy paste to Here'!G67," &amp; ",'Copy paste to Here'!D67,"  &amp;  ",'Copy paste to Here'!E67))),"Empty Cell")</f>
        <v xml:space="preserve">Surgical steel heart shaped ball closure ring, 16g (1.2mm) with 3mm closure ball &amp;   &amp;  </v>
      </c>
      <c r="B63" s="57" t="str">
        <f>'Copy paste to Here'!C67</f>
        <v>HCR16</v>
      </c>
      <c r="C63" s="57" t="s">
        <v>769</v>
      </c>
      <c r="D63" s="58">
        <f>Invoice!B67</f>
        <v>5</v>
      </c>
      <c r="E63" s="59">
        <f>'Shipping Invoice'!J68*$N$1</f>
        <v>0.33</v>
      </c>
      <c r="F63" s="59">
        <f t="shared" si="0"/>
        <v>1.6500000000000001</v>
      </c>
      <c r="G63" s="60">
        <f t="shared" si="1"/>
        <v>14.249400000000001</v>
      </c>
      <c r="H63" s="63">
        <f t="shared" si="2"/>
        <v>71.247000000000014</v>
      </c>
    </row>
    <row r="64" spans="1:8" s="62" customFormat="1" ht="36">
      <c r="A64" s="56" t="str">
        <f>IF((LEN('Copy paste to Here'!G68))&gt;5,((CONCATENATE('Copy paste to Here'!G68," &amp; ",'Copy paste to Here'!D68,"  &amp;  ",'Copy paste to Here'!E68))),"Empty Cell")</f>
        <v xml:space="preserve">925 sterling silver helix piercing seamless ring, 18g (1mm) in heart shape suitable for daith or helix or tragus outer diameter 12mm &amp;   &amp;  </v>
      </c>
      <c r="B64" s="57" t="str">
        <f>'Copy paste to Here'!C68</f>
        <v>HEXH</v>
      </c>
      <c r="C64" s="57" t="s">
        <v>771</v>
      </c>
      <c r="D64" s="58">
        <f>Invoice!B68</f>
        <v>3</v>
      </c>
      <c r="E64" s="59">
        <f>'Shipping Invoice'!J69*$N$1</f>
        <v>0.91</v>
      </c>
      <c r="F64" s="59">
        <f t="shared" si="0"/>
        <v>2.73</v>
      </c>
      <c r="G64" s="60">
        <f t="shared" si="1"/>
        <v>39.293800000000005</v>
      </c>
      <c r="H64" s="63">
        <f t="shared" si="2"/>
        <v>117.88140000000001</v>
      </c>
    </row>
    <row r="65" spans="1:8" s="62" customFormat="1" ht="36">
      <c r="A65" s="56" t="str">
        <f>IF((LEN('Copy paste to Here'!G69))&gt;5,((CONCATENATE('Copy paste to Here'!G69," &amp; ",'Copy paste to Here'!D69,"  &amp;  ",'Copy paste to Here'!E69))),"Empty Cell")</f>
        <v xml:space="preserve">18k gold plated 925 silver seamless nose hoops, 22g (0.6mm) with a Balinese wire design with a center ball - outer diameter of 3/8'' (10mm) &amp;   &amp;  </v>
      </c>
      <c r="B65" s="57" t="str">
        <f>'Copy paste to Here'!C69</f>
        <v>HR11RG</v>
      </c>
      <c r="C65" s="57" t="s">
        <v>773</v>
      </c>
      <c r="D65" s="58">
        <f>Invoice!B69</f>
        <v>7</v>
      </c>
      <c r="E65" s="59">
        <f>'Shipping Invoice'!J70*$N$1</f>
        <v>1.19</v>
      </c>
      <c r="F65" s="59">
        <f t="shared" si="0"/>
        <v>8.33</v>
      </c>
      <c r="G65" s="60">
        <f t="shared" si="1"/>
        <v>51.3842</v>
      </c>
      <c r="H65" s="63">
        <f t="shared" si="2"/>
        <v>359.68939999999998</v>
      </c>
    </row>
    <row r="66" spans="1:8" s="62" customFormat="1" ht="36">
      <c r="A66" s="56" t="str">
        <f>IF((LEN('Copy paste to Here'!G70))&gt;5,((CONCATENATE('Copy paste to Here'!G70," &amp; ",'Copy paste to Here'!D70,"  &amp;  ",'Copy paste to Here'!E70))),"Empty Cell")</f>
        <v xml:space="preserve">925 silver seamless nose hoop, 22g (0.6mm) with a Balinese wire design and a 3mm center ball - outer diameter of 3/8'' (10mm) &amp;   &amp;  </v>
      </c>
      <c r="B66" s="57" t="str">
        <f>'Copy paste to Here'!C70</f>
        <v>HR17</v>
      </c>
      <c r="C66" s="57" t="s">
        <v>774</v>
      </c>
      <c r="D66" s="58">
        <f>Invoice!B70</f>
        <v>5</v>
      </c>
      <c r="E66" s="59">
        <f>'Shipping Invoice'!J71*$N$1</f>
        <v>1.08</v>
      </c>
      <c r="F66" s="59">
        <f t="shared" si="0"/>
        <v>5.4</v>
      </c>
      <c r="G66" s="60">
        <f t="shared" si="1"/>
        <v>46.634399999999999</v>
      </c>
      <c r="H66" s="63">
        <f t="shared" si="2"/>
        <v>233.172</v>
      </c>
    </row>
    <row r="67" spans="1:8" s="62" customFormat="1" ht="36">
      <c r="A67" s="56" t="str">
        <f>IF((LEN('Copy paste to Here'!G71))&gt;5,((CONCATENATE('Copy paste to Here'!G71," &amp; ",'Copy paste to Here'!D71,"  &amp;  ",'Copy paste to Here'!E71))),"Empty Cell")</f>
        <v xml:space="preserve">18k gold plated 925 silver seamless nose hoops, 22g (0.6mm) with a 3mm fixed ball between two small 2mm balls - outer diameter of 3/8 (10mm) &amp;   &amp;  </v>
      </c>
      <c r="B67" s="57" t="str">
        <f>'Copy paste to Here'!C71</f>
        <v>HR28RG</v>
      </c>
      <c r="C67" s="57" t="s">
        <v>775</v>
      </c>
      <c r="D67" s="58">
        <f>Invoice!B71</f>
        <v>5</v>
      </c>
      <c r="E67" s="59">
        <f>'Shipping Invoice'!J72*$N$1</f>
        <v>1.33</v>
      </c>
      <c r="F67" s="59">
        <f t="shared" si="0"/>
        <v>6.65</v>
      </c>
      <c r="G67" s="60">
        <f t="shared" si="1"/>
        <v>57.429400000000001</v>
      </c>
      <c r="H67" s="63">
        <f t="shared" si="2"/>
        <v>287.14699999999999</v>
      </c>
    </row>
    <row r="68" spans="1:8" s="62" customFormat="1">
      <c r="A68" s="56" t="str">
        <f>IF((LEN('Copy paste to Here'!G72))&gt;5,((CONCATENATE('Copy paste to Here'!G72," &amp; ",'Copy paste to Here'!D72,"  &amp;  ",'Copy paste to Here'!E72))),"Empty Cell")</f>
        <v xml:space="preserve">Areng wood fake plug with surgical steel post &amp; Size: 8mm  &amp;  </v>
      </c>
      <c r="B68" s="57" t="str">
        <f>'Copy paste to Here'!C72</f>
        <v>IPARE</v>
      </c>
      <c r="C68" s="57" t="s">
        <v>880</v>
      </c>
      <c r="D68" s="58">
        <f>Invoice!B72</f>
        <v>2</v>
      </c>
      <c r="E68" s="59">
        <f>'Shipping Invoice'!J73*$N$1</f>
        <v>0.85</v>
      </c>
      <c r="F68" s="59">
        <f t="shared" si="0"/>
        <v>1.7</v>
      </c>
      <c r="G68" s="60">
        <f t="shared" si="1"/>
        <v>36.702999999999996</v>
      </c>
      <c r="H68" s="63">
        <f t="shared" si="2"/>
        <v>73.405999999999992</v>
      </c>
    </row>
    <row r="69" spans="1:8" s="62" customFormat="1">
      <c r="A69" s="56" t="str">
        <f>IF((LEN('Copy paste to Here'!G73))&gt;5,((CONCATENATE('Copy paste to Here'!G73," &amp; ",'Copy paste to Here'!D73,"  &amp;  ",'Copy paste to Here'!E73))),"Empty Cell")</f>
        <v xml:space="preserve">Areng wood fake plug with surgical steel post &amp; Size: 10mm  &amp;  </v>
      </c>
      <c r="B69" s="57" t="str">
        <f>'Copy paste to Here'!C73</f>
        <v>IPARE</v>
      </c>
      <c r="C69" s="57" t="s">
        <v>881</v>
      </c>
      <c r="D69" s="58">
        <f>Invoice!B73</f>
        <v>2</v>
      </c>
      <c r="E69" s="59">
        <f>'Shipping Invoice'!J74*$N$1</f>
        <v>0.85</v>
      </c>
      <c r="F69" s="59">
        <f t="shared" si="0"/>
        <v>1.7</v>
      </c>
      <c r="G69" s="60">
        <f t="shared" si="1"/>
        <v>36.702999999999996</v>
      </c>
      <c r="H69" s="63">
        <f t="shared" si="2"/>
        <v>73.405999999999992</v>
      </c>
    </row>
    <row r="70" spans="1:8" s="62" customFormat="1" ht="24">
      <c r="A70" s="56" t="str">
        <f>IF((LEN('Copy paste to Here'!G74))&gt;5,((CONCATENATE('Copy paste to Here'!G74," &amp; ",'Copy paste to Here'!D74,"  &amp;  ",'Copy paste to Here'!E74))),"Empty Cell")</f>
        <v xml:space="preserve">High polished surgical steel fake plug with rubber O-Rings &amp; Size: 4mm  &amp;  </v>
      </c>
      <c r="B70" s="57" t="str">
        <f>'Copy paste to Here'!C74</f>
        <v>IPR</v>
      </c>
      <c r="C70" s="57" t="s">
        <v>882</v>
      </c>
      <c r="D70" s="58">
        <f>Invoice!B74</f>
        <v>2</v>
      </c>
      <c r="E70" s="59">
        <f>'Shipping Invoice'!J75*$N$1</f>
        <v>0.28999999999999998</v>
      </c>
      <c r="F70" s="59">
        <f t="shared" si="0"/>
        <v>0.57999999999999996</v>
      </c>
      <c r="G70" s="60">
        <f t="shared" si="1"/>
        <v>12.5222</v>
      </c>
      <c r="H70" s="63">
        <f t="shared" si="2"/>
        <v>25.0444</v>
      </c>
    </row>
    <row r="71" spans="1:8" s="62" customFormat="1" ht="24">
      <c r="A71" s="56" t="str">
        <f>IF((LEN('Copy paste to Here'!G75))&gt;5,((CONCATENATE('Copy paste to Here'!G75," &amp; ",'Copy paste to Here'!D75,"  &amp;  ",'Copy paste to Here'!E75))),"Empty Cell")</f>
        <v xml:space="preserve">High polished surgical steel fake plug with rubber O-Rings &amp; Size: 6mm  &amp;  </v>
      </c>
      <c r="B71" s="57" t="str">
        <f>'Copy paste to Here'!C75</f>
        <v>IPR</v>
      </c>
      <c r="C71" s="57" t="s">
        <v>883</v>
      </c>
      <c r="D71" s="58">
        <f>Invoice!B75</f>
        <v>2</v>
      </c>
      <c r="E71" s="59">
        <f>'Shipping Invoice'!J76*$N$1</f>
        <v>0.33</v>
      </c>
      <c r="F71" s="59">
        <f t="shared" si="0"/>
        <v>0.66</v>
      </c>
      <c r="G71" s="60">
        <f t="shared" si="1"/>
        <v>14.249400000000001</v>
      </c>
      <c r="H71" s="63">
        <f t="shared" si="2"/>
        <v>28.498800000000003</v>
      </c>
    </row>
    <row r="72" spans="1:8" s="62" customFormat="1" ht="24">
      <c r="A72" s="56" t="str">
        <f>IF((LEN('Copy paste to Here'!G76))&gt;5,((CONCATENATE('Copy paste to Here'!G76," &amp; ",'Copy paste to Here'!D76,"  &amp;  ",'Copy paste to Here'!E76))),"Empty Cell")</f>
        <v xml:space="preserve">High polished surgical steel fake plug with rubber O-Rings &amp; Size: 8mm  &amp;  </v>
      </c>
      <c r="B72" s="57" t="str">
        <f>'Copy paste to Here'!C76</f>
        <v>IPR</v>
      </c>
      <c r="C72" s="57" t="s">
        <v>884</v>
      </c>
      <c r="D72" s="58">
        <f>Invoice!B76</f>
        <v>2</v>
      </c>
      <c r="E72" s="59">
        <f>'Shipping Invoice'!J77*$N$1</f>
        <v>0.38</v>
      </c>
      <c r="F72" s="59">
        <f t="shared" si="0"/>
        <v>0.76</v>
      </c>
      <c r="G72" s="60">
        <f t="shared" si="1"/>
        <v>16.4084</v>
      </c>
      <c r="H72" s="63">
        <f t="shared" si="2"/>
        <v>32.816800000000001</v>
      </c>
    </row>
    <row r="73" spans="1:8" s="62" customFormat="1" ht="24">
      <c r="A73" s="56" t="str">
        <f>IF((LEN('Copy paste to Here'!G77))&gt;5,((CONCATENATE('Copy paste to Here'!G77," &amp; ",'Copy paste to Here'!D77,"  &amp;  ",'Copy paste to Here'!E77))),"Empty Cell")</f>
        <v xml:space="preserve">High polished surgical steel fake plug with rubber O-Rings &amp; Size: 10mm  &amp;  </v>
      </c>
      <c r="B73" s="57" t="str">
        <f>'Copy paste to Here'!C77</f>
        <v>IPR</v>
      </c>
      <c r="C73" s="57" t="s">
        <v>885</v>
      </c>
      <c r="D73" s="58">
        <f>Invoice!B77</f>
        <v>2</v>
      </c>
      <c r="E73" s="59">
        <f>'Shipping Invoice'!J78*$N$1</f>
        <v>0.46</v>
      </c>
      <c r="F73" s="59">
        <f t="shared" si="0"/>
        <v>0.92</v>
      </c>
      <c r="G73" s="60">
        <f t="shared" si="1"/>
        <v>19.8628</v>
      </c>
      <c r="H73" s="63">
        <f t="shared" si="2"/>
        <v>39.7256</v>
      </c>
    </row>
    <row r="74" spans="1:8" s="62" customFormat="1" ht="24">
      <c r="A74" s="56" t="str">
        <f>IF((LEN('Copy paste to Here'!G78))&gt;5,((CONCATENATE('Copy paste to Here'!G78," &amp; ",'Copy paste to Here'!D78,"  &amp;  ",'Copy paste to Here'!E78))),"Empty Cell")</f>
        <v xml:space="preserve">High polished surgical steel fake plug with rubber O-Rings &amp; Size: 12mm  &amp;  </v>
      </c>
      <c r="B74" s="57" t="str">
        <f>'Copy paste to Here'!C78</f>
        <v>IPR</v>
      </c>
      <c r="C74" s="57" t="s">
        <v>886</v>
      </c>
      <c r="D74" s="58">
        <f>Invoice!B78</f>
        <v>2</v>
      </c>
      <c r="E74" s="59">
        <f>'Shipping Invoice'!J79*$N$1</f>
        <v>0.55000000000000004</v>
      </c>
      <c r="F74" s="59">
        <f t="shared" si="0"/>
        <v>1.1000000000000001</v>
      </c>
      <c r="G74" s="60">
        <f t="shared" si="1"/>
        <v>23.749000000000002</v>
      </c>
      <c r="H74" s="63">
        <f t="shared" si="2"/>
        <v>47.498000000000005</v>
      </c>
    </row>
    <row r="75" spans="1:8" s="62" customFormat="1" ht="24">
      <c r="A75" s="56" t="str">
        <f>IF((LEN('Copy paste to Here'!G79))&gt;5,((CONCATENATE('Copy paste to Here'!G79," &amp; ",'Copy paste to Here'!D79,"  &amp;  ",'Copy paste to Here'!E79))),"Empty Cell")</f>
        <v xml:space="preserve">High polished surgical steel fake plug without rubber O-Rings &amp; Size: 3mm  &amp;  </v>
      </c>
      <c r="B75" s="57" t="str">
        <f>'Copy paste to Here'!C79</f>
        <v>IPRD</v>
      </c>
      <c r="C75" s="57" t="s">
        <v>887</v>
      </c>
      <c r="D75" s="58">
        <f>Invoice!B79</f>
        <v>2</v>
      </c>
      <c r="E75" s="59">
        <f>'Shipping Invoice'!J80*$N$1</f>
        <v>0.25</v>
      </c>
      <c r="F75" s="59">
        <f t="shared" si="0"/>
        <v>0.5</v>
      </c>
      <c r="G75" s="60">
        <f t="shared" si="1"/>
        <v>10.795</v>
      </c>
      <c r="H75" s="63">
        <f t="shared" si="2"/>
        <v>21.59</v>
      </c>
    </row>
    <row r="76" spans="1:8" s="62" customFormat="1" ht="24">
      <c r="A76" s="56" t="str">
        <f>IF((LEN('Copy paste to Here'!G80))&gt;5,((CONCATENATE('Copy paste to Here'!G80," &amp; ",'Copy paste to Here'!D80,"  &amp;  ",'Copy paste to Here'!E80))),"Empty Cell")</f>
        <v xml:space="preserve">High polished surgical steel fake plug without rubber O-Rings &amp; Size: 4mm  &amp;  </v>
      </c>
      <c r="B76" s="57" t="str">
        <f>'Copy paste to Here'!C80</f>
        <v>IPRD</v>
      </c>
      <c r="C76" s="57" t="s">
        <v>888</v>
      </c>
      <c r="D76" s="58">
        <f>Invoice!B80</f>
        <v>2</v>
      </c>
      <c r="E76" s="59">
        <f>'Shipping Invoice'!J81*$N$1</f>
        <v>0.28999999999999998</v>
      </c>
      <c r="F76" s="59">
        <f t="shared" si="0"/>
        <v>0.57999999999999996</v>
      </c>
      <c r="G76" s="60">
        <f t="shared" si="1"/>
        <v>12.5222</v>
      </c>
      <c r="H76" s="63">
        <f t="shared" si="2"/>
        <v>25.0444</v>
      </c>
    </row>
    <row r="77" spans="1:8" s="62" customFormat="1" ht="24">
      <c r="A77" s="56" t="str">
        <f>IF((LEN('Copy paste to Here'!G81))&gt;5,((CONCATENATE('Copy paste to Here'!G81," &amp; ",'Copy paste to Here'!D81,"  &amp;  ",'Copy paste to Here'!E81))),"Empty Cell")</f>
        <v xml:space="preserve">High polished surgical steel fake plug without rubber O-Rings &amp; Size: 5mm  &amp;  </v>
      </c>
      <c r="B77" s="57" t="str">
        <f>'Copy paste to Here'!C81</f>
        <v>IPRD</v>
      </c>
      <c r="C77" s="57" t="s">
        <v>889</v>
      </c>
      <c r="D77" s="58">
        <f>Invoice!B81</f>
        <v>2</v>
      </c>
      <c r="E77" s="59">
        <f>'Shipping Invoice'!J82*$N$1</f>
        <v>0.33</v>
      </c>
      <c r="F77" s="59">
        <f t="shared" si="0"/>
        <v>0.66</v>
      </c>
      <c r="G77" s="60">
        <f t="shared" si="1"/>
        <v>14.249400000000001</v>
      </c>
      <c r="H77" s="63">
        <f t="shared" si="2"/>
        <v>28.498800000000003</v>
      </c>
    </row>
    <row r="78" spans="1:8" s="62" customFormat="1" ht="24">
      <c r="A78" s="56" t="str">
        <f>IF((LEN('Copy paste to Here'!G82))&gt;5,((CONCATENATE('Copy paste to Here'!G82," &amp; ",'Copy paste to Here'!D82,"  &amp;  ",'Copy paste to Here'!E82))),"Empty Cell")</f>
        <v xml:space="preserve">High polished surgical steel fake plug without rubber O-Rings &amp; Size: 6mm  &amp;  </v>
      </c>
      <c r="B78" s="57" t="str">
        <f>'Copy paste to Here'!C82</f>
        <v>IPRD</v>
      </c>
      <c r="C78" s="57" t="s">
        <v>890</v>
      </c>
      <c r="D78" s="58">
        <f>Invoice!B82</f>
        <v>2</v>
      </c>
      <c r="E78" s="59">
        <f>'Shipping Invoice'!J83*$N$1</f>
        <v>0.33</v>
      </c>
      <c r="F78" s="59">
        <f t="shared" si="0"/>
        <v>0.66</v>
      </c>
      <c r="G78" s="60">
        <f t="shared" si="1"/>
        <v>14.249400000000001</v>
      </c>
      <c r="H78" s="63">
        <f t="shared" si="2"/>
        <v>28.498800000000003</v>
      </c>
    </row>
    <row r="79" spans="1:8" s="62" customFormat="1" ht="24">
      <c r="A79" s="56" t="str">
        <f>IF((LEN('Copy paste to Here'!G83))&gt;5,((CONCATENATE('Copy paste to Here'!G83," &amp; ",'Copy paste to Here'!D83,"  &amp;  ",'Copy paste to Here'!E83))),"Empty Cell")</f>
        <v xml:space="preserve">High polished surgical steel fake plug without rubber O-Rings &amp; Size: 8mm  &amp;  </v>
      </c>
      <c r="B79" s="57" t="str">
        <f>'Copy paste to Here'!C83</f>
        <v>IPRD</v>
      </c>
      <c r="C79" s="57" t="s">
        <v>891</v>
      </c>
      <c r="D79" s="58">
        <f>Invoice!B83</f>
        <v>2</v>
      </c>
      <c r="E79" s="59">
        <f>'Shipping Invoice'!J84*$N$1</f>
        <v>0.38</v>
      </c>
      <c r="F79" s="59">
        <f t="shared" si="0"/>
        <v>0.76</v>
      </c>
      <c r="G79" s="60">
        <f t="shared" si="1"/>
        <v>16.4084</v>
      </c>
      <c r="H79" s="63">
        <f t="shared" si="2"/>
        <v>32.816800000000001</v>
      </c>
    </row>
    <row r="80" spans="1:8" s="62" customFormat="1" ht="24">
      <c r="A80" s="56" t="str">
        <f>IF((LEN('Copy paste to Here'!G84))&gt;5,((CONCATENATE('Copy paste to Here'!G84," &amp; ",'Copy paste to Here'!D84,"  &amp;  ",'Copy paste to Here'!E84))),"Empty Cell")</f>
        <v xml:space="preserve">High polished surgical steel fake plug without rubber O-Rings &amp; Size: 10mm  &amp;  </v>
      </c>
      <c r="B80" s="57" t="str">
        <f>'Copy paste to Here'!C84</f>
        <v>IPRD</v>
      </c>
      <c r="C80" s="57" t="s">
        <v>892</v>
      </c>
      <c r="D80" s="58">
        <f>Invoice!B84</f>
        <v>2</v>
      </c>
      <c r="E80" s="59">
        <f>'Shipping Invoice'!J85*$N$1</f>
        <v>0.46</v>
      </c>
      <c r="F80" s="59">
        <f t="shared" si="0"/>
        <v>0.92</v>
      </c>
      <c r="G80" s="60">
        <f t="shared" si="1"/>
        <v>19.8628</v>
      </c>
      <c r="H80" s="63">
        <f t="shared" si="2"/>
        <v>39.7256</v>
      </c>
    </row>
    <row r="81" spans="1:8" s="62" customFormat="1" ht="24">
      <c r="A81" s="56" t="str">
        <f>IF((LEN('Copy paste to Here'!G85))&gt;5,((CONCATENATE('Copy paste to Here'!G85," &amp; ",'Copy paste to Here'!D85,"  &amp;  ",'Copy paste to Here'!E85))),"Empty Cell")</f>
        <v xml:space="preserve">High polished surgical steel fake plug without rubber O-Rings &amp; Size: 12mm  &amp;  </v>
      </c>
      <c r="B81" s="57" t="str">
        <f>'Copy paste to Here'!C85</f>
        <v>IPRD</v>
      </c>
      <c r="C81" s="57" t="s">
        <v>893</v>
      </c>
      <c r="D81" s="58">
        <f>Invoice!B85</f>
        <v>2</v>
      </c>
      <c r="E81" s="59">
        <f>'Shipping Invoice'!J86*$N$1</f>
        <v>0.55000000000000004</v>
      </c>
      <c r="F81" s="59">
        <f t="shared" si="0"/>
        <v>1.1000000000000001</v>
      </c>
      <c r="G81" s="60">
        <f t="shared" si="1"/>
        <v>23.749000000000002</v>
      </c>
      <c r="H81" s="63">
        <f t="shared" si="2"/>
        <v>47.498000000000005</v>
      </c>
    </row>
    <row r="82" spans="1:8" s="62" customFormat="1" ht="24">
      <c r="A82" s="56" t="str">
        <f>IF((LEN('Copy paste to Here'!G86))&gt;5,((CONCATENATE('Copy paste to Here'!G86," &amp; ",'Copy paste to Here'!D86,"  &amp;  ",'Copy paste to Here'!E86))),"Empty Cell")</f>
        <v>Anodized surgical steel fake plug in black and gold without O-Rings &amp; Size: 3mm  &amp;  Color: Black</v>
      </c>
      <c r="B82" s="57" t="str">
        <f>'Copy paste to Here'!C86</f>
        <v>IPTRD</v>
      </c>
      <c r="C82" s="57" t="s">
        <v>894</v>
      </c>
      <c r="D82" s="58">
        <f>Invoice!B86</f>
        <v>2</v>
      </c>
      <c r="E82" s="59">
        <f>'Shipping Invoice'!J87*$N$1</f>
        <v>0.42</v>
      </c>
      <c r="F82" s="59">
        <f t="shared" si="0"/>
        <v>0.84</v>
      </c>
      <c r="G82" s="60">
        <f t="shared" si="1"/>
        <v>18.1356</v>
      </c>
      <c r="H82" s="63">
        <f t="shared" si="2"/>
        <v>36.2712</v>
      </c>
    </row>
    <row r="83" spans="1:8" s="62" customFormat="1" ht="24">
      <c r="A83" s="56" t="str">
        <f>IF((LEN('Copy paste to Here'!G87))&gt;5,((CONCATENATE('Copy paste to Here'!G87," &amp; ",'Copy paste to Here'!D87,"  &amp;  ",'Copy paste to Here'!E87))),"Empty Cell")</f>
        <v>Anodized surgical steel fake plug in black and gold without O-Rings &amp; Size: 3mm  &amp;  Color: Gold</v>
      </c>
      <c r="B83" s="57" t="str">
        <f>'Copy paste to Here'!C87</f>
        <v>IPTRD</v>
      </c>
      <c r="C83" s="57" t="s">
        <v>894</v>
      </c>
      <c r="D83" s="58">
        <f>Invoice!B87</f>
        <v>2</v>
      </c>
      <c r="E83" s="59">
        <f>'Shipping Invoice'!J88*$N$1</f>
        <v>0.42</v>
      </c>
      <c r="F83" s="59">
        <f t="shared" ref="F83:F146" si="3">D83*E83</f>
        <v>0.84</v>
      </c>
      <c r="G83" s="60">
        <f t="shared" ref="G83:G146" si="4">E83*$E$14</f>
        <v>18.1356</v>
      </c>
      <c r="H83" s="63">
        <f t="shared" ref="H83:H146" si="5">D83*G83</f>
        <v>36.2712</v>
      </c>
    </row>
    <row r="84" spans="1:8" s="62" customFormat="1" ht="24">
      <c r="A84" s="56" t="str">
        <f>IF((LEN('Copy paste to Here'!G88))&gt;5,((CONCATENATE('Copy paste to Here'!G88," &amp; ",'Copy paste to Here'!D88,"  &amp;  ",'Copy paste to Here'!E88))),"Empty Cell")</f>
        <v>Anodized surgical steel fake plug in black and gold without O-Rings &amp; Size: 3mm  &amp;  Color: Rose-gold</v>
      </c>
      <c r="B84" s="57" t="str">
        <f>'Copy paste to Here'!C88</f>
        <v>IPTRD</v>
      </c>
      <c r="C84" s="57" t="s">
        <v>894</v>
      </c>
      <c r="D84" s="58">
        <f>Invoice!B88</f>
        <v>2</v>
      </c>
      <c r="E84" s="59">
        <f>'Shipping Invoice'!J89*$N$1</f>
        <v>0.42</v>
      </c>
      <c r="F84" s="59">
        <f t="shared" si="3"/>
        <v>0.84</v>
      </c>
      <c r="G84" s="60">
        <f t="shared" si="4"/>
        <v>18.1356</v>
      </c>
      <c r="H84" s="63">
        <f t="shared" si="5"/>
        <v>36.2712</v>
      </c>
    </row>
    <row r="85" spans="1:8" s="62" customFormat="1" ht="24">
      <c r="A85" s="56" t="str">
        <f>IF((LEN('Copy paste to Here'!G89))&gt;5,((CONCATENATE('Copy paste to Here'!G89," &amp; ",'Copy paste to Here'!D89,"  &amp;  ",'Copy paste to Here'!E89))),"Empty Cell")</f>
        <v>Anodized surgical steel fake plug in black and gold without O-Rings &amp; Size: 4mm  &amp;  Color: Black</v>
      </c>
      <c r="B85" s="57" t="str">
        <f>'Copy paste to Here'!C89</f>
        <v>IPTRD</v>
      </c>
      <c r="C85" s="57" t="s">
        <v>895</v>
      </c>
      <c r="D85" s="58">
        <f>Invoice!B89</f>
        <v>2</v>
      </c>
      <c r="E85" s="59">
        <f>'Shipping Invoice'!J90*$N$1</f>
        <v>0.46</v>
      </c>
      <c r="F85" s="59">
        <f t="shared" si="3"/>
        <v>0.92</v>
      </c>
      <c r="G85" s="60">
        <f t="shared" si="4"/>
        <v>19.8628</v>
      </c>
      <c r="H85" s="63">
        <f t="shared" si="5"/>
        <v>39.7256</v>
      </c>
    </row>
    <row r="86" spans="1:8" s="62" customFormat="1" ht="24">
      <c r="A86" s="56" t="str">
        <f>IF((LEN('Copy paste to Here'!G90))&gt;5,((CONCATENATE('Copy paste to Here'!G90," &amp; ",'Copy paste to Here'!D90,"  &amp;  ",'Copy paste to Here'!E90))),"Empty Cell")</f>
        <v>Anodized surgical steel fake plug in black and gold without O-Rings &amp; Size: 4mm  &amp;  Color: Gold</v>
      </c>
      <c r="B86" s="57" t="str">
        <f>'Copy paste to Here'!C90</f>
        <v>IPTRD</v>
      </c>
      <c r="C86" s="57" t="s">
        <v>895</v>
      </c>
      <c r="D86" s="58">
        <f>Invoice!B90</f>
        <v>2</v>
      </c>
      <c r="E86" s="59">
        <f>'Shipping Invoice'!J91*$N$1</f>
        <v>0.46</v>
      </c>
      <c r="F86" s="59">
        <f t="shared" si="3"/>
        <v>0.92</v>
      </c>
      <c r="G86" s="60">
        <f t="shared" si="4"/>
        <v>19.8628</v>
      </c>
      <c r="H86" s="63">
        <f t="shared" si="5"/>
        <v>39.7256</v>
      </c>
    </row>
    <row r="87" spans="1:8" s="62" customFormat="1" ht="24">
      <c r="A87" s="56" t="str">
        <f>IF((LEN('Copy paste to Here'!G91))&gt;5,((CONCATENATE('Copy paste to Here'!G91," &amp; ",'Copy paste to Here'!D91,"  &amp;  ",'Copy paste to Here'!E91))),"Empty Cell")</f>
        <v>Anodized surgical steel fake plug in black and gold without O-Rings &amp; Size: 4mm  &amp;  Color: Rose-gold</v>
      </c>
      <c r="B87" s="57" t="str">
        <f>'Copy paste to Here'!C91</f>
        <v>IPTRD</v>
      </c>
      <c r="C87" s="57" t="s">
        <v>895</v>
      </c>
      <c r="D87" s="58">
        <f>Invoice!B91</f>
        <v>2</v>
      </c>
      <c r="E87" s="59">
        <f>'Shipping Invoice'!J92*$N$1</f>
        <v>0.46</v>
      </c>
      <c r="F87" s="59">
        <f t="shared" si="3"/>
        <v>0.92</v>
      </c>
      <c r="G87" s="60">
        <f t="shared" si="4"/>
        <v>19.8628</v>
      </c>
      <c r="H87" s="63">
        <f t="shared" si="5"/>
        <v>39.7256</v>
      </c>
    </row>
    <row r="88" spans="1:8" s="62" customFormat="1" ht="24">
      <c r="A88" s="56" t="str">
        <f>IF((LEN('Copy paste to Here'!G92))&gt;5,((CONCATENATE('Copy paste to Here'!G92," &amp; ",'Copy paste to Here'!D92,"  &amp;  ",'Copy paste to Here'!E92))),"Empty Cell")</f>
        <v>Anodized surgical steel fake plug in black and gold without O-Rings &amp; Size: 5mm  &amp;  Color: Black</v>
      </c>
      <c r="B88" s="57" t="str">
        <f>'Copy paste to Here'!C92</f>
        <v>IPTRD</v>
      </c>
      <c r="C88" s="57" t="s">
        <v>896</v>
      </c>
      <c r="D88" s="58">
        <f>Invoice!B92</f>
        <v>2</v>
      </c>
      <c r="E88" s="59">
        <f>'Shipping Invoice'!J93*$N$1</f>
        <v>0.5</v>
      </c>
      <c r="F88" s="59">
        <f t="shared" si="3"/>
        <v>1</v>
      </c>
      <c r="G88" s="60">
        <f t="shared" si="4"/>
        <v>21.59</v>
      </c>
      <c r="H88" s="63">
        <f t="shared" si="5"/>
        <v>43.18</v>
      </c>
    </row>
    <row r="89" spans="1:8" s="62" customFormat="1" ht="24">
      <c r="A89" s="56" t="str">
        <f>IF((LEN('Copy paste to Here'!G93))&gt;5,((CONCATENATE('Copy paste to Here'!G93," &amp; ",'Copy paste to Here'!D93,"  &amp;  ",'Copy paste to Here'!E93))),"Empty Cell")</f>
        <v>Anodized surgical steel fake plug in black and gold without O-Rings &amp; Size: 5mm  &amp;  Color: Gold</v>
      </c>
      <c r="B89" s="57" t="str">
        <f>'Copy paste to Here'!C93</f>
        <v>IPTRD</v>
      </c>
      <c r="C89" s="57" t="s">
        <v>896</v>
      </c>
      <c r="D89" s="58">
        <f>Invoice!B93</f>
        <v>2</v>
      </c>
      <c r="E89" s="59">
        <f>'Shipping Invoice'!J94*$N$1</f>
        <v>0.5</v>
      </c>
      <c r="F89" s="59">
        <f t="shared" si="3"/>
        <v>1</v>
      </c>
      <c r="G89" s="60">
        <f t="shared" si="4"/>
        <v>21.59</v>
      </c>
      <c r="H89" s="63">
        <f t="shared" si="5"/>
        <v>43.18</v>
      </c>
    </row>
    <row r="90" spans="1:8" s="62" customFormat="1" ht="24">
      <c r="A90" s="56" t="str">
        <f>IF((LEN('Copy paste to Here'!G94))&gt;5,((CONCATENATE('Copy paste to Here'!G94," &amp; ",'Copy paste to Here'!D94,"  &amp;  ",'Copy paste to Here'!E94))),"Empty Cell")</f>
        <v>Anodized surgical steel fake plug in black and gold without O-Rings &amp; Size: 5mm  &amp;  Color: Rose-gold</v>
      </c>
      <c r="B90" s="57" t="str">
        <f>'Copy paste to Here'!C94</f>
        <v>IPTRD</v>
      </c>
      <c r="C90" s="57" t="s">
        <v>896</v>
      </c>
      <c r="D90" s="58">
        <f>Invoice!B94</f>
        <v>2</v>
      </c>
      <c r="E90" s="59">
        <f>'Shipping Invoice'!J95*$N$1</f>
        <v>0.5</v>
      </c>
      <c r="F90" s="59">
        <f t="shared" si="3"/>
        <v>1</v>
      </c>
      <c r="G90" s="60">
        <f t="shared" si="4"/>
        <v>21.59</v>
      </c>
      <c r="H90" s="63">
        <f t="shared" si="5"/>
        <v>43.18</v>
      </c>
    </row>
    <row r="91" spans="1:8" s="62" customFormat="1" ht="24">
      <c r="A91" s="56" t="str">
        <f>IF((LEN('Copy paste to Here'!G95))&gt;5,((CONCATENATE('Copy paste to Here'!G95," &amp; ",'Copy paste to Here'!D95,"  &amp;  ",'Copy paste to Here'!E95))),"Empty Cell")</f>
        <v>Anodized surgical steel fake plug in black and gold without O-Rings &amp; Size: 6mm  &amp;  Color: Black</v>
      </c>
      <c r="B91" s="57" t="str">
        <f>'Copy paste to Here'!C95</f>
        <v>IPTRD</v>
      </c>
      <c r="C91" s="57" t="s">
        <v>897</v>
      </c>
      <c r="D91" s="58">
        <f>Invoice!B95</f>
        <v>2</v>
      </c>
      <c r="E91" s="59">
        <f>'Shipping Invoice'!J96*$N$1</f>
        <v>0.55000000000000004</v>
      </c>
      <c r="F91" s="59">
        <f t="shared" si="3"/>
        <v>1.1000000000000001</v>
      </c>
      <c r="G91" s="60">
        <f t="shared" si="4"/>
        <v>23.749000000000002</v>
      </c>
      <c r="H91" s="63">
        <f t="shared" si="5"/>
        <v>47.498000000000005</v>
      </c>
    </row>
    <row r="92" spans="1:8" s="62" customFormat="1" ht="24">
      <c r="A92" s="56" t="str">
        <f>IF((LEN('Copy paste to Here'!G96))&gt;5,((CONCATENATE('Copy paste to Here'!G96," &amp; ",'Copy paste to Here'!D96,"  &amp;  ",'Copy paste to Here'!E96))),"Empty Cell")</f>
        <v>Anodized surgical steel fake plug in black and gold without O-Rings &amp; Size: 6mm  &amp;  Color: Gold</v>
      </c>
      <c r="B92" s="57" t="str">
        <f>'Copy paste to Here'!C96</f>
        <v>IPTRD</v>
      </c>
      <c r="C92" s="57" t="s">
        <v>897</v>
      </c>
      <c r="D92" s="58">
        <f>Invoice!B96</f>
        <v>2</v>
      </c>
      <c r="E92" s="59">
        <f>'Shipping Invoice'!J97*$N$1</f>
        <v>0.55000000000000004</v>
      </c>
      <c r="F92" s="59">
        <f t="shared" si="3"/>
        <v>1.1000000000000001</v>
      </c>
      <c r="G92" s="60">
        <f t="shared" si="4"/>
        <v>23.749000000000002</v>
      </c>
      <c r="H92" s="63">
        <f t="shared" si="5"/>
        <v>47.498000000000005</v>
      </c>
    </row>
    <row r="93" spans="1:8" s="62" customFormat="1" ht="24">
      <c r="A93" s="56" t="str">
        <f>IF((LEN('Copy paste to Here'!G97))&gt;5,((CONCATENATE('Copy paste to Here'!G97," &amp; ",'Copy paste to Here'!D97,"  &amp;  ",'Copy paste to Here'!E97))),"Empty Cell")</f>
        <v>Anodized surgical steel fake plug in black and gold without O-Rings &amp; Size: 6mm  &amp;  Color: Rose-gold</v>
      </c>
      <c r="B93" s="57" t="str">
        <f>'Copy paste to Here'!C97</f>
        <v>IPTRD</v>
      </c>
      <c r="C93" s="57" t="s">
        <v>897</v>
      </c>
      <c r="D93" s="58">
        <f>Invoice!B97</f>
        <v>2</v>
      </c>
      <c r="E93" s="59">
        <f>'Shipping Invoice'!J98*$N$1</f>
        <v>0.55000000000000004</v>
      </c>
      <c r="F93" s="59">
        <f t="shared" si="3"/>
        <v>1.1000000000000001</v>
      </c>
      <c r="G93" s="60">
        <f t="shared" si="4"/>
        <v>23.749000000000002</v>
      </c>
      <c r="H93" s="63">
        <f t="shared" si="5"/>
        <v>47.498000000000005</v>
      </c>
    </row>
    <row r="94" spans="1:8" s="62" customFormat="1" ht="24">
      <c r="A94" s="56" t="str">
        <f>IF((LEN('Copy paste to Here'!G98))&gt;5,((CONCATENATE('Copy paste to Here'!G98," &amp; ",'Copy paste to Here'!D98,"  &amp;  ",'Copy paste to Here'!E98))),"Empty Cell")</f>
        <v>Anodized surgical steel fake plug in black and gold without O-Rings &amp; Size: 8mm  &amp;  Color: Black</v>
      </c>
      <c r="B94" s="57" t="str">
        <f>'Copy paste to Here'!C98</f>
        <v>IPTRD</v>
      </c>
      <c r="C94" s="57" t="s">
        <v>898</v>
      </c>
      <c r="D94" s="58">
        <f>Invoice!B98</f>
        <v>2</v>
      </c>
      <c r="E94" s="59">
        <f>'Shipping Invoice'!J99*$N$1</f>
        <v>0.59</v>
      </c>
      <c r="F94" s="59">
        <f t="shared" si="3"/>
        <v>1.18</v>
      </c>
      <c r="G94" s="60">
        <f t="shared" si="4"/>
        <v>25.476199999999999</v>
      </c>
      <c r="H94" s="63">
        <f t="shared" si="5"/>
        <v>50.952399999999997</v>
      </c>
    </row>
    <row r="95" spans="1:8" s="62" customFormat="1" ht="24">
      <c r="A95" s="56" t="str">
        <f>IF((LEN('Copy paste to Here'!G99))&gt;5,((CONCATENATE('Copy paste to Here'!G99," &amp; ",'Copy paste to Here'!D99,"  &amp;  ",'Copy paste to Here'!E99))),"Empty Cell")</f>
        <v>Anodized surgical steel fake plug in black and gold without O-Rings &amp; Size: 8mm  &amp;  Color: Gold</v>
      </c>
      <c r="B95" s="57" t="str">
        <f>'Copy paste to Here'!C99</f>
        <v>IPTRD</v>
      </c>
      <c r="C95" s="57" t="s">
        <v>898</v>
      </c>
      <c r="D95" s="58">
        <f>Invoice!B99</f>
        <v>2</v>
      </c>
      <c r="E95" s="59">
        <f>'Shipping Invoice'!J100*$N$1</f>
        <v>0.59</v>
      </c>
      <c r="F95" s="59">
        <f t="shared" si="3"/>
        <v>1.18</v>
      </c>
      <c r="G95" s="60">
        <f t="shared" si="4"/>
        <v>25.476199999999999</v>
      </c>
      <c r="H95" s="63">
        <f t="shared" si="5"/>
        <v>50.952399999999997</v>
      </c>
    </row>
    <row r="96" spans="1:8" s="62" customFormat="1" ht="24">
      <c r="A96" s="56" t="str">
        <f>IF((LEN('Copy paste to Here'!G100))&gt;5,((CONCATENATE('Copy paste to Here'!G100," &amp; ",'Copy paste to Here'!D100,"  &amp;  ",'Copy paste to Here'!E100))),"Empty Cell")</f>
        <v>Anodized surgical steel fake plug in black and gold without O-Rings &amp; Size: 8mm  &amp;  Color: Rose-gold</v>
      </c>
      <c r="B96" s="57" t="str">
        <f>'Copy paste to Here'!C100</f>
        <v>IPTRD</v>
      </c>
      <c r="C96" s="57" t="s">
        <v>898</v>
      </c>
      <c r="D96" s="58">
        <f>Invoice!B100</f>
        <v>2</v>
      </c>
      <c r="E96" s="59">
        <f>'Shipping Invoice'!J101*$N$1</f>
        <v>0.59</v>
      </c>
      <c r="F96" s="59">
        <f t="shared" si="3"/>
        <v>1.18</v>
      </c>
      <c r="G96" s="60">
        <f t="shared" si="4"/>
        <v>25.476199999999999</v>
      </c>
      <c r="H96" s="63">
        <f t="shared" si="5"/>
        <v>50.952399999999997</v>
      </c>
    </row>
    <row r="97" spans="1:8" s="62" customFormat="1" ht="24">
      <c r="A97" s="56" t="str">
        <f>IF((LEN('Copy paste to Here'!G101))&gt;5,((CONCATENATE('Copy paste to Here'!G101," &amp; ",'Copy paste to Here'!D101,"  &amp;  ",'Copy paste to Here'!E101))),"Empty Cell")</f>
        <v>Anodized surgical steel fake plug in black and gold without O-Rings &amp; Size: 10mm  &amp;  Color: Black</v>
      </c>
      <c r="B97" s="57" t="str">
        <f>'Copy paste to Here'!C101</f>
        <v>IPTRD</v>
      </c>
      <c r="C97" s="57" t="s">
        <v>899</v>
      </c>
      <c r="D97" s="58">
        <f>Invoice!B101</f>
        <v>2</v>
      </c>
      <c r="E97" s="59">
        <f>'Shipping Invoice'!J102*$N$1</f>
        <v>0.63</v>
      </c>
      <c r="F97" s="59">
        <f t="shared" si="3"/>
        <v>1.26</v>
      </c>
      <c r="G97" s="60">
        <f t="shared" si="4"/>
        <v>27.203399999999998</v>
      </c>
      <c r="H97" s="63">
        <f t="shared" si="5"/>
        <v>54.406799999999997</v>
      </c>
    </row>
    <row r="98" spans="1:8" s="62" customFormat="1" ht="24">
      <c r="A98" s="56" t="str">
        <f>IF((LEN('Copy paste to Here'!G102))&gt;5,((CONCATENATE('Copy paste to Here'!G102," &amp; ",'Copy paste to Here'!D102,"  &amp;  ",'Copy paste to Here'!E102))),"Empty Cell")</f>
        <v>Anodized surgical steel fake plug in black and gold without O-Rings &amp; Size: 10mm  &amp;  Color: Gold</v>
      </c>
      <c r="B98" s="57" t="str">
        <f>'Copy paste to Here'!C102</f>
        <v>IPTRD</v>
      </c>
      <c r="C98" s="57" t="s">
        <v>899</v>
      </c>
      <c r="D98" s="58">
        <f>Invoice!B102</f>
        <v>2</v>
      </c>
      <c r="E98" s="59">
        <f>'Shipping Invoice'!J103*$N$1</f>
        <v>0.63</v>
      </c>
      <c r="F98" s="59">
        <f t="shared" si="3"/>
        <v>1.26</v>
      </c>
      <c r="G98" s="60">
        <f t="shared" si="4"/>
        <v>27.203399999999998</v>
      </c>
      <c r="H98" s="63">
        <f t="shared" si="5"/>
        <v>54.406799999999997</v>
      </c>
    </row>
    <row r="99" spans="1:8" s="62" customFormat="1" ht="24">
      <c r="A99" s="56" t="str">
        <f>IF((LEN('Copy paste to Here'!G103))&gt;5,((CONCATENATE('Copy paste to Here'!G103," &amp; ",'Copy paste to Here'!D103,"  &amp;  ",'Copy paste to Here'!E103))),"Empty Cell")</f>
        <v>Anodized surgical steel fake plug in black and gold without O-Rings &amp; Size: 10mm  &amp;  Color: Rose-gold</v>
      </c>
      <c r="B99" s="57" t="str">
        <f>'Copy paste to Here'!C103</f>
        <v>IPTRD</v>
      </c>
      <c r="C99" s="57" t="s">
        <v>899</v>
      </c>
      <c r="D99" s="58">
        <f>Invoice!B103</f>
        <v>2</v>
      </c>
      <c r="E99" s="59">
        <f>'Shipping Invoice'!J104*$N$1</f>
        <v>0.63</v>
      </c>
      <c r="F99" s="59">
        <f t="shared" si="3"/>
        <v>1.26</v>
      </c>
      <c r="G99" s="60">
        <f t="shared" si="4"/>
        <v>27.203399999999998</v>
      </c>
      <c r="H99" s="63">
        <f t="shared" si="5"/>
        <v>54.406799999999997</v>
      </c>
    </row>
    <row r="100" spans="1:8" s="62" customFormat="1" ht="24">
      <c r="A100" s="56" t="str">
        <f>IF((LEN('Copy paste to Here'!G104))&gt;5,((CONCATENATE('Copy paste to Here'!G104," &amp; ",'Copy paste to Here'!D104,"  &amp;  ",'Copy paste to Here'!E104))),"Empty Cell")</f>
        <v>Anodized surgical steel fake plug in black and gold without O-Rings &amp; Size: 12mm  &amp;  Color: Black</v>
      </c>
      <c r="B100" s="57" t="str">
        <f>'Copy paste to Here'!C104</f>
        <v>IPTRD</v>
      </c>
      <c r="C100" s="57" t="s">
        <v>900</v>
      </c>
      <c r="D100" s="58">
        <f>Invoice!B104</f>
        <v>2</v>
      </c>
      <c r="E100" s="59">
        <f>'Shipping Invoice'!J105*$N$1</f>
        <v>0.67</v>
      </c>
      <c r="F100" s="59">
        <f t="shared" si="3"/>
        <v>1.34</v>
      </c>
      <c r="G100" s="60">
        <f t="shared" si="4"/>
        <v>28.930600000000002</v>
      </c>
      <c r="H100" s="63">
        <f t="shared" si="5"/>
        <v>57.861200000000004</v>
      </c>
    </row>
    <row r="101" spans="1:8" s="62" customFormat="1" ht="24">
      <c r="A101" s="56" t="str">
        <f>IF((LEN('Copy paste to Here'!G105))&gt;5,((CONCATENATE('Copy paste to Here'!G105," &amp; ",'Copy paste to Here'!D105,"  &amp;  ",'Copy paste to Here'!E105))),"Empty Cell")</f>
        <v>Anodized surgical steel fake plug in black and gold without O-Rings &amp; Size: 12mm  &amp;  Color: Gold</v>
      </c>
      <c r="B101" s="57" t="str">
        <f>'Copy paste to Here'!C105</f>
        <v>IPTRD</v>
      </c>
      <c r="C101" s="57" t="s">
        <v>900</v>
      </c>
      <c r="D101" s="58">
        <f>Invoice!B105</f>
        <v>2</v>
      </c>
      <c r="E101" s="59">
        <f>'Shipping Invoice'!J106*$N$1</f>
        <v>0.67</v>
      </c>
      <c r="F101" s="59">
        <f t="shared" si="3"/>
        <v>1.34</v>
      </c>
      <c r="G101" s="60">
        <f t="shared" si="4"/>
        <v>28.930600000000002</v>
      </c>
      <c r="H101" s="63">
        <f t="shared" si="5"/>
        <v>57.861200000000004</v>
      </c>
    </row>
    <row r="102" spans="1:8" s="62" customFormat="1" ht="24">
      <c r="A102" s="56" t="str">
        <f>IF((LEN('Copy paste to Here'!G106))&gt;5,((CONCATENATE('Copy paste to Here'!G106," &amp; ",'Copy paste to Here'!D106,"  &amp;  ",'Copy paste to Here'!E106))),"Empty Cell")</f>
        <v>Anodized surgical steel fake plug in black and gold without O-Rings &amp; Size: 12mm  &amp;  Color: Rose-gold</v>
      </c>
      <c r="B102" s="57" t="str">
        <f>'Copy paste to Here'!C106</f>
        <v>IPTRD</v>
      </c>
      <c r="C102" s="57" t="s">
        <v>900</v>
      </c>
      <c r="D102" s="58">
        <f>Invoice!B106</f>
        <v>2</v>
      </c>
      <c r="E102" s="59">
        <f>'Shipping Invoice'!J107*$N$1</f>
        <v>0.67</v>
      </c>
      <c r="F102" s="59">
        <f t="shared" si="3"/>
        <v>1.34</v>
      </c>
      <c r="G102" s="60">
        <f t="shared" si="4"/>
        <v>28.930600000000002</v>
      </c>
      <c r="H102" s="63">
        <f t="shared" si="5"/>
        <v>57.861200000000004</v>
      </c>
    </row>
    <row r="103" spans="1:8" s="62" customFormat="1">
      <c r="A103" s="56" t="str">
        <f>IF((LEN('Copy paste to Here'!G107))&gt;5,((CONCATENATE('Copy paste to Here'!G107," &amp; ",'Copy paste to Here'!D107,"  &amp;  ",'Copy paste to Here'!E107))),"Empty Cell")</f>
        <v xml:space="preserve">Surgical steel fake taper with rubber O-rings - size 6mm &amp;   &amp;  </v>
      </c>
      <c r="B103" s="57" t="str">
        <f>'Copy paste to Here'!C107</f>
        <v>ITP</v>
      </c>
      <c r="C103" s="57" t="s">
        <v>786</v>
      </c>
      <c r="D103" s="58">
        <f>Invoice!B107</f>
        <v>2</v>
      </c>
      <c r="E103" s="59">
        <f>'Shipping Invoice'!J108*$N$1</f>
        <v>0.57999999999999996</v>
      </c>
      <c r="F103" s="59">
        <f t="shared" si="3"/>
        <v>1.1599999999999999</v>
      </c>
      <c r="G103" s="60">
        <f t="shared" si="4"/>
        <v>25.0444</v>
      </c>
      <c r="H103" s="63">
        <f t="shared" si="5"/>
        <v>50.088799999999999</v>
      </c>
    </row>
    <row r="104" spans="1:8" s="62" customFormat="1" ht="24">
      <c r="A104" s="56" t="str">
        <f>IF((LEN('Copy paste to Here'!G108))&gt;5,((CONCATENATE('Copy paste to Here'!G108," &amp; ",'Copy paste to Here'!D108,"  &amp;  ",'Copy paste to Here'!E108))),"Empty Cell")</f>
        <v>Acrylic fake taper with rubber O-rings in UV and solid colors &amp; Length: 6mm  &amp;  Color: # 1 in picture</v>
      </c>
      <c r="B104" s="57" t="str">
        <f>'Copy paste to Here'!C108</f>
        <v>IVTP</v>
      </c>
      <c r="C104" s="57" t="s">
        <v>901</v>
      </c>
      <c r="D104" s="58">
        <f>Invoice!B108</f>
        <v>3</v>
      </c>
      <c r="E104" s="59">
        <f>'Shipping Invoice'!J109*$N$1</f>
        <v>0.38</v>
      </c>
      <c r="F104" s="59">
        <f t="shared" si="3"/>
        <v>1.1400000000000001</v>
      </c>
      <c r="G104" s="60">
        <f t="shared" si="4"/>
        <v>16.4084</v>
      </c>
      <c r="H104" s="63">
        <f t="shared" si="5"/>
        <v>49.225200000000001</v>
      </c>
    </row>
    <row r="105" spans="1:8" s="62" customFormat="1" ht="24">
      <c r="A105" s="56" t="str">
        <f>IF((LEN('Copy paste to Here'!G109))&gt;5,((CONCATENATE('Copy paste to Here'!G109," &amp; ",'Copy paste to Here'!D109,"  &amp;  ",'Copy paste to Here'!E109))),"Empty Cell")</f>
        <v>Surgical steel monroe piercing, 16g (1.2mm) with a 3mm bezel set jewel ball &amp; Length: 6mm  &amp;  Crystal Color: Clear</v>
      </c>
      <c r="B105" s="57" t="str">
        <f>'Copy paste to Here'!C109</f>
        <v>LBCMN</v>
      </c>
      <c r="C105" s="57" t="s">
        <v>790</v>
      </c>
      <c r="D105" s="58">
        <f>Invoice!B109</f>
        <v>3</v>
      </c>
      <c r="E105" s="59">
        <f>'Shipping Invoice'!J110*$N$1</f>
        <v>0.33</v>
      </c>
      <c r="F105" s="59">
        <f t="shared" si="3"/>
        <v>0.99</v>
      </c>
      <c r="G105" s="60">
        <f t="shared" si="4"/>
        <v>14.249400000000001</v>
      </c>
      <c r="H105" s="63">
        <f t="shared" si="5"/>
        <v>42.748200000000004</v>
      </c>
    </row>
    <row r="106" spans="1:8" s="62" customFormat="1" ht="24">
      <c r="A106" s="56" t="str">
        <f>IF((LEN('Copy paste to Here'!G110))&gt;5,((CONCATENATE('Copy paste to Here'!G110," &amp; ",'Copy paste to Here'!D110,"  &amp;  ",'Copy paste to Here'!E110))),"Empty Cell")</f>
        <v>Surgical steel monroe piercing, 16g (1.2mm) with a 3mm bezel set jewel ball &amp; Length: 8mm  &amp;  Crystal Color: Clear</v>
      </c>
      <c r="B106" s="57" t="str">
        <f>'Copy paste to Here'!C110</f>
        <v>LBCMN</v>
      </c>
      <c r="C106" s="57" t="s">
        <v>790</v>
      </c>
      <c r="D106" s="58">
        <f>Invoice!B110</f>
        <v>3</v>
      </c>
      <c r="E106" s="59">
        <f>'Shipping Invoice'!J111*$N$1</f>
        <v>0.33</v>
      </c>
      <c r="F106" s="59">
        <f t="shared" si="3"/>
        <v>0.99</v>
      </c>
      <c r="G106" s="60">
        <f t="shared" si="4"/>
        <v>14.249400000000001</v>
      </c>
      <c r="H106" s="63">
        <f t="shared" si="5"/>
        <v>42.748200000000004</v>
      </c>
    </row>
    <row r="107" spans="1:8" s="62" customFormat="1" ht="24">
      <c r="A107" s="56" t="str">
        <f>IF((LEN('Copy paste to Here'!G111))&gt;5,((CONCATENATE('Copy paste to Here'!G111," &amp; ",'Copy paste to Here'!D111,"  &amp;  ",'Copy paste to Here'!E111))),"Empty Cell")</f>
        <v>Surgical steel monroe piercing, 16g (1.2mm) with a 3mm bezel set jewel ball &amp; Length: 10mm  &amp;  Crystal Color: Clear</v>
      </c>
      <c r="B107" s="57" t="str">
        <f>'Copy paste to Here'!C111</f>
        <v>LBCMN</v>
      </c>
      <c r="C107" s="57" t="s">
        <v>790</v>
      </c>
      <c r="D107" s="58">
        <f>Invoice!B111</f>
        <v>3</v>
      </c>
      <c r="E107" s="59">
        <f>'Shipping Invoice'!J112*$N$1</f>
        <v>0.33</v>
      </c>
      <c r="F107" s="59">
        <f t="shared" si="3"/>
        <v>0.99</v>
      </c>
      <c r="G107" s="60">
        <f t="shared" si="4"/>
        <v>14.249400000000001</v>
      </c>
      <c r="H107" s="63">
        <f t="shared" si="5"/>
        <v>42.748200000000004</v>
      </c>
    </row>
    <row r="108" spans="1:8" s="62" customFormat="1" ht="24">
      <c r="A108" s="56" t="str">
        <f>IF((LEN('Copy paste to Here'!G112))&gt;5,((CONCATENATE('Copy paste to Here'!G112," &amp; ",'Copy paste to Here'!D112,"  &amp;  ",'Copy paste to Here'!E112))),"Empty Cell")</f>
        <v>Surgical steel monroe piercing, 16g (1.2mm) with a 3mm bezel set jewel ball &amp; Length: 12mm  &amp;  Crystal Color: Clear</v>
      </c>
      <c r="B108" s="57" t="str">
        <f>'Copy paste to Here'!C112</f>
        <v>LBCMN</v>
      </c>
      <c r="C108" s="57" t="s">
        <v>790</v>
      </c>
      <c r="D108" s="58">
        <f>Invoice!B112</f>
        <v>3</v>
      </c>
      <c r="E108" s="59">
        <f>'Shipping Invoice'!J113*$N$1</f>
        <v>0.33</v>
      </c>
      <c r="F108" s="59">
        <f t="shared" si="3"/>
        <v>0.99</v>
      </c>
      <c r="G108" s="60">
        <f t="shared" si="4"/>
        <v>14.249400000000001</v>
      </c>
      <c r="H108" s="63">
        <f t="shared" si="5"/>
        <v>42.748200000000004</v>
      </c>
    </row>
    <row r="109" spans="1:8" s="62" customFormat="1" ht="24">
      <c r="A109" s="56" t="str">
        <f>IF((LEN('Copy paste to Here'!G113))&gt;5,((CONCATENATE('Copy paste to Here'!G113," &amp; ",'Copy paste to Here'!D113,"  &amp;  ",'Copy paste to Here'!E113))),"Empty Cell")</f>
        <v>Surgical steel monroe piercing, 16g (1.2mm) with a 3mm bezel set jewel ball &amp; Length: 4mm  &amp;  Crystal Color: Clear</v>
      </c>
      <c r="B109" s="57" t="str">
        <f>'Copy paste to Here'!C113</f>
        <v>LBCMN</v>
      </c>
      <c r="C109" s="57" t="s">
        <v>790</v>
      </c>
      <c r="D109" s="58">
        <f>Invoice!B113</f>
        <v>3</v>
      </c>
      <c r="E109" s="59">
        <f>'Shipping Invoice'!J114*$N$1</f>
        <v>0.33</v>
      </c>
      <c r="F109" s="59">
        <f t="shared" si="3"/>
        <v>0.99</v>
      </c>
      <c r="G109" s="60">
        <f t="shared" si="4"/>
        <v>14.249400000000001</v>
      </c>
      <c r="H109" s="63">
        <f t="shared" si="5"/>
        <v>42.748200000000004</v>
      </c>
    </row>
    <row r="110" spans="1:8" s="62" customFormat="1" ht="36">
      <c r="A110" s="56" t="str">
        <f>IF((LEN('Copy paste to Here'!G114))&gt;5,((CONCATENATE('Copy paste to Here'!G114," &amp; ",'Copy paste to Here'!D114,"  &amp;  ",'Copy paste to Here'!E114))),"Empty Cell")</f>
        <v>Surgical steel internally threaded labret, 16g (1.2mm) with crystal flat head sized 3mm to 5mm for triple tragus piercings &amp; Length: 6mm with 3mm top part  &amp;  Crystal Color: Clear</v>
      </c>
      <c r="B110" s="57" t="str">
        <f>'Copy paste to Here'!C114</f>
        <v>LBIFB</v>
      </c>
      <c r="C110" s="57" t="s">
        <v>902</v>
      </c>
      <c r="D110" s="58">
        <f>Invoice!B114</f>
        <v>2</v>
      </c>
      <c r="E110" s="59">
        <f>'Shipping Invoice'!J115*$N$1</f>
        <v>0.8</v>
      </c>
      <c r="F110" s="59">
        <f t="shared" si="3"/>
        <v>1.6</v>
      </c>
      <c r="G110" s="60">
        <f t="shared" si="4"/>
        <v>34.544000000000004</v>
      </c>
      <c r="H110" s="63">
        <f t="shared" si="5"/>
        <v>69.088000000000008</v>
      </c>
    </row>
    <row r="111" spans="1:8" s="62" customFormat="1" ht="36">
      <c r="A111" s="56" t="str">
        <f>IF((LEN('Copy paste to Here'!G115))&gt;5,((CONCATENATE('Copy paste to Here'!G115," &amp; ",'Copy paste to Here'!D115,"  &amp;  ",'Copy paste to Here'!E115))),"Empty Cell")</f>
        <v>Surgical steel internally threaded labret, 16g (1.2mm) with crystal flat head sized 3mm to 5mm for triple tragus piercings &amp; Length: 8mm with 3mm top part  &amp;  Crystal Color: Clear</v>
      </c>
      <c r="B111" s="57" t="str">
        <f>'Copy paste to Here'!C115</f>
        <v>LBIFB</v>
      </c>
      <c r="C111" s="57" t="s">
        <v>902</v>
      </c>
      <c r="D111" s="58">
        <f>Invoice!B115</f>
        <v>2</v>
      </c>
      <c r="E111" s="59">
        <f>'Shipping Invoice'!J116*$N$1</f>
        <v>0.8</v>
      </c>
      <c r="F111" s="59">
        <f t="shared" si="3"/>
        <v>1.6</v>
      </c>
      <c r="G111" s="60">
        <f t="shared" si="4"/>
        <v>34.544000000000004</v>
      </c>
      <c r="H111" s="63">
        <f t="shared" si="5"/>
        <v>69.088000000000008</v>
      </c>
    </row>
    <row r="112" spans="1:8" s="62" customFormat="1" ht="36">
      <c r="A112" s="56" t="str">
        <f>IF((LEN('Copy paste to Here'!G116))&gt;5,((CONCATENATE('Copy paste to Here'!G116," &amp; ",'Copy paste to Here'!D116,"  &amp;  ",'Copy paste to Here'!E116))),"Empty Cell")</f>
        <v>Surgical steel internally threaded labret, 16g (1.2mm) with crystal flat head sized 3mm to 5mm for triple tragus piercings &amp; Length: 10mm with 3mm top part  &amp;  Crystal Color: Clear</v>
      </c>
      <c r="B112" s="57" t="str">
        <f>'Copy paste to Here'!C116</f>
        <v>LBIFB</v>
      </c>
      <c r="C112" s="57" t="s">
        <v>902</v>
      </c>
      <c r="D112" s="58">
        <f>Invoice!B116</f>
        <v>2</v>
      </c>
      <c r="E112" s="59">
        <f>'Shipping Invoice'!J117*$N$1</f>
        <v>0.8</v>
      </c>
      <c r="F112" s="59">
        <f t="shared" si="3"/>
        <v>1.6</v>
      </c>
      <c r="G112" s="60">
        <f t="shared" si="4"/>
        <v>34.544000000000004</v>
      </c>
      <c r="H112" s="63">
        <f t="shared" si="5"/>
        <v>69.088000000000008</v>
      </c>
    </row>
    <row r="113" spans="1:8" s="62" customFormat="1" ht="36">
      <c r="A113" s="56" t="str">
        <f>IF((LEN('Copy paste to Here'!G117))&gt;5,((CONCATENATE('Copy paste to Here'!G117," &amp; ",'Copy paste to Here'!D117,"  &amp;  ",'Copy paste to Here'!E117))),"Empty Cell")</f>
        <v>Surgical steel internally threaded labret, 16g (1.2mm) with crystal flat head sized 3mm to 5mm for triple tragus piercings &amp; Length: 6mm with 4mm top part  &amp;  Crystal Color: Clear</v>
      </c>
      <c r="B113" s="57" t="str">
        <f>'Copy paste to Here'!C117</f>
        <v>LBIFB</v>
      </c>
      <c r="C113" s="57" t="s">
        <v>903</v>
      </c>
      <c r="D113" s="58">
        <f>Invoice!B117</f>
        <v>2</v>
      </c>
      <c r="E113" s="59">
        <f>'Shipping Invoice'!J118*$N$1</f>
        <v>0.85</v>
      </c>
      <c r="F113" s="59">
        <f t="shared" si="3"/>
        <v>1.7</v>
      </c>
      <c r="G113" s="60">
        <f t="shared" si="4"/>
        <v>36.702999999999996</v>
      </c>
      <c r="H113" s="63">
        <f t="shared" si="5"/>
        <v>73.405999999999992</v>
      </c>
    </row>
    <row r="114" spans="1:8" s="62" customFormat="1" ht="36">
      <c r="A114" s="56" t="str">
        <f>IF((LEN('Copy paste to Here'!G118))&gt;5,((CONCATENATE('Copy paste to Here'!G118," &amp; ",'Copy paste to Here'!D118,"  &amp;  ",'Copy paste to Here'!E118))),"Empty Cell")</f>
        <v>Surgical steel internally threaded labret, 16g (1.2mm) with crystal flat head sized 3mm to 5mm for triple tragus piercings &amp; Length: 8mm with 4mm top part  &amp;  Crystal Color: Clear</v>
      </c>
      <c r="B114" s="57" t="str">
        <f>'Copy paste to Here'!C118</f>
        <v>LBIFB</v>
      </c>
      <c r="C114" s="57" t="s">
        <v>903</v>
      </c>
      <c r="D114" s="58">
        <f>Invoice!B118</f>
        <v>2</v>
      </c>
      <c r="E114" s="59">
        <f>'Shipping Invoice'!J119*$N$1</f>
        <v>0.85</v>
      </c>
      <c r="F114" s="59">
        <f t="shared" si="3"/>
        <v>1.7</v>
      </c>
      <c r="G114" s="60">
        <f t="shared" si="4"/>
        <v>36.702999999999996</v>
      </c>
      <c r="H114" s="63">
        <f t="shared" si="5"/>
        <v>73.405999999999992</v>
      </c>
    </row>
    <row r="115" spans="1:8" s="62" customFormat="1" ht="36">
      <c r="A115" s="56" t="str">
        <f>IF((LEN('Copy paste to Here'!G119))&gt;5,((CONCATENATE('Copy paste to Here'!G119," &amp; ",'Copy paste to Here'!D119,"  &amp;  ",'Copy paste to Here'!E119))),"Empty Cell")</f>
        <v>Surgical steel internally threaded labret, 16g (1.2mm) with crystal flat head sized 3mm to 5mm for triple tragus piercings &amp; Length: 6mm with 5mm top part  &amp;  Crystal Color: Clear</v>
      </c>
      <c r="B115" s="57" t="str">
        <f>'Copy paste to Here'!C119</f>
        <v>LBIFB</v>
      </c>
      <c r="C115" s="57" t="s">
        <v>904</v>
      </c>
      <c r="D115" s="58">
        <f>Invoice!B119</f>
        <v>2</v>
      </c>
      <c r="E115" s="59">
        <f>'Shipping Invoice'!J120*$N$1</f>
        <v>0.89</v>
      </c>
      <c r="F115" s="59">
        <f t="shared" si="3"/>
        <v>1.78</v>
      </c>
      <c r="G115" s="60">
        <f t="shared" si="4"/>
        <v>38.430199999999999</v>
      </c>
      <c r="H115" s="63">
        <f t="shared" si="5"/>
        <v>76.860399999999998</v>
      </c>
    </row>
    <row r="116" spans="1:8" s="62" customFormat="1" ht="36">
      <c r="A116" s="56" t="str">
        <f>IF((LEN('Copy paste to Here'!G120))&gt;5,((CONCATENATE('Copy paste to Here'!G120," &amp; ",'Copy paste to Here'!D120,"  &amp;  ",'Copy paste to Here'!E120))),"Empty Cell")</f>
        <v>Surgical steel internally threaded labret, 16g (1.2mm) with crystal flat head sized 3mm to 5mm for triple tragus piercings &amp; Length: 8mm with 5mm top part  &amp;  Crystal Color: Clear</v>
      </c>
      <c r="B116" s="57" t="str">
        <f>'Copy paste to Here'!C120</f>
        <v>LBIFB</v>
      </c>
      <c r="C116" s="57" t="s">
        <v>904</v>
      </c>
      <c r="D116" s="58">
        <f>Invoice!B120</f>
        <v>2</v>
      </c>
      <c r="E116" s="59">
        <f>'Shipping Invoice'!J121*$N$1</f>
        <v>0.89</v>
      </c>
      <c r="F116" s="59">
        <f t="shared" si="3"/>
        <v>1.78</v>
      </c>
      <c r="G116" s="60">
        <f t="shared" si="4"/>
        <v>38.430199999999999</v>
      </c>
      <c r="H116" s="63">
        <f t="shared" si="5"/>
        <v>76.860399999999998</v>
      </c>
    </row>
    <row r="117" spans="1:8" s="62" customFormat="1" ht="36">
      <c r="A117" s="56" t="str">
        <f>IF((LEN('Copy paste to Here'!G121))&gt;5,((CONCATENATE('Copy paste to Here'!G121," &amp; ",'Copy paste to Here'!D121,"  &amp;  ",'Copy paste to Here'!E121))),"Empty Cell")</f>
        <v>Surgical steel internally threaded labret, 16g (1.2mm) with crystal flat head sized 3mm to 5mm for triple tragus piercings &amp; Length: 10mm with 4mm top part  &amp;  Crystal Color: Clear</v>
      </c>
      <c r="B117" s="57" t="str">
        <f>'Copy paste to Here'!C121</f>
        <v>LBIFB</v>
      </c>
      <c r="C117" s="57" t="s">
        <v>903</v>
      </c>
      <c r="D117" s="58">
        <f>Invoice!B121</f>
        <v>2</v>
      </c>
      <c r="E117" s="59">
        <f>'Shipping Invoice'!J122*$N$1</f>
        <v>0.85</v>
      </c>
      <c r="F117" s="59">
        <f t="shared" si="3"/>
        <v>1.7</v>
      </c>
      <c r="G117" s="60">
        <f t="shared" si="4"/>
        <v>36.702999999999996</v>
      </c>
      <c r="H117" s="63">
        <f t="shared" si="5"/>
        <v>73.405999999999992</v>
      </c>
    </row>
    <row r="118" spans="1:8" s="62" customFormat="1" ht="36">
      <c r="A118" s="56" t="str">
        <f>IF((LEN('Copy paste to Here'!G122))&gt;5,((CONCATENATE('Copy paste to Here'!G122," &amp; ",'Copy paste to Here'!D122,"  &amp;  ",'Copy paste to Here'!E122))),"Empty Cell")</f>
        <v>Surgical steel internally threaded labret, 16g (1.2mm) with crystal flat head sized 3mm to 5mm for triple tragus piercings &amp; Length: 10mm with 5mm top part  &amp;  Crystal Color: Clear</v>
      </c>
      <c r="B118" s="57" t="str">
        <f>'Copy paste to Here'!C122</f>
        <v>LBIFB</v>
      </c>
      <c r="C118" s="57" t="s">
        <v>904</v>
      </c>
      <c r="D118" s="58">
        <f>Invoice!B122</f>
        <v>2</v>
      </c>
      <c r="E118" s="59">
        <f>'Shipping Invoice'!J123*$N$1</f>
        <v>0.89</v>
      </c>
      <c r="F118" s="59">
        <f t="shared" si="3"/>
        <v>1.78</v>
      </c>
      <c r="G118" s="60">
        <f t="shared" si="4"/>
        <v>38.430199999999999</v>
      </c>
      <c r="H118" s="63">
        <f t="shared" si="5"/>
        <v>76.860399999999998</v>
      </c>
    </row>
    <row r="119" spans="1:8" s="62" customFormat="1" ht="48">
      <c r="A119" s="56" t="str">
        <f>IF((LEN('Copy paste to Here'!G123))&gt;5,((CONCATENATE('Copy paste to Here'!G123," &amp; ",'Copy paste to Here'!D123,"  &amp;  ",'Copy paste to Here'!E123))),"Empty Cell")</f>
        <v>Surgical steel internally threaded labret, 16g (1.2mm) with synthetic opal flat head sized 3mm to 5mm, in a surgical steel cup, for triple tragus piercings &amp; Length: 6mm with 3mm top part  &amp;  Color: Clear</v>
      </c>
      <c r="B119" s="57" t="str">
        <f>'Copy paste to Here'!C123</f>
        <v>LBIO</v>
      </c>
      <c r="C119" s="57" t="s">
        <v>905</v>
      </c>
      <c r="D119" s="58">
        <f>Invoice!B123</f>
        <v>2</v>
      </c>
      <c r="E119" s="59">
        <f>'Shipping Invoice'!J124*$N$1</f>
        <v>0.97</v>
      </c>
      <c r="F119" s="59">
        <f t="shared" si="3"/>
        <v>1.94</v>
      </c>
      <c r="G119" s="60">
        <f t="shared" si="4"/>
        <v>41.884599999999999</v>
      </c>
      <c r="H119" s="63">
        <f t="shared" si="5"/>
        <v>83.769199999999998</v>
      </c>
    </row>
    <row r="120" spans="1:8" s="62" customFormat="1" ht="48">
      <c r="A120" s="56" t="str">
        <f>IF((LEN('Copy paste to Here'!G124))&gt;5,((CONCATENATE('Copy paste to Here'!G124," &amp; ",'Copy paste to Here'!D124,"  &amp;  ",'Copy paste to Here'!E124))),"Empty Cell")</f>
        <v>Surgical steel internally threaded labret, 16g (1.2mm) with synthetic opal flat head sized 3mm to 5mm, in a surgical steel cup, for triple tragus piercings &amp; Length: 6mm with 3mm top part  &amp;  Color: Light blue</v>
      </c>
      <c r="B120" s="57" t="str">
        <f>'Copy paste to Here'!C124</f>
        <v>LBIO</v>
      </c>
      <c r="C120" s="57" t="s">
        <v>905</v>
      </c>
      <c r="D120" s="58">
        <f>Invoice!B124</f>
        <v>2</v>
      </c>
      <c r="E120" s="59">
        <f>'Shipping Invoice'!J125*$N$1</f>
        <v>0.97</v>
      </c>
      <c r="F120" s="59">
        <f t="shared" si="3"/>
        <v>1.94</v>
      </c>
      <c r="G120" s="60">
        <f t="shared" si="4"/>
        <v>41.884599999999999</v>
      </c>
      <c r="H120" s="63">
        <f t="shared" si="5"/>
        <v>83.769199999999998</v>
      </c>
    </row>
    <row r="121" spans="1:8" s="62" customFormat="1" ht="48">
      <c r="A121" s="56" t="str">
        <f>IF((LEN('Copy paste to Here'!G125))&gt;5,((CONCATENATE('Copy paste to Here'!G125," &amp; ",'Copy paste to Here'!D125,"  &amp;  ",'Copy paste to Here'!E125))),"Empty Cell")</f>
        <v>Surgical steel internally threaded labret, 16g (1.2mm) with synthetic opal flat head sized 3mm to 5mm, in a surgical steel cup, for triple tragus piercings &amp; Length: 6mm with 3mm top part  &amp;  Color: Green</v>
      </c>
      <c r="B121" s="57" t="str">
        <f>'Copy paste to Here'!C125</f>
        <v>LBIO</v>
      </c>
      <c r="C121" s="57" t="s">
        <v>905</v>
      </c>
      <c r="D121" s="58">
        <f>Invoice!B125</f>
        <v>2</v>
      </c>
      <c r="E121" s="59">
        <f>'Shipping Invoice'!J126*$N$1</f>
        <v>0.97</v>
      </c>
      <c r="F121" s="59">
        <f t="shared" si="3"/>
        <v>1.94</v>
      </c>
      <c r="G121" s="60">
        <f t="shared" si="4"/>
        <v>41.884599999999999</v>
      </c>
      <c r="H121" s="63">
        <f t="shared" si="5"/>
        <v>83.769199999999998</v>
      </c>
    </row>
    <row r="122" spans="1:8" s="62" customFormat="1" ht="48">
      <c r="A122" s="56" t="str">
        <f>IF((LEN('Copy paste to Here'!G126))&gt;5,((CONCATENATE('Copy paste to Here'!G126," &amp; ",'Copy paste to Here'!D126,"  &amp;  ",'Copy paste to Here'!E126))),"Empty Cell")</f>
        <v>Surgical steel internally threaded labret, 16g (1.2mm) with synthetic opal flat head sized 3mm to 5mm, in a surgical steel cup, for triple tragus piercings &amp; Length: 6mm with 3mm top part  &amp;  Color: Dark green</v>
      </c>
      <c r="B122" s="57" t="str">
        <f>'Copy paste to Here'!C126</f>
        <v>LBIO</v>
      </c>
      <c r="C122" s="57" t="s">
        <v>905</v>
      </c>
      <c r="D122" s="58">
        <f>Invoice!B126</f>
        <v>2</v>
      </c>
      <c r="E122" s="59">
        <f>'Shipping Invoice'!J127*$N$1</f>
        <v>0.97</v>
      </c>
      <c r="F122" s="59">
        <f t="shared" si="3"/>
        <v>1.94</v>
      </c>
      <c r="G122" s="60">
        <f t="shared" si="4"/>
        <v>41.884599999999999</v>
      </c>
      <c r="H122" s="63">
        <f t="shared" si="5"/>
        <v>83.769199999999998</v>
      </c>
    </row>
    <row r="123" spans="1:8" s="62" customFormat="1" ht="48">
      <c r="A123" s="56" t="str">
        <f>IF((LEN('Copy paste to Here'!G127))&gt;5,((CONCATENATE('Copy paste to Here'!G127," &amp; ",'Copy paste to Here'!D127,"  &amp;  ",'Copy paste to Here'!E127))),"Empty Cell")</f>
        <v>Surgical steel internally threaded labret, 16g (1.2mm) with synthetic opal flat head sized 3mm to 5mm, in a surgical steel cup, for triple tragus piercings &amp; Length: 6mm with 3mm top part  &amp;  Color: Pink</v>
      </c>
      <c r="B123" s="57" t="str">
        <f>'Copy paste to Here'!C127</f>
        <v>LBIO</v>
      </c>
      <c r="C123" s="57" t="s">
        <v>905</v>
      </c>
      <c r="D123" s="58">
        <f>Invoice!B127</f>
        <v>2</v>
      </c>
      <c r="E123" s="59">
        <f>'Shipping Invoice'!J128*$N$1</f>
        <v>0.97</v>
      </c>
      <c r="F123" s="59">
        <f t="shared" si="3"/>
        <v>1.94</v>
      </c>
      <c r="G123" s="60">
        <f t="shared" si="4"/>
        <v>41.884599999999999</v>
      </c>
      <c r="H123" s="63">
        <f t="shared" si="5"/>
        <v>83.769199999999998</v>
      </c>
    </row>
    <row r="124" spans="1:8" s="62" customFormat="1" ht="48">
      <c r="A124" s="56" t="str">
        <f>IF((LEN('Copy paste to Here'!G128))&gt;5,((CONCATENATE('Copy paste to Here'!G128," &amp; ",'Copy paste to Here'!D128,"  &amp;  ",'Copy paste to Here'!E128))),"Empty Cell")</f>
        <v>Surgical steel internally threaded labret, 16g (1.2mm) with synthetic opal flat head sized 3mm to 5mm, in a surgical steel cup, for triple tragus piercings &amp; Length: 8mm with 3mm top part  &amp;  Color: Clear</v>
      </c>
      <c r="B124" s="57" t="str">
        <f>'Copy paste to Here'!C128</f>
        <v>LBIO</v>
      </c>
      <c r="C124" s="57" t="s">
        <v>905</v>
      </c>
      <c r="D124" s="58">
        <f>Invoice!B128</f>
        <v>2</v>
      </c>
      <c r="E124" s="59">
        <f>'Shipping Invoice'!J129*$N$1</f>
        <v>0.97</v>
      </c>
      <c r="F124" s="59">
        <f t="shared" si="3"/>
        <v>1.94</v>
      </c>
      <c r="G124" s="60">
        <f t="shared" si="4"/>
        <v>41.884599999999999</v>
      </c>
      <c r="H124" s="63">
        <f t="shared" si="5"/>
        <v>83.769199999999998</v>
      </c>
    </row>
    <row r="125" spans="1:8" s="62" customFormat="1" ht="48">
      <c r="A125" s="56" t="str">
        <f>IF((LEN('Copy paste to Here'!G129))&gt;5,((CONCATENATE('Copy paste to Here'!G129," &amp; ",'Copy paste to Here'!D129,"  &amp;  ",'Copy paste to Here'!E129))),"Empty Cell")</f>
        <v>Surgical steel internally threaded labret, 16g (1.2mm) with synthetic opal flat head sized 3mm to 5mm, in a surgical steel cup, for triple tragus piercings &amp; Length: 8mm with 3mm top part  &amp;  Color: Light blue</v>
      </c>
      <c r="B125" s="57" t="str">
        <f>'Copy paste to Here'!C129</f>
        <v>LBIO</v>
      </c>
      <c r="C125" s="57" t="s">
        <v>905</v>
      </c>
      <c r="D125" s="58">
        <f>Invoice!B129</f>
        <v>2</v>
      </c>
      <c r="E125" s="59">
        <f>'Shipping Invoice'!J130*$N$1</f>
        <v>0.97</v>
      </c>
      <c r="F125" s="59">
        <f t="shared" si="3"/>
        <v>1.94</v>
      </c>
      <c r="G125" s="60">
        <f t="shared" si="4"/>
        <v>41.884599999999999</v>
      </c>
      <c r="H125" s="63">
        <f t="shared" si="5"/>
        <v>83.769199999999998</v>
      </c>
    </row>
    <row r="126" spans="1:8" s="62" customFormat="1" ht="48">
      <c r="A126" s="56" t="str">
        <f>IF((LEN('Copy paste to Here'!G130))&gt;5,((CONCATENATE('Copy paste to Here'!G130," &amp; ",'Copy paste to Here'!D130,"  &amp;  ",'Copy paste to Here'!E130))),"Empty Cell")</f>
        <v>Surgical steel internally threaded labret, 16g (1.2mm) with synthetic opal flat head sized 3mm to 5mm, in a surgical steel cup, for triple tragus piercings &amp; Length: 8mm with 3mm top part  &amp;  Color: Green</v>
      </c>
      <c r="B126" s="57" t="str">
        <f>'Copy paste to Here'!C130</f>
        <v>LBIO</v>
      </c>
      <c r="C126" s="57" t="s">
        <v>905</v>
      </c>
      <c r="D126" s="58">
        <f>Invoice!B130</f>
        <v>2</v>
      </c>
      <c r="E126" s="59">
        <f>'Shipping Invoice'!J131*$N$1</f>
        <v>0.97</v>
      </c>
      <c r="F126" s="59">
        <f t="shared" si="3"/>
        <v>1.94</v>
      </c>
      <c r="G126" s="60">
        <f t="shared" si="4"/>
        <v>41.884599999999999</v>
      </c>
      <c r="H126" s="63">
        <f t="shared" si="5"/>
        <v>83.769199999999998</v>
      </c>
    </row>
    <row r="127" spans="1:8" s="62" customFormat="1" ht="48">
      <c r="A127" s="56" t="str">
        <f>IF((LEN('Copy paste to Here'!G131))&gt;5,((CONCATENATE('Copy paste to Here'!G131," &amp; ",'Copy paste to Here'!D131,"  &amp;  ",'Copy paste to Here'!E131))),"Empty Cell")</f>
        <v>Surgical steel internally threaded labret, 16g (1.2mm) with synthetic opal flat head sized 3mm to 5mm, in a surgical steel cup, for triple tragus piercings &amp; Length: 8mm with 3mm top part  &amp;  Color: Dark green</v>
      </c>
      <c r="B127" s="57" t="str">
        <f>'Copy paste to Here'!C131</f>
        <v>LBIO</v>
      </c>
      <c r="C127" s="57" t="s">
        <v>905</v>
      </c>
      <c r="D127" s="58">
        <f>Invoice!B131</f>
        <v>2</v>
      </c>
      <c r="E127" s="59">
        <f>'Shipping Invoice'!J132*$N$1</f>
        <v>0.97</v>
      </c>
      <c r="F127" s="59">
        <f t="shared" si="3"/>
        <v>1.94</v>
      </c>
      <c r="G127" s="60">
        <f t="shared" si="4"/>
        <v>41.884599999999999</v>
      </c>
      <c r="H127" s="63">
        <f t="shared" si="5"/>
        <v>83.769199999999998</v>
      </c>
    </row>
    <row r="128" spans="1:8" s="62" customFormat="1" ht="48">
      <c r="A128" s="56" t="str">
        <f>IF((LEN('Copy paste to Here'!G132))&gt;5,((CONCATENATE('Copy paste to Here'!G132," &amp; ",'Copy paste to Here'!D132,"  &amp;  ",'Copy paste to Here'!E132))),"Empty Cell")</f>
        <v>Surgical steel internally threaded labret, 16g (1.2mm) with synthetic opal flat head sized 3mm to 5mm, in a surgical steel cup, for triple tragus piercings &amp; Length: 8mm with 3mm top part  &amp;  Color: Pink</v>
      </c>
      <c r="B128" s="57" t="str">
        <f>'Copy paste to Here'!C132</f>
        <v>LBIO</v>
      </c>
      <c r="C128" s="57" t="s">
        <v>905</v>
      </c>
      <c r="D128" s="58">
        <f>Invoice!B132</f>
        <v>2</v>
      </c>
      <c r="E128" s="59">
        <f>'Shipping Invoice'!J133*$N$1</f>
        <v>0.97</v>
      </c>
      <c r="F128" s="59">
        <f t="shared" si="3"/>
        <v>1.94</v>
      </c>
      <c r="G128" s="60">
        <f t="shared" si="4"/>
        <v>41.884599999999999</v>
      </c>
      <c r="H128" s="63">
        <f t="shared" si="5"/>
        <v>83.769199999999998</v>
      </c>
    </row>
    <row r="129" spans="1:8" s="62" customFormat="1" ht="48">
      <c r="A129" s="56" t="str">
        <f>IF((LEN('Copy paste to Here'!G133))&gt;5,((CONCATENATE('Copy paste to Here'!G133," &amp; ",'Copy paste to Here'!D133,"  &amp;  ",'Copy paste to Here'!E133))),"Empty Cell")</f>
        <v>Surgical steel internally threaded labret, 16g (1.2mm) with synthetic opal flat head sized 3mm to 5mm, in a surgical steel cup, for triple tragus piercings &amp; Length: 10mm with 3mm top part  &amp;  Color: Clear</v>
      </c>
      <c r="B129" s="57" t="str">
        <f>'Copy paste to Here'!C133</f>
        <v>LBIO</v>
      </c>
      <c r="C129" s="57" t="s">
        <v>905</v>
      </c>
      <c r="D129" s="58">
        <f>Invoice!B133</f>
        <v>2</v>
      </c>
      <c r="E129" s="59">
        <f>'Shipping Invoice'!J134*$N$1</f>
        <v>0.97</v>
      </c>
      <c r="F129" s="59">
        <f t="shared" si="3"/>
        <v>1.94</v>
      </c>
      <c r="G129" s="60">
        <f t="shared" si="4"/>
        <v>41.884599999999999</v>
      </c>
      <c r="H129" s="63">
        <f t="shared" si="5"/>
        <v>83.769199999999998</v>
      </c>
    </row>
    <row r="130" spans="1:8" s="62" customFormat="1" ht="48">
      <c r="A130" s="56" t="str">
        <f>IF((LEN('Copy paste to Here'!G134))&gt;5,((CONCATENATE('Copy paste to Here'!G134," &amp; ",'Copy paste to Here'!D134,"  &amp;  ",'Copy paste to Here'!E134))),"Empty Cell")</f>
        <v>Surgical steel internally threaded labret, 16g (1.2mm) with synthetic opal flat head sized 3mm to 5mm, in a surgical steel cup, for triple tragus piercings &amp; Length: 10mm with 3mm top part  &amp;  Color: Light blue</v>
      </c>
      <c r="B130" s="57" t="str">
        <f>'Copy paste to Here'!C134</f>
        <v>LBIO</v>
      </c>
      <c r="C130" s="57" t="s">
        <v>905</v>
      </c>
      <c r="D130" s="58">
        <f>Invoice!B134</f>
        <v>2</v>
      </c>
      <c r="E130" s="59">
        <f>'Shipping Invoice'!J135*$N$1</f>
        <v>0.97</v>
      </c>
      <c r="F130" s="59">
        <f t="shared" si="3"/>
        <v>1.94</v>
      </c>
      <c r="G130" s="60">
        <f t="shared" si="4"/>
        <v>41.884599999999999</v>
      </c>
      <c r="H130" s="63">
        <f t="shared" si="5"/>
        <v>83.769199999999998</v>
      </c>
    </row>
    <row r="131" spans="1:8" s="62" customFormat="1" ht="48">
      <c r="A131" s="56" t="str">
        <f>IF((LEN('Copy paste to Here'!G135))&gt;5,((CONCATENATE('Copy paste to Here'!G135," &amp; ",'Copy paste to Here'!D135,"  &amp;  ",'Copy paste to Here'!E135))),"Empty Cell")</f>
        <v>Surgical steel internally threaded labret, 16g (1.2mm) with synthetic opal flat head sized 3mm to 5mm, in a surgical steel cup, for triple tragus piercings &amp; Length: 10mm with 3mm top part  &amp;  Color: Green</v>
      </c>
      <c r="B131" s="57" t="str">
        <f>'Copy paste to Here'!C135</f>
        <v>LBIO</v>
      </c>
      <c r="C131" s="57" t="s">
        <v>905</v>
      </c>
      <c r="D131" s="58">
        <f>Invoice!B135</f>
        <v>2</v>
      </c>
      <c r="E131" s="59">
        <f>'Shipping Invoice'!J136*$N$1</f>
        <v>0.97</v>
      </c>
      <c r="F131" s="59">
        <f t="shared" si="3"/>
        <v>1.94</v>
      </c>
      <c r="G131" s="60">
        <f t="shared" si="4"/>
        <v>41.884599999999999</v>
      </c>
      <c r="H131" s="63">
        <f t="shared" si="5"/>
        <v>83.769199999999998</v>
      </c>
    </row>
    <row r="132" spans="1:8" s="62" customFormat="1" ht="48">
      <c r="A132" s="56" t="str">
        <f>IF((LEN('Copy paste to Here'!G136))&gt;5,((CONCATENATE('Copy paste to Here'!G136," &amp; ",'Copy paste to Here'!D136,"  &amp;  ",'Copy paste to Here'!E136))),"Empty Cell")</f>
        <v>Surgical steel internally threaded labret, 16g (1.2mm) with synthetic opal flat head sized 3mm to 5mm, in a surgical steel cup, for triple tragus piercings &amp; Length: 10mm with 3mm top part  &amp;  Color: Dark green</v>
      </c>
      <c r="B132" s="57" t="str">
        <f>'Copy paste to Here'!C136</f>
        <v>LBIO</v>
      </c>
      <c r="C132" s="57" t="s">
        <v>905</v>
      </c>
      <c r="D132" s="58">
        <f>Invoice!B136</f>
        <v>2</v>
      </c>
      <c r="E132" s="59">
        <f>'Shipping Invoice'!J137*$N$1</f>
        <v>0.97</v>
      </c>
      <c r="F132" s="59">
        <f t="shared" si="3"/>
        <v>1.94</v>
      </c>
      <c r="G132" s="60">
        <f t="shared" si="4"/>
        <v>41.884599999999999</v>
      </c>
      <c r="H132" s="63">
        <f t="shared" si="5"/>
        <v>83.769199999999998</v>
      </c>
    </row>
    <row r="133" spans="1:8" s="62" customFormat="1" ht="48">
      <c r="A133" s="56" t="str">
        <f>IF((LEN('Copy paste to Here'!G137))&gt;5,((CONCATENATE('Copy paste to Here'!G137," &amp; ",'Copy paste to Here'!D137,"  &amp;  ",'Copy paste to Here'!E137))),"Empty Cell")</f>
        <v>Surgical steel internally threaded labret, 16g (1.2mm) with synthetic opal flat head sized 3mm to 5mm, in a surgical steel cup, for triple tragus piercings &amp; Length: 10mm with 3mm top part  &amp;  Color: Pink</v>
      </c>
      <c r="B133" s="57" t="str">
        <f>'Copy paste to Here'!C137</f>
        <v>LBIO</v>
      </c>
      <c r="C133" s="57" t="s">
        <v>905</v>
      </c>
      <c r="D133" s="58">
        <f>Invoice!B137</f>
        <v>2</v>
      </c>
      <c r="E133" s="59">
        <f>'Shipping Invoice'!J138*$N$1</f>
        <v>0.97</v>
      </c>
      <c r="F133" s="59">
        <f t="shared" si="3"/>
        <v>1.94</v>
      </c>
      <c r="G133" s="60">
        <f t="shared" si="4"/>
        <v>41.884599999999999</v>
      </c>
      <c r="H133" s="63">
        <f t="shared" si="5"/>
        <v>83.769199999999998</v>
      </c>
    </row>
    <row r="134" spans="1:8" s="62" customFormat="1" ht="36">
      <c r="A134" s="56" t="str">
        <f>IF((LEN('Copy paste to Here'!G138))&gt;5,((CONCATENATE('Copy paste to Here'!G138," &amp; ",'Copy paste to Here'!D138,"  &amp;  ",'Copy paste to Here'!E138))),"Empty Cell")</f>
        <v>Surgical steel internally threaded labret, 16g (1.2mm) with bezel set jewel flat head sized 1.5mm to 4mm for triple tragus piercings &amp; Length: 6mm with 1.5mm top part  &amp;  Crystal Color: Clear</v>
      </c>
      <c r="B134" s="57" t="str">
        <f>'Copy paste to Here'!C138</f>
        <v>LBIRC</v>
      </c>
      <c r="C134" s="57" t="s">
        <v>906</v>
      </c>
      <c r="D134" s="58">
        <f>Invoice!B138</f>
        <v>2</v>
      </c>
      <c r="E134" s="59">
        <f>'Shipping Invoice'!J139*$N$1</f>
        <v>0.67</v>
      </c>
      <c r="F134" s="59">
        <f t="shared" si="3"/>
        <v>1.34</v>
      </c>
      <c r="G134" s="60">
        <f t="shared" si="4"/>
        <v>28.930600000000002</v>
      </c>
      <c r="H134" s="63">
        <f t="shared" si="5"/>
        <v>57.861200000000004</v>
      </c>
    </row>
    <row r="135" spans="1:8" s="62" customFormat="1" ht="36">
      <c r="A135" s="56" t="str">
        <f>IF((LEN('Copy paste to Here'!G139))&gt;5,((CONCATENATE('Copy paste to Here'!G139," &amp; ",'Copy paste to Here'!D139,"  &amp;  ",'Copy paste to Here'!E139))),"Empty Cell")</f>
        <v>Surgical steel internally threaded labret, 16g (1.2mm) with bezel set jewel flat head sized 1.5mm to 4mm for triple tragus piercings &amp; Length: 8mm with 1.5mm top part  &amp;  Crystal Color: Clear</v>
      </c>
      <c r="B135" s="57" t="str">
        <f>'Copy paste to Here'!C139</f>
        <v>LBIRC</v>
      </c>
      <c r="C135" s="57" t="s">
        <v>906</v>
      </c>
      <c r="D135" s="58">
        <f>Invoice!B139</f>
        <v>2</v>
      </c>
      <c r="E135" s="59">
        <f>'Shipping Invoice'!J140*$N$1</f>
        <v>0.67</v>
      </c>
      <c r="F135" s="59">
        <f t="shared" si="3"/>
        <v>1.34</v>
      </c>
      <c r="G135" s="60">
        <f t="shared" si="4"/>
        <v>28.930600000000002</v>
      </c>
      <c r="H135" s="63">
        <f t="shared" si="5"/>
        <v>57.861200000000004</v>
      </c>
    </row>
    <row r="136" spans="1:8" s="62" customFormat="1" ht="36">
      <c r="A136" s="56" t="str">
        <f>IF((LEN('Copy paste to Here'!G140))&gt;5,((CONCATENATE('Copy paste to Here'!G140," &amp; ",'Copy paste to Here'!D140,"  &amp;  ",'Copy paste to Here'!E140))),"Empty Cell")</f>
        <v>Surgical steel internally threaded labret, 16g (1.2mm) with bezel set jewel flat head sized 1.5mm to 4mm for triple tragus piercings &amp; Length: 10mm with 1.5mm top part  &amp;  Crystal Color: Clear</v>
      </c>
      <c r="B136" s="57" t="str">
        <f>'Copy paste to Here'!C140</f>
        <v>LBIRC</v>
      </c>
      <c r="C136" s="57" t="s">
        <v>906</v>
      </c>
      <c r="D136" s="58">
        <f>Invoice!B140</f>
        <v>2</v>
      </c>
      <c r="E136" s="59">
        <f>'Shipping Invoice'!J141*$N$1</f>
        <v>0.67</v>
      </c>
      <c r="F136" s="59">
        <f t="shared" si="3"/>
        <v>1.34</v>
      </c>
      <c r="G136" s="60">
        <f t="shared" si="4"/>
        <v>28.930600000000002</v>
      </c>
      <c r="H136" s="63">
        <f t="shared" si="5"/>
        <v>57.861200000000004</v>
      </c>
    </row>
    <row r="137" spans="1:8" s="62" customFormat="1" ht="36">
      <c r="A137" s="56" t="str">
        <f>IF((LEN('Copy paste to Here'!G141))&gt;5,((CONCATENATE('Copy paste to Here'!G141," &amp; ",'Copy paste to Here'!D141,"  &amp;  ",'Copy paste to Here'!E141))),"Empty Cell")</f>
        <v>Surgical steel internally threaded labret, 16g (1.2mm) with bezel set jewel flat head sized 1.5mm to 4mm for triple tragus piercings &amp; Length: 6mm with 2mm top part  &amp;  Crystal Color: Clear</v>
      </c>
      <c r="B137" s="57" t="str">
        <f>'Copy paste to Here'!C141</f>
        <v>LBIRC</v>
      </c>
      <c r="C137" s="57" t="s">
        <v>907</v>
      </c>
      <c r="D137" s="58">
        <f>Invoice!B141</f>
        <v>2</v>
      </c>
      <c r="E137" s="59">
        <f>'Shipping Invoice'!J142*$N$1</f>
        <v>0.67</v>
      </c>
      <c r="F137" s="59">
        <f t="shared" si="3"/>
        <v>1.34</v>
      </c>
      <c r="G137" s="60">
        <f t="shared" si="4"/>
        <v>28.930600000000002</v>
      </c>
      <c r="H137" s="63">
        <f t="shared" si="5"/>
        <v>57.861200000000004</v>
      </c>
    </row>
    <row r="138" spans="1:8" s="62" customFormat="1" ht="36">
      <c r="A138" s="56" t="str">
        <f>IF((LEN('Copy paste to Here'!G142))&gt;5,((CONCATENATE('Copy paste to Here'!G142," &amp; ",'Copy paste to Here'!D142,"  &amp;  ",'Copy paste to Here'!E142))),"Empty Cell")</f>
        <v>Surgical steel internally threaded labret, 16g (1.2mm) with bezel set jewel flat head sized 1.5mm to 4mm for triple tragus piercings &amp; Length: 8mm with 2mm top part  &amp;  Crystal Color: Clear</v>
      </c>
      <c r="B138" s="57" t="str">
        <f>'Copy paste to Here'!C142</f>
        <v>LBIRC</v>
      </c>
      <c r="C138" s="57" t="s">
        <v>907</v>
      </c>
      <c r="D138" s="58">
        <f>Invoice!B142</f>
        <v>2</v>
      </c>
      <c r="E138" s="59">
        <f>'Shipping Invoice'!J143*$N$1</f>
        <v>0.67</v>
      </c>
      <c r="F138" s="59">
        <f t="shared" si="3"/>
        <v>1.34</v>
      </c>
      <c r="G138" s="60">
        <f t="shared" si="4"/>
        <v>28.930600000000002</v>
      </c>
      <c r="H138" s="63">
        <f t="shared" si="5"/>
        <v>57.861200000000004</v>
      </c>
    </row>
    <row r="139" spans="1:8" s="62" customFormat="1" ht="36">
      <c r="A139" s="56" t="str">
        <f>IF((LEN('Copy paste to Here'!G143))&gt;5,((CONCATENATE('Copy paste to Here'!G143," &amp; ",'Copy paste to Here'!D143,"  &amp;  ",'Copy paste to Here'!E143))),"Empty Cell")</f>
        <v>Surgical steel internally threaded labret, 16g (1.2mm) with bezel set jewel flat head sized 1.5mm to 4mm for triple tragus piercings &amp; Length: 10mm with 2mm top part  &amp;  Crystal Color: Clear</v>
      </c>
      <c r="B139" s="57" t="str">
        <f>'Copy paste to Here'!C143</f>
        <v>LBIRC</v>
      </c>
      <c r="C139" s="57" t="s">
        <v>907</v>
      </c>
      <c r="D139" s="58">
        <f>Invoice!B143</f>
        <v>2</v>
      </c>
      <c r="E139" s="59">
        <f>'Shipping Invoice'!J144*$N$1</f>
        <v>0.67</v>
      </c>
      <c r="F139" s="59">
        <f t="shared" si="3"/>
        <v>1.34</v>
      </c>
      <c r="G139" s="60">
        <f t="shared" si="4"/>
        <v>28.930600000000002</v>
      </c>
      <c r="H139" s="63">
        <f t="shared" si="5"/>
        <v>57.861200000000004</v>
      </c>
    </row>
    <row r="140" spans="1:8" s="62" customFormat="1" ht="36">
      <c r="A140" s="56" t="str">
        <f>IF((LEN('Copy paste to Here'!G144))&gt;5,((CONCATENATE('Copy paste to Here'!G144," &amp; ",'Copy paste to Here'!D144,"  &amp;  ",'Copy paste to Here'!E144))),"Empty Cell")</f>
        <v>Surgical steel internally threaded labret, 16g (1.2mm) with bezel set jewel flat head sized 1.5mm to 4mm for triple tragus piercings &amp; Length: 6mm with 3mm top part  &amp;  Crystal Color: Clear</v>
      </c>
      <c r="B140" s="57" t="str">
        <f>'Copy paste to Here'!C144</f>
        <v>LBIRC</v>
      </c>
      <c r="C140" s="57" t="s">
        <v>908</v>
      </c>
      <c r="D140" s="58">
        <f>Invoice!B144</f>
        <v>2</v>
      </c>
      <c r="E140" s="59">
        <f>'Shipping Invoice'!J145*$N$1</f>
        <v>0.72</v>
      </c>
      <c r="F140" s="59">
        <f t="shared" si="3"/>
        <v>1.44</v>
      </c>
      <c r="G140" s="60">
        <f t="shared" si="4"/>
        <v>31.089599999999997</v>
      </c>
      <c r="H140" s="63">
        <f t="shared" si="5"/>
        <v>62.179199999999994</v>
      </c>
    </row>
    <row r="141" spans="1:8" s="62" customFormat="1" ht="36">
      <c r="A141" s="56" t="str">
        <f>IF((LEN('Copy paste to Here'!G145))&gt;5,((CONCATENATE('Copy paste to Here'!G145," &amp; ",'Copy paste to Here'!D145,"  &amp;  ",'Copy paste to Here'!E145))),"Empty Cell")</f>
        <v>Surgical steel internally threaded labret, 16g (1.2mm) with bezel set jewel flat head sized 1.5mm to 4mm for triple tragus piercings &amp; Length: 8mm with 3mm top part  &amp;  Crystal Color: Clear</v>
      </c>
      <c r="B141" s="57" t="str">
        <f>'Copy paste to Here'!C145</f>
        <v>LBIRC</v>
      </c>
      <c r="C141" s="57" t="s">
        <v>908</v>
      </c>
      <c r="D141" s="58">
        <f>Invoice!B145</f>
        <v>2</v>
      </c>
      <c r="E141" s="59">
        <f>'Shipping Invoice'!J146*$N$1</f>
        <v>0.72</v>
      </c>
      <c r="F141" s="59">
        <f t="shared" si="3"/>
        <v>1.44</v>
      </c>
      <c r="G141" s="60">
        <f t="shared" si="4"/>
        <v>31.089599999999997</v>
      </c>
      <c r="H141" s="63">
        <f t="shared" si="5"/>
        <v>62.179199999999994</v>
      </c>
    </row>
    <row r="142" spans="1:8" s="62" customFormat="1" ht="36">
      <c r="A142" s="56" t="str">
        <f>IF((LEN('Copy paste to Here'!G146))&gt;5,((CONCATENATE('Copy paste to Here'!G146," &amp; ",'Copy paste to Here'!D146,"  &amp;  ",'Copy paste to Here'!E146))),"Empty Cell")</f>
        <v>Surgical steel internally threaded labret, 16g (1.2mm) with bezel set jewel flat head sized 1.5mm to 4mm for triple tragus piercings &amp; Length: 10mm with 3mm top part  &amp;  Crystal Color: Clear</v>
      </c>
      <c r="B142" s="57" t="str">
        <f>'Copy paste to Here'!C146</f>
        <v>LBIRC</v>
      </c>
      <c r="C142" s="57" t="s">
        <v>908</v>
      </c>
      <c r="D142" s="58">
        <f>Invoice!B146</f>
        <v>2</v>
      </c>
      <c r="E142" s="59">
        <f>'Shipping Invoice'!J147*$N$1</f>
        <v>0.72</v>
      </c>
      <c r="F142" s="59">
        <f t="shared" si="3"/>
        <v>1.44</v>
      </c>
      <c r="G142" s="60">
        <f t="shared" si="4"/>
        <v>31.089599999999997</v>
      </c>
      <c r="H142" s="63">
        <f t="shared" si="5"/>
        <v>62.179199999999994</v>
      </c>
    </row>
    <row r="143" spans="1:8" s="62" customFormat="1" ht="36">
      <c r="A143" s="56" t="str">
        <f>IF((LEN('Copy paste to Here'!G147))&gt;5,((CONCATENATE('Copy paste to Here'!G147," &amp; ",'Copy paste to Here'!D147,"  &amp;  ",'Copy paste to Here'!E147))),"Empty Cell")</f>
        <v>Surgical steel internally threaded labret, 16g (1.2mm) with bezel set jewel flat head sized 1.5mm to 4mm for triple tragus piercings &amp; Length: 6mm with 4mm top part  &amp;  Crystal Color: Clear</v>
      </c>
      <c r="B143" s="57" t="str">
        <f>'Copy paste to Here'!C147</f>
        <v>LBIRC</v>
      </c>
      <c r="C143" s="57" t="s">
        <v>909</v>
      </c>
      <c r="D143" s="58">
        <f>Invoice!B147</f>
        <v>2</v>
      </c>
      <c r="E143" s="59">
        <f>'Shipping Invoice'!J148*$N$1</f>
        <v>0.76</v>
      </c>
      <c r="F143" s="59">
        <f t="shared" si="3"/>
        <v>1.52</v>
      </c>
      <c r="G143" s="60">
        <f t="shared" si="4"/>
        <v>32.816800000000001</v>
      </c>
      <c r="H143" s="63">
        <f t="shared" si="5"/>
        <v>65.633600000000001</v>
      </c>
    </row>
    <row r="144" spans="1:8" s="62" customFormat="1" ht="36">
      <c r="A144" s="56" t="str">
        <f>IF((LEN('Copy paste to Here'!G148))&gt;5,((CONCATENATE('Copy paste to Here'!G148," &amp; ",'Copy paste to Here'!D148,"  &amp;  ",'Copy paste to Here'!E148))),"Empty Cell")</f>
        <v>Surgical steel internally threaded labret, 16g (1.2mm) with bezel set jewel flat head sized 1.5mm to 4mm for triple tragus piercings &amp; Length: 8mm with 4mm top part  &amp;  Crystal Color: Clear</v>
      </c>
      <c r="B144" s="57" t="str">
        <f>'Copy paste to Here'!C148</f>
        <v>LBIRC</v>
      </c>
      <c r="C144" s="57" t="s">
        <v>909</v>
      </c>
      <c r="D144" s="58">
        <f>Invoice!B148</f>
        <v>2</v>
      </c>
      <c r="E144" s="59">
        <f>'Shipping Invoice'!J149*$N$1</f>
        <v>0.76</v>
      </c>
      <c r="F144" s="59">
        <f t="shared" si="3"/>
        <v>1.52</v>
      </c>
      <c r="G144" s="60">
        <f t="shared" si="4"/>
        <v>32.816800000000001</v>
      </c>
      <c r="H144" s="63">
        <f t="shared" si="5"/>
        <v>65.633600000000001</v>
      </c>
    </row>
    <row r="145" spans="1:8" s="62" customFormat="1" ht="36">
      <c r="A145" s="56" t="str">
        <f>IF((LEN('Copy paste to Here'!G149))&gt;5,((CONCATENATE('Copy paste to Here'!G149," &amp; ",'Copy paste to Here'!D149,"  &amp;  ",'Copy paste to Here'!E149))),"Empty Cell")</f>
        <v>Surgical steel internally threaded labret, 16g (1.2mm) with bezel set jewel flat head sized 1.5mm to 4mm for triple tragus piercings &amp; Length: 10mm with 4mm top part  &amp;  Crystal Color: Clear</v>
      </c>
      <c r="B145" s="57" t="str">
        <f>'Copy paste to Here'!C149</f>
        <v>LBIRC</v>
      </c>
      <c r="C145" s="57" t="s">
        <v>909</v>
      </c>
      <c r="D145" s="58">
        <f>Invoice!B149</f>
        <v>2</v>
      </c>
      <c r="E145" s="59">
        <f>'Shipping Invoice'!J150*$N$1</f>
        <v>0.76</v>
      </c>
      <c r="F145" s="59">
        <f t="shared" si="3"/>
        <v>1.52</v>
      </c>
      <c r="G145" s="60">
        <f t="shared" si="4"/>
        <v>32.816800000000001</v>
      </c>
      <c r="H145" s="63">
        <f t="shared" si="5"/>
        <v>65.633600000000001</v>
      </c>
    </row>
    <row r="146" spans="1:8" s="62" customFormat="1" ht="36">
      <c r="A146" s="56" t="str">
        <f>IF((LEN('Copy paste to Here'!G150))&gt;5,((CONCATENATE('Copy paste to Here'!G150," &amp; ",'Copy paste to Here'!D150,"  &amp;  ",'Copy paste to Here'!E150))),"Empty Cell")</f>
        <v xml:space="preserve">925 sterling silver nose bone, 0.8mm (20g) with double wire curved shape and inner diameter from 8mm to 10mm &amp; Length: 8mm  &amp;  </v>
      </c>
      <c r="B146" s="57" t="str">
        <f>'Copy paste to Here'!C150</f>
        <v>NBVCU</v>
      </c>
      <c r="C146" s="57" t="s">
        <v>910</v>
      </c>
      <c r="D146" s="58">
        <f>Invoice!B150</f>
        <v>5</v>
      </c>
      <c r="E146" s="59">
        <f>'Shipping Invoice'!J151*$N$1</f>
        <v>0.9</v>
      </c>
      <c r="F146" s="59">
        <f t="shared" si="3"/>
        <v>4.5</v>
      </c>
      <c r="G146" s="60">
        <f t="shared" si="4"/>
        <v>38.862000000000002</v>
      </c>
      <c r="H146" s="63">
        <f t="shared" si="5"/>
        <v>194.31</v>
      </c>
    </row>
    <row r="147" spans="1:8" s="62" customFormat="1" ht="36">
      <c r="A147" s="56" t="str">
        <f>IF((LEN('Copy paste to Here'!G151))&gt;5,((CONCATENATE('Copy paste to Here'!G151," &amp; ",'Copy paste to Here'!D151,"  &amp;  ",'Copy paste to Here'!E151))),"Empty Cell")</f>
        <v xml:space="preserve">925 sterling silver nose bone, 0.8mm (20g) with double wire curved shape and inner diameter from 8mm to 10mm &amp; Length: 10mm  &amp;  </v>
      </c>
      <c r="B147" s="57" t="str">
        <f>'Copy paste to Here'!C151</f>
        <v>NBVCU</v>
      </c>
      <c r="C147" s="57" t="s">
        <v>911</v>
      </c>
      <c r="D147" s="58">
        <f>Invoice!B151</f>
        <v>5</v>
      </c>
      <c r="E147" s="59">
        <f>'Shipping Invoice'!J152*$N$1</f>
        <v>1.1100000000000001</v>
      </c>
      <c r="F147" s="59">
        <f t="shared" ref="F147:F156" si="6">D147*E147</f>
        <v>5.5500000000000007</v>
      </c>
      <c r="G147" s="60">
        <f t="shared" ref="G147:G210" si="7">E147*$E$14</f>
        <v>47.929800000000007</v>
      </c>
      <c r="H147" s="63">
        <f t="shared" ref="H147:H210" si="8">D147*G147</f>
        <v>239.64900000000003</v>
      </c>
    </row>
    <row r="148" spans="1:8" s="62" customFormat="1" ht="60">
      <c r="A148" s="56" t="str">
        <f>IF((LEN('Copy paste to Here'!G152))&gt;5,((CONCATENATE('Copy paste to Here'!G152," &amp; ",'Copy paste to Here'!D152,"  &amp;  ",'Copy paste to Here'!E152))),"Empty Cell")</f>
        <v xml:space="preserve">Display box with 52 pcs. of 925 sterling silver nose bones, 22g (0.6mm) with 3mm heart shaped prong set CZ stones in assorted colors (in standard packing or in vacuum sealed packing to prevent tarnishing) &amp; Packing Option: Standard Package  &amp;  </v>
      </c>
      <c r="B148" s="57" t="str">
        <f>'Copy paste to Here'!C152</f>
        <v>NBZHM</v>
      </c>
      <c r="C148" s="57" t="s">
        <v>811</v>
      </c>
      <c r="D148" s="58">
        <f>Invoice!B152</f>
        <v>1</v>
      </c>
      <c r="E148" s="59">
        <f>'Shipping Invoice'!J153*$N$1</f>
        <v>19.010000000000002</v>
      </c>
      <c r="F148" s="59">
        <f t="shared" si="6"/>
        <v>19.010000000000002</v>
      </c>
      <c r="G148" s="60">
        <f t="shared" si="7"/>
        <v>820.85180000000003</v>
      </c>
      <c r="H148" s="63">
        <f t="shared" si="8"/>
        <v>820.85180000000003</v>
      </c>
    </row>
    <row r="149" spans="1:8" s="62" customFormat="1" ht="24">
      <c r="A149" s="56" t="str">
        <f>IF((LEN('Copy paste to Here'!G153))&gt;5,((CONCATENATE('Copy paste to Here'!G153," &amp; ",'Copy paste to Here'!D153,"  &amp;  ",'Copy paste to Here'!E153))),"Empty Cell")</f>
        <v xml:space="preserve">925 Silver clip on nose hoop with a twisted wire design &amp; Size: 8mm  &amp;  </v>
      </c>
      <c r="B149" s="57" t="str">
        <f>'Copy paste to Here'!C153</f>
        <v>NCA</v>
      </c>
      <c r="C149" s="57" t="s">
        <v>912</v>
      </c>
      <c r="D149" s="58">
        <f>Invoice!B153</f>
        <v>20</v>
      </c>
      <c r="E149" s="59">
        <f>'Shipping Invoice'!J154*$N$1</f>
        <v>0.69</v>
      </c>
      <c r="F149" s="59">
        <f t="shared" si="6"/>
        <v>13.799999999999999</v>
      </c>
      <c r="G149" s="60">
        <f t="shared" si="7"/>
        <v>29.794199999999996</v>
      </c>
      <c r="H149" s="63">
        <f t="shared" si="8"/>
        <v>595.8839999999999</v>
      </c>
    </row>
    <row r="150" spans="1:8" s="62" customFormat="1" ht="24">
      <c r="A150" s="56" t="str">
        <f>IF((LEN('Copy paste to Here'!G154))&gt;5,((CONCATENATE('Copy paste to Here'!G154," &amp; ",'Copy paste to Here'!D154,"  &amp;  ",'Copy paste to Here'!E154))),"Empty Cell")</f>
        <v xml:space="preserve">925 Silver clip on nose hoop with a twisted wire design &amp; Size: 10mm  &amp;  </v>
      </c>
      <c r="B150" s="57" t="str">
        <f>'Copy paste to Here'!C154</f>
        <v>NCA</v>
      </c>
      <c r="C150" s="57" t="s">
        <v>913</v>
      </c>
      <c r="D150" s="58">
        <f>Invoice!B154</f>
        <v>5</v>
      </c>
      <c r="E150" s="59">
        <f>'Shipping Invoice'!J155*$N$1</f>
        <v>0.78</v>
      </c>
      <c r="F150" s="59">
        <f t="shared" si="6"/>
        <v>3.9000000000000004</v>
      </c>
      <c r="G150" s="60">
        <f t="shared" si="7"/>
        <v>33.680399999999999</v>
      </c>
      <c r="H150" s="63">
        <f t="shared" si="8"/>
        <v>168.40199999999999</v>
      </c>
    </row>
    <row r="151" spans="1:8" s="62" customFormat="1" ht="24">
      <c r="A151" s="56" t="str">
        <f>IF((LEN('Copy paste to Here'!G155))&gt;5,((CONCATENATE('Copy paste to Here'!G155," &amp; ",'Copy paste to Here'!D155,"  &amp;  ",'Copy paste to Here'!E155))),"Empty Cell")</f>
        <v xml:space="preserve">Sterling silver nose hoop, 22g (0.6mm) with double 2mm fixed balls and outer diameter of 3/8''(10mm) - 1 piece &amp;   &amp;  </v>
      </c>
      <c r="B151" s="57" t="str">
        <f>'Copy paste to Here'!C155</f>
        <v>NR33</v>
      </c>
      <c r="C151" s="57" t="s">
        <v>815</v>
      </c>
      <c r="D151" s="58">
        <f>Invoice!B155</f>
        <v>2</v>
      </c>
      <c r="E151" s="59">
        <f>'Shipping Invoice'!J156*$N$1</f>
        <v>0.67</v>
      </c>
      <c r="F151" s="59">
        <f t="shared" si="6"/>
        <v>1.34</v>
      </c>
      <c r="G151" s="60">
        <f t="shared" si="7"/>
        <v>28.930600000000002</v>
      </c>
      <c r="H151" s="63">
        <f t="shared" si="8"/>
        <v>57.861200000000004</v>
      </c>
    </row>
    <row r="152" spans="1:8" s="62" customFormat="1" ht="36">
      <c r="A152" s="56" t="str">
        <f>IF((LEN('Copy paste to Here'!G156))&gt;5,((CONCATENATE('Copy paste to Here'!G156," &amp; ",'Copy paste to Here'!D156,"  &amp;  ",'Copy paste to Here'!E156))),"Empty Cell")</f>
        <v xml:space="preserve">18k gold plated 925 silver nose hoop, 22g (0.6mm) with triple 2mm fixed balls and an outer diameter of 3/8''(10mm) - 1 piece &amp;   &amp;  </v>
      </c>
      <c r="B152" s="57" t="str">
        <f>'Copy paste to Here'!C156</f>
        <v>NR36RG</v>
      </c>
      <c r="C152" s="57" t="s">
        <v>816</v>
      </c>
      <c r="D152" s="58">
        <f>Invoice!B156</f>
        <v>5</v>
      </c>
      <c r="E152" s="59">
        <f>'Shipping Invoice'!J157*$N$1</f>
        <v>1.1100000000000001</v>
      </c>
      <c r="F152" s="59">
        <f t="shared" si="6"/>
        <v>5.5500000000000007</v>
      </c>
      <c r="G152" s="60">
        <f t="shared" si="7"/>
        <v>47.929800000000007</v>
      </c>
      <c r="H152" s="63">
        <f t="shared" si="8"/>
        <v>239.64900000000003</v>
      </c>
    </row>
    <row r="153" spans="1:8" s="62" customFormat="1" ht="48">
      <c r="A153" s="56" t="str">
        <f>IF((LEN('Copy paste to Here'!G157))&gt;5,((CONCATENATE('Copy paste to Here'!G157," &amp; ",'Copy paste to Here'!D157,"  &amp;  ",'Copy paste to Here'!E157))),"Empty Cell")</f>
        <v xml:space="preserve">Display box with 52 pcs. of 925 sterling silver nose studs, 22g (0.6mm) with 3mm plain silver star shaped tops (in standard packing or in vacuum sealed packing to prevent tarnishing) &amp; Packing Option: Standard Package  &amp;  </v>
      </c>
      <c r="B153" s="57" t="str">
        <f>'Copy paste to Here'!C157</f>
        <v>NSSARBX</v>
      </c>
      <c r="C153" s="57" t="s">
        <v>817</v>
      </c>
      <c r="D153" s="58">
        <f>Invoice!B157</f>
        <v>1</v>
      </c>
      <c r="E153" s="59">
        <f>'Shipping Invoice'!J158*$N$1</f>
        <v>10.08</v>
      </c>
      <c r="F153" s="59">
        <f t="shared" si="6"/>
        <v>10.08</v>
      </c>
      <c r="G153" s="60">
        <f t="shared" si="7"/>
        <v>435.25439999999998</v>
      </c>
      <c r="H153" s="63">
        <f t="shared" si="8"/>
        <v>435.25439999999998</v>
      </c>
    </row>
    <row r="154" spans="1:8" s="62" customFormat="1" ht="48">
      <c r="A154" s="56" t="str">
        <f>IF((LEN('Copy paste to Here'!G158))&gt;5,((CONCATENATE('Copy paste to Here'!G158," &amp; ",'Copy paste to Here'!D158,"  &amp;  ",'Copy paste to Here'!E158))),"Empty Cell")</f>
        <v xml:space="preserve">Display box with 52 pcs. of 925 sterling silver nose studs, 22g (0.6mm) with 2mm plain silver ball shaped top (in standard packing or in vacuum sealed packing to prevent tarnishing) &amp; Packing Option: Standard Package  &amp;  </v>
      </c>
      <c r="B154" s="57" t="str">
        <f>'Copy paste to Here'!C158</f>
        <v>NSSV2BX</v>
      </c>
      <c r="C154" s="57" t="s">
        <v>819</v>
      </c>
      <c r="D154" s="58">
        <f>Invoice!B158</f>
        <v>1</v>
      </c>
      <c r="E154" s="59">
        <f>'Shipping Invoice'!J159*$N$1</f>
        <v>16.73</v>
      </c>
      <c r="F154" s="59">
        <f t="shared" si="6"/>
        <v>16.73</v>
      </c>
      <c r="G154" s="60">
        <f t="shared" si="7"/>
        <v>722.40139999999997</v>
      </c>
      <c r="H154" s="63">
        <f t="shared" si="8"/>
        <v>722.40139999999997</v>
      </c>
    </row>
    <row r="155" spans="1:8" s="62" customFormat="1" ht="48">
      <c r="A155" s="56" t="str">
        <f>IF((LEN('Copy paste to Here'!G159))&gt;5,((CONCATENATE('Copy paste to Here'!G159," &amp; ",'Copy paste to Here'!D159,"  &amp;  ",'Copy paste to Here'!E159))),"Empty Cell")</f>
        <v xml:space="preserve">925 sterling silver nose studs, 0.6mm (22g) with triple balls design top / 36 pcs per display box (in standard packing or in vacuum sealed packing to prevent tarnishing) &amp; Packing Option: Standard Package  &amp;  </v>
      </c>
      <c r="B155" s="57" t="str">
        <f>'Copy paste to Here'!C159</f>
        <v>NSTSV36</v>
      </c>
      <c r="C155" s="57" t="s">
        <v>821</v>
      </c>
      <c r="D155" s="58">
        <f>Invoice!B159</f>
        <v>1</v>
      </c>
      <c r="E155" s="59">
        <f>'Shipping Invoice'!J160*$N$1</f>
        <v>18.260000000000002</v>
      </c>
      <c r="F155" s="59">
        <f t="shared" si="6"/>
        <v>18.260000000000002</v>
      </c>
      <c r="G155" s="60">
        <f t="shared" si="7"/>
        <v>788.46680000000003</v>
      </c>
      <c r="H155" s="63">
        <f t="shared" si="8"/>
        <v>788.46680000000003</v>
      </c>
    </row>
    <row r="156" spans="1:8" s="62" customFormat="1" ht="24">
      <c r="A156" s="56" t="str">
        <f>IF((LEN('Copy paste to Here'!G160))&gt;5,((CONCATENATE('Copy paste to Here'!G160," &amp; ",'Copy paste to Here'!D160,"  &amp;  ",'Copy paste to Here'!E160))),"Empty Cell")</f>
        <v xml:space="preserve">925 sterling silver nose stud, 0.6mm (22g) with 3*5mm teardrop shaped design top &amp;   &amp;  </v>
      </c>
      <c r="B156" s="57" t="str">
        <f>'Copy paste to Here'!C160</f>
        <v>NSVDR</v>
      </c>
      <c r="C156" s="57" t="s">
        <v>823</v>
      </c>
      <c r="D156" s="58">
        <f>Invoice!B160</f>
        <v>5</v>
      </c>
      <c r="E156" s="59">
        <f>'Shipping Invoice'!J161*$N$1</f>
        <v>0.38</v>
      </c>
      <c r="F156" s="59">
        <f t="shared" si="6"/>
        <v>1.9</v>
      </c>
      <c r="G156" s="60">
        <f t="shared" si="7"/>
        <v>16.4084</v>
      </c>
      <c r="H156" s="63">
        <f t="shared" si="8"/>
        <v>82.042000000000002</v>
      </c>
    </row>
    <row r="157" spans="1:8" s="62" customFormat="1" ht="60">
      <c r="A157" s="56" t="str">
        <f>IF((LEN('Copy paste to Here'!G161))&gt;5,((CONCATENATE('Copy paste to Here'!G161," &amp; ",'Copy paste to Here'!D161,"  &amp;  ",'Copy paste to Here'!E161))),"Empty Cell")</f>
        <v xml:space="preserve">Display box with 52 pcs of 925 sterling silver nose studs, 22g (0.6mm) with real 18k gold plating + E-coating to protect scratching, and 2mm ball shaped top (in standard packing or in vacuum sealed packing to prevent tarnishing) &amp; Packing Option: Standard Package  &amp;  </v>
      </c>
      <c r="B157" s="57" t="str">
        <f>'Copy paste to Here'!C161</f>
        <v>NSX18B2</v>
      </c>
      <c r="C157" s="57" t="s">
        <v>825</v>
      </c>
      <c r="D157" s="58">
        <f>Invoice!B161</f>
        <v>1</v>
      </c>
      <c r="E157" s="59">
        <f>'Shipping Invoice'!J162*$N$1</f>
        <v>26.8</v>
      </c>
      <c r="F157" s="59">
        <f t="shared" ref="F157:F210" si="9">D157*E157</f>
        <v>26.8</v>
      </c>
      <c r="G157" s="60">
        <f t="shared" si="7"/>
        <v>1157.2239999999999</v>
      </c>
      <c r="H157" s="63">
        <f t="shared" si="8"/>
        <v>1157.2239999999999</v>
      </c>
    </row>
    <row r="158" spans="1:8" s="62" customFormat="1" ht="48">
      <c r="A158" s="56" t="str">
        <f>IF((LEN('Copy paste to Here'!G162))&gt;5,((CONCATENATE('Copy paste to Here'!G162," &amp; ",'Copy paste to Here'!D162,"  &amp;  ",'Copy paste to Here'!E162))),"Empty Cell")</f>
        <v xml:space="preserve">Display box with 16 pcs. of 925 sterling silver ''Bend it yourself'' nose studs, 22g (0.6mm) with red crystals cherries with green enamel leaves (in standard packing or in vacuum sealed packing to prevent tarnishing) &amp; Packing Option: Standard Package  &amp;  </v>
      </c>
      <c r="B158" s="57" t="str">
        <f>'Copy paste to Here'!C162</f>
        <v>NYCH16</v>
      </c>
      <c r="C158" s="57" t="s">
        <v>827</v>
      </c>
      <c r="D158" s="58">
        <f>Invoice!B162</f>
        <v>1</v>
      </c>
      <c r="E158" s="59">
        <f>'Shipping Invoice'!J163*$N$1</f>
        <v>6.37</v>
      </c>
      <c r="F158" s="59">
        <f t="shared" si="9"/>
        <v>6.37</v>
      </c>
      <c r="G158" s="60">
        <f t="shared" si="7"/>
        <v>275.0566</v>
      </c>
      <c r="H158" s="63">
        <f t="shared" si="8"/>
        <v>275.0566</v>
      </c>
    </row>
    <row r="159" spans="1:8" s="62" customFormat="1" ht="24">
      <c r="A159" s="56" t="str">
        <f>IF((LEN('Copy paste to Here'!G163))&gt;5,((CONCATENATE('Copy paste to Here'!G163," &amp; ",'Copy paste to Here'!D163,"  &amp;  ",'Copy paste to Here'!E163))),"Empty Cell")</f>
        <v xml:space="preserve">Single piece of 925 silver ''bend it yourself'' nose stud, 22g (0.6mm) with a 2mm prong set genuine ruby stone &amp;   &amp;  </v>
      </c>
      <c r="B159" s="57" t="str">
        <f>'Copy paste to Here'!C163</f>
        <v>NYPGE5</v>
      </c>
      <c r="C159" s="57" t="s">
        <v>828</v>
      </c>
      <c r="D159" s="58">
        <f>Invoice!B163</f>
        <v>4</v>
      </c>
      <c r="E159" s="59">
        <f>'Shipping Invoice'!J164*$N$1</f>
        <v>1.39</v>
      </c>
      <c r="F159" s="59">
        <f t="shared" si="9"/>
        <v>5.56</v>
      </c>
      <c r="G159" s="60">
        <f t="shared" si="7"/>
        <v>60.020199999999996</v>
      </c>
      <c r="H159" s="63">
        <f t="shared" si="8"/>
        <v>240.08079999999998</v>
      </c>
    </row>
    <row r="160" spans="1:8" s="62" customFormat="1" ht="25.5">
      <c r="A160" s="56" t="str">
        <f>IF((LEN('Copy paste to Here'!G164))&gt;5,((CONCATENATE('Copy paste to Here'!G164," &amp; ",'Copy paste to Here'!D164,"  &amp;  ",'Copy paste to Here'!E164))),"Empty Cell")</f>
        <v>Anodized surgical steel septum retainer in mustache shape &amp; Gauge: 1.2mm  &amp;  Color: Black</v>
      </c>
      <c r="B160" s="57" t="str">
        <f>'Copy paste to Here'!C164</f>
        <v>SEPTM</v>
      </c>
      <c r="C160" s="57" t="s">
        <v>914</v>
      </c>
      <c r="D160" s="58">
        <f>Invoice!B164</f>
        <v>10</v>
      </c>
      <c r="E160" s="59">
        <f>'Shipping Invoice'!J165*$N$1</f>
        <v>1.1000000000000001</v>
      </c>
      <c r="F160" s="59">
        <f t="shared" si="9"/>
        <v>11</v>
      </c>
      <c r="G160" s="60">
        <f t="shared" si="7"/>
        <v>47.498000000000005</v>
      </c>
      <c r="H160" s="63">
        <f t="shared" si="8"/>
        <v>474.98</v>
      </c>
    </row>
    <row r="161" spans="1:8" s="62" customFormat="1" ht="25.5">
      <c r="A161" s="56" t="str">
        <f>IF((LEN('Copy paste to Here'!G165))&gt;5,((CONCATENATE('Copy paste to Here'!G165," &amp; ",'Copy paste to Here'!D165,"  &amp;  ",'Copy paste to Here'!E165))),"Empty Cell")</f>
        <v>Anodized surgical steel septum retainer in mustache shape &amp; Gauge: 1.6mm  &amp;  Color: Black</v>
      </c>
      <c r="B161" s="57" t="str">
        <f>'Copy paste to Here'!C165</f>
        <v>SEPTM</v>
      </c>
      <c r="C161" s="57" t="s">
        <v>915</v>
      </c>
      <c r="D161" s="58">
        <f>Invoice!B165</f>
        <v>10</v>
      </c>
      <c r="E161" s="59">
        <f>'Shipping Invoice'!J166*$N$1</f>
        <v>1.1000000000000001</v>
      </c>
      <c r="F161" s="59">
        <f t="shared" si="9"/>
        <v>11</v>
      </c>
      <c r="G161" s="60">
        <f t="shared" si="7"/>
        <v>47.498000000000005</v>
      </c>
      <c r="H161" s="63">
        <f t="shared" si="8"/>
        <v>474.98</v>
      </c>
    </row>
    <row r="162" spans="1:8" s="62" customFormat="1" ht="25.5">
      <c r="A162" s="56" t="str">
        <f>IF((LEN('Copy paste to Here'!G166))&gt;5,((CONCATENATE('Copy paste to Here'!G166," &amp; ",'Copy paste to Here'!D166,"  &amp;  ",'Copy paste to Here'!E166))),"Empty Cell")</f>
        <v>Anodized surgical steel septum retainer in mustache shape &amp; Gauge: 2mm  &amp;  Color: Black</v>
      </c>
      <c r="B162" s="57" t="str">
        <f>'Copy paste to Here'!C166</f>
        <v>SEPTM</v>
      </c>
      <c r="C162" s="57" t="s">
        <v>916</v>
      </c>
      <c r="D162" s="58">
        <f>Invoice!B166</f>
        <v>10</v>
      </c>
      <c r="E162" s="59">
        <f>'Shipping Invoice'!J167*$N$1</f>
        <v>1.19</v>
      </c>
      <c r="F162" s="59">
        <f t="shared" si="9"/>
        <v>11.899999999999999</v>
      </c>
      <c r="G162" s="60">
        <f t="shared" si="7"/>
        <v>51.3842</v>
      </c>
      <c r="H162" s="63">
        <f t="shared" si="8"/>
        <v>513.84199999999998</v>
      </c>
    </row>
    <row r="163" spans="1:8" s="62" customFormat="1" ht="36">
      <c r="A163" s="56" t="str">
        <f>IF((LEN('Copy paste to Here'!G167))&gt;5,((CONCATENATE('Copy paste to Here'!G167," &amp; ",'Copy paste to Here'!D167,"  &amp;  ",'Copy paste to Here'!E167))),"Empty Cell")</f>
        <v xml:space="preserve">316L steel hinged segment ring, 1.2mm (16g) with side facing CNC set synthetic turquoise stones, inner diameter from 8mm to 10mm &amp; Length: 8mm  &amp;  </v>
      </c>
      <c r="B163" s="57" t="str">
        <f>'Copy paste to Here'!C167</f>
        <v>SGSH11TQ</v>
      </c>
      <c r="C163" s="57" t="s">
        <v>917</v>
      </c>
      <c r="D163" s="58">
        <f>Invoice!B167</f>
        <v>2</v>
      </c>
      <c r="E163" s="59">
        <f>'Shipping Invoice'!J168*$N$1</f>
        <v>5.03</v>
      </c>
      <c r="F163" s="59">
        <f t="shared" si="9"/>
        <v>10.06</v>
      </c>
      <c r="G163" s="60">
        <f t="shared" si="7"/>
        <v>217.19540000000001</v>
      </c>
      <c r="H163" s="63">
        <f t="shared" si="8"/>
        <v>434.39080000000001</v>
      </c>
    </row>
    <row r="164" spans="1:8" s="62" customFormat="1" ht="36">
      <c r="A164" s="56" t="str">
        <f>IF((LEN('Copy paste to Here'!G168))&gt;5,((CONCATENATE('Copy paste to Here'!G168," &amp; ",'Copy paste to Here'!D168,"  &amp;  ",'Copy paste to Here'!E168))),"Empty Cell")</f>
        <v xml:space="preserve">316L steel hinged segment ring, 1.2mm (16g) with side facing CNC set synthetic turquoise stones, inner diameter from 8mm to 10mm &amp; Length: 10mm  &amp;  </v>
      </c>
      <c r="B164" s="57" t="str">
        <f>'Copy paste to Here'!C168</f>
        <v>SGSH11TQ</v>
      </c>
      <c r="C164" s="57" t="s">
        <v>918</v>
      </c>
      <c r="D164" s="58">
        <f>Invoice!B168</f>
        <v>2</v>
      </c>
      <c r="E164" s="59">
        <f>'Shipping Invoice'!J169*$N$1</f>
        <v>5.89</v>
      </c>
      <c r="F164" s="59">
        <f t="shared" si="9"/>
        <v>11.78</v>
      </c>
      <c r="G164" s="60">
        <f t="shared" si="7"/>
        <v>254.33019999999999</v>
      </c>
      <c r="H164" s="63">
        <f t="shared" si="8"/>
        <v>508.66039999999998</v>
      </c>
    </row>
    <row r="165" spans="1:8" s="62" customFormat="1" ht="36">
      <c r="A165" s="56" t="str">
        <f>IF((LEN('Copy paste to Here'!G169))&gt;5,((CONCATENATE('Copy paste to Here'!G169," &amp; ",'Copy paste to Here'!D169,"  &amp;  ",'Copy paste to Here'!E169))),"Empty Cell")</f>
        <v xml:space="preserve">PVD plated 316L steel hinged segment ring, 1.2mm (16g) with side facing CNC set synthetic turquoise stones, inner diameter from 8mm to 10mm &amp; Color: Gold 8mm  &amp;  </v>
      </c>
      <c r="B165" s="57" t="str">
        <f>'Copy paste to Here'!C169</f>
        <v>SGSH11TQT</v>
      </c>
      <c r="C165" s="57" t="s">
        <v>919</v>
      </c>
      <c r="D165" s="58">
        <f>Invoice!B169</f>
        <v>2</v>
      </c>
      <c r="E165" s="59">
        <f>'Shipping Invoice'!J170*$N$1</f>
        <v>5.46</v>
      </c>
      <c r="F165" s="59">
        <f t="shared" si="9"/>
        <v>10.92</v>
      </c>
      <c r="G165" s="60">
        <f t="shared" si="7"/>
        <v>235.7628</v>
      </c>
      <c r="H165" s="63">
        <f t="shared" si="8"/>
        <v>471.5256</v>
      </c>
    </row>
    <row r="166" spans="1:8" s="62" customFormat="1" ht="38.25">
      <c r="A166" s="56" t="str">
        <f>IF((LEN('Copy paste to Here'!G170))&gt;5,((CONCATENATE('Copy paste to Here'!G170," &amp; ",'Copy paste to Here'!D170,"  &amp;  ",'Copy paste to Here'!E170))),"Empty Cell")</f>
        <v xml:space="preserve">PVD plated 316L steel hinged segment ring, 1.2mm (16g) with side facing CNC set synthetic turquoise stones, inner diameter from 8mm to 10mm &amp; Color: Gold 10mm  &amp;  </v>
      </c>
      <c r="B166" s="57" t="str">
        <f>'Copy paste to Here'!C170</f>
        <v>SGSH11TQT</v>
      </c>
      <c r="C166" s="57" t="s">
        <v>920</v>
      </c>
      <c r="D166" s="58">
        <f>Invoice!B170</f>
        <v>2</v>
      </c>
      <c r="E166" s="59">
        <f>'Shipping Invoice'!J171*$N$1</f>
        <v>6.31</v>
      </c>
      <c r="F166" s="59">
        <f t="shared" si="9"/>
        <v>12.62</v>
      </c>
      <c r="G166" s="60">
        <f t="shared" si="7"/>
        <v>272.4658</v>
      </c>
      <c r="H166" s="63">
        <f t="shared" si="8"/>
        <v>544.9316</v>
      </c>
    </row>
    <row r="167" spans="1:8" s="62" customFormat="1" ht="36">
      <c r="A167" s="56" t="str">
        <f>IF((LEN('Copy paste to Here'!G171))&gt;5,((CONCATENATE('Copy paste to Here'!G171," &amp; ",'Copy paste to Here'!D171,"  &amp;  ",'Copy paste to Here'!E171))),"Empty Cell")</f>
        <v xml:space="preserve">316L steel hinged segment ring, 1.2mm (16g) with triple rings design and inner diameter from 8mm to 12mm &amp; Length: 10mm  &amp;  </v>
      </c>
      <c r="B167" s="57" t="str">
        <f>'Copy paste to Here'!C171</f>
        <v>SGSH6</v>
      </c>
      <c r="C167" s="57" t="s">
        <v>921</v>
      </c>
      <c r="D167" s="58">
        <f>Invoice!B171</f>
        <v>2</v>
      </c>
      <c r="E167" s="59">
        <f>'Shipping Invoice'!J172*$N$1</f>
        <v>1.87</v>
      </c>
      <c r="F167" s="59">
        <f t="shared" si="9"/>
        <v>3.74</v>
      </c>
      <c r="G167" s="60">
        <f t="shared" si="7"/>
        <v>80.746600000000001</v>
      </c>
      <c r="H167" s="63">
        <f t="shared" si="8"/>
        <v>161.4932</v>
      </c>
    </row>
    <row r="168" spans="1:8" s="62" customFormat="1" ht="24">
      <c r="A168" s="56" t="str">
        <f>IF((LEN('Copy paste to Here'!G172))&gt;5,((CONCATENATE('Copy paste to Here'!G172," &amp; ",'Copy paste to Here'!D172,"  &amp;  ",'Copy paste to Here'!E172))),"Empty Cell")</f>
        <v xml:space="preserve">316L steel hinged segment ring, 1.2mm (16g) with double rings design and inner diameter from 8mm to 12mm &amp; Length: 8mm  &amp;  </v>
      </c>
      <c r="B168" s="57" t="str">
        <f>'Copy paste to Here'!C172</f>
        <v>SGSH8</v>
      </c>
      <c r="C168" s="57" t="s">
        <v>922</v>
      </c>
      <c r="D168" s="58">
        <f>Invoice!B172</f>
        <v>2</v>
      </c>
      <c r="E168" s="59">
        <f>'Shipping Invoice'!J173*$N$1</f>
        <v>1.61</v>
      </c>
      <c r="F168" s="59">
        <f t="shared" si="9"/>
        <v>3.22</v>
      </c>
      <c r="G168" s="60">
        <f t="shared" si="7"/>
        <v>69.519800000000004</v>
      </c>
      <c r="H168" s="63">
        <f t="shared" si="8"/>
        <v>139.03960000000001</v>
      </c>
    </row>
    <row r="169" spans="1:8" s="62" customFormat="1" ht="48">
      <c r="A169" s="56" t="str">
        <f>IF((LEN('Copy paste to Here'!G173))&gt;5,((CONCATENATE('Copy paste to Here'!G173," &amp; ",'Copy paste to Here'!D173,"  &amp;  ",'Copy paste to Here'!E173))),"Empty Cell")</f>
        <v xml:space="preserve">925 sterling silver nose studs, 0.6mm (22g) with flat moon shape top / 52 pcs per box (in standard packing or in vacuum sealed packing to prevent tarnishing) &amp; Packing Option: Standard Package  &amp;  </v>
      </c>
      <c r="B169" s="57" t="str">
        <f>'Copy paste to Here'!C173</f>
        <v>SXVMO</v>
      </c>
      <c r="C169" s="57" t="s">
        <v>843</v>
      </c>
      <c r="D169" s="58">
        <f>Invoice!B173</f>
        <v>1</v>
      </c>
      <c r="E169" s="59">
        <f>'Shipping Invoice'!J174*$N$1</f>
        <v>12.14</v>
      </c>
      <c r="F169" s="59">
        <f t="shared" si="9"/>
        <v>12.14</v>
      </c>
      <c r="G169" s="60">
        <f t="shared" si="7"/>
        <v>524.20519999999999</v>
      </c>
      <c r="H169" s="63">
        <f t="shared" si="8"/>
        <v>524.20519999999999</v>
      </c>
    </row>
    <row r="170" spans="1:8" s="62" customFormat="1" ht="36">
      <c r="A170" s="56" t="str">
        <f>IF((LEN('Copy paste to Here'!G174))&gt;5,((CONCATENATE('Copy paste to Here'!G174," &amp; ",'Copy paste to Here'!D174,"  &amp;  ",'Copy paste to Here'!E174))),"Empty Cell")</f>
        <v xml:space="preserve">316L steel internally threaded Tragus Labret, 16g (1.2mm) with a tiny 2.5mm round base plate suitable for tragus piercings and a upper 3mm internally threaded ball &amp; Length: 6mm  &amp;  </v>
      </c>
      <c r="B170" s="57" t="str">
        <f>'Copy paste to Here'!C174</f>
        <v>TLBBIN3</v>
      </c>
      <c r="C170" s="57" t="s">
        <v>845</v>
      </c>
      <c r="D170" s="58">
        <f>Invoice!B174</f>
        <v>3</v>
      </c>
      <c r="E170" s="59">
        <f>'Shipping Invoice'!J175*$N$1</f>
        <v>0.52</v>
      </c>
      <c r="F170" s="59">
        <f t="shared" si="9"/>
        <v>1.56</v>
      </c>
      <c r="G170" s="60">
        <f t="shared" si="7"/>
        <v>22.453600000000002</v>
      </c>
      <c r="H170" s="63">
        <f t="shared" si="8"/>
        <v>67.360800000000012</v>
      </c>
    </row>
    <row r="171" spans="1:8" s="62" customFormat="1" ht="36">
      <c r="A171" s="56" t="str">
        <f>IF((LEN('Copy paste to Here'!G175))&gt;5,((CONCATENATE('Copy paste to Here'!G175," &amp; ",'Copy paste to Here'!D175,"  &amp;  ",'Copy paste to Here'!E175))),"Empty Cell")</f>
        <v xml:space="preserve">316L steel internally threaded Tragus Labret, 16g (1.2mm) with a tiny 2.5mm round base plate suitable for tragus piercings and a upper 3mm internally threaded ball &amp; Length: 8mm  &amp;  </v>
      </c>
      <c r="B171" s="57" t="str">
        <f>'Copy paste to Here'!C175</f>
        <v>TLBBIN3</v>
      </c>
      <c r="C171" s="57" t="s">
        <v>845</v>
      </c>
      <c r="D171" s="58">
        <f>Invoice!B175</f>
        <v>3</v>
      </c>
      <c r="E171" s="59">
        <f>'Shipping Invoice'!J176*$N$1</f>
        <v>0.52</v>
      </c>
      <c r="F171" s="59">
        <f t="shared" si="9"/>
        <v>1.56</v>
      </c>
      <c r="G171" s="60">
        <f t="shared" si="7"/>
        <v>22.453600000000002</v>
      </c>
      <c r="H171" s="63">
        <f t="shared" si="8"/>
        <v>67.360800000000012</v>
      </c>
    </row>
    <row r="172" spans="1:8" s="62" customFormat="1" ht="36">
      <c r="A172" s="56" t="str">
        <f>IF((LEN('Copy paste to Here'!G176))&gt;5,((CONCATENATE('Copy paste to Here'!G176," &amp; ",'Copy paste to Here'!D176,"  &amp;  ",'Copy paste to Here'!E176))),"Empty Cell")</f>
        <v xml:space="preserve">316L steel internally threaded Tragus Labret, 16g (1.2mm) with a tiny 2.5mm round base plate suitable for tragus piercings and a upper 3mm internally threaded ball &amp; Length: 10mm  &amp;  </v>
      </c>
      <c r="B172" s="57" t="str">
        <f>'Copy paste to Here'!C176</f>
        <v>TLBBIN3</v>
      </c>
      <c r="C172" s="57" t="s">
        <v>845</v>
      </c>
      <c r="D172" s="58">
        <f>Invoice!B176</f>
        <v>3</v>
      </c>
      <c r="E172" s="59">
        <f>'Shipping Invoice'!J177*$N$1</f>
        <v>0.52</v>
      </c>
      <c r="F172" s="59">
        <f t="shared" si="9"/>
        <v>1.56</v>
      </c>
      <c r="G172" s="60">
        <f t="shared" si="7"/>
        <v>22.453600000000002</v>
      </c>
      <c r="H172" s="63">
        <f t="shared" si="8"/>
        <v>67.360800000000012</v>
      </c>
    </row>
    <row r="173" spans="1:8" s="62" customFormat="1" ht="36">
      <c r="A173" s="56" t="str">
        <f>IF((LEN('Copy paste to Here'!G177))&gt;5,((CONCATENATE('Copy paste to Here'!G177," &amp; ",'Copy paste to Here'!D177,"  &amp;  ",'Copy paste to Here'!E177))),"Empty Cell")</f>
        <v xml:space="preserve">316L steel internally threaded Tragus Labret, 16g (1.2mm) with a tiny 2.5mm round base plate suitable for tragus piercings and a upper 3mm internally threaded ball &amp; Length: 4mm  &amp;  </v>
      </c>
      <c r="B173" s="57" t="str">
        <f>'Copy paste to Here'!C177</f>
        <v>TLBBIN3</v>
      </c>
      <c r="C173" s="57" t="s">
        <v>845</v>
      </c>
      <c r="D173" s="58">
        <f>Invoice!B177</f>
        <v>3</v>
      </c>
      <c r="E173" s="59">
        <f>'Shipping Invoice'!J178*$N$1</f>
        <v>0.52</v>
      </c>
      <c r="F173" s="59">
        <f t="shared" si="9"/>
        <v>1.56</v>
      </c>
      <c r="G173" s="60">
        <f t="shared" si="7"/>
        <v>22.453600000000002</v>
      </c>
      <c r="H173" s="63">
        <f t="shared" si="8"/>
        <v>67.360800000000012</v>
      </c>
    </row>
    <row r="174" spans="1:8" s="62" customFormat="1" ht="36">
      <c r="A174" s="56" t="str">
        <f>IF((LEN('Copy paste to Here'!G178))&gt;5,((CONCATENATE('Copy paste to Here'!G178," &amp; ",'Copy paste to Here'!D178,"  &amp;  ",'Copy paste to Here'!E178))),"Empty Cell")</f>
        <v xml:space="preserve">316L steel Tragus Labret, 16g (1.2mm) with a tiny 2.5mm round base plate suitable for tragus piercings and a 4mm ridged drill cone  &amp; Length: 6mm  &amp;  </v>
      </c>
      <c r="B174" s="57" t="str">
        <f>'Copy paste to Here'!C178</f>
        <v>TLBCN4B</v>
      </c>
      <c r="C174" s="57" t="s">
        <v>847</v>
      </c>
      <c r="D174" s="58">
        <f>Invoice!B178</f>
        <v>3</v>
      </c>
      <c r="E174" s="59">
        <f>'Shipping Invoice'!J179*$N$1</f>
        <v>0.21</v>
      </c>
      <c r="F174" s="59">
        <f t="shared" si="9"/>
        <v>0.63</v>
      </c>
      <c r="G174" s="60">
        <f t="shared" si="7"/>
        <v>9.0678000000000001</v>
      </c>
      <c r="H174" s="63">
        <f t="shared" si="8"/>
        <v>27.203400000000002</v>
      </c>
    </row>
    <row r="175" spans="1:8" s="62" customFormat="1" ht="36">
      <c r="A175" s="56" t="str">
        <f>IF((LEN('Copy paste to Here'!G179))&gt;5,((CONCATENATE('Copy paste to Here'!G179," &amp; ",'Copy paste to Here'!D179,"  &amp;  ",'Copy paste to Here'!E179))),"Empty Cell")</f>
        <v xml:space="preserve">316L steel Tragus Labret, 16g (1.2mm) with a tiny 2.5mm round base plate suitable for tragus piercings and a 4mm ridged drill cone  &amp; Length: 8mm  &amp;  </v>
      </c>
      <c r="B175" s="57" t="str">
        <f>'Copy paste to Here'!C179</f>
        <v>TLBCN4B</v>
      </c>
      <c r="C175" s="57" t="s">
        <v>847</v>
      </c>
      <c r="D175" s="58">
        <f>Invoice!B179</f>
        <v>3</v>
      </c>
      <c r="E175" s="59">
        <f>'Shipping Invoice'!J180*$N$1</f>
        <v>0.21</v>
      </c>
      <c r="F175" s="59">
        <f t="shared" si="9"/>
        <v>0.63</v>
      </c>
      <c r="G175" s="60">
        <f t="shared" si="7"/>
        <v>9.0678000000000001</v>
      </c>
      <c r="H175" s="63">
        <f t="shared" si="8"/>
        <v>27.203400000000002</v>
      </c>
    </row>
    <row r="176" spans="1:8" s="62" customFormat="1" ht="36">
      <c r="A176" s="56" t="str">
        <f>IF((LEN('Copy paste to Here'!G180))&gt;5,((CONCATENATE('Copy paste to Here'!G180," &amp; ",'Copy paste to Here'!D180,"  &amp;  ",'Copy paste to Here'!E180))),"Empty Cell")</f>
        <v xml:space="preserve">316L steel Tragus Labret, 16g (1.2mm) with a tiny 2.5mm round base plate suitable for tragus piercings and a 4mm ridged drill cone  &amp; Length: 10mm  &amp;  </v>
      </c>
      <c r="B176" s="57" t="str">
        <f>'Copy paste to Here'!C180</f>
        <v>TLBCN4B</v>
      </c>
      <c r="C176" s="57" t="s">
        <v>847</v>
      </c>
      <c r="D176" s="58">
        <f>Invoice!B180</f>
        <v>3</v>
      </c>
      <c r="E176" s="59">
        <f>'Shipping Invoice'!J181*$N$1</f>
        <v>0.21</v>
      </c>
      <c r="F176" s="59">
        <f t="shared" si="9"/>
        <v>0.63</v>
      </c>
      <c r="G176" s="60">
        <f t="shared" si="7"/>
        <v>9.0678000000000001</v>
      </c>
      <c r="H176" s="63">
        <f t="shared" si="8"/>
        <v>27.203400000000002</v>
      </c>
    </row>
    <row r="177" spans="1:8" s="62" customFormat="1" ht="36">
      <c r="A177" s="56" t="str">
        <f>IF((LEN('Copy paste to Here'!G181))&gt;5,((CONCATENATE('Copy paste to Here'!G181," &amp; ",'Copy paste to Here'!D181,"  &amp;  ",'Copy paste to Here'!E181))),"Empty Cell")</f>
        <v xml:space="preserve">316L steel Tragus Labret, 16g (1.2mm) with a tiny 2.5mm round base plate suitable for tragus piercings and a 4mm ridged drill cone  &amp; Length: 4mm  &amp;  </v>
      </c>
      <c r="B177" s="57" t="str">
        <f>'Copy paste to Here'!C181</f>
        <v>TLBCN4B</v>
      </c>
      <c r="C177" s="57" t="s">
        <v>847</v>
      </c>
      <c r="D177" s="58">
        <f>Invoice!B181</f>
        <v>3</v>
      </c>
      <c r="E177" s="59">
        <f>'Shipping Invoice'!J182*$N$1</f>
        <v>0.21</v>
      </c>
      <c r="F177" s="59">
        <f t="shared" si="9"/>
        <v>0.63</v>
      </c>
      <c r="G177" s="60">
        <f t="shared" si="7"/>
        <v>9.0678000000000001</v>
      </c>
      <c r="H177" s="63">
        <f t="shared" si="8"/>
        <v>27.203400000000002</v>
      </c>
    </row>
    <row r="178" spans="1:8" s="62" customFormat="1" ht="36">
      <c r="A178" s="56" t="str">
        <f>IF((LEN('Copy paste to Here'!G182))&gt;5,((CONCATENATE('Copy paste to Here'!G182," &amp; ",'Copy paste to Here'!D182,"  &amp;  ",'Copy paste to Here'!E182))),"Empty Cell")</f>
        <v>316L steel Tragus Labret, 16g (1.2mm) with a tiny 2.5mm round base plate suitable for tragus piercings and a feather shaped top &amp; Length: 6mm  &amp;  Color: # 1 in picture</v>
      </c>
      <c r="B178" s="57" t="str">
        <f>'Copy paste to Here'!C182</f>
        <v>TLBFE</v>
      </c>
      <c r="C178" s="57" t="s">
        <v>923</v>
      </c>
      <c r="D178" s="58">
        <f>Invoice!B182</f>
        <v>2</v>
      </c>
      <c r="E178" s="59">
        <f>'Shipping Invoice'!J183*$N$1</f>
        <v>0.76</v>
      </c>
      <c r="F178" s="59">
        <f t="shared" si="9"/>
        <v>1.52</v>
      </c>
      <c r="G178" s="60">
        <f t="shared" si="7"/>
        <v>32.816800000000001</v>
      </c>
      <c r="H178" s="63">
        <f t="shared" si="8"/>
        <v>65.633600000000001</v>
      </c>
    </row>
    <row r="179" spans="1:8" s="62" customFormat="1" ht="36">
      <c r="A179" s="56" t="str">
        <f>IF((LEN('Copy paste to Here'!G183))&gt;5,((CONCATENATE('Copy paste to Here'!G183," &amp; ",'Copy paste to Here'!D183,"  &amp;  ",'Copy paste to Here'!E183))),"Empty Cell")</f>
        <v>316L steel Tragus Labret, 16g (1.2mm) with a tiny 2.5mm round base plate suitable for tragus piercings and a feather shaped top &amp; Length: 6mm  &amp;  Color: # 2 in picture</v>
      </c>
      <c r="B179" s="57" t="str">
        <f>'Copy paste to Here'!C183</f>
        <v>TLBFE</v>
      </c>
      <c r="C179" s="57" t="s">
        <v>924</v>
      </c>
      <c r="D179" s="58">
        <f>Invoice!B183</f>
        <v>2</v>
      </c>
      <c r="E179" s="59">
        <f>'Shipping Invoice'!J184*$N$1</f>
        <v>0.76</v>
      </c>
      <c r="F179" s="59">
        <f t="shared" si="9"/>
        <v>1.52</v>
      </c>
      <c r="G179" s="60">
        <f t="shared" si="7"/>
        <v>32.816800000000001</v>
      </c>
      <c r="H179" s="63">
        <f t="shared" si="8"/>
        <v>65.633600000000001</v>
      </c>
    </row>
    <row r="180" spans="1:8" s="62" customFormat="1" ht="36">
      <c r="A180" s="56" t="str">
        <f>IF((LEN('Copy paste to Here'!G184))&gt;5,((CONCATENATE('Copy paste to Here'!G184," &amp; ",'Copy paste to Here'!D184,"  &amp;  ",'Copy paste to Here'!E184))),"Empty Cell")</f>
        <v>316L steel Tragus Labret, 16g (1.2mm) with a tiny 2.5mm round base plate suitable for tragus piercings and a feather shaped top &amp; Length: 8mm  &amp;  Color: # 1 in picture</v>
      </c>
      <c r="B180" s="57" t="str">
        <f>'Copy paste to Here'!C184</f>
        <v>TLBFE</v>
      </c>
      <c r="C180" s="57" t="s">
        <v>923</v>
      </c>
      <c r="D180" s="58">
        <f>Invoice!B184</f>
        <v>2</v>
      </c>
      <c r="E180" s="59">
        <f>'Shipping Invoice'!J185*$N$1</f>
        <v>0.76</v>
      </c>
      <c r="F180" s="59">
        <f t="shared" si="9"/>
        <v>1.52</v>
      </c>
      <c r="G180" s="60">
        <f t="shared" si="7"/>
        <v>32.816800000000001</v>
      </c>
      <c r="H180" s="63">
        <f t="shared" si="8"/>
        <v>65.633600000000001</v>
      </c>
    </row>
    <row r="181" spans="1:8" s="62" customFormat="1" ht="36">
      <c r="A181" s="56" t="str">
        <f>IF((LEN('Copy paste to Here'!G185))&gt;5,((CONCATENATE('Copy paste to Here'!G185," &amp; ",'Copy paste to Here'!D185,"  &amp;  ",'Copy paste to Here'!E185))),"Empty Cell")</f>
        <v>316L steel Tragus Labret, 16g (1.2mm) with a tiny 2.5mm round base plate suitable for tragus piercings and a feather shaped top &amp; Length: 8mm  &amp;  Color: # 2 in picture</v>
      </c>
      <c r="B181" s="57" t="str">
        <f>'Copy paste to Here'!C185</f>
        <v>TLBFE</v>
      </c>
      <c r="C181" s="57" t="s">
        <v>924</v>
      </c>
      <c r="D181" s="58">
        <f>Invoice!B185</f>
        <v>2</v>
      </c>
      <c r="E181" s="59">
        <f>'Shipping Invoice'!J186*$N$1</f>
        <v>0.76</v>
      </c>
      <c r="F181" s="59">
        <f t="shared" si="9"/>
        <v>1.52</v>
      </c>
      <c r="G181" s="60">
        <f t="shared" si="7"/>
        <v>32.816800000000001</v>
      </c>
      <c r="H181" s="63">
        <f t="shared" si="8"/>
        <v>65.633600000000001</v>
      </c>
    </row>
    <row r="182" spans="1:8" s="62" customFormat="1" ht="36">
      <c r="A182" s="56" t="str">
        <f>IF((LEN('Copy paste to Here'!G186))&gt;5,((CONCATENATE('Copy paste to Here'!G186," &amp; ",'Copy paste to Here'!D186,"  &amp;  ",'Copy paste to Here'!E186))),"Empty Cell")</f>
        <v>316L steel Tragus Labret, 16g (1.2mm) with a tiny 2.5mm round base plate suitable for tragus piercings and a feather shaped top &amp; Length: 10mm  &amp;  Color: # 1 in picture</v>
      </c>
      <c r="B182" s="57" t="str">
        <f>'Copy paste to Here'!C186</f>
        <v>TLBFE</v>
      </c>
      <c r="C182" s="57" t="s">
        <v>923</v>
      </c>
      <c r="D182" s="58">
        <f>Invoice!B186</f>
        <v>2</v>
      </c>
      <c r="E182" s="59">
        <f>'Shipping Invoice'!J187*$N$1</f>
        <v>0.76</v>
      </c>
      <c r="F182" s="59">
        <f t="shared" si="9"/>
        <v>1.52</v>
      </c>
      <c r="G182" s="60">
        <f t="shared" si="7"/>
        <v>32.816800000000001</v>
      </c>
      <c r="H182" s="63">
        <f t="shared" si="8"/>
        <v>65.633600000000001</v>
      </c>
    </row>
    <row r="183" spans="1:8" s="62" customFormat="1" ht="36">
      <c r="A183" s="56" t="str">
        <f>IF((LEN('Copy paste to Here'!G187))&gt;5,((CONCATENATE('Copy paste to Here'!G187," &amp; ",'Copy paste to Here'!D187,"  &amp;  ",'Copy paste to Here'!E187))),"Empty Cell")</f>
        <v>316L steel Tragus Labret, 16g (1.2mm) with a tiny 2.5mm round base plate suitable for tragus piercings and a feather shaped top &amp; Length: 10mm  &amp;  Color: # 2 in picture</v>
      </c>
      <c r="B183" s="57" t="str">
        <f>'Copy paste to Here'!C187</f>
        <v>TLBFE</v>
      </c>
      <c r="C183" s="57" t="s">
        <v>924</v>
      </c>
      <c r="D183" s="58">
        <f>Invoice!B187</f>
        <v>2</v>
      </c>
      <c r="E183" s="59">
        <f>'Shipping Invoice'!J188*$N$1</f>
        <v>0.76</v>
      </c>
      <c r="F183" s="59">
        <f t="shared" si="9"/>
        <v>1.52</v>
      </c>
      <c r="G183" s="60">
        <f t="shared" si="7"/>
        <v>32.816800000000001</v>
      </c>
      <c r="H183" s="63">
        <f t="shared" si="8"/>
        <v>65.633600000000001</v>
      </c>
    </row>
    <row r="184" spans="1:8" s="62" customFormat="1" ht="36">
      <c r="A184" s="56" t="str">
        <f>IF((LEN('Copy paste to Here'!G188))&gt;5,((CONCATENATE('Copy paste to Here'!G188," &amp; ",'Copy paste to Here'!D188,"  &amp;  ",'Copy paste to Here'!E188))),"Empty Cell")</f>
        <v>316L steel Tragus Labret, 16g (1.2mm) with a tiny 2.5mm round base plate suitable for tragus piercings and a feather shaped top &amp; Length: 4mm  &amp;  Color: # 1 in picture</v>
      </c>
      <c r="B184" s="57" t="str">
        <f>'Copy paste to Here'!C188</f>
        <v>TLBFE</v>
      </c>
      <c r="C184" s="57" t="s">
        <v>923</v>
      </c>
      <c r="D184" s="58">
        <f>Invoice!B188</f>
        <v>2</v>
      </c>
      <c r="E184" s="59">
        <f>'Shipping Invoice'!J189*$N$1</f>
        <v>0.76</v>
      </c>
      <c r="F184" s="59">
        <f t="shared" si="9"/>
        <v>1.52</v>
      </c>
      <c r="G184" s="60">
        <f t="shared" si="7"/>
        <v>32.816800000000001</v>
      </c>
      <c r="H184" s="63">
        <f t="shared" si="8"/>
        <v>65.633600000000001</v>
      </c>
    </row>
    <row r="185" spans="1:8" s="62" customFormat="1" ht="36">
      <c r="A185" s="56" t="str">
        <f>IF((LEN('Copy paste to Here'!G189))&gt;5,((CONCATENATE('Copy paste to Here'!G189," &amp; ",'Copy paste to Here'!D189,"  &amp;  ",'Copy paste to Here'!E189))),"Empty Cell")</f>
        <v>316L steel Tragus Labret, 16g (1.2mm) with a tiny 2.5mm round base plate suitable for tragus piercings and a feather shaped top &amp; Length: 4mm  &amp;  Color: # 2 in picture</v>
      </c>
      <c r="B185" s="57" t="str">
        <f>'Copy paste to Here'!C189</f>
        <v>TLBFE</v>
      </c>
      <c r="C185" s="57" t="s">
        <v>924</v>
      </c>
      <c r="D185" s="58">
        <f>Invoice!B189</f>
        <v>2</v>
      </c>
      <c r="E185" s="59">
        <f>'Shipping Invoice'!J190*$N$1</f>
        <v>0.76</v>
      </c>
      <c r="F185" s="59">
        <f t="shared" si="9"/>
        <v>1.52</v>
      </c>
      <c r="G185" s="60">
        <f t="shared" si="7"/>
        <v>32.816800000000001</v>
      </c>
      <c r="H185" s="63">
        <f t="shared" si="8"/>
        <v>65.633600000000001</v>
      </c>
    </row>
    <row r="186" spans="1:8" s="62" customFormat="1" ht="36">
      <c r="A186" s="56" t="str">
        <f>IF((LEN('Copy paste to Here'!G190))&gt;5,((CONCATENATE('Copy paste to Here'!G190," &amp; ",'Copy paste to Here'!D190,"  &amp;  ",'Copy paste to Here'!E190))),"Empty Cell")</f>
        <v>316L steel Tragus Labret, 16g (1.2mm) with a tiny 2.5mm round base plate suitable for tragus piercings with a 2.5mm flat head crystal top &amp; Length: 6mm  &amp;  Crystal Color: Clear</v>
      </c>
      <c r="B186" s="57" t="str">
        <f>'Copy paste to Here'!C190</f>
        <v>TLBIC</v>
      </c>
      <c r="C186" s="57" t="s">
        <v>851</v>
      </c>
      <c r="D186" s="58">
        <f>Invoice!B190</f>
        <v>2</v>
      </c>
      <c r="E186" s="59">
        <f>'Shipping Invoice'!J191*$N$1</f>
        <v>0.69</v>
      </c>
      <c r="F186" s="59">
        <f t="shared" si="9"/>
        <v>1.38</v>
      </c>
      <c r="G186" s="60">
        <f t="shared" si="7"/>
        <v>29.794199999999996</v>
      </c>
      <c r="H186" s="63">
        <f t="shared" si="8"/>
        <v>59.588399999999993</v>
      </c>
    </row>
    <row r="187" spans="1:8" s="62" customFormat="1" ht="36">
      <c r="A187" s="56" t="str">
        <f>IF((LEN('Copy paste to Here'!G191))&gt;5,((CONCATENATE('Copy paste to Here'!G191," &amp; ",'Copy paste to Here'!D191,"  &amp;  ",'Copy paste to Here'!E191))),"Empty Cell")</f>
        <v>316L steel Tragus Labret, 16g (1.2mm) with a tiny 2.5mm round base plate suitable for tragus piercings with a 2.5mm flat head crystal top &amp; Length: 8mm  &amp;  Crystal Color: Clear</v>
      </c>
      <c r="B187" s="57" t="str">
        <f>'Copy paste to Here'!C191</f>
        <v>TLBIC</v>
      </c>
      <c r="C187" s="57" t="s">
        <v>851</v>
      </c>
      <c r="D187" s="58">
        <f>Invoice!B191</f>
        <v>2</v>
      </c>
      <c r="E187" s="59">
        <f>'Shipping Invoice'!J192*$N$1</f>
        <v>0.69</v>
      </c>
      <c r="F187" s="59">
        <f t="shared" si="9"/>
        <v>1.38</v>
      </c>
      <c r="G187" s="60">
        <f t="shared" si="7"/>
        <v>29.794199999999996</v>
      </c>
      <c r="H187" s="63">
        <f t="shared" si="8"/>
        <v>59.588399999999993</v>
      </c>
    </row>
    <row r="188" spans="1:8" s="62" customFormat="1" ht="36">
      <c r="A188" s="56" t="str">
        <f>IF((LEN('Copy paste to Here'!G192))&gt;5,((CONCATENATE('Copy paste to Here'!G192," &amp; ",'Copy paste to Here'!D192,"  &amp;  ",'Copy paste to Here'!E192))),"Empty Cell")</f>
        <v>316L steel Tragus Labret, 16g (1.2mm) with a tiny 2.5mm round base plate suitable for tragus piercings with a 2.5mm flat head crystal top &amp; Length: 10mm  &amp;  Crystal Color: Clear</v>
      </c>
      <c r="B188" s="57" t="str">
        <f>'Copy paste to Here'!C192</f>
        <v>TLBIC</v>
      </c>
      <c r="C188" s="57" t="s">
        <v>851</v>
      </c>
      <c r="D188" s="58">
        <f>Invoice!B192</f>
        <v>2</v>
      </c>
      <c r="E188" s="59">
        <f>'Shipping Invoice'!J193*$N$1</f>
        <v>0.69</v>
      </c>
      <c r="F188" s="59">
        <f t="shared" si="9"/>
        <v>1.38</v>
      </c>
      <c r="G188" s="60">
        <f t="shared" si="7"/>
        <v>29.794199999999996</v>
      </c>
      <c r="H188" s="63">
        <f t="shared" si="8"/>
        <v>59.588399999999993</v>
      </c>
    </row>
    <row r="189" spans="1:8" s="62" customFormat="1" ht="36">
      <c r="A189" s="56" t="str">
        <f>IF((LEN('Copy paste to Here'!G193))&gt;5,((CONCATENATE('Copy paste to Here'!G193," &amp; ",'Copy paste to Here'!D193,"  &amp;  ",'Copy paste to Here'!E193))),"Empty Cell")</f>
        <v>316L steel Tragus Labret, 16g (1.2mm) with a tiny 2.5mm round base plate suitable for tragus piercings with a 2.5mm flat head crystal top &amp; Length: 4mm  &amp;  Crystal Color: Clear</v>
      </c>
      <c r="B189" s="57" t="str">
        <f>'Copy paste to Here'!C193</f>
        <v>TLBIC</v>
      </c>
      <c r="C189" s="57" t="s">
        <v>851</v>
      </c>
      <c r="D189" s="58">
        <f>Invoice!B193</f>
        <v>2</v>
      </c>
      <c r="E189" s="59">
        <f>'Shipping Invoice'!J194*$N$1</f>
        <v>0.69</v>
      </c>
      <c r="F189" s="59">
        <f t="shared" si="9"/>
        <v>1.38</v>
      </c>
      <c r="G189" s="60">
        <f t="shared" si="7"/>
        <v>29.794199999999996</v>
      </c>
      <c r="H189" s="63">
        <f t="shared" si="8"/>
        <v>59.588399999999993</v>
      </c>
    </row>
    <row r="190" spans="1:8" s="62" customFormat="1" ht="48">
      <c r="A190" s="56" t="str">
        <f>IF((LEN('Copy paste to Here'!G194))&gt;5,((CONCATENATE('Copy paste to Here'!G194," &amp; ",'Copy paste to Here'!D194,"  &amp;  ",'Copy paste to Here'!E194))),"Empty Cell")</f>
        <v>Surgical steel tragus piercing barbell, 16g (1.2mm) with left or right feather shaped top and a 3mm plain steel lower ball (top part is made from silver plated brass) &amp; Design: Left side  &amp;  Length: 6mm</v>
      </c>
      <c r="B190" s="57" t="str">
        <f>'Copy paste to Here'!C194</f>
        <v>TRG29</v>
      </c>
      <c r="C190" s="57" t="s">
        <v>925</v>
      </c>
      <c r="D190" s="58">
        <f>Invoice!B194</f>
        <v>30</v>
      </c>
      <c r="E190" s="59">
        <f>'Shipping Invoice'!J195*$N$1</f>
        <v>0.76</v>
      </c>
      <c r="F190" s="59">
        <f t="shared" si="9"/>
        <v>22.8</v>
      </c>
      <c r="G190" s="60">
        <f t="shared" si="7"/>
        <v>32.816800000000001</v>
      </c>
      <c r="H190" s="63">
        <f t="shared" si="8"/>
        <v>984.50400000000002</v>
      </c>
    </row>
    <row r="191" spans="1:8" s="62" customFormat="1" ht="24">
      <c r="A191" s="56" t="str">
        <f>IF((LEN('Copy paste to Here'!G195))&gt;5,((CONCATENATE('Copy paste to Here'!G195," &amp; ",'Copy paste to Here'!D195,"  &amp;  ",'Copy paste to Here'!E195))),"Empty Cell")</f>
        <v xml:space="preserve">Titanium G23 ball closure ring with 3mm ball, 16g (1.2mm) &amp; Length: 6mm  &amp;  </v>
      </c>
      <c r="B191" s="57" t="str">
        <f>'Copy paste to Here'!C195</f>
        <v>UBCRS</v>
      </c>
      <c r="C191" s="57" t="s">
        <v>856</v>
      </c>
      <c r="D191" s="58">
        <f>Invoice!B195</f>
        <v>5</v>
      </c>
      <c r="E191" s="59">
        <f>'Shipping Invoice'!J196*$N$1</f>
        <v>0.57999999999999996</v>
      </c>
      <c r="F191" s="59">
        <f t="shared" si="9"/>
        <v>2.9</v>
      </c>
      <c r="G191" s="60">
        <f t="shared" si="7"/>
        <v>25.0444</v>
      </c>
      <c r="H191" s="63">
        <f t="shared" si="8"/>
        <v>125.22199999999999</v>
      </c>
    </row>
    <row r="192" spans="1:8" s="62" customFormat="1" ht="24">
      <c r="A192" s="56" t="str">
        <f>IF((LEN('Copy paste to Here'!G196))&gt;5,((CONCATENATE('Copy paste to Here'!G196," &amp; ",'Copy paste to Here'!D196,"  &amp;  ",'Copy paste to Here'!E196))),"Empty Cell")</f>
        <v xml:space="preserve">Titanium G23 ball closure ring with 3mm ball, 16g (1.2mm) &amp; Length: 8mm  &amp;  </v>
      </c>
      <c r="B192" s="57" t="str">
        <f>'Copy paste to Here'!C196</f>
        <v>UBCRS</v>
      </c>
      <c r="C192" s="57" t="s">
        <v>856</v>
      </c>
      <c r="D192" s="58">
        <f>Invoice!B196</f>
        <v>5</v>
      </c>
      <c r="E192" s="59">
        <f>'Shipping Invoice'!J197*$N$1</f>
        <v>0.57999999999999996</v>
      </c>
      <c r="F192" s="59">
        <f t="shared" si="9"/>
        <v>2.9</v>
      </c>
      <c r="G192" s="60">
        <f t="shared" si="7"/>
        <v>25.0444</v>
      </c>
      <c r="H192" s="63">
        <f t="shared" si="8"/>
        <v>125.22199999999999</v>
      </c>
    </row>
    <row r="193" spans="1:8" s="62" customFormat="1" ht="24">
      <c r="A193" s="56" t="str">
        <f>IF((LEN('Copy paste to Here'!G197))&gt;5,((CONCATENATE('Copy paste to Here'!G197," &amp; ",'Copy paste to Here'!D197,"  &amp;  ",'Copy paste to Here'!E197))),"Empty Cell")</f>
        <v xml:space="preserve">Titanium G23 ball closure ring with 3mm ball, 16g (1.2mm) &amp; Length: 10mm  &amp;  </v>
      </c>
      <c r="B193" s="57" t="str">
        <f>'Copy paste to Here'!C197</f>
        <v>UBCRS</v>
      </c>
      <c r="C193" s="57" t="s">
        <v>856</v>
      </c>
      <c r="D193" s="58">
        <f>Invoice!B197</f>
        <v>5</v>
      </c>
      <c r="E193" s="59">
        <f>'Shipping Invoice'!J198*$N$1</f>
        <v>0.57999999999999996</v>
      </c>
      <c r="F193" s="59">
        <f t="shared" si="9"/>
        <v>2.9</v>
      </c>
      <c r="G193" s="60">
        <f t="shared" si="7"/>
        <v>25.0444</v>
      </c>
      <c r="H193" s="63">
        <f t="shared" si="8"/>
        <v>125.22199999999999</v>
      </c>
    </row>
    <row r="194" spans="1:8" s="62" customFormat="1" ht="25.5">
      <c r="A194" s="56" t="str">
        <f>IF((LEN('Copy paste to Here'!G198))&gt;5,((CONCATENATE('Copy paste to Here'!G198," &amp; ",'Copy paste to Here'!D198,"  &amp;  ",'Copy paste to Here'!E198))),"Empty Cell")</f>
        <v xml:space="preserve">High polished titanium G23 banana, 1.2mm (16g) with two 4mm balls &amp; Length: 12mm  &amp;  </v>
      </c>
      <c r="B194" s="57" t="str">
        <f>'Copy paste to Here'!C198</f>
        <v>UBNEBL4</v>
      </c>
      <c r="C194" s="57" t="s">
        <v>858</v>
      </c>
      <c r="D194" s="58">
        <f>Invoice!B198</f>
        <v>5</v>
      </c>
      <c r="E194" s="59">
        <f>'Shipping Invoice'!J199*$N$1</f>
        <v>1.06</v>
      </c>
      <c r="F194" s="59">
        <f t="shared" si="9"/>
        <v>5.3000000000000007</v>
      </c>
      <c r="G194" s="60">
        <f t="shared" si="7"/>
        <v>45.770800000000001</v>
      </c>
      <c r="H194" s="63">
        <f t="shared" si="8"/>
        <v>228.85400000000001</v>
      </c>
    </row>
    <row r="195" spans="1:8" s="62" customFormat="1" ht="25.5">
      <c r="A195" s="56" t="str">
        <f>IF((LEN('Copy paste to Here'!G199))&gt;5,((CONCATENATE('Copy paste to Here'!G199," &amp; ",'Copy paste to Here'!D199,"  &amp;  ",'Copy paste to Here'!E199))),"Empty Cell")</f>
        <v xml:space="preserve">High polished titanium G23 banana, 1.2mm (16g) with two 4mm balls &amp; Length: 14mm  &amp;  </v>
      </c>
      <c r="B195" s="57" t="str">
        <f>'Copy paste to Here'!C199</f>
        <v>UBNEBL4</v>
      </c>
      <c r="C195" s="57" t="s">
        <v>858</v>
      </c>
      <c r="D195" s="58">
        <f>Invoice!B199</f>
        <v>5</v>
      </c>
      <c r="E195" s="59">
        <f>'Shipping Invoice'!J200*$N$1</f>
        <v>1.06</v>
      </c>
      <c r="F195" s="59">
        <f t="shared" si="9"/>
        <v>5.3000000000000007</v>
      </c>
      <c r="G195" s="60">
        <f t="shared" si="7"/>
        <v>45.770800000000001</v>
      </c>
      <c r="H195" s="63">
        <f t="shared" si="8"/>
        <v>228.85400000000001</v>
      </c>
    </row>
    <row r="196" spans="1:8" s="62" customFormat="1" ht="25.5">
      <c r="A196" s="56" t="str">
        <f>IF((LEN('Copy paste to Here'!G200))&gt;5,((CONCATENATE('Copy paste to Here'!G200," &amp; ",'Copy paste to Here'!D200,"  &amp;  ",'Copy paste to Here'!E200))),"Empty Cell")</f>
        <v xml:space="preserve">High polished titanium G23 banana, 1.2mm (16g) with two 4mm balls &amp; Length: 16mm  &amp;  </v>
      </c>
      <c r="B196" s="57" t="str">
        <f>'Copy paste to Here'!C200</f>
        <v>UBNEBL4</v>
      </c>
      <c r="C196" s="57" t="s">
        <v>858</v>
      </c>
      <c r="D196" s="58">
        <f>Invoice!B200</f>
        <v>5</v>
      </c>
      <c r="E196" s="59">
        <f>'Shipping Invoice'!J201*$N$1</f>
        <v>1.06</v>
      </c>
      <c r="F196" s="59">
        <f t="shared" si="9"/>
        <v>5.3000000000000007</v>
      </c>
      <c r="G196" s="60">
        <f t="shared" si="7"/>
        <v>45.770800000000001</v>
      </c>
      <c r="H196" s="63">
        <f t="shared" si="8"/>
        <v>228.85400000000001</v>
      </c>
    </row>
    <row r="197" spans="1:8" s="62" customFormat="1" ht="24">
      <c r="A197" s="56" t="str">
        <f>IF((LEN('Copy paste to Here'!G201))&gt;5,((CONCATENATE('Copy paste to Here'!G201," &amp; ",'Copy paste to Here'!D201,"  &amp;  ",'Copy paste to Here'!E201))),"Empty Cell")</f>
        <v xml:space="preserve">Titanium G23 internally threaded labret, 1.2mm (16g) cross with 1.3mm bead balls design top &amp; Length: 6mm  &amp;  </v>
      </c>
      <c r="B197" s="57" t="str">
        <f>'Copy paste to Here'!C201</f>
        <v>ULBIN50</v>
      </c>
      <c r="C197" s="57" t="s">
        <v>860</v>
      </c>
      <c r="D197" s="58">
        <f>Invoice!B201</f>
        <v>2</v>
      </c>
      <c r="E197" s="59">
        <f>'Shipping Invoice'!J202*$N$1</f>
        <v>2.4700000000000002</v>
      </c>
      <c r="F197" s="59">
        <f t="shared" si="9"/>
        <v>4.9400000000000004</v>
      </c>
      <c r="G197" s="60">
        <f t="shared" si="7"/>
        <v>106.6546</v>
      </c>
      <c r="H197" s="63">
        <f t="shared" si="8"/>
        <v>213.3092</v>
      </c>
    </row>
    <row r="198" spans="1:8" s="62" customFormat="1" ht="24">
      <c r="A198" s="56" t="str">
        <f>IF((LEN('Copy paste to Here'!G202))&gt;5,((CONCATENATE('Copy paste to Here'!G202," &amp; ",'Copy paste to Here'!D202,"  &amp;  ",'Copy paste to Here'!E202))),"Empty Cell")</f>
        <v xml:space="preserve">Titanium G23 internally threaded labret, 1.2mm (16g) cross with 1.3mm bead balls design top &amp; Length: 8mm  &amp;  </v>
      </c>
      <c r="B198" s="57" t="str">
        <f>'Copy paste to Here'!C202</f>
        <v>ULBIN50</v>
      </c>
      <c r="C198" s="57" t="s">
        <v>860</v>
      </c>
      <c r="D198" s="58">
        <f>Invoice!B202</f>
        <v>2</v>
      </c>
      <c r="E198" s="59">
        <f>'Shipping Invoice'!J203*$N$1</f>
        <v>2.4700000000000002</v>
      </c>
      <c r="F198" s="59">
        <f t="shared" si="9"/>
        <v>4.9400000000000004</v>
      </c>
      <c r="G198" s="60">
        <f t="shared" si="7"/>
        <v>106.6546</v>
      </c>
      <c r="H198" s="63">
        <f t="shared" si="8"/>
        <v>213.3092</v>
      </c>
    </row>
    <row r="199" spans="1:8" s="62" customFormat="1" ht="24">
      <c r="A199" s="56" t="str">
        <f>IF((LEN('Copy paste to Here'!G203))&gt;5,((CONCATENATE('Copy paste to Here'!G203," &amp; ",'Copy paste to Here'!D203,"  &amp;  ",'Copy paste to Here'!E203))),"Empty Cell")</f>
        <v xml:space="preserve">Titanium G23 internally threaded labret, 1.2mm (16g) cross with 1.3mm bead balls design top &amp; Length: 4mm  &amp;  </v>
      </c>
      <c r="B199" s="57" t="str">
        <f>'Copy paste to Here'!C203</f>
        <v>ULBIN50</v>
      </c>
      <c r="C199" s="57" t="s">
        <v>860</v>
      </c>
      <c r="D199" s="58">
        <f>Invoice!B203</f>
        <v>2</v>
      </c>
      <c r="E199" s="59">
        <f>'Shipping Invoice'!J204*$N$1</f>
        <v>2.4700000000000002</v>
      </c>
      <c r="F199" s="59">
        <f t="shared" si="9"/>
        <v>4.9400000000000004</v>
      </c>
      <c r="G199" s="60">
        <f t="shared" si="7"/>
        <v>106.6546</v>
      </c>
      <c r="H199" s="63">
        <f t="shared" si="8"/>
        <v>213.3092</v>
      </c>
    </row>
    <row r="200" spans="1:8" s="62" customFormat="1" ht="36">
      <c r="A200" s="56" t="str">
        <f>IF((LEN('Copy paste to Here'!G204))&gt;5,((CONCATENATE('Copy paste to Here'!G204," &amp; ",'Copy paste to Here'!D204,"  &amp;  ",'Copy paste to Here'!E204))),"Empty Cell")</f>
        <v>Titanium G23 internally threaded labret, 1.2mm (16g) with prong set 3mm heart shape Cubic Zirconia (CZ) stone &amp; Cz Color: Clear  &amp;  Length: 6mm</v>
      </c>
      <c r="B200" s="57" t="str">
        <f>'Copy paste to Here'!C204</f>
        <v>ULBIN55</v>
      </c>
      <c r="C200" s="57" t="s">
        <v>862</v>
      </c>
      <c r="D200" s="58">
        <f>Invoice!B204</f>
        <v>2</v>
      </c>
      <c r="E200" s="59">
        <f>'Shipping Invoice'!J205*$N$1</f>
        <v>1.87</v>
      </c>
      <c r="F200" s="59">
        <f t="shared" si="9"/>
        <v>3.74</v>
      </c>
      <c r="G200" s="60">
        <f t="shared" si="7"/>
        <v>80.746600000000001</v>
      </c>
      <c r="H200" s="63">
        <f t="shared" si="8"/>
        <v>161.4932</v>
      </c>
    </row>
    <row r="201" spans="1:8" s="62" customFormat="1" ht="36">
      <c r="A201" s="56" t="str">
        <f>IF((LEN('Copy paste to Here'!G205))&gt;5,((CONCATENATE('Copy paste to Here'!G205," &amp; ",'Copy paste to Here'!D205,"  &amp;  ",'Copy paste to Here'!E205))),"Empty Cell")</f>
        <v>Titanium G23 internally threaded labret, 1.2mm (16g) with prong set 3mm heart shape Cubic Zirconia (CZ) stone &amp; Cz Color: Clear  &amp;  Length: 8mm</v>
      </c>
      <c r="B201" s="57" t="str">
        <f>'Copy paste to Here'!C205</f>
        <v>ULBIN55</v>
      </c>
      <c r="C201" s="57" t="s">
        <v>862</v>
      </c>
      <c r="D201" s="58">
        <f>Invoice!B205</f>
        <v>2</v>
      </c>
      <c r="E201" s="59">
        <f>'Shipping Invoice'!J206*$N$1</f>
        <v>1.87</v>
      </c>
      <c r="F201" s="59">
        <f t="shared" si="9"/>
        <v>3.74</v>
      </c>
      <c r="G201" s="60">
        <f t="shared" si="7"/>
        <v>80.746600000000001</v>
      </c>
      <c r="H201" s="63">
        <f t="shared" si="8"/>
        <v>161.4932</v>
      </c>
    </row>
    <row r="202" spans="1:8" s="62" customFormat="1" ht="36">
      <c r="A202" s="56" t="str">
        <f>IF((LEN('Copy paste to Here'!G206))&gt;5,((CONCATENATE('Copy paste to Here'!G206," &amp; ",'Copy paste to Here'!D206,"  &amp;  ",'Copy paste to Here'!E206))),"Empty Cell")</f>
        <v>Titanium G23 internally threaded labret, 1.2mm (16g) with prong set 3mm heart shape Cubic Zirconia (CZ) stone &amp; Length: 4mm  &amp;  Cz Color: Clear</v>
      </c>
      <c r="B202" s="57" t="str">
        <f>'Copy paste to Here'!C206</f>
        <v>ULBIN55</v>
      </c>
      <c r="C202" s="57" t="s">
        <v>862</v>
      </c>
      <c r="D202" s="58">
        <f>Invoice!B206</f>
        <v>2</v>
      </c>
      <c r="E202" s="59">
        <f>'Shipping Invoice'!J207*$N$1</f>
        <v>1.87</v>
      </c>
      <c r="F202" s="59">
        <f t="shared" si="9"/>
        <v>3.74</v>
      </c>
      <c r="G202" s="60">
        <f t="shared" si="7"/>
        <v>80.746600000000001</v>
      </c>
      <c r="H202" s="63">
        <f t="shared" si="8"/>
        <v>161.4932</v>
      </c>
    </row>
    <row r="203" spans="1:8" s="62" customFormat="1" ht="36">
      <c r="A203" s="56" t="str">
        <f>IF((LEN('Copy paste to Here'!G207))&gt;5,((CONCATENATE('Copy paste to Here'!G207," &amp; ",'Copy paste to Here'!D207,"  &amp;  ",'Copy paste to Here'!E207))),"Empty Cell")</f>
        <v>Titanium G23 internally threaded labret, 1.2mm (16g) with prong set 3mm square shape Cubic Zirconia (CZ) stone &amp; Cz Color: Clear  &amp;  Length: 6mm</v>
      </c>
      <c r="B203" s="57" t="str">
        <f>'Copy paste to Here'!C207</f>
        <v>ULBIN56</v>
      </c>
      <c r="C203" s="57" t="s">
        <v>864</v>
      </c>
      <c r="D203" s="58">
        <f>Invoice!B207</f>
        <v>2</v>
      </c>
      <c r="E203" s="59">
        <f>'Shipping Invoice'!J208*$N$1</f>
        <v>1.87</v>
      </c>
      <c r="F203" s="59">
        <f t="shared" si="9"/>
        <v>3.74</v>
      </c>
      <c r="G203" s="60">
        <f t="shared" si="7"/>
        <v>80.746600000000001</v>
      </c>
      <c r="H203" s="63">
        <f t="shared" si="8"/>
        <v>161.4932</v>
      </c>
    </row>
    <row r="204" spans="1:8" s="62" customFormat="1" ht="36">
      <c r="A204" s="56" t="str">
        <f>IF((LEN('Copy paste to Here'!G208))&gt;5,((CONCATENATE('Copy paste to Here'!G208," &amp; ",'Copy paste to Here'!D208,"  &amp;  ",'Copy paste to Here'!E208))),"Empty Cell")</f>
        <v>Titanium G23 internally threaded labret, 1.2mm (16g) with prong set 3mm square shape Cubic Zirconia (CZ) stone &amp; Cz Color: Clear  &amp;  Length: 8mm</v>
      </c>
      <c r="B204" s="57" t="str">
        <f>'Copy paste to Here'!C208</f>
        <v>ULBIN56</v>
      </c>
      <c r="C204" s="57" t="s">
        <v>864</v>
      </c>
      <c r="D204" s="58">
        <f>Invoice!B208</f>
        <v>2</v>
      </c>
      <c r="E204" s="59">
        <f>'Shipping Invoice'!J209*$N$1</f>
        <v>1.87</v>
      </c>
      <c r="F204" s="59">
        <f t="shared" si="9"/>
        <v>3.74</v>
      </c>
      <c r="G204" s="60">
        <f t="shared" si="7"/>
        <v>80.746600000000001</v>
      </c>
      <c r="H204" s="63">
        <f t="shared" si="8"/>
        <v>161.4932</v>
      </c>
    </row>
    <row r="205" spans="1:8" s="62" customFormat="1" ht="36">
      <c r="A205" s="56" t="str">
        <f>IF((LEN('Copy paste to Here'!G209))&gt;5,((CONCATENATE('Copy paste to Here'!G209," &amp; ",'Copy paste to Here'!D209,"  &amp;  ",'Copy paste to Here'!E209))),"Empty Cell")</f>
        <v>Titanium G23 internally threaded labret, 1.2mm (16g) with prong set 3mm square shape Cubic Zirconia (CZ) stone &amp; Length: 4mm  &amp;  Cz Color: Clear</v>
      </c>
      <c r="B205" s="57" t="str">
        <f>'Copy paste to Here'!C209</f>
        <v>ULBIN56</v>
      </c>
      <c r="C205" s="57" t="s">
        <v>864</v>
      </c>
      <c r="D205" s="58">
        <f>Invoice!B209</f>
        <v>2</v>
      </c>
      <c r="E205" s="59">
        <f>'Shipping Invoice'!J210*$N$1</f>
        <v>1.87</v>
      </c>
      <c r="F205" s="59">
        <f t="shared" si="9"/>
        <v>3.74</v>
      </c>
      <c r="G205" s="60">
        <f t="shared" si="7"/>
        <v>80.746600000000001</v>
      </c>
      <c r="H205" s="63">
        <f t="shared" si="8"/>
        <v>161.4932</v>
      </c>
    </row>
    <row r="206" spans="1:8" s="62" customFormat="1" ht="25.5">
      <c r="A206" s="56" t="str">
        <f>IF((LEN('Copy paste to Here'!G210))&gt;5,((CONCATENATE('Copy paste to Here'!G210," &amp; ",'Copy paste to Here'!D210,"  &amp;  ",'Copy paste to Here'!E210))),"Empty Cell")</f>
        <v xml:space="preserve">High polished titanium G23 hinged segment ring, 1mm (18g) &amp; Length: 8mm  &amp;  </v>
      </c>
      <c r="B206" s="57" t="str">
        <f>'Copy paste to Here'!C210</f>
        <v>USEGH18</v>
      </c>
      <c r="C206" s="57" t="s">
        <v>866</v>
      </c>
      <c r="D206" s="58">
        <f>Invoice!B210</f>
        <v>5</v>
      </c>
      <c r="E206" s="59">
        <f>'Shipping Invoice'!J211*$N$1</f>
        <v>2.13</v>
      </c>
      <c r="F206" s="59">
        <f t="shared" si="9"/>
        <v>10.649999999999999</v>
      </c>
      <c r="G206" s="60">
        <f t="shared" si="7"/>
        <v>91.973399999999998</v>
      </c>
      <c r="H206" s="63">
        <f t="shared" si="8"/>
        <v>459.86699999999996</v>
      </c>
    </row>
    <row r="207" spans="1:8" s="62" customFormat="1" ht="24">
      <c r="A207" s="56" t="str">
        <f>IF((LEN('Copy paste to Here'!G211))&gt;5,((CONCATENATE('Copy paste to Here'!G211," &amp; ",'Copy paste to Here'!D211,"  &amp;  ",'Copy paste to Here'!E211))),"Empty Cell")</f>
        <v xml:space="preserve">High polished annealed titanium G23 seamless ring, 0.8mm (20g) &amp; Length: 6mm  &amp;  </v>
      </c>
      <c r="B207" s="57" t="str">
        <f>'Copy paste to Here'!C211</f>
        <v>USEL20</v>
      </c>
      <c r="C207" s="57" t="s">
        <v>868</v>
      </c>
      <c r="D207" s="58">
        <f>Invoice!B211</f>
        <v>10</v>
      </c>
      <c r="E207" s="59">
        <f>'Shipping Invoice'!J212*$N$1</f>
        <v>0.5</v>
      </c>
      <c r="F207" s="59">
        <f t="shared" si="9"/>
        <v>5</v>
      </c>
      <c r="G207" s="60">
        <f t="shared" si="7"/>
        <v>21.59</v>
      </c>
      <c r="H207" s="63">
        <f t="shared" si="8"/>
        <v>215.9</v>
      </c>
    </row>
    <row r="208" spans="1:8" s="62" customFormat="1" ht="24">
      <c r="A208" s="56" t="str">
        <f>IF((LEN('Copy paste to Here'!G212))&gt;5,((CONCATENATE('Copy paste to Here'!G212," &amp; ",'Copy paste to Here'!D212,"  &amp;  ",'Copy paste to Here'!E212))),"Empty Cell")</f>
        <v xml:space="preserve">High polished annealed titanium G23 seamless ring, 0.8mm (20g) &amp; Length: 8mm  &amp;  </v>
      </c>
      <c r="B208" s="57" t="str">
        <f>'Copy paste to Here'!C212</f>
        <v>USEL20</v>
      </c>
      <c r="C208" s="57" t="s">
        <v>868</v>
      </c>
      <c r="D208" s="58">
        <f>Invoice!B212</f>
        <v>10</v>
      </c>
      <c r="E208" s="59">
        <f>'Shipping Invoice'!J213*$N$1</f>
        <v>0.5</v>
      </c>
      <c r="F208" s="59">
        <f t="shared" si="9"/>
        <v>5</v>
      </c>
      <c r="G208" s="60">
        <f t="shared" si="7"/>
        <v>21.59</v>
      </c>
      <c r="H208" s="63">
        <f t="shared" si="8"/>
        <v>215.9</v>
      </c>
    </row>
    <row r="209" spans="1:8" s="62" customFormat="1" ht="24">
      <c r="A209" s="56" t="str">
        <f>IF((LEN('Copy paste to Here'!G213))&gt;5,((CONCATENATE('Copy paste to Here'!G213," &amp; ",'Copy paste to Here'!D213,"  &amp;  ",'Copy paste to Here'!E213))),"Empty Cell")</f>
        <v xml:space="preserve">High polished annealed titanium G23 seamless ring, 0.8mm (20g) &amp; Length: 10mm  &amp;  </v>
      </c>
      <c r="B209" s="57" t="str">
        <f>'Copy paste to Here'!C213</f>
        <v>USEL20</v>
      </c>
      <c r="C209" s="57" t="s">
        <v>868</v>
      </c>
      <c r="D209" s="58">
        <f>Invoice!B213</f>
        <v>10</v>
      </c>
      <c r="E209" s="59">
        <f>'Shipping Invoice'!J214*$N$1</f>
        <v>0.5</v>
      </c>
      <c r="F209" s="59">
        <f t="shared" si="9"/>
        <v>5</v>
      </c>
      <c r="G209" s="60">
        <f t="shared" si="7"/>
        <v>21.59</v>
      </c>
      <c r="H209" s="63">
        <f t="shared" si="8"/>
        <v>215.9</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963.03000000000054</v>
      </c>
      <c r="G1000" s="60"/>
      <c r="H1000" s="61">
        <f t="shared" ref="H1000:H1007" si="49">F1000*$E$14</f>
        <v>41583.635400000021</v>
      </c>
    </row>
    <row r="1001" spans="1:8" s="62" customFormat="1">
      <c r="A1001" s="56"/>
      <c r="B1001" s="75"/>
      <c r="C1001" s="75"/>
      <c r="D1001" s="76"/>
      <c r="E1001" s="67"/>
      <c r="F1001" s="59">
        <v>0</v>
      </c>
      <c r="G1001" s="60"/>
      <c r="H1001" s="61">
        <f t="shared" si="49"/>
        <v>0</v>
      </c>
    </row>
    <row r="1002" spans="1:8" s="62" customFormat="1" outlineLevel="1">
      <c r="A1002" s="56" t="s">
        <v>994</v>
      </c>
      <c r="B1002" s="75"/>
      <c r="C1002" s="75"/>
      <c r="D1002" s="76"/>
      <c r="E1002" s="67"/>
      <c r="F1002" s="59">
        <f>Invoice!J215</f>
        <v>-192.60600000000011</v>
      </c>
      <c r="G1002" s="60"/>
      <c r="H1002" s="61">
        <f t="shared" si="49"/>
        <v>-8316.7270800000042</v>
      </c>
    </row>
    <row r="1003" spans="1:8" s="62" customFormat="1">
      <c r="A1003" s="56" t="str">
        <f>'[2]Copy paste to Here'!T4</f>
        <v>Total:</v>
      </c>
      <c r="B1003" s="75"/>
      <c r="C1003" s="75"/>
      <c r="D1003" s="76"/>
      <c r="E1003" s="67"/>
      <c r="F1003" s="59">
        <f>SUM(F1000:F1002)</f>
        <v>770.42400000000043</v>
      </c>
      <c r="G1003" s="60"/>
      <c r="H1003" s="61">
        <f t="shared" si="49"/>
        <v>33266.908320000017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41583.635399999992</v>
      </c>
    </row>
    <row r="1010" spans="1:8" s="21" customFormat="1">
      <c r="A1010" s="22"/>
      <c r="E1010" s="21" t="s">
        <v>177</v>
      </c>
      <c r="H1010" s="84">
        <f>(SUMIF($A$1000:$A$1008,"Total:",$H$1000:$H$1008))</f>
        <v>33266.908320000017</v>
      </c>
    </row>
    <row r="1011" spans="1:8" s="21" customFormat="1">
      <c r="E1011" s="21" t="s">
        <v>178</v>
      </c>
      <c r="H1011" s="85">
        <f>H1013-H1012</f>
        <v>31090.570000000003</v>
      </c>
    </row>
    <row r="1012" spans="1:8" s="21" customFormat="1">
      <c r="E1012" s="21" t="s">
        <v>179</v>
      </c>
      <c r="H1012" s="85">
        <f>ROUND((H1013*7)/107,2)</f>
        <v>2176.34</v>
      </c>
    </row>
    <row r="1013" spans="1:8" s="21" customFormat="1">
      <c r="E1013" s="22" t="s">
        <v>180</v>
      </c>
      <c r="H1013" s="86">
        <f>ROUND((SUMIF($A$1000:$A$1008,"Total:",$H$1000:$H$1008)),2)</f>
        <v>33266.910000000003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2"/>
  <sheetViews>
    <sheetView workbookViewId="0">
      <selection activeCell="A5" sqref="A5"/>
    </sheetView>
  </sheetViews>
  <sheetFormatPr defaultRowHeight="15"/>
  <sheetData>
    <row r="1" spans="1:1">
      <c r="A1" s="2" t="s">
        <v>870</v>
      </c>
    </row>
    <row r="2" spans="1:1">
      <c r="A2" s="2" t="s">
        <v>871</v>
      </c>
    </row>
    <row r="3" spans="1:1">
      <c r="A3" s="2" t="s">
        <v>872</v>
      </c>
    </row>
    <row r="4" spans="1:1">
      <c r="A4" s="2" t="s">
        <v>719</v>
      </c>
    </row>
    <row r="5" spans="1:1">
      <c r="A5" s="2" t="s">
        <v>720</v>
      </c>
    </row>
    <row r="6" spans="1:1">
      <c r="A6" s="2" t="s">
        <v>721</v>
      </c>
    </row>
    <row r="7" spans="1:1">
      <c r="A7" s="2" t="s">
        <v>722</v>
      </c>
    </row>
    <row r="8" spans="1:1">
      <c r="A8" s="2" t="s">
        <v>724</v>
      </c>
    </row>
    <row r="9" spans="1:1">
      <c r="A9" s="2" t="s">
        <v>724</v>
      </c>
    </row>
    <row r="10" spans="1:1">
      <c r="A10" s="2" t="s">
        <v>726</v>
      </c>
    </row>
    <row r="11" spans="1:1">
      <c r="A11" s="2" t="s">
        <v>726</v>
      </c>
    </row>
    <row r="12" spans="1:1">
      <c r="A12" s="2" t="s">
        <v>726</v>
      </c>
    </row>
    <row r="13" spans="1:1">
      <c r="A13" s="2" t="s">
        <v>726</v>
      </c>
    </row>
    <row r="14" spans="1:1">
      <c r="A14" s="2" t="s">
        <v>726</v>
      </c>
    </row>
    <row r="15" spans="1:1">
      <c r="A15" s="2" t="s">
        <v>726</v>
      </c>
    </row>
    <row r="16" spans="1:1">
      <c r="A16" s="2" t="s">
        <v>726</v>
      </c>
    </row>
    <row r="17" spans="1:1">
      <c r="A17" s="2" t="s">
        <v>726</v>
      </c>
    </row>
    <row r="18" spans="1:1">
      <c r="A18" s="2" t="s">
        <v>732</v>
      </c>
    </row>
    <row r="19" spans="1:1">
      <c r="A19" s="2" t="s">
        <v>734</v>
      </c>
    </row>
    <row r="20" spans="1:1">
      <c r="A20" s="2" t="s">
        <v>734</v>
      </c>
    </row>
    <row r="21" spans="1:1">
      <c r="A21" s="2" t="s">
        <v>734</v>
      </c>
    </row>
    <row r="22" spans="1:1">
      <c r="A22" s="2" t="s">
        <v>873</v>
      </c>
    </row>
    <row r="23" spans="1:1">
      <c r="A23" s="2" t="s">
        <v>874</v>
      </c>
    </row>
    <row r="24" spans="1:1">
      <c r="A24" s="2" t="s">
        <v>875</v>
      </c>
    </row>
    <row r="25" spans="1:1">
      <c r="A25" s="2" t="s">
        <v>876</v>
      </c>
    </row>
    <row r="26" spans="1:1">
      <c r="A26" s="2" t="s">
        <v>747</v>
      </c>
    </row>
    <row r="27" spans="1:1">
      <c r="A27" s="2" t="s">
        <v>749</v>
      </c>
    </row>
    <row r="28" spans="1:1">
      <c r="A28" s="2" t="s">
        <v>628</v>
      </c>
    </row>
    <row r="29" spans="1:1">
      <c r="A29" s="2" t="s">
        <v>628</v>
      </c>
    </row>
    <row r="30" spans="1:1">
      <c r="A30" s="2" t="s">
        <v>751</v>
      </c>
    </row>
    <row r="31" spans="1:1">
      <c r="A31" s="2" t="s">
        <v>753</v>
      </c>
    </row>
    <row r="32" spans="1:1">
      <c r="A32" s="2" t="s">
        <v>755</v>
      </c>
    </row>
    <row r="33" spans="1:1">
      <c r="A33" s="2" t="s">
        <v>877</v>
      </c>
    </row>
    <row r="34" spans="1:1">
      <c r="A34" s="2" t="s">
        <v>878</v>
      </c>
    </row>
    <row r="35" spans="1:1">
      <c r="A35" s="2" t="s">
        <v>879</v>
      </c>
    </row>
    <row r="36" spans="1:1">
      <c r="A36" s="2" t="s">
        <v>759</v>
      </c>
    </row>
    <row r="37" spans="1:1">
      <c r="A37" s="2" t="s">
        <v>759</v>
      </c>
    </row>
    <row r="38" spans="1:1">
      <c r="A38" s="2" t="s">
        <v>759</v>
      </c>
    </row>
    <row r="39" spans="1:1">
      <c r="A39" s="2" t="s">
        <v>759</v>
      </c>
    </row>
    <row r="40" spans="1:1">
      <c r="A40" s="2" t="s">
        <v>759</v>
      </c>
    </row>
    <row r="41" spans="1:1">
      <c r="A41" s="2" t="s">
        <v>763</v>
      </c>
    </row>
    <row r="42" spans="1:1">
      <c r="A42" s="2" t="s">
        <v>763</v>
      </c>
    </row>
    <row r="43" spans="1:1">
      <c r="A43" s="2" t="s">
        <v>765</v>
      </c>
    </row>
    <row r="44" spans="1:1">
      <c r="A44" s="2" t="s">
        <v>767</v>
      </c>
    </row>
    <row r="45" spans="1:1">
      <c r="A45" s="2" t="s">
        <v>768</v>
      </c>
    </row>
    <row r="46" spans="1:1">
      <c r="A46" s="2" t="s">
        <v>769</v>
      </c>
    </row>
    <row r="47" spans="1:1">
      <c r="A47" s="2" t="s">
        <v>771</v>
      </c>
    </row>
    <row r="48" spans="1:1">
      <c r="A48" s="2" t="s">
        <v>773</v>
      </c>
    </row>
    <row r="49" spans="1:1">
      <c r="A49" s="2" t="s">
        <v>774</v>
      </c>
    </row>
    <row r="50" spans="1:1">
      <c r="A50" s="2" t="s">
        <v>775</v>
      </c>
    </row>
    <row r="51" spans="1:1">
      <c r="A51" s="2" t="s">
        <v>880</v>
      </c>
    </row>
    <row r="52" spans="1:1">
      <c r="A52" s="2" t="s">
        <v>881</v>
      </c>
    </row>
    <row r="53" spans="1:1">
      <c r="A53" s="2" t="s">
        <v>882</v>
      </c>
    </row>
    <row r="54" spans="1:1">
      <c r="A54" s="2" t="s">
        <v>883</v>
      </c>
    </row>
    <row r="55" spans="1:1">
      <c r="A55" s="2" t="s">
        <v>884</v>
      </c>
    </row>
    <row r="56" spans="1:1">
      <c r="A56" s="2" t="s">
        <v>885</v>
      </c>
    </row>
    <row r="57" spans="1:1">
      <c r="A57" s="2" t="s">
        <v>886</v>
      </c>
    </row>
    <row r="58" spans="1:1">
      <c r="A58" s="2" t="s">
        <v>887</v>
      </c>
    </row>
    <row r="59" spans="1:1">
      <c r="A59" s="2" t="s">
        <v>888</v>
      </c>
    </row>
    <row r="60" spans="1:1">
      <c r="A60" s="2" t="s">
        <v>889</v>
      </c>
    </row>
    <row r="61" spans="1:1">
      <c r="A61" s="2" t="s">
        <v>890</v>
      </c>
    </row>
    <row r="62" spans="1:1">
      <c r="A62" s="2" t="s">
        <v>891</v>
      </c>
    </row>
    <row r="63" spans="1:1">
      <c r="A63" s="2" t="s">
        <v>892</v>
      </c>
    </row>
    <row r="64" spans="1:1">
      <c r="A64" s="2" t="s">
        <v>893</v>
      </c>
    </row>
    <row r="65" spans="1:1">
      <c r="A65" s="2" t="s">
        <v>894</v>
      </c>
    </row>
    <row r="66" spans="1:1">
      <c r="A66" s="2" t="s">
        <v>894</v>
      </c>
    </row>
    <row r="67" spans="1:1">
      <c r="A67" s="2" t="s">
        <v>894</v>
      </c>
    </row>
    <row r="68" spans="1:1">
      <c r="A68" s="2" t="s">
        <v>895</v>
      </c>
    </row>
    <row r="69" spans="1:1">
      <c r="A69" s="2" t="s">
        <v>895</v>
      </c>
    </row>
    <row r="70" spans="1:1">
      <c r="A70" s="2" t="s">
        <v>895</v>
      </c>
    </row>
    <row r="71" spans="1:1">
      <c r="A71" s="2" t="s">
        <v>896</v>
      </c>
    </row>
    <row r="72" spans="1:1">
      <c r="A72" s="2" t="s">
        <v>896</v>
      </c>
    </row>
    <row r="73" spans="1:1">
      <c r="A73" s="2" t="s">
        <v>896</v>
      </c>
    </row>
    <row r="74" spans="1:1">
      <c r="A74" s="2" t="s">
        <v>897</v>
      </c>
    </row>
    <row r="75" spans="1:1">
      <c r="A75" s="2" t="s">
        <v>897</v>
      </c>
    </row>
    <row r="76" spans="1:1">
      <c r="A76" s="2" t="s">
        <v>897</v>
      </c>
    </row>
    <row r="77" spans="1:1">
      <c r="A77" s="2" t="s">
        <v>898</v>
      </c>
    </row>
    <row r="78" spans="1:1">
      <c r="A78" s="2" t="s">
        <v>898</v>
      </c>
    </row>
    <row r="79" spans="1:1">
      <c r="A79" s="2" t="s">
        <v>898</v>
      </c>
    </row>
    <row r="80" spans="1:1">
      <c r="A80" s="2" t="s">
        <v>899</v>
      </c>
    </row>
    <row r="81" spans="1:1">
      <c r="A81" s="2" t="s">
        <v>899</v>
      </c>
    </row>
    <row r="82" spans="1:1">
      <c r="A82" s="2" t="s">
        <v>899</v>
      </c>
    </row>
    <row r="83" spans="1:1">
      <c r="A83" s="2" t="s">
        <v>900</v>
      </c>
    </row>
    <row r="84" spans="1:1">
      <c r="A84" s="2" t="s">
        <v>900</v>
      </c>
    </row>
    <row r="85" spans="1:1">
      <c r="A85" s="2" t="s">
        <v>900</v>
      </c>
    </row>
    <row r="86" spans="1:1">
      <c r="A86" s="2" t="s">
        <v>786</v>
      </c>
    </row>
    <row r="87" spans="1:1">
      <c r="A87" s="2" t="s">
        <v>901</v>
      </c>
    </row>
    <row r="88" spans="1:1">
      <c r="A88" s="2" t="s">
        <v>790</v>
      </c>
    </row>
    <row r="89" spans="1:1">
      <c r="A89" s="2" t="s">
        <v>790</v>
      </c>
    </row>
    <row r="90" spans="1:1">
      <c r="A90" s="2" t="s">
        <v>790</v>
      </c>
    </row>
    <row r="91" spans="1:1">
      <c r="A91" s="2" t="s">
        <v>790</v>
      </c>
    </row>
    <row r="92" spans="1:1">
      <c r="A92" s="2" t="s">
        <v>790</v>
      </c>
    </row>
    <row r="93" spans="1:1">
      <c r="A93" s="2" t="s">
        <v>902</v>
      </c>
    </row>
    <row r="94" spans="1:1">
      <c r="A94" s="2" t="s">
        <v>902</v>
      </c>
    </row>
    <row r="95" spans="1:1">
      <c r="A95" s="2" t="s">
        <v>902</v>
      </c>
    </row>
    <row r="96" spans="1:1">
      <c r="A96" s="2" t="s">
        <v>903</v>
      </c>
    </row>
    <row r="97" spans="1:1">
      <c r="A97" s="2" t="s">
        <v>903</v>
      </c>
    </row>
    <row r="98" spans="1:1">
      <c r="A98" s="2" t="s">
        <v>904</v>
      </c>
    </row>
    <row r="99" spans="1:1">
      <c r="A99" s="2" t="s">
        <v>904</v>
      </c>
    </row>
    <row r="100" spans="1:1">
      <c r="A100" s="2" t="s">
        <v>903</v>
      </c>
    </row>
    <row r="101" spans="1:1">
      <c r="A101" s="2" t="s">
        <v>904</v>
      </c>
    </row>
    <row r="102" spans="1:1">
      <c r="A102" s="2" t="s">
        <v>905</v>
      </c>
    </row>
    <row r="103" spans="1:1">
      <c r="A103" s="2" t="s">
        <v>905</v>
      </c>
    </row>
    <row r="104" spans="1:1">
      <c r="A104" s="2" t="s">
        <v>905</v>
      </c>
    </row>
    <row r="105" spans="1:1">
      <c r="A105" s="2" t="s">
        <v>905</v>
      </c>
    </row>
    <row r="106" spans="1:1">
      <c r="A106" s="2" t="s">
        <v>905</v>
      </c>
    </row>
    <row r="107" spans="1:1">
      <c r="A107" s="2" t="s">
        <v>905</v>
      </c>
    </row>
    <row r="108" spans="1:1">
      <c r="A108" s="2" t="s">
        <v>905</v>
      </c>
    </row>
    <row r="109" spans="1:1">
      <c r="A109" s="2" t="s">
        <v>905</v>
      </c>
    </row>
    <row r="110" spans="1:1">
      <c r="A110" s="2" t="s">
        <v>905</v>
      </c>
    </row>
    <row r="111" spans="1:1">
      <c r="A111" s="2" t="s">
        <v>905</v>
      </c>
    </row>
    <row r="112" spans="1:1">
      <c r="A112" s="2" t="s">
        <v>905</v>
      </c>
    </row>
    <row r="113" spans="1:1">
      <c r="A113" s="2" t="s">
        <v>905</v>
      </c>
    </row>
    <row r="114" spans="1:1">
      <c r="A114" s="2" t="s">
        <v>905</v>
      </c>
    </row>
    <row r="115" spans="1:1">
      <c r="A115" s="2" t="s">
        <v>905</v>
      </c>
    </row>
    <row r="116" spans="1:1">
      <c r="A116" s="2" t="s">
        <v>905</v>
      </c>
    </row>
    <row r="117" spans="1:1">
      <c r="A117" s="2" t="s">
        <v>906</v>
      </c>
    </row>
    <row r="118" spans="1:1">
      <c r="A118" s="2" t="s">
        <v>906</v>
      </c>
    </row>
    <row r="119" spans="1:1">
      <c r="A119" s="2" t="s">
        <v>906</v>
      </c>
    </row>
    <row r="120" spans="1:1">
      <c r="A120" s="2" t="s">
        <v>907</v>
      </c>
    </row>
    <row r="121" spans="1:1">
      <c r="A121" s="2" t="s">
        <v>907</v>
      </c>
    </row>
    <row r="122" spans="1:1">
      <c r="A122" s="2" t="s">
        <v>907</v>
      </c>
    </row>
    <row r="123" spans="1:1">
      <c r="A123" s="2" t="s">
        <v>908</v>
      </c>
    </row>
    <row r="124" spans="1:1">
      <c r="A124" s="2" t="s">
        <v>908</v>
      </c>
    </row>
    <row r="125" spans="1:1">
      <c r="A125" s="2" t="s">
        <v>908</v>
      </c>
    </row>
    <row r="126" spans="1:1">
      <c r="A126" s="2" t="s">
        <v>909</v>
      </c>
    </row>
    <row r="127" spans="1:1">
      <c r="A127" s="2" t="s">
        <v>909</v>
      </c>
    </row>
    <row r="128" spans="1:1">
      <c r="A128" s="2" t="s">
        <v>909</v>
      </c>
    </row>
    <row r="129" spans="1:1">
      <c r="A129" s="2" t="s">
        <v>910</v>
      </c>
    </row>
    <row r="130" spans="1:1">
      <c r="A130" s="2" t="s">
        <v>911</v>
      </c>
    </row>
    <row r="131" spans="1:1">
      <c r="A131" s="2" t="s">
        <v>811</v>
      </c>
    </row>
    <row r="132" spans="1:1">
      <c r="A132" s="2" t="s">
        <v>912</v>
      </c>
    </row>
    <row r="133" spans="1:1">
      <c r="A133" s="2" t="s">
        <v>913</v>
      </c>
    </row>
    <row r="134" spans="1:1">
      <c r="A134" s="2" t="s">
        <v>815</v>
      </c>
    </row>
    <row r="135" spans="1:1">
      <c r="A135" s="2" t="s">
        <v>816</v>
      </c>
    </row>
    <row r="136" spans="1:1">
      <c r="A136" s="2" t="s">
        <v>817</v>
      </c>
    </row>
    <row r="137" spans="1:1">
      <c r="A137" s="2" t="s">
        <v>819</v>
      </c>
    </row>
    <row r="138" spans="1:1">
      <c r="A138" s="2" t="s">
        <v>821</v>
      </c>
    </row>
    <row r="139" spans="1:1">
      <c r="A139" s="2" t="s">
        <v>823</v>
      </c>
    </row>
    <row r="140" spans="1:1">
      <c r="A140" s="2" t="s">
        <v>825</v>
      </c>
    </row>
    <row r="141" spans="1:1">
      <c r="A141" s="2" t="s">
        <v>827</v>
      </c>
    </row>
    <row r="142" spans="1:1">
      <c r="A142" s="2" t="s">
        <v>828</v>
      </c>
    </row>
    <row r="143" spans="1:1">
      <c r="A143" s="2" t="s">
        <v>914</v>
      </c>
    </row>
    <row r="144" spans="1:1">
      <c r="A144" s="2" t="s">
        <v>915</v>
      </c>
    </row>
    <row r="145" spans="1:1">
      <c r="A145" s="2" t="s">
        <v>916</v>
      </c>
    </row>
    <row r="146" spans="1:1">
      <c r="A146" s="2" t="s">
        <v>917</v>
      </c>
    </row>
    <row r="147" spans="1:1">
      <c r="A147" s="2" t="s">
        <v>918</v>
      </c>
    </row>
    <row r="148" spans="1:1">
      <c r="A148" s="2" t="s">
        <v>919</v>
      </c>
    </row>
    <row r="149" spans="1:1">
      <c r="A149" s="2" t="s">
        <v>920</v>
      </c>
    </row>
    <row r="150" spans="1:1">
      <c r="A150" s="2" t="s">
        <v>921</v>
      </c>
    </row>
    <row r="151" spans="1:1">
      <c r="A151" s="2" t="s">
        <v>922</v>
      </c>
    </row>
    <row r="152" spans="1:1">
      <c r="A152" s="2" t="s">
        <v>843</v>
      </c>
    </row>
    <row r="153" spans="1:1">
      <c r="A153" s="2" t="s">
        <v>845</v>
      </c>
    </row>
    <row r="154" spans="1:1">
      <c r="A154" s="2" t="s">
        <v>845</v>
      </c>
    </row>
    <row r="155" spans="1:1">
      <c r="A155" s="2" t="s">
        <v>845</v>
      </c>
    </row>
    <row r="156" spans="1:1">
      <c r="A156" s="2" t="s">
        <v>845</v>
      </c>
    </row>
    <row r="157" spans="1:1">
      <c r="A157" s="2" t="s">
        <v>847</v>
      </c>
    </row>
    <row r="158" spans="1:1">
      <c r="A158" s="2" t="s">
        <v>847</v>
      </c>
    </row>
    <row r="159" spans="1:1">
      <c r="A159" s="2" t="s">
        <v>847</v>
      </c>
    </row>
    <row r="160" spans="1:1">
      <c r="A160" s="2" t="s">
        <v>847</v>
      </c>
    </row>
    <row r="161" spans="1:1">
      <c r="A161" s="2" t="s">
        <v>923</v>
      </c>
    </row>
    <row r="162" spans="1:1">
      <c r="A162" s="2" t="s">
        <v>924</v>
      </c>
    </row>
    <row r="163" spans="1:1">
      <c r="A163" s="2" t="s">
        <v>923</v>
      </c>
    </row>
    <row r="164" spans="1:1">
      <c r="A164" s="2" t="s">
        <v>924</v>
      </c>
    </row>
    <row r="165" spans="1:1">
      <c r="A165" s="2" t="s">
        <v>923</v>
      </c>
    </row>
    <row r="166" spans="1:1">
      <c r="A166" s="2" t="s">
        <v>924</v>
      </c>
    </row>
    <row r="167" spans="1:1">
      <c r="A167" s="2" t="s">
        <v>923</v>
      </c>
    </row>
    <row r="168" spans="1:1">
      <c r="A168" s="2" t="s">
        <v>924</v>
      </c>
    </row>
    <row r="169" spans="1:1">
      <c r="A169" s="2" t="s">
        <v>851</v>
      </c>
    </row>
    <row r="170" spans="1:1">
      <c r="A170" s="2" t="s">
        <v>851</v>
      </c>
    </row>
    <row r="171" spans="1:1">
      <c r="A171" s="2" t="s">
        <v>851</v>
      </c>
    </row>
    <row r="172" spans="1:1">
      <c r="A172" s="2" t="s">
        <v>851</v>
      </c>
    </row>
    <row r="173" spans="1:1">
      <c r="A173" s="2" t="s">
        <v>925</v>
      </c>
    </row>
    <row r="174" spans="1:1">
      <c r="A174" s="2" t="s">
        <v>856</v>
      </c>
    </row>
    <row r="175" spans="1:1">
      <c r="A175" s="2" t="s">
        <v>856</v>
      </c>
    </row>
    <row r="176" spans="1:1">
      <c r="A176" s="2" t="s">
        <v>856</v>
      </c>
    </row>
    <row r="177" spans="1:1">
      <c r="A177" s="2" t="s">
        <v>858</v>
      </c>
    </row>
    <row r="178" spans="1:1">
      <c r="A178" s="2" t="s">
        <v>858</v>
      </c>
    </row>
    <row r="179" spans="1:1">
      <c r="A179" s="2" t="s">
        <v>858</v>
      </c>
    </row>
    <row r="180" spans="1:1">
      <c r="A180" s="2" t="s">
        <v>860</v>
      </c>
    </row>
    <row r="181" spans="1:1">
      <c r="A181" s="2" t="s">
        <v>860</v>
      </c>
    </row>
    <row r="182" spans="1:1">
      <c r="A182" s="2" t="s">
        <v>860</v>
      </c>
    </row>
    <row r="183" spans="1:1">
      <c r="A183" s="2" t="s">
        <v>862</v>
      </c>
    </row>
    <row r="184" spans="1:1">
      <c r="A184" s="2" t="s">
        <v>862</v>
      </c>
    </row>
    <row r="185" spans="1:1">
      <c r="A185" s="2" t="s">
        <v>862</v>
      </c>
    </row>
    <row r="186" spans="1:1">
      <c r="A186" s="2" t="s">
        <v>864</v>
      </c>
    </row>
    <row r="187" spans="1:1">
      <c r="A187" s="2" t="s">
        <v>864</v>
      </c>
    </row>
    <row r="188" spans="1:1">
      <c r="A188" s="2" t="s">
        <v>864</v>
      </c>
    </row>
    <row r="189" spans="1:1">
      <c r="A189" s="2" t="s">
        <v>866</v>
      </c>
    </row>
    <row r="190" spans="1:1">
      <c r="A190" s="2" t="s">
        <v>868</v>
      </c>
    </row>
    <row r="191" spans="1:1">
      <c r="A191" s="2" t="s">
        <v>868</v>
      </c>
    </row>
    <row r="192" spans="1:1">
      <c r="A192" s="2" t="s">
        <v>868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2023-11-13T03:30:27Z</cp:lastPrinted>
  <dcterms:created xsi:type="dcterms:W3CDTF">2009-06-02T18:56:54Z</dcterms:created>
  <dcterms:modified xsi:type="dcterms:W3CDTF">2023-11-13T03:30:28Z</dcterms:modified>
</cp:coreProperties>
</file>