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4_{8EF41A74-C557-41B8-BE60-B1B0F499C159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  <externalReference r:id="rId5"/>
  </externalReferences>
  <definedNames>
    <definedName name="_xlnm.Print_Area" localSheetId="0">Invoice!$A$1:$I$49</definedName>
    <definedName name="_xlnm.Print_Area" localSheetId="1">'Tax Invoice'!$A$1:$G$55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G5" i="1"/>
  <c r="G43" i="1" l="1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G3" i="2"/>
  <c r="L14" i="1"/>
  <c r="F40" i="2"/>
  <c r="G4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A40" i="2"/>
  <c r="B18" i="2"/>
  <c r="C18" i="2"/>
  <c r="A10" i="2"/>
  <c r="A11" i="2"/>
  <c r="A12" i="2"/>
  <c r="A13" i="2"/>
  <c r="A14" i="2"/>
  <c r="A15" i="2"/>
  <c r="E11" i="2"/>
  <c r="E12" i="2"/>
  <c r="E13" i="2"/>
  <c r="F13" i="1"/>
  <c r="E14" i="2" s="1"/>
  <c r="F14" i="1"/>
  <c r="E15" i="2" s="1"/>
  <c r="E10" i="2"/>
  <c r="H43" i="1"/>
  <c r="F3" i="2" l="1"/>
  <c r="D14" i="2" s="1"/>
  <c r="F26" i="2" l="1"/>
  <c r="G26" i="2" s="1"/>
  <c r="F24" i="2"/>
  <c r="G24" i="2" s="1"/>
  <c r="F23" i="2"/>
  <c r="G23" i="2" s="1"/>
  <c r="E23" i="2" s="1"/>
  <c r="F22" i="2"/>
  <c r="G22" i="2" s="1"/>
  <c r="F21" i="2"/>
  <c r="G21" i="2" s="1"/>
  <c r="E21" i="2" s="1"/>
  <c r="F20" i="2"/>
  <c r="G20" i="2" s="1"/>
  <c r="F36" i="2"/>
  <c r="G36" i="2" s="1"/>
  <c r="E36" i="2" s="1"/>
  <c r="F35" i="2"/>
  <c r="G35" i="2" s="1"/>
  <c r="E35" i="2" s="1"/>
  <c r="F25" i="2"/>
  <c r="G25" i="2" s="1"/>
  <c r="E25" i="2" s="1"/>
  <c r="F34" i="2"/>
  <c r="G34" i="2" s="1"/>
  <c r="E34" i="2" s="1"/>
  <c r="F37" i="2"/>
  <c r="G37" i="2" s="1"/>
  <c r="E37" i="2" s="1"/>
  <c r="F33" i="2"/>
  <c r="G33" i="2" s="1"/>
  <c r="E33" i="2" s="1"/>
  <c r="F38" i="2"/>
  <c r="G38" i="2" s="1"/>
  <c r="E38" i="2" s="1"/>
  <c r="F29" i="2"/>
  <c r="G29" i="2" s="1"/>
  <c r="E29" i="2" s="1"/>
  <c r="F32" i="2"/>
  <c r="G32" i="2" s="1"/>
  <c r="E32" i="2" s="1"/>
  <c r="F28" i="2"/>
  <c r="G28" i="2" s="1"/>
  <c r="E28" i="2" s="1"/>
  <c r="F30" i="2"/>
  <c r="G30" i="2" s="1"/>
  <c r="F27" i="2"/>
  <c r="G27" i="2" s="1"/>
  <c r="F31" i="2"/>
  <c r="G31" i="2" s="1"/>
  <c r="F18" i="2"/>
  <c r="G18" i="2" s="1"/>
  <c r="E18" i="2" s="1"/>
  <c r="E31" i="2"/>
  <c r="E26" i="2"/>
  <c r="D27" i="2"/>
  <c r="D26" i="2"/>
  <c r="E40" i="2"/>
  <c r="E27" i="2"/>
  <c r="F19" i="2"/>
  <c r="D40" i="2"/>
  <c r="E30" i="2"/>
  <c r="E20" i="2"/>
  <c r="E24" i="2"/>
  <c r="D22" i="2"/>
  <c r="E22" i="2"/>
  <c r="D34" i="2" l="1"/>
  <c r="D33" i="2"/>
  <c r="D38" i="2"/>
  <c r="D32" i="2"/>
  <c r="D36" i="2"/>
  <c r="D31" i="2"/>
  <c r="D37" i="2"/>
  <c r="D23" i="2"/>
  <c r="D24" i="2"/>
  <c r="D30" i="2"/>
  <c r="D20" i="2"/>
  <c r="D29" i="2"/>
  <c r="D25" i="2"/>
  <c r="D35" i="2"/>
  <c r="D28" i="2"/>
  <c r="D21" i="2"/>
  <c r="H45" i="1"/>
  <c r="H46" i="1" s="1"/>
  <c r="H48" i="1" s="1"/>
  <c r="D18" i="2"/>
  <c r="G19" i="2"/>
  <c r="D19" i="2"/>
  <c r="E19" i="2" l="1"/>
  <c r="G42" i="2"/>
  <c r="G43" i="2" s="1"/>
  <c r="G45" i="2" s="1"/>
  <c r="G44" i="2" s="1"/>
  <c r="G46" i="2" s="1"/>
</calcChain>
</file>

<file path=xl/sharedStrings.xml><?xml version="1.0" encoding="utf-8"?>
<sst xmlns="http://schemas.openxmlformats.org/spreadsheetml/2006/main" count="128" uniqueCount="85">
  <si>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</si>
  <si>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</si>
  <si>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</si>
  <si>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</si>
  <si>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</si>
  <si>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</si>
  <si>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</si>
  <si>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</si>
  <si>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</si>
  <si>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</si>
  <si>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</si>
  <si>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</si>
  <si>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</si>
  <si>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</si>
  <si>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</si>
  <si>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</si>
  <si>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</si>
  <si>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</si>
  <si>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</si>
  <si>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</si>
  <si>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</si>
  <si>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</si>
  <si>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</si>
  <si>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</si>
  <si>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</si>
  <si>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</si>
  <si>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</si>
  <si>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</si>
  <si>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</si>
  <si>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</si>
  <si>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</si>
  <si>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</si>
  <si>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</si>
  <si>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</si>
  <si>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</si>
  <si>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</si>
  <si>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</si>
  <si>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</si>
  <si>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</si>
  <si>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</si>
  <si>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</si>
  <si>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</si>
  <si>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</si>
  <si>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</si>
  <si>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</si>
  <si>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</si>
  <si>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</si>
  <si>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</si>
  <si>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</si>
  <si>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</si>
  <si>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</si>
  <si>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CBETB</t>
  </si>
  <si>
    <t>8mm / Black</t>
  </si>
  <si>
    <t>8mm / Gold</t>
  </si>
  <si>
    <t>8mm / RB</t>
  </si>
  <si>
    <t>CBE2C</t>
  </si>
  <si>
    <t>8mm / Light Siam</t>
  </si>
  <si>
    <t>8mm / Aquamarine</t>
  </si>
  <si>
    <t>8mm / Blue Zircon</t>
  </si>
  <si>
    <t>LBC3</t>
  </si>
  <si>
    <t>8mm / Clear</t>
  </si>
  <si>
    <t>8mm / AB</t>
  </si>
  <si>
    <t>8mm / Ligth Sapphire</t>
  </si>
  <si>
    <t>BNE2C</t>
  </si>
  <si>
    <t>10mm / Clear</t>
  </si>
  <si>
    <t>10mm / Aquamarine</t>
  </si>
  <si>
    <t>10mm / Blue Zircon</t>
  </si>
  <si>
    <t>10mm / Light Siam</t>
  </si>
  <si>
    <t>10mm / AB</t>
  </si>
  <si>
    <t>10mm / Light Sapphire</t>
  </si>
  <si>
    <t>LBTB3</t>
  </si>
  <si>
    <t>8mm / Rainbow</t>
  </si>
  <si>
    <t>Allerlei Fulda</t>
  </si>
  <si>
    <t>Michael Homann</t>
  </si>
  <si>
    <t>Pegasusstr. 24a</t>
  </si>
  <si>
    <t>36041 Fulda</t>
  </si>
  <si>
    <t>Germany</t>
  </si>
  <si>
    <t>Tax.-ID: 112353854</t>
  </si>
  <si>
    <t xml:space="preserve">Email: </t>
  </si>
  <si>
    <t>Sunny</t>
  </si>
  <si>
    <t>Premium PVD plated surgical steel circular barbell, 16g (1.2mm) with two 3mm balls</t>
  </si>
  <si>
    <t>Surgical steel circular barbell, 16g (1.2mm) with two 3mm jewel balls</t>
  </si>
  <si>
    <t>Crystal labret 16g, 3mm ball, 1/4'' to 5/8'', (6mm-16mm)</t>
  </si>
  <si>
    <t>Surgical steel eyebrow banana, 16g (1.2mm) with two 3mm jewel balls - length 1/4'' to 1/2'' (6mm - 1/2)</t>
  </si>
  <si>
    <t>Premium PVD plated surgical steel labret, 16g (1.2mm) with a 3mm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</si>
</sst>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m/dd/yyyy"/>
    <numFmt numFmtId="166" formatCode="[$-409]d\-mmm\-yy;@"/>
    <numFmt numFmtId="167" formatCode="#.#&quot; mm&quot;"/>
  </numFmts>
  <fonts count="21" x14ac:knownFonts="1">
    <font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52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/>
    <xf numFmtId="49" fontId="9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vertical="center"/>
    </xf>
    <xf numFmtId="49" fontId="9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0" fillId="2" borderId="0" xfId="0" applyFont="1" applyFill="1" applyAlignment="1">
      <alignment vertical="center"/>
    </xf>
    <xf numFmtId="0" fontId="13" fillId="2" borderId="0" xfId="1" applyFont="1" applyFill="1" applyBorder="1" applyAlignment="1" applyProtection="1">
      <alignment vertical="center"/>
    </xf>
    <xf numFmtId="0" fontId="7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5" fillId="0" borderId="11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4" fontId="5" fillId="0" borderId="13" xfId="0" applyNumberFormat="1" applyFont="1" applyBorder="1" applyAlignment="1">
      <alignment horizontal="right" vertical="center"/>
    </xf>
    <xf numFmtId="4" fontId="2" fillId="0" borderId="13" xfId="0" applyNumberFormat="1" applyFont="1" applyBorder="1" applyAlignment="1">
      <alignment horizontal="right" vertical="center"/>
    </xf>
    <xf numFmtId="49" fontId="14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2" xfId="0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>
      <alignment horizontal="right" vertical="center"/>
    </xf>
    <xf numFmtId="0" fontId="10" fillId="2" borderId="17" xfId="0" applyFont="1" applyFill="1" applyBorder="1"/>
    <xf numFmtId="4" fontId="15" fillId="2" borderId="18" xfId="0" applyNumberFormat="1" applyFont="1" applyFill="1" applyBorder="1"/>
    <xf numFmtId="2" fontId="9" fillId="2" borderId="20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center" wrapText="1"/>
    </xf>
    <xf numFmtId="0" fontId="3" fillId="0" borderId="20" xfId="0" applyFont="1" applyBorder="1" applyAlignment="1">
      <alignment vertical="center"/>
    </xf>
    <xf numFmtId="0" fontId="18" fillId="0" borderId="22" xfId="0" applyFont="1" applyBorder="1"/>
    <xf numFmtId="0" fontId="18" fillId="0" borderId="23" xfId="0" applyFont="1" applyBorder="1"/>
    <xf numFmtId="0" fontId="11" fillId="2" borderId="24" xfId="0" applyFont="1" applyFill="1" applyBorder="1" applyAlignment="1">
      <alignment horizontal="center" vertical="center" wrapText="1"/>
    </xf>
    <xf numFmtId="166" fontId="11" fillId="2" borderId="2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4" fontId="0" fillId="0" borderId="0" xfId="0" applyNumberFormat="1"/>
    <xf numFmtId="0" fontId="19" fillId="0" borderId="0" xfId="0" applyFont="1"/>
    <xf numFmtId="0" fontId="16" fillId="0" borderId="0" xfId="2" applyFont="1" applyAlignment="1">
      <alignment horizontal="left" vertical="center"/>
    </xf>
    <xf numFmtId="0" fontId="4" fillId="0" borderId="17" xfId="2" applyFont="1" applyBorder="1" applyAlignment="1">
      <alignment horizontal="left" vertical="center"/>
    </xf>
    <xf numFmtId="0" fontId="4" fillId="0" borderId="2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Alignment="1">
      <alignment vertical="center"/>
    </xf>
    <xf numFmtId="0" fontId="4" fillId="0" borderId="0" xfId="2" applyFont="1" applyAlignment="1">
      <alignment vertical="center"/>
    </xf>
    <xf numFmtId="0" fontId="4" fillId="0" borderId="17" xfId="2" applyFont="1" applyBorder="1" applyAlignment="1">
      <alignment vertical="center"/>
    </xf>
    <xf numFmtId="0" fontId="11" fillId="0" borderId="27" xfId="2" applyBorder="1" applyAlignment="1">
      <alignment vertical="center"/>
    </xf>
    <xf numFmtId="0" fontId="11" fillId="0" borderId="18" xfId="2" applyBorder="1" applyAlignment="1">
      <alignment vertical="center"/>
    </xf>
    <xf numFmtId="49" fontId="9" fillId="0" borderId="28" xfId="2" applyNumberFormat="1" applyFont="1" applyBorder="1" applyAlignment="1">
      <alignment horizontal="center" vertical="center"/>
    </xf>
    <xf numFmtId="49" fontId="9" fillId="0" borderId="29" xfId="2" applyNumberFormat="1" applyFont="1" applyBorder="1" applyAlignment="1">
      <alignment horizontal="center" vertical="center"/>
    </xf>
    <xf numFmtId="166" fontId="11" fillId="2" borderId="25" xfId="2" applyNumberFormat="1" applyFill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/>
    </xf>
    <xf numFmtId="0" fontId="7" fillId="0" borderId="0" xfId="1" applyAlignment="1" applyProtection="1">
      <alignment vertical="center"/>
    </xf>
    <xf numFmtId="165" fontId="8" fillId="0" borderId="0" xfId="2" applyNumberFormat="1" applyFont="1" applyAlignment="1">
      <alignment horizontal="center" vertical="center"/>
    </xf>
    <xf numFmtId="0" fontId="4" fillId="0" borderId="31" xfId="2" applyFont="1" applyBorder="1"/>
    <xf numFmtId="49" fontId="9" fillId="0" borderId="0" xfId="2" applyNumberFormat="1" applyFont="1"/>
    <xf numFmtId="0" fontId="4" fillId="0" borderId="15" xfId="2" applyFont="1" applyBorder="1"/>
    <xf numFmtId="0" fontId="4" fillId="0" borderId="2" xfId="2" applyFont="1" applyBorder="1"/>
    <xf numFmtId="0" fontId="4" fillId="0" borderId="32" xfId="2" applyFont="1" applyBorder="1"/>
    <xf numFmtId="0" fontId="4" fillId="0" borderId="22" xfId="1" applyNumberFormat="1" applyFont="1" applyFill="1" applyBorder="1" applyAlignment="1" applyProtection="1">
      <alignment vertical="center"/>
    </xf>
    <xf numFmtId="49" fontId="9" fillId="0" borderId="0" xfId="2" applyNumberFormat="1" applyFont="1" applyAlignment="1">
      <alignment vertical="center"/>
    </xf>
    <xf numFmtId="0" fontId="4" fillId="0" borderId="33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34" xfId="1" applyNumberFormat="1" applyFont="1" applyFill="1" applyBorder="1" applyAlignment="1" applyProtection="1">
      <alignment vertical="center"/>
    </xf>
    <xf numFmtId="0" fontId="4" fillId="0" borderId="23" xfId="1" applyNumberFormat="1" applyFont="1" applyBorder="1" applyAlignment="1" applyProtection="1">
      <alignment vertical="center"/>
    </xf>
    <xf numFmtId="0" fontId="4" fillId="0" borderId="35" xfId="1" applyNumberFormat="1" applyFont="1" applyBorder="1" applyAlignment="1" applyProtection="1">
      <alignment vertical="center"/>
    </xf>
    <xf numFmtId="0" fontId="4" fillId="0" borderId="36" xfId="1" applyNumberFormat="1" applyFont="1" applyBorder="1" applyAlignment="1" applyProtection="1">
      <alignment vertical="center"/>
    </xf>
    <xf numFmtId="0" fontId="4" fillId="0" borderId="30" xfId="1" applyNumberFormat="1" applyFont="1" applyBorder="1" applyAlignment="1" applyProtection="1">
      <alignment vertical="center"/>
    </xf>
    <xf numFmtId="49" fontId="7" fillId="0" borderId="0" xfId="1" applyNumberFormat="1" applyBorder="1" applyAlignment="1" applyProtection="1">
      <alignment vertical="center"/>
    </xf>
    <xf numFmtId="0" fontId="11" fillId="2" borderId="21" xfId="2" applyFill="1" applyBorder="1" applyAlignment="1">
      <alignment horizontal="left" vertical="center" wrapText="1"/>
    </xf>
    <xf numFmtId="0" fontId="6" fillId="0" borderId="21" xfId="2" applyFont="1" applyBorder="1" applyAlignment="1">
      <alignment horizontal="center" vertical="center" wrapText="1"/>
    </xf>
    <xf numFmtId="0" fontId="11" fillId="0" borderId="0" xfId="2" applyAlignment="1">
      <alignment vertical="top" wrapText="1"/>
    </xf>
    <xf numFmtId="39" fontId="8" fillId="0" borderId="20" xfId="2" applyNumberFormat="1" applyFont="1" applyBorder="1" applyAlignment="1">
      <alignment vertical="center" wrapText="1"/>
    </xf>
    <xf numFmtId="4" fontId="3" fillId="0" borderId="20" xfId="2" applyNumberFormat="1" applyFont="1" applyBorder="1" applyAlignment="1">
      <alignment horizontal="right" vertical="center" wrapText="1"/>
    </xf>
    <xf numFmtId="4" fontId="2" fillId="0" borderId="39" xfId="2" applyNumberFormat="1" applyFont="1" applyBorder="1" applyAlignment="1">
      <alignment vertical="center" wrapText="1"/>
    </xf>
    <xf numFmtId="0" fontId="3" fillId="0" borderId="12" xfId="2" applyFont="1" applyBorder="1" applyAlignment="1">
      <alignment vertical="top" wrapText="1"/>
    </xf>
    <xf numFmtId="0" fontId="3" fillId="0" borderId="26" xfId="2" applyFont="1" applyBorder="1" applyAlignment="1">
      <alignment vertical="center"/>
    </xf>
    <xf numFmtId="0" fontId="6" fillId="0" borderId="13" xfId="2" applyFont="1" applyBorder="1" applyAlignment="1">
      <alignment horizontal="center" vertical="center" wrapText="1"/>
    </xf>
    <xf numFmtId="39" fontId="8" fillId="0" borderId="13" xfId="2" applyNumberFormat="1" applyFont="1" applyBorder="1" applyAlignment="1">
      <alignment vertical="top" wrapText="1"/>
    </xf>
    <xf numFmtId="4" fontId="3" fillId="0" borderId="13" xfId="2" applyNumberFormat="1" applyFont="1" applyBorder="1" applyAlignment="1">
      <alignment horizontal="right" vertical="center"/>
    </xf>
    <xf numFmtId="4" fontId="2" fillId="0" borderId="40" xfId="2" applyNumberFormat="1" applyFont="1" applyBorder="1" applyAlignment="1">
      <alignment vertical="top" wrapText="1"/>
    </xf>
    <xf numFmtId="2" fontId="11" fillId="0" borderId="21" xfId="2" applyNumberFormat="1" applyBorder="1" applyAlignment="1">
      <alignment vertical="center"/>
    </xf>
    <xf numFmtId="2" fontId="11" fillId="0" borderId="20" xfId="2" applyNumberFormat="1" applyBorder="1" applyAlignment="1">
      <alignment horizontal="right" vertical="center"/>
    </xf>
    <xf numFmtId="2" fontId="11" fillId="0" borderId="20" xfId="2" applyNumberFormat="1" applyBorder="1" applyAlignment="1">
      <alignment vertical="center"/>
    </xf>
    <xf numFmtId="2" fontId="4" fillId="0" borderId="20" xfId="2" applyNumberFormat="1" applyFont="1" applyBorder="1" applyAlignment="1">
      <alignment vertical="center"/>
    </xf>
    <xf numFmtId="0" fontId="11" fillId="0" borderId="0" xfId="2"/>
    <xf numFmtId="49" fontId="11" fillId="0" borderId="0" xfId="2" applyNumberFormat="1" applyAlignment="1">
      <alignment vertical="center"/>
    </xf>
    <xf numFmtId="4" fontId="3" fillId="0" borderId="28" xfId="2" applyNumberFormat="1" applyFont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1" fillId="0" borderId="31" xfId="2" applyFont="1" applyBorder="1" applyAlignment="1">
      <alignment vertical="center"/>
    </xf>
    <xf numFmtId="49" fontId="9" fillId="0" borderId="41" xfId="2" applyNumberFormat="1" applyFont="1" applyBorder="1" applyAlignment="1">
      <alignment vertical="center"/>
    </xf>
    <xf numFmtId="0" fontId="11" fillId="0" borderId="42" xfId="2" applyBorder="1" applyAlignment="1">
      <alignment vertical="center"/>
    </xf>
    <xf numFmtId="0" fontId="11" fillId="0" borderId="32" xfId="2" applyBorder="1" applyAlignment="1">
      <alignment vertical="center"/>
    </xf>
    <xf numFmtId="0" fontId="0" fillId="0" borderId="0" xfId="0" quotePrefix="1"/>
    <xf numFmtId="0" fontId="4" fillId="0" borderId="20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49" fontId="14" fillId="3" borderId="14" xfId="0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7" fontId="3" fillId="0" borderId="0" xfId="0" applyNumberFormat="1" applyFont="1" applyAlignment="1">
      <alignment horizontal="left" vertical="center"/>
    </xf>
    <xf numFmtId="167" fontId="3" fillId="0" borderId="7" xfId="0" applyNumberFormat="1" applyFont="1" applyBorder="1" applyAlignment="1">
      <alignment horizontal="left" vertical="center"/>
    </xf>
    <xf numFmtId="49" fontId="9" fillId="2" borderId="0" xfId="0" applyNumberFormat="1" applyFont="1" applyFill="1" applyAlignment="1">
      <alignment horizontal="right"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31" xfId="0" applyNumberFormat="1" applyFont="1" applyFill="1" applyBorder="1" applyAlignment="1">
      <alignment horizontal="center"/>
    </xf>
    <xf numFmtId="49" fontId="9" fillId="2" borderId="43" xfId="0" applyNumberFormat="1" applyFont="1" applyFill="1" applyBorder="1" applyAlignment="1">
      <alignment horizontal="center"/>
    </xf>
    <xf numFmtId="49" fontId="9" fillId="2" borderId="44" xfId="0" applyNumberFormat="1" applyFont="1" applyFill="1" applyBorder="1" applyAlignment="1">
      <alignment horizontal="center"/>
    </xf>
    <xf numFmtId="49" fontId="9" fillId="2" borderId="23" xfId="0" applyNumberFormat="1" applyFont="1" applyFill="1" applyBorder="1" applyAlignment="1">
      <alignment horizontal="center"/>
    </xf>
    <xf numFmtId="0" fontId="3" fillId="0" borderId="26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4" fillId="3" borderId="46" xfId="0" applyFont="1" applyFill="1" applyBorder="1" applyAlignment="1">
      <alignment vertical="center"/>
    </xf>
    <xf numFmtId="0" fontId="4" fillId="3" borderId="47" xfId="0" applyFont="1" applyFill="1" applyBorder="1" applyAlignment="1">
      <alignment vertical="center"/>
    </xf>
    <xf numFmtId="0" fontId="4" fillId="3" borderId="48" xfId="0" applyFont="1" applyFill="1" applyBorder="1" applyAlignment="1">
      <alignment vertical="center"/>
    </xf>
    <xf numFmtId="0" fontId="18" fillId="0" borderId="33" xfId="1" applyNumberFormat="1" applyFont="1" applyFill="1" applyBorder="1" applyAlignment="1" applyProtection="1">
      <alignment vertical="center"/>
    </xf>
    <xf numFmtId="0" fontId="18" fillId="0" borderId="0" xfId="1" applyNumberFormat="1" applyFont="1" applyFill="1" applyBorder="1" applyAlignment="1" applyProtection="1">
      <alignment vertical="center"/>
    </xf>
    <xf numFmtId="0" fontId="18" fillId="0" borderId="34" xfId="1" applyNumberFormat="1" applyFont="1" applyFill="1" applyBorder="1" applyAlignment="1" applyProtection="1">
      <alignment vertical="center"/>
    </xf>
    <xf numFmtId="0" fontId="18" fillId="0" borderId="35" xfId="1" applyNumberFormat="1" applyFont="1" applyFill="1" applyBorder="1" applyAlignment="1" applyProtection="1">
      <alignment vertical="center"/>
    </xf>
    <xf numFmtId="0" fontId="18" fillId="0" borderId="36" xfId="1" applyNumberFormat="1" applyFont="1" applyFill="1" applyBorder="1" applyAlignment="1" applyProtection="1">
      <alignment vertical="center"/>
    </xf>
    <xf numFmtId="0" fontId="18" fillId="0" borderId="30" xfId="1" applyNumberFormat="1" applyFont="1" applyFill="1" applyBorder="1" applyAlignment="1" applyProtection="1">
      <alignment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49" fontId="14" fillId="0" borderId="37" xfId="2" applyNumberFormat="1" applyFont="1" applyBorder="1" applyAlignment="1">
      <alignment horizontal="center" vertical="top"/>
    </xf>
    <xf numFmtId="49" fontId="9" fillId="0" borderId="37" xfId="2" applyNumberFormat="1" applyFont="1" applyBorder="1" applyAlignment="1">
      <alignment horizontal="center" vertical="top"/>
    </xf>
    <xf numFmtId="4" fontId="3" fillId="0" borderId="28" xfId="2" applyNumberFormat="1" applyFont="1" applyBorder="1" applyAlignment="1">
      <alignment vertical="top" wrapText="1"/>
    </xf>
    <xf numFmtId="0" fontId="11" fillId="2" borderId="21" xfId="2" applyFill="1" applyBorder="1" applyAlignment="1">
      <alignment horizontal="left" vertical="top" wrapText="1"/>
    </xf>
    <xf numFmtId="0" fontId="6" fillId="0" borderId="21" xfId="2" applyFont="1" applyBorder="1" applyAlignment="1">
      <alignment horizontal="center" vertical="top" wrapText="1"/>
    </xf>
    <xf numFmtId="39" fontId="8" fillId="0" borderId="21" xfId="2" applyNumberFormat="1" applyFont="1" applyBorder="1" applyAlignment="1">
      <alignment vertical="top" wrapText="1"/>
    </xf>
    <xf numFmtId="4" fontId="3" fillId="0" borderId="21" xfId="2" applyNumberFormat="1" applyFont="1" applyBorder="1" applyAlignment="1">
      <alignment horizontal="right" vertical="top" wrapText="1"/>
    </xf>
    <xf numFmtId="4" fontId="2" fillId="0" borderId="38" xfId="2" applyNumberFormat="1" applyFont="1" applyBorder="1" applyAlignment="1">
      <alignment vertical="top" wrapText="1"/>
    </xf>
    <xf numFmtId="39" fontId="8" fillId="0" borderId="20" xfId="2" applyNumberFormat="1" applyFont="1" applyBorder="1" applyAlignment="1">
      <alignment vertical="top" wrapText="1"/>
    </xf>
    <xf numFmtId="4" fontId="3" fillId="0" borderId="20" xfId="2" applyNumberFormat="1" applyFont="1" applyBorder="1" applyAlignment="1">
      <alignment horizontal="right" vertical="top" wrapText="1"/>
    </xf>
    <xf numFmtId="4" fontId="2" fillId="0" borderId="39" xfId="2" applyNumberFormat="1" applyFont="1" applyBorder="1" applyAlignment="1">
      <alignment vertical="top" wrapText="1"/>
    </xf>
    <xf numFmtId="0" fontId="18" fillId="0" borderId="49" xfId="2" applyFont="1" applyBorder="1"/>
    <xf numFmtId="0" fontId="18" fillId="0" borderId="50" xfId="2" applyFont="1" applyBorder="1"/>
    <xf numFmtId="0" fontId="18" fillId="0" borderId="51" xfId="2" applyFont="1" applyBorder="1"/>
    <xf numFmtId="0" fontId="18" fillId="0" borderId="33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8" fillId="0" borderId="34" xfId="2" applyFont="1" applyBorder="1" applyAlignment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3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\Invoice\file%20to%20get%20invoice%20number\Invoice%20Number%20+%20Tax%20Invoice%20Number.xlsx" TargetMode="External"/><Relationship Id="rId1" Type="http://schemas.openxmlformats.org/officeDocument/2006/relationships/externalLinkPath" Target="file%20to%20get%20invoice%20number/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WP Price list"/>
      <sheetName val="labor selling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53"/>
  <sheetViews>
    <sheetView tabSelected="1" zoomScaleNormal="100" workbookViewId="0">
      <selection activeCell="B14" sqref="B14:D14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 x14ac:dyDescent="0.2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 x14ac:dyDescent="0.2">
      <c r="A2" s="13"/>
      <c r="B2" s="15" t="s">
        <v>45</v>
      </c>
      <c r="C2" s="4"/>
      <c r="D2" s="4"/>
      <c r="E2" s="4"/>
      <c r="F2" s="4"/>
      <c r="G2" s="7"/>
      <c r="H2" s="7"/>
      <c r="I2" s="14"/>
      <c r="W2" s="45">
        <v>32</v>
      </c>
    </row>
    <row r="3" spans="1:23" ht="15.75" thickBot="1" x14ac:dyDescent="0.25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 x14ac:dyDescent="0.2">
      <c r="A4" s="13"/>
      <c r="B4" s="15" t="s">
        <v>49</v>
      </c>
      <c r="C4" s="7"/>
      <c r="D4" s="7"/>
      <c r="E4" s="7"/>
      <c r="F4" s="3"/>
      <c r="G4" s="110" t="s">
        <v>5</v>
      </c>
      <c r="H4" s="111" t="s">
        <v>6</v>
      </c>
      <c r="I4" s="14"/>
    </row>
    <row r="5" spans="1:23" ht="15.75" thickBot="1" x14ac:dyDescent="0.25">
      <c r="A5" s="13"/>
      <c r="B5" s="15" t="s">
        <v>50</v>
      </c>
      <c r="C5" s="7"/>
      <c r="D5" s="7"/>
      <c r="E5" s="7"/>
      <c r="F5" s="3"/>
      <c r="G5" s="41">
        <f ca="1">TODAY()</f>
        <v>45463</v>
      </c>
      <c r="H5" s="40">
        <v>54869</v>
      </c>
      <c r="I5" s="14"/>
    </row>
    <row r="6" spans="1:23" ht="14.25" x14ac:dyDescent="0.2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 x14ac:dyDescent="0.25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 x14ac:dyDescent="0.25">
      <c r="A8" s="13"/>
      <c r="B8" s="122" t="s">
        <v>3</v>
      </c>
      <c r="C8" s="123"/>
      <c r="D8" s="124"/>
      <c r="E8" s="4"/>
      <c r="F8" s="109" t="s">
        <v>12</v>
      </c>
      <c r="G8" s="27"/>
      <c r="H8" s="27"/>
      <c r="I8" s="14"/>
      <c r="K8" s="102"/>
    </row>
    <row r="9" spans="1:23" x14ac:dyDescent="0.2">
      <c r="A9" s="13"/>
      <c r="B9" s="146" t="s">
        <v>72</v>
      </c>
      <c r="C9" s="147"/>
      <c r="D9" s="148"/>
      <c r="E9" s="9"/>
      <c r="F9" s="38" t="str">
        <f>B9</f>
        <v>Allerlei Fulda</v>
      </c>
      <c r="G9" s="114" t="s">
        <v>14</v>
      </c>
      <c r="H9" s="116"/>
      <c r="I9" s="14"/>
    </row>
    <row r="10" spans="1:23" x14ac:dyDescent="0.2">
      <c r="A10" s="13"/>
      <c r="B10" s="125" t="s">
        <v>73</v>
      </c>
      <c r="C10" s="126"/>
      <c r="D10" s="127"/>
      <c r="E10" s="10"/>
      <c r="F10" s="38" t="str">
        <f>B10</f>
        <v>Michael Homann</v>
      </c>
      <c r="G10" s="114"/>
      <c r="H10" s="117"/>
      <c r="I10" s="14"/>
    </row>
    <row r="11" spans="1:23" x14ac:dyDescent="0.2">
      <c r="A11" s="13"/>
      <c r="B11" s="149" t="s">
        <v>74</v>
      </c>
      <c r="C11" s="150"/>
      <c r="D11" s="151"/>
      <c r="E11" s="10"/>
      <c r="F11" s="38" t="str">
        <f>B11</f>
        <v>Pegasusstr. 24a</v>
      </c>
      <c r="G11" s="114" t="s">
        <v>15</v>
      </c>
      <c r="H11" s="118" t="s">
        <v>22</v>
      </c>
      <c r="I11" s="14"/>
    </row>
    <row r="12" spans="1:23" x14ac:dyDescent="0.2">
      <c r="A12" s="13"/>
      <c r="B12" s="149" t="s">
        <v>75</v>
      </c>
      <c r="C12" s="150"/>
      <c r="D12" s="151"/>
      <c r="E12" s="10"/>
      <c r="F12" s="38" t="str">
        <f>B12</f>
        <v>36041 Fulda</v>
      </c>
      <c r="G12" s="114"/>
      <c r="H12" s="117"/>
      <c r="I12" s="14"/>
    </row>
    <row r="13" spans="1:23" x14ac:dyDescent="0.2">
      <c r="A13" s="13"/>
      <c r="B13" s="125" t="s">
        <v>76</v>
      </c>
      <c r="C13" s="126"/>
      <c r="D13" s="127"/>
      <c r="E13" s="11"/>
      <c r="F13" s="38" t="str">
        <f t="shared" ref="F13:F14" si="0">B13</f>
        <v>Germany</v>
      </c>
      <c r="G13" s="115" t="s">
        <v>16</v>
      </c>
      <c r="H13" s="118" t="s">
        <v>79</v>
      </c>
      <c r="I13" s="14"/>
      <c r="L13" s="28" t="s">
        <v>20</v>
      </c>
    </row>
    <row r="14" spans="1:23" ht="13.5" thickBot="1" x14ac:dyDescent="0.25">
      <c r="A14" s="13"/>
      <c r="B14" s="128" t="s">
        <v>77</v>
      </c>
      <c r="C14" s="129"/>
      <c r="D14" s="130"/>
      <c r="E14" s="11"/>
      <c r="F14" s="39" t="str">
        <f t="shared" si="0"/>
        <v>Tax.-ID: 112353854</v>
      </c>
      <c r="G14" s="115"/>
      <c r="H14" s="119"/>
      <c r="I14" s="14"/>
      <c r="L14" s="103">
        <f ca="1">VLOOKUP(G5,[1]Sheet1!$A$9:$I$7290,2,FALSE)</f>
        <v>36.549999999999997</v>
      </c>
    </row>
    <row r="15" spans="1:23" x14ac:dyDescent="0.2">
      <c r="A15" s="13"/>
      <c r="B15" s="11"/>
      <c r="C15" s="11"/>
      <c r="D15" s="11"/>
      <c r="E15" s="11"/>
      <c r="F15" s="11"/>
      <c r="G15" s="28"/>
      <c r="H15" s="29"/>
      <c r="I15" s="14"/>
    </row>
    <row r="16" spans="1:23" x14ac:dyDescent="0.2">
      <c r="A16" s="13"/>
      <c r="B16" s="11" t="s">
        <v>78</v>
      </c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x14ac:dyDescent="0.2">
      <c r="A17" s="13"/>
      <c r="B17" s="11"/>
      <c r="C17" s="11"/>
      <c r="D17" s="11"/>
      <c r="E17" s="11"/>
      <c r="F17" s="11"/>
      <c r="I17" s="14"/>
    </row>
    <row r="18" spans="1:9" ht="13.5" thickBot="1" x14ac:dyDescent="0.25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 x14ac:dyDescent="0.25">
      <c r="A19" s="13"/>
      <c r="B19" s="104" t="s">
        <v>11</v>
      </c>
      <c r="C19" s="105" t="s">
        <v>7</v>
      </c>
      <c r="D19" s="131" t="s">
        <v>13</v>
      </c>
      <c r="E19" s="132"/>
      <c r="F19" s="106" t="s">
        <v>0</v>
      </c>
      <c r="G19" s="107" t="s">
        <v>9</v>
      </c>
      <c r="H19" s="108" t="s">
        <v>10</v>
      </c>
      <c r="I19" s="14"/>
    </row>
    <row r="20" spans="1:9" ht="24" x14ac:dyDescent="0.2">
      <c r="A20" s="13"/>
      <c r="B20" s="1">
        <v>15</v>
      </c>
      <c r="C20" s="36" t="s">
        <v>51</v>
      </c>
      <c r="D20" s="112" t="s">
        <v>52</v>
      </c>
      <c r="E20" s="113"/>
      <c r="F20" s="42" t="s">
        <v>80</v>
      </c>
      <c r="G20" s="21">
        <v>21.64</v>
      </c>
      <c r="H20" s="22">
        <v>324.60000000000002</v>
      </c>
      <c r="I20" s="14"/>
    </row>
    <row r="21" spans="1:9" ht="24" x14ac:dyDescent="0.2">
      <c r="A21" s="13"/>
      <c r="B21" s="1">
        <v>20</v>
      </c>
      <c r="C21" s="36" t="s">
        <v>51</v>
      </c>
      <c r="D21" s="112" t="s">
        <v>53</v>
      </c>
      <c r="E21" s="113"/>
      <c r="F21" s="42" t="s">
        <v>80</v>
      </c>
      <c r="G21" s="21">
        <v>21.64</v>
      </c>
      <c r="H21" s="22">
        <v>432.8</v>
      </c>
      <c r="I21" s="14"/>
    </row>
    <row r="22" spans="1:9" ht="24" x14ac:dyDescent="0.2">
      <c r="A22" s="13"/>
      <c r="B22" s="1">
        <v>15</v>
      </c>
      <c r="C22" s="36" t="s">
        <v>51</v>
      </c>
      <c r="D22" s="112" t="s">
        <v>54</v>
      </c>
      <c r="E22" s="113"/>
      <c r="F22" s="42" t="s">
        <v>80</v>
      </c>
      <c r="G22" s="21">
        <v>21.64</v>
      </c>
      <c r="H22" s="22">
        <v>324.60000000000002</v>
      </c>
      <c r="I22" s="14"/>
    </row>
    <row r="23" spans="1:9" ht="24" x14ac:dyDescent="0.2">
      <c r="A23" s="13"/>
      <c r="B23" s="1">
        <v>10</v>
      </c>
      <c r="C23" s="36" t="s">
        <v>55</v>
      </c>
      <c r="D23" s="112" t="s">
        <v>56</v>
      </c>
      <c r="E23" s="113"/>
      <c r="F23" s="42" t="s">
        <v>81</v>
      </c>
      <c r="G23" s="21">
        <v>21.93</v>
      </c>
      <c r="H23" s="22">
        <v>219.3</v>
      </c>
      <c r="I23" s="14"/>
    </row>
    <row r="24" spans="1:9" ht="24" x14ac:dyDescent="0.2">
      <c r="A24" s="13"/>
      <c r="B24" s="1">
        <v>10</v>
      </c>
      <c r="C24" s="36" t="s">
        <v>55</v>
      </c>
      <c r="D24" s="112" t="s">
        <v>57</v>
      </c>
      <c r="E24" s="113"/>
      <c r="F24" s="42" t="s">
        <v>81</v>
      </c>
      <c r="G24" s="21">
        <v>21.93</v>
      </c>
      <c r="H24" s="22">
        <v>219.3</v>
      </c>
      <c r="I24" s="14"/>
    </row>
    <row r="25" spans="1:9" ht="24" x14ac:dyDescent="0.2">
      <c r="A25" s="13"/>
      <c r="B25" s="1">
        <v>10</v>
      </c>
      <c r="C25" s="36" t="s">
        <v>55</v>
      </c>
      <c r="D25" s="112" t="s">
        <v>58</v>
      </c>
      <c r="E25" s="113"/>
      <c r="F25" s="42" t="s">
        <v>81</v>
      </c>
      <c r="G25" s="21">
        <v>21.93</v>
      </c>
      <c r="H25" s="22">
        <v>219.3</v>
      </c>
      <c r="I25" s="14"/>
    </row>
    <row r="26" spans="1:9" ht="24" x14ac:dyDescent="0.2">
      <c r="A26" s="13"/>
      <c r="B26" s="1">
        <v>10</v>
      </c>
      <c r="C26" s="36" t="s">
        <v>59</v>
      </c>
      <c r="D26" s="112" t="s">
        <v>60</v>
      </c>
      <c r="E26" s="113"/>
      <c r="F26" s="42" t="s">
        <v>82</v>
      </c>
      <c r="G26" s="21">
        <v>14.31</v>
      </c>
      <c r="H26" s="22">
        <v>143.1</v>
      </c>
      <c r="I26" s="14"/>
    </row>
    <row r="27" spans="1:9" ht="24" x14ac:dyDescent="0.2">
      <c r="A27" s="13"/>
      <c r="B27" s="1">
        <v>10</v>
      </c>
      <c r="C27" s="36" t="s">
        <v>59</v>
      </c>
      <c r="D27" s="112" t="s">
        <v>61</v>
      </c>
      <c r="E27" s="113"/>
      <c r="F27" s="42" t="s">
        <v>82</v>
      </c>
      <c r="G27" s="21">
        <v>14.31</v>
      </c>
      <c r="H27" s="22">
        <v>143.1</v>
      </c>
      <c r="I27" s="14"/>
    </row>
    <row r="28" spans="1:9" ht="24" x14ac:dyDescent="0.2">
      <c r="A28" s="13"/>
      <c r="B28" s="1">
        <v>10</v>
      </c>
      <c r="C28" s="36" t="s">
        <v>59</v>
      </c>
      <c r="D28" s="112" t="s">
        <v>58</v>
      </c>
      <c r="E28" s="113"/>
      <c r="F28" s="42" t="s">
        <v>82</v>
      </c>
      <c r="G28" s="21">
        <v>14.31</v>
      </c>
      <c r="H28" s="22">
        <v>143.1</v>
      </c>
      <c r="I28" s="14"/>
    </row>
    <row r="29" spans="1:9" ht="24" x14ac:dyDescent="0.2">
      <c r="A29" s="13"/>
      <c r="B29" s="1">
        <v>10</v>
      </c>
      <c r="C29" s="36" t="s">
        <v>59</v>
      </c>
      <c r="D29" s="112" t="s">
        <v>56</v>
      </c>
      <c r="E29" s="113"/>
      <c r="F29" s="42" t="s">
        <v>82</v>
      </c>
      <c r="G29" s="21">
        <v>14.31</v>
      </c>
      <c r="H29" s="22">
        <v>143.1</v>
      </c>
      <c r="I29" s="14"/>
    </row>
    <row r="30" spans="1:9" ht="24" x14ac:dyDescent="0.2">
      <c r="A30" s="13"/>
      <c r="B30" s="1">
        <v>10</v>
      </c>
      <c r="C30" s="36" t="s">
        <v>59</v>
      </c>
      <c r="D30" s="112" t="s">
        <v>57</v>
      </c>
      <c r="E30" s="113"/>
      <c r="F30" s="42" t="s">
        <v>82</v>
      </c>
      <c r="G30" s="21">
        <v>14.31</v>
      </c>
      <c r="H30" s="22">
        <v>143.1</v>
      </c>
      <c r="I30" s="14"/>
    </row>
    <row r="31" spans="1:9" ht="24" x14ac:dyDescent="0.2">
      <c r="A31" s="13"/>
      <c r="B31" s="1">
        <v>10</v>
      </c>
      <c r="C31" s="36" t="s">
        <v>59</v>
      </c>
      <c r="D31" s="112" t="s">
        <v>62</v>
      </c>
      <c r="E31" s="113"/>
      <c r="F31" s="42" t="s">
        <v>82</v>
      </c>
      <c r="G31" s="21">
        <v>14.31</v>
      </c>
      <c r="H31" s="22">
        <v>143.1</v>
      </c>
      <c r="I31" s="14"/>
    </row>
    <row r="32" spans="1:9" ht="30.75" customHeight="1" x14ac:dyDescent="0.2">
      <c r="A32" s="13"/>
      <c r="B32" s="1">
        <v>10</v>
      </c>
      <c r="C32" s="36" t="s">
        <v>63</v>
      </c>
      <c r="D32" s="112" t="s">
        <v>64</v>
      </c>
      <c r="E32" s="113"/>
      <c r="F32" s="42" t="s">
        <v>83</v>
      </c>
      <c r="G32" s="21">
        <v>20.54</v>
      </c>
      <c r="H32" s="22">
        <v>205.4</v>
      </c>
      <c r="I32" s="14"/>
    </row>
    <row r="33" spans="1:9" ht="30.75" customHeight="1" x14ac:dyDescent="0.2">
      <c r="A33" s="13"/>
      <c r="B33" s="1">
        <v>10</v>
      </c>
      <c r="C33" s="36" t="s">
        <v>63</v>
      </c>
      <c r="D33" s="112" t="s">
        <v>65</v>
      </c>
      <c r="E33" s="113"/>
      <c r="F33" s="42" t="s">
        <v>83</v>
      </c>
      <c r="G33" s="21">
        <v>20.54</v>
      </c>
      <c r="H33" s="22">
        <v>205.4</v>
      </c>
      <c r="I33" s="14"/>
    </row>
    <row r="34" spans="1:9" ht="30.75" customHeight="1" x14ac:dyDescent="0.2">
      <c r="A34" s="13"/>
      <c r="B34" s="1">
        <v>10</v>
      </c>
      <c r="C34" s="36" t="s">
        <v>63</v>
      </c>
      <c r="D34" s="112" t="s">
        <v>66</v>
      </c>
      <c r="E34" s="113"/>
      <c r="F34" s="42" t="s">
        <v>83</v>
      </c>
      <c r="G34" s="21">
        <v>20.54</v>
      </c>
      <c r="H34" s="22">
        <v>205.4</v>
      </c>
      <c r="I34" s="14"/>
    </row>
    <row r="35" spans="1:9" ht="30.75" customHeight="1" x14ac:dyDescent="0.2">
      <c r="A35" s="13"/>
      <c r="B35" s="1">
        <v>10</v>
      </c>
      <c r="C35" s="36" t="s">
        <v>63</v>
      </c>
      <c r="D35" s="112" t="s">
        <v>67</v>
      </c>
      <c r="E35" s="113"/>
      <c r="F35" s="42" t="s">
        <v>83</v>
      </c>
      <c r="G35" s="21">
        <v>20.54</v>
      </c>
      <c r="H35" s="22">
        <v>205.4</v>
      </c>
      <c r="I35" s="14"/>
    </row>
    <row r="36" spans="1:9" ht="30.75" customHeight="1" x14ac:dyDescent="0.2">
      <c r="A36" s="13"/>
      <c r="B36" s="1">
        <v>10</v>
      </c>
      <c r="C36" s="36" t="s">
        <v>63</v>
      </c>
      <c r="D36" s="112" t="s">
        <v>68</v>
      </c>
      <c r="E36" s="113"/>
      <c r="F36" s="42" t="s">
        <v>83</v>
      </c>
      <c r="G36" s="21">
        <v>20.54</v>
      </c>
      <c r="H36" s="22">
        <v>205.4</v>
      </c>
      <c r="I36" s="14"/>
    </row>
    <row r="37" spans="1:9" ht="30.75" customHeight="1" x14ac:dyDescent="0.2">
      <c r="A37" s="13"/>
      <c r="B37" s="1">
        <v>10</v>
      </c>
      <c r="C37" s="36" t="s">
        <v>63</v>
      </c>
      <c r="D37" s="112" t="s">
        <v>69</v>
      </c>
      <c r="E37" s="113"/>
      <c r="F37" s="42" t="s">
        <v>83</v>
      </c>
      <c r="G37" s="21">
        <v>20.54</v>
      </c>
      <c r="H37" s="22">
        <v>205.4</v>
      </c>
      <c r="I37" s="14"/>
    </row>
    <row r="38" spans="1:9" ht="24" x14ac:dyDescent="0.2">
      <c r="A38" s="13"/>
      <c r="B38" s="1">
        <v>10</v>
      </c>
      <c r="C38" s="37" t="s">
        <v>70</v>
      </c>
      <c r="D38" s="112" t="s">
        <v>52</v>
      </c>
      <c r="E38" s="113"/>
      <c r="F38" s="42" t="s">
        <v>84</v>
      </c>
      <c r="G38" s="21">
        <v>21.64</v>
      </c>
      <c r="H38" s="22">
        <v>216.4</v>
      </c>
      <c r="I38" s="14"/>
    </row>
    <row r="39" spans="1:9" ht="24" x14ac:dyDescent="0.2">
      <c r="A39" s="13"/>
      <c r="B39" s="1">
        <v>10</v>
      </c>
      <c r="C39" s="37" t="s">
        <v>70</v>
      </c>
      <c r="D39" s="112" t="s">
        <v>71</v>
      </c>
      <c r="E39" s="113"/>
      <c r="F39" s="42" t="s">
        <v>84</v>
      </c>
      <c r="G39" s="21">
        <v>21.64</v>
      </c>
      <c r="H39" s="22">
        <v>216.4</v>
      </c>
      <c r="I39" s="14"/>
    </row>
    <row r="40" spans="1:9" ht="24" x14ac:dyDescent="0.2">
      <c r="A40" s="13"/>
      <c r="B40" s="1">
        <v>10</v>
      </c>
      <c r="C40" s="37" t="s">
        <v>70</v>
      </c>
      <c r="D40" s="112" t="s">
        <v>53</v>
      </c>
      <c r="E40" s="113"/>
      <c r="F40" s="42" t="s">
        <v>84</v>
      </c>
      <c r="G40" s="21">
        <v>21.64</v>
      </c>
      <c r="H40" s="22">
        <v>216.4</v>
      </c>
      <c r="I40" s="14"/>
    </row>
    <row r="41" spans="1:9" ht="12.4" customHeight="1" x14ac:dyDescent="0.2">
      <c r="A41" s="13"/>
      <c r="B41" s="1"/>
      <c r="C41" s="96"/>
      <c r="D41" s="112"/>
      <c r="E41" s="113"/>
      <c r="F41" s="42"/>
      <c r="G41" s="21">
        <v>0</v>
      </c>
      <c r="H41" s="22">
        <v>0</v>
      </c>
      <c r="I41" s="14"/>
    </row>
    <row r="42" spans="1:9" ht="12.4" customHeight="1" x14ac:dyDescent="0.2">
      <c r="A42" s="13"/>
      <c r="B42" s="1"/>
      <c r="C42" s="37"/>
      <c r="D42" s="133"/>
      <c r="E42" s="134"/>
      <c r="F42" s="42" t="s">
        <v>26</v>
      </c>
      <c r="G42" s="21">
        <v>-80.099999999999994</v>
      </c>
      <c r="H42" s="22">
        <v>-80.099999999999994</v>
      </c>
      <c r="I42" s="14"/>
    </row>
    <row r="43" spans="1:9" ht="12.4" customHeight="1" thickBot="1" x14ac:dyDescent="0.25">
      <c r="A43" s="13"/>
      <c r="B43" s="23"/>
      <c r="C43" s="24"/>
      <c r="D43" s="120"/>
      <c r="E43" s="121"/>
      <c r="F43" s="43"/>
      <c r="G43" s="25">
        <f>ROUND(IF(ISBLANK(C43),0,VLOOKUP(C43,'[2]Acha Air Sales Price List'!$B$1:$X$65536,12,FALSE)*$W$14),2)</f>
        <v>0</v>
      </c>
      <c r="H43" s="26">
        <f>ROUND(IF(ISNUMBER(B43), G43*B43, 0),5)</f>
        <v>0</v>
      </c>
      <c r="I43" s="14"/>
    </row>
    <row r="44" spans="1:9" ht="10.5" customHeight="1" thickBot="1" x14ac:dyDescent="0.25">
      <c r="A44" s="13"/>
      <c r="B44" s="2"/>
      <c r="C44" s="2"/>
      <c r="D44" s="2"/>
      <c r="E44" s="2"/>
      <c r="F44" s="2"/>
      <c r="G44" s="31"/>
      <c r="H44" s="32"/>
      <c r="I44" s="14"/>
    </row>
    <row r="45" spans="1:9" ht="16.5" thickBot="1" x14ac:dyDescent="0.3">
      <c r="A45" s="13"/>
      <c r="B45" s="30" t="s">
        <v>17</v>
      </c>
      <c r="C45" s="3"/>
      <c r="D45" s="3"/>
      <c r="E45" s="3"/>
      <c r="F45" s="3"/>
      <c r="G45" s="33" t="s">
        <v>18</v>
      </c>
      <c r="H45" s="34">
        <f>SUM(H20:H43)</f>
        <v>4399.9999999999991</v>
      </c>
      <c r="I45" s="14"/>
    </row>
    <row r="46" spans="1:9" ht="16.5" hidden="1" thickBot="1" x14ac:dyDescent="0.3">
      <c r="A46" s="13"/>
      <c r="B46" s="30" t="s">
        <v>17</v>
      </c>
      <c r="C46" s="3"/>
      <c r="D46" s="3"/>
      <c r="E46" s="3"/>
      <c r="F46" s="3"/>
      <c r="G46" s="33" t="s">
        <v>23</v>
      </c>
      <c r="H46" s="34">
        <f>H45/41.5</f>
        <v>106.02409638554215</v>
      </c>
      <c r="I46" s="14"/>
    </row>
    <row r="47" spans="1:9" ht="16.5" hidden="1" thickBot="1" x14ac:dyDescent="0.3">
      <c r="A47" s="13"/>
      <c r="B47" s="30"/>
      <c r="C47" s="3"/>
      <c r="D47" s="3"/>
      <c r="E47" s="3"/>
      <c r="F47" s="3"/>
      <c r="G47" s="33" t="s">
        <v>25</v>
      </c>
      <c r="H47" s="34">
        <v>40</v>
      </c>
      <c r="I47" s="14"/>
    </row>
    <row r="48" spans="1:9" ht="16.5" hidden="1" thickBot="1" x14ac:dyDescent="0.3">
      <c r="A48" s="13"/>
      <c r="B48" s="30"/>
      <c r="C48" s="3"/>
      <c r="D48" s="3"/>
      <c r="E48" s="3"/>
      <c r="F48" s="3"/>
      <c r="G48" s="33" t="s">
        <v>24</v>
      </c>
      <c r="H48" s="34">
        <f>(H47-H46)*41.5</f>
        <v>-2739.9999999999991</v>
      </c>
      <c r="I48" s="14"/>
    </row>
    <row r="49" spans="1:9" ht="10.5" customHeight="1" x14ac:dyDescent="0.2">
      <c r="A49" s="18"/>
      <c r="B49" s="19"/>
      <c r="C49" s="19"/>
      <c r="D49" s="19"/>
      <c r="E49" s="19"/>
      <c r="F49" s="19"/>
      <c r="G49" s="19"/>
      <c r="H49" s="19"/>
      <c r="I49" s="20"/>
    </row>
    <row r="53" spans="1:9" x14ac:dyDescent="0.2">
      <c r="H53" s="44"/>
    </row>
  </sheetData>
  <mergeCells count="38">
    <mergeCell ref="D32:E32"/>
    <mergeCell ref="D33:E33"/>
    <mergeCell ref="D34:E34"/>
    <mergeCell ref="D35:E35"/>
    <mergeCell ref="D36:E36"/>
    <mergeCell ref="D30:E30"/>
    <mergeCell ref="D31:E31"/>
    <mergeCell ref="D37:E37"/>
    <mergeCell ref="D38:E38"/>
    <mergeCell ref="D39:E39"/>
    <mergeCell ref="D40:E4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41:E41"/>
    <mergeCell ref="D42:E42"/>
    <mergeCell ref="D43:E43"/>
    <mergeCell ref="B8:D8"/>
    <mergeCell ref="B9:D9"/>
    <mergeCell ref="B10:D10"/>
    <mergeCell ref="B11:D11"/>
    <mergeCell ref="B12:D12"/>
    <mergeCell ref="B13:D13"/>
    <mergeCell ref="B14:D14"/>
    <mergeCell ref="D19:E19"/>
    <mergeCell ref="G9:G10"/>
    <mergeCell ref="G11:G12"/>
    <mergeCell ref="G13:G14"/>
    <mergeCell ref="H9:H10"/>
    <mergeCell ref="H11:H12"/>
    <mergeCell ref="H13:H14"/>
    <mergeCell ref="D20:E20"/>
  </mergeCells>
  <phoneticPr fontId="0" type="noConversion"/>
  <conditionalFormatting sqref="B41:B43">
    <cfRule type="cellIs" dxfId="12" priority="11" stopIfTrue="1" operator="equal">
      <formula>"ALERT"</formula>
    </cfRule>
  </conditionalFormatting>
  <conditionalFormatting sqref="F9:F14">
    <cfRule type="cellIs" dxfId="11" priority="7" stopIfTrue="1" operator="equal">
      <formula>0</formula>
    </cfRule>
  </conditionalFormatting>
  <conditionalFormatting sqref="F10:F14">
    <cfRule type="containsBlanks" dxfId="10" priority="8" stopIfTrue="1">
      <formula>LEN(TRIM(F10))=0</formula>
    </cfRule>
  </conditionalFormatting>
  <conditionalFormatting sqref="F20:F40">
    <cfRule type="containsText" dxfId="9" priority="2" stopIfTrue="1" operator="containsText" text="Exchange rate :">
      <formula>NOT(ISERROR(SEARCH("Exchange rate :",F20)))</formula>
    </cfRule>
  </conditionalFormatting>
  <conditionalFormatting sqref="H45:H48 F20:H43">
    <cfRule type="containsErrors" dxfId="8" priority="4" stopIfTrue="1">
      <formula>ISERROR(F20)</formula>
    </cfRule>
    <cfRule type="cellIs" dxfId="7" priority="5" stopIfTrue="1" operator="equal">
      <formula>"NA"</formula>
    </cfRule>
    <cfRule type="cellIs" dxfId="6" priority="6" stopIfTrue="1" operator="equal">
      <formula>0</formula>
    </cfRule>
  </conditionalFormatting>
  <conditionalFormatting sqref="B20:B40">
    <cfRule type="cellIs" dxfId="5" priority="1" stopIfTrue="1" operator="equal">
      <formula>"ALERT"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382"/>
  <sheetViews>
    <sheetView zoomScaleNormal="100" workbookViewId="0">
      <selection activeCell="A6" sqref="A6"/>
    </sheetView>
  </sheetViews>
  <sheetFormatPr defaultRowHeight="12.75" x14ac:dyDescent="0.2"/>
  <cols>
    <col min="1" max="1" width="55.140625" style="93" customWidth="1"/>
    <col min="2" max="2" width="9.140625" style="93"/>
    <col min="3" max="3" width="7.28515625" style="93" customWidth="1"/>
    <col min="4" max="4" width="11.28515625" style="93" customWidth="1"/>
    <col min="5" max="5" width="10.28515625" style="93" customWidth="1"/>
    <col min="6" max="6" width="10" style="93" customWidth="1"/>
    <col min="7" max="7" width="12.140625" style="93" bestFit="1" customWidth="1"/>
    <col min="8" max="16384" width="9.140625" style="93"/>
  </cols>
  <sheetData>
    <row r="1" spans="1:8" s="51" customFormat="1" ht="21" customHeight="1" thickBot="1" x14ac:dyDescent="0.25">
      <c r="A1" s="46" t="s">
        <v>1</v>
      </c>
      <c r="B1" s="47" t="s">
        <v>27</v>
      </c>
      <c r="C1" s="48"/>
      <c r="D1" s="48"/>
      <c r="E1" s="48"/>
      <c r="F1" s="48"/>
      <c r="G1" s="49"/>
      <c r="H1" s="50"/>
    </row>
    <row r="2" spans="1:8" s="51" customFormat="1" ht="13.5" thickBot="1" x14ac:dyDescent="0.25">
      <c r="A2" s="52" t="s">
        <v>46</v>
      </c>
      <c r="B2" s="53" t="s">
        <v>43</v>
      </c>
      <c r="C2" s="54"/>
      <c r="D2" s="55"/>
      <c r="F2" s="56" t="s">
        <v>5</v>
      </c>
      <c r="G2" s="57" t="s">
        <v>28</v>
      </c>
    </row>
    <row r="3" spans="1:8" s="51" customFormat="1" ht="15" customHeight="1" thickBot="1" x14ac:dyDescent="0.25">
      <c r="A3" s="52" t="s">
        <v>29</v>
      </c>
      <c r="F3" s="58">
        <f ca="1">Invoice!G5</f>
        <v>45463</v>
      </c>
      <c r="G3" s="59" t="e">
        <f>VLOOKUP(Invoice!H5,'[3]Invoice Number'!$A$4:$I$27310,9,FALSE)</f>
        <v>#N/A</v>
      </c>
    </row>
    <row r="4" spans="1:8" s="51" customFormat="1" x14ac:dyDescent="0.2">
      <c r="A4" s="52" t="s">
        <v>30</v>
      </c>
    </row>
    <row r="5" spans="1:8" s="51" customFormat="1" x14ac:dyDescent="0.2">
      <c r="A5" s="52" t="s">
        <v>48</v>
      </c>
    </row>
    <row r="6" spans="1:8" s="51" customFormat="1" x14ac:dyDescent="0.2">
      <c r="A6" s="52" t="s">
        <v>47</v>
      </c>
    </row>
    <row r="7" spans="1:8" s="51" customFormat="1" x14ac:dyDescent="0.2">
      <c r="A7" s="60" t="s">
        <v>2</v>
      </c>
      <c r="E7" s="61"/>
    </row>
    <row r="8" spans="1:8" s="51" customFormat="1" ht="10.5" customHeight="1" thickBot="1" x14ac:dyDescent="0.25">
      <c r="A8" s="60"/>
      <c r="E8" s="61"/>
    </row>
    <row r="9" spans="1:8" s="51" customFormat="1" ht="13.5" thickBot="1" x14ac:dyDescent="0.25">
      <c r="A9" s="98" t="s">
        <v>3</v>
      </c>
      <c r="E9" s="99" t="s">
        <v>31</v>
      </c>
      <c r="F9" s="100"/>
      <c r="G9" s="101"/>
    </row>
    <row r="10" spans="1:8" s="51" customFormat="1" x14ac:dyDescent="0.2">
      <c r="A10" s="62" t="str">
        <f>Invoice!B9</f>
        <v>Allerlei Fulda</v>
      </c>
      <c r="B10" s="63"/>
      <c r="C10" s="63"/>
      <c r="E10" s="64" t="str">
        <f>Invoice!F9</f>
        <v>Allerlei Fulda</v>
      </c>
      <c r="F10" s="65"/>
      <c r="G10" s="66"/>
    </row>
    <row r="11" spans="1:8" s="51" customFormat="1" x14ac:dyDescent="0.2">
      <c r="A11" s="67" t="str">
        <f>Invoice!B10</f>
        <v>Michael Homann</v>
      </c>
      <c r="B11" s="68"/>
      <c r="C11" s="68"/>
      <c r="E11" s="69" t="str">
        <f>Invoice!F10</f>
        <v>Michael Homann</v>
      </c>
      <c r="F11" s="70"/>
      <c r="G11" s="71"/>
    </row>
    <row r="12" spans="1:8" s="51" customFormat="1" x14ac:dyDescent="0.2">
      <c r="A12" s="67" t="str">
        <f>Invoice!B11</f>
        <v>Pegasusstr. 24a</v>
      </c>
      <c r="B12" s="68"/>
      <c r="C12" s="68"/>
      <c r="E12" s="69" t="str">
        <f>Invoice!F11</f>
        <v>Pegasusstr. 24a</v>
      </c>
      <c r="F12" s="70"/>
      <c r="G12" s="71"/>
    </row>
    <row r="13" spans="1:8" s="51" customFormat="1" x14ac:dyDescent="0.2">
      <c r="A13" s="67" t="str">
        <f>Invoice!B12</f>
        <v>36041 Fulda</v>
      </c>
      <c r="B13" s="68"/>
      <c r="C13" s="68"/>
      <c r="E13" s="69" t="str">
        <f>Invoice!F12</f>
        <v>36041 Fulda</v>
      </c>
      <c r="F13" s="70"/>
      <c r="G13" s="71"/>
    </row>
    <row r="14" spans="1:8" s="51" customFormat="1" x14ac:dyDescent="0.2">
      <c r="A14" s="67" t="str">
        <f>Invoice!B13</f>
        <v>Germany</v>
      </c>
      <c r="B14" s="68"/>
      <c r="C14" s="68"/>
      <c r="D14" s="97">
        <f ca="1">VLOOKUP(F3,[1]Sheet1!$A$9:$F$7290,2,FALSE)</f>
        <v>36.549999999999997</v>
      </c>
      <c r="E14" s="69" t="str">
        <f>Invoice!F13</f>
        <v>Germany</v>
      </c>
      <c r="F14" s="70"/>
      <c r="G14" s="71"/>
    </row>
    <row r="15" spans="1:8" s="51" customFormat="1" ht="13.5" thickBot="1" x14ac:dyDescent="0.25">
      <c r="A15" s="72" t="str">
        <f>Invoice!B14</f>
        <v>Tax.-ID: 112353854</v>
      </c>
      <c r="E15" s="73" t="str">
        <f>Invoice!F14</f>
        <v>Tax.-ID: 112353854</v>
      </c>
      <c r="F15" s="74"/>
      <c r="G15" s="75"/>
    </row>
    <row r="16" spans="1:8" s="51" customFormat="1" ht="13.5" customHeight="1" thickBot="1" x14ac:dyDescent="0.25">
      <c r="A16" s="76"/>
    </row>
    <row r="17" spans="1:7" s="51" customFormat="1" ht="13.5" thickBot="1" x14ac:dyDescent="0.25">
      <c r="A17" s="135" t="s">
        <v>0</v>
      </c>
      <c r="B17" s="136" t="s">
        <v>32</v>
      </c>
      <c r="C17" s="136" t="s">
        <v>33</v>
      </c>
      <c r="D17" s="136" t="s">
        <v>34</v>
      </c>
      <c r="E17" s="136" t="s">
        <v>35</v>
      </c>
      <c r="F17" s="136" t="s">
        <v>36</v>
      </c>
      <c r="G17" s="136" t="s">
        <v>37</v>
      </c>
    </row>
    <row r="18" spans="1:7" s="79" customFormat="1" ht="27.75" customHeight="1" x14ac:dyDescent="0.2">
      <c r="A18" s="137" t="str">
        <f>Invoice!F20</f>
        <v>Premium PVD plated surgical steel circular barbell, 16g (1.2mm) with two 3mm balls</v>
      </c>
      <c r="B18" s="138" t="str">
        <f>Invoice!C20</f>
        <v>CBETB</v>
      </c>
      <c r="C18" s="139">
        <f>Invoice!B20</f>
        <v>15</v>
      </c>
      <c r="D18" s="140">
        <f ca="1">F18/$D$14</f>
        <v>0.59206566347469225</v>
      </c>
      <c r="E18" s="140">
        <f ca="1">G18/$D$14</f>
        <v>8.8809849521203841</v>
      </c>
      <c r="F18" s="141">
        <f>Invoice!G20</f>
        <v>21.64</v>
      </c>
      <c r="G18" s="142">
        <f>C18*F18</f>
        <v>324.60000000000002</v>
      </c>
    </row>
    <row r="19" spans="1:7" s="79" customFormat="1" ht="27.75" customHeight="1" x14ac:dyDescent="0.2">
      <c r="A19" s="137" t="str">
        <f>Invoice!F21</f>
        <v>Premium PVD plated surgical steel circular barbell, 16g (1.2mm) with two 3mm balls</v>
      </c>
      <c r="B19" s="138" t="str">
        <f>Invoice!C21</f>
        <v>CBETB</v>
      </c>
      <c r="C19" s="139">
        <f>Invoice!B21</f>
        <v>20</v>
      </c>
      <c r="D19" s="143">
        <f t="shared" ref="D19:E38" ca="1" si="0">F19/$D$14</f>
        <v>0.59206566347469225</v>
      </c>
      <c r="E19" s="143">
        <f t="shared" ca="1" si="0"/>
        <v>11.841313269493845</v>
      </c>
      <c r="F19" s="144">
        <f>Invoice!G21</f>
        <v>21.64</v>
      </c>
      <c r="G19" s="145">
        <f t="shared" ref="G19:G38" si="1">C19*F19</f>
        <v>432.8</v>
      </c>
    </row>
    <row r="20" spans="1:7" s="79" customFormat="1" ht="27.75" customHeight="1" x14ac:dyDescent="0.2">
      <c r="A20" s="137" t="str">
        <f>Invoice!F22</f>
        <v>Premium PVD plated surgical steel circular barbell, 16g (1.2mm) with two 3mm balls</v>
      </c>
      <c r="B20" s="138" t="str">
        <f>Invoice!C22</f>
        <v>CBETB</v>
      </c>
      <c r="C20" s="139">
        <f>Invoice!B22</f>
        <v>15</v>
      </c>
      <c r="D20" s="143">
        <f t="shared" ca="1" si="0"/>
        <v>0.59206566347469225</v>
      </c>
      <c r="E20" s="143">
        <f t="shared" ca="1" si="0"/>
        <v>8.8809849521203841</v>
      </c>
      <c r="F20" s="144">
        <f>Invoice!G22</f>
        <v>21.64</v>
      </c>
      <c r="G20" s="145">
        <f t="shared" si="1"/>
        <v>324.60000000000002</v>
      </c>
    </row>
    <row r="21" spans="1:7" s="79" customFormat="1" ht="27.75" customHeight="1" x14ac:dyDescent="0.2">
      <c r="A21" s="137" t="str">
        <f>Invoice!F23</f>
        <v>Surgical steel circular barbell, 16g (1.2mm) with two 3mm jewel balls</v>
      </c>
      <c r="B21" s="138" t="str">
        <f>Invoice!C23</f>
        <v>CBE2C</v>
      </c>
      <c r="C21" s="139">
        <f>Invoice!B23</f>
        <v>10</v>
      </c>
      <c r="D21" s="143">
        <f t="shared" ca="1" si="0"/>
        <v>0.60000000000000009</v>
      </c>
      <c r="E21" s="143">
        <f t="shared" ca="1" si="0"/>
        <v>6.0000000000000009</v>
      </c>
      <c r="F21" s="144">
        <f>Invoice!G23</f>
        <v>21.93</v>
      </c>
      <c r="G21" s="145">
        <f t="shared" si="1"/>
        <v>219.3</v>
      </c>
    </row>
    <row r="22" spans="1:7" s="79" customFormat="1" ht="27.75" customHeight="1" x14ac:dyDescent="0.2">
      <c r="A22" s="137" t="str">
        <f>Invoice!F24</f>
        <v>Surgical steel circular barbell, 16g (1.2mm) with two 3mm jewel balls</v>
      </c>
      <c r="B22" s="138" t="str">
        <f>Invoice!C24</f>
        <v>CBE2C</v>
      </c>
      <c r="C22" s="139">
        <f>Invoice!B24</f>
        <v>10</v>
      </c>
      <c r="D22" s="143">
        <f t="shared" ca="1" si="0"/>
        <v>0.60000000000000009</v>
      </c>
      <c r="E22" s="143">
        <f t="shared" ca="1" si="0"/>
        <v>6.0000000000000009</v>
      </c>
      <c r="F22" s="144">
        <f>Invoice!G24</f>
        <v>21.93</v>
      </c>
      <c r="G22" s="145">
        <f t="shared" si="1"/>
        <v>219.3</v>
      </c>
    </row>
    <row r="23" spans="1:7" s="79" customFormat="1" ht="27.75" customHeight="1" x14ac:dyDescent="0.2">
      <c r="A23" s="137" t="str">
        <f>Invoice!F25</f>
        <v>Surgical steel circular barbell, 16g (1.2mm) with two 3mm jewel balls</v>
      </c>
      <c r="B23" s="138" t="str">
        <f>Invoice!C25</f>
        <v>CBE2C</v>
      </c>
      <c r="C23" s="139">
        <f>Invoice!B25</f>
        <v>10</v>
      </c>
      <c r="D23" s="143">
        <f t="shared" ca="1" si="0"/>
        <v>0.60000000000000009</v>
      </c>
      <c r="E23" s="143">
        <f t="shared" ca="1" si="0"/>
        <v>6.0000000000000009</v>
      </c>
      <c r="F23" s="144">
        <f>Invoice!G25</f>
        <v>21.93</v>
      </c>
      <c r="G23" s="145">
        <f t="shared" si="1"/>
        <v>219.3</v>
      </c>
    </row>
    <row r="24" spans="1:7" s="79" customFormat="1" ht="16.5" customHeight="1" x14ac:dyDescent="0.2">
      <c r="A24" s="137" t="str">
        <f>Invoice!F26</f>
        <v>Crystal labret 16g, 3mm ball, 1/4'' to 5/8'', (6mm-16mm)</v>
      </c>
      <c r="B24" s="138" t="str">
        <f>Invoice!C26</f>
        <v>LBC3</v>
      </c>
      <c r="C24" s="139">
        <f>Invoice!B26</f>
        <v>10</v>
      </c>
      <c r="D24" s="143">
        <f t="shared" ca="1" si="0"/>
        <v>0.39151846785225725</v>
      </c>
      <c r="E24" s="143">
        <f t="shared" ca="1" si="0"/>
        <v>3.9151846785225719</v>
      </c>
      <c r="F24" s="144">
        <f>Invoice!G26</f>
        <v>14.31</v>
      </c>
      <c r="G24" s="145">
        <f t="shared" si="1"/>
        <v>143.1</v>
      </c>
    </row>
    <row r="25" spans="1:7" s="79" customFormat="1" ht="16.5" customHeight="1" x14ac:dyDescent="0.2">
      <c r="A25" s="137" t="str">
        <f>Invoice!F27</f>
        <v>Crystal labret 16g, 3mm ball, 1/4'' to 5/8'', (6mm-16mm)</v>
      </c>
      <c r="B25" s="138" t="str">
        <f>Invoice!C27</f>
        <v>LBC3</v>
      </c>
      <c r="C25" s="139">
        <f>Invoice!B27</f>
        <v>10</v>
      </c>
      <c r="D25" s="143">
        <f t="shared" ca="1" si="0"/>
        <v>0.39151846785225725</v>
      </c>
      <c r="E25" s="143">
        <f t="shared" ca="1" si="0"/>
        <v>3.9151846785225719</v>
      </c>
      <c r="F25" s="144">
        <f>Invoice!G27</f>
        <v>14.31</v>
      </c>
      <c r="G25" s="145">
        <f t="shared" si="1"/>
        <v>143.1</v>
      </c>
    </row>
    <row r="26" spans="1:7" s="79" customFormat="1" ht="16.5" customHeight="1" x14ac:dyDescent="0.2">
      <c r="A26" s="137" t="str">
        <f>Invoice!F28</f>
        <v>Crystal labret 16g, 3mm ball, 1/4'' to 5/8'', (6mm-16mm)</v>
      </c>
      <c r="B26" s="138" t="str">
        <f>Invoice!C28</f>
        <v>LBC3</v>
      </c>
      <c r="C26" s="139">
        <f>Invoice!B28</f>
        <v>10</v>
      </c>
      <c r="D26" s="143">
        <f t="shared" ca="1" si="0"/>
        <v>0.39151846785225725</v>
      </c>
      <c r="E26" s="143">
        <f t="shared" ca="1" si="0"/>
        <v>3.9151846785225719</v>
      </c>
      <c r="F26" s="144">
        <f>Invoice!G28</f>
        <v>14.31</v>
      </c>
      <c r="G26" s="145">
        <f t="shared" si="1"/>
        <v>143.1</v>
      </c>
    </row>
    <row r="27" spans="1:7" s="79" customFormat="1" ht="16.5" customHeight="1" x14ac:dyDescent="0.2">
      <c r="A27" s="137" t="str">
        <f>Invoice!F29</f>
        <v>Crystal labret 16g, 3mm ball, 1/4'' to 5/8'', (6mm-16mm)</v>
      </c>
      <c r="B27" s="138" t="str">
        <f>Invoice!C29</f>
        <v>LBC3</v>
      </c>
      <c r="C27" s="139">
        <f>Invoice!B29</f>
        <v>10</v>
      </c>
      <c r="D27" s="143">
        <f t="shared" ca="1" si="0"/>
        <v>0.39151846785225725</v>
      </c>
      <c r="E27" s="143">
        <f t="shared" ca="1" si="0"/>
        <v>3.9151846785225719</v>
      </c>
      <c r="F27" s="144">
        <f>Invoice!G29</f>
        <v>14.31</v>
      </c>
      <c r="G27" s="145">
        <f t="shared" si="1"/>
        <v>143.1</v>
      </c>
    </row>
    <row r="28" spans="1:7" s="79" customFormat="1" ht="16.5" customHeight="1" x14ac:dyDescent="0.2">
      <c r="A28" s="137" t="str">
        <f>Invoice!F30</f>
        <v>Crystal labret 16g, 3mm ball, 1/4'' to 5/8'', (6mm-16mm)</v>
      </c>
      <c r="B28" s="138" t="str">
        <f>Invoice!C30</f>
        <v>LBC3</v>
      </c>
      <c r="C28" s="139">
        <f>Invoice!B30</f>
        <v>10</v>
      </c>
      <c r="D28" s="143">
        <f t="shared" ca="1" si="0"/>
        <v>0.39151846785225725</v>
      </c>
      <c r="E28" s="143">
        <f t="shared" ca="1" si="0"/>
        <v>3.9151846785225719</v>
      </c>
      <c r="F28" s="144">
        <f>Invoice!G30</f>
        <v>14.31</v>
      </c>
      <c r="G28" s="145">
        <f t="shared" si="1"/>
        <v>143.1</v>
      </c>
    </row>
    <row r="29" spans="1:7" s="79" customFormat="1" ht="15" customHeight="1" x14ac:dyDescent="0.2">
      <c r="A29" s="137" t="str">
        <f>Invoice!F31</f>
        <v>Crystal labret 16g, 3mm ball, 1/4'' to 5/8'', (6mm-16mm)</v>
      </c>
      <c r="B29" s="138" t="str">
        <f>Invoice!C31</f>
        <v>LBC3</v>
      </c>
      <c r="C29" s="139">
        <f>Invoice!B31</f>
        <v>10</v>
      </c>
      <c r="D29" s="143">
        <f t="shared" ca="1" si="0"/>
        <v>0.39151846785225725</v>
      </c>
      <c r="E29" s="143">
        <f t="shared" ca="1" si="0"/>
        <v>3.9151846785225719</v>
      </c>
      <c r="F29" s="144">
        <f>Invoice!G31</f>
        <v>14.31</v>
      </c>
      <c r="G29" s="145">
        <f t="shared" si="1"/>
        <v>143.1</v>
      </c>
    </row>
    <row r="30" spans="1:7" s="79" customFormat="1" ht="27.75" customHeight="1" x14ac:dyDescent="0.2">
      <c r="A30" s="137" t="str">
        <f>Invoice!F32</f>
        <v>Surgical steel eyebrow banana, 16g (1.2mm) with two 3mm jewel balls - length 1/4'' to 1/2'' (6mm - 1/2)</v>
      </c>
      <c r="B30" s="138" t="str">
        <f>Invoice!C32</f>
        <v>BNE2C</v>
      </c>
      <c r="C30" s="139">
        <f>Invoice!B32</f>
        <v>10</v>
      </c>
      <c r="D30" s="143">
        <f t="shared" ca="1" si="0"/>
        <v>0.56196990424076609</v>
      </c>
      <c r="E30" s="143">
        <f t="shared" ca="1" si="0"/>
        <v>5.6196990424076603</v>
      </c>
      <c r="F30" s="144">
        <f>Invoice!G32</f>
        <v>20.54</v>
      </c>
      <c r="G30" s="145">
        <f t="shared" si="1"/>
        <v>205.39999999999998</v>
      </c>
    </row>
    <row r="31" spans="1:7" s="79" customFormat="1" ht="27.75" customHeight="1" x14ac:dyDescent="0.2">
      <c r="A31" s="137" t="str">
        <f>Invoice!F33</f>
        <v>Surgical steel eyebrow banana, 16g (1.2mm) with two 3mm jewel balls - length 1/4'' to 1/2'' (6mm - 1/2)</v>
      </c>
      <c r="B31" s="138" t="str">
        <f>Invoice!C33</f>
        <v>BNE2C</v>
      </c>
      <c r="C31" s="139">
        <f>Invoice!B33</f>
        <v>10</v>
      </c>
      <c r="D31" s="143">
        <f t="shared" ca="1" si="0"/>
        <v>0.56196990424076609</v>
      </c>
      <c r="E31" s="143">
        <f t="shared" ca="1" si="0"/>
        <v>5.6196990424076603</v>
      </c>
      <c r="F31" s="144">
        <f>Invoice!G33</f>
        <v>20.54</v>
      </c>
      <c r="G31" s="145">
        <f t="shared" si="1"/>
        <v>205.39999999999998</v>
      </c>
    </row>
    <row r="32" spans="1:7" s="79" customFormat="1" ht="27.75" customHeight="1" x14ac:dyDescent="0.2">
      <c r="A32" s="137" t="str">
        <f>Invoice!F34</f>
        <v>Surgical steel eyebrow banana, 16g (1.2mm) with two 3mm jewel balls - length 1/4'' to 1/2'' (6mm - 1/2)</v>
      </c>
      <c r="B32" s="138" t="str">
        <f>Invoice!C34</f>
        <v>BNE2C</v>
      </c>
      <c r="C32" s="139">
        <f>Invoice!B34</f>
        <v>10</v>
      </c>
      <c r="D32" s="143">
        <f t="shared" ca="1" si="0"/>
        <v>0.56196990424076609</v>
      </c>
      <c r="E32" s="143">
        <f t="shared" ca="1" si="0"/>
        <v>5.6196990424076603</v>
      </c>
      <c r="F32" s="144">
        <f>Invoice!G34</f>
        <v>20.54</v>
      </c>
      <c r="G32" s="145">
        <f t="shared" si="1"/>
        <v>205.39999999999998</v>
      </c>
    </row>
    <row r="33" spans="1:7" s="79" customFormat="1" ht="27.75" customHeight="1" x14ac:dyDescent="0.2">
      <c r="A33" s="137" t="str">
        <f>Invoice!F35</f>
        <v>Surgical steel eyebrow banana, 16g (1.2mm) with two 3mm jewel balls - length 1/4'' to 1/2'' (6mm - 1/2)</v>
      </c>
      <c r="B33" s="138" t="str">
        <f>Invoice!C35</f>
        <v>BNE2C</v>
      </c>
      <c r="C33" s="139">
        <f>Invoice!B35</f>
        <v>10</v>
      </c>
      <c r="D33" s="143">
        <f t="shared" ca="1" si="0"/>
        <v>0.56196990424076609</v>
      </c>
      <c r="E33" s="143">
        <f t="shared" ca="1" si="0"/>
        <v>5.6196990424076603</v>
      </c>
      <c r="F33" s="144">
        <f>Invoice!G35</f>
        <v>20.54</v>
      </c>
      <c r="G33" s="145">
        <f t="shared" si="1"/>
        <v>205.39999999999998</v>
      </c>
    </row>
    <row r="34" spans="1:7" s="79" customFormat="1" ht="27.75" customHeight="1" x14ac:dyDescent="0.2">
      <c r="A34" s="137" t="str">
        <f>Invoice!F36</f>
        <v>Surgical steel eyebrow banana, 16g (1.2mm) with two 3mm jewel balls - length 1/4'' to 1/2'' (6mm - 1/2)</v>
      </c>
      <c r="B34" s="138" t="str">
        <f>Invoice!C36</f>
        <v>BNE2C</v>
      </c>
      <c r="C34" s="139">
        <f>Invoice!B36</f>
        <v>10</v>
      </c>
      <c r="D34" s="143">
        <f t="shared" ca="1" si="0"/>
        <v>0.56196990424076609</v>
      </c>
      <c r="E34" s="143">
        <f t="shared" ca="1" si="0"/>
        <v>5.6196990424076603</v>
      </c>
      <c r="F34" s="144">
        <f>Invoice!G36</f>
        <v>20.54</v>
      </c>
      <c r="G34" s="145">
        <f t="shared" si="1"/>
        <v>205.39999999999998</v>
      </c>
    </row>
    <row r="35" spans="1:7" s="79" customFormat="1" ht="27.75" customHeight="1" x14ac:dyDescent="0.2">
      <c r="A35" s="137" t="str">
        <f>Invoice!F37</f>
        <v>Surgical steel eyebrow banana, 16g (1.2mm) with two 3mm jewel balls - length 1/4'' to 1/2'' (6mm - 1/2)</v>
      </c>
      <c r="B35" s="138" t="str">
        <f>Invoice!C37</f>
        <v>BNE2C</v>
      </c>
      <c r="C35" s="139">
        <f>Invoice!B37</f>
        <v>10</v>
      </c>
      <c r="D35" s="143">
        <f t="shared" ca="1" si="0"/>
        <v>0.56196990424076609</v>
      </c>
      <c r="E35" s="143">
        <f t="shared" ca="1" si="0"/>
        <v>5.6196990424076603</v>
      </c>
      <c r="F35" s="144">
        <f>Invoice!G37</f>
        <v>20.54</v>
      </c>
      <c r="G35" s="145">
        <f t="shared" si="1"/>
        <v>205.39999999999998</v>
      </c>
    </row>
    <row r="36" spans="1:7" s="79" customFormat="1" ht="27.75" customHeight="1" x14ac:dyDescent="0.2">
      <c r="A36" s="137" t="str">
        <f>Invoice!F38</f>
        <v>Premium PVD plated surgical steel labret, 16g (1.2mm) with a 3mm ball</v>
      </c>
      <c r="B36" s="138" t="str">
        <f>Invoice!C38</f>
        <v>LBTB3</v>
      </c>
      <c r="C36" s="139">
        <f>Invoice!B38</f>
        <v>10</v>
      </c>
      <c r="D36" s="143">
        <f t="shared" ca="1" si="0"/>
        <v>0.59206566347469225</v>
      </c>
      <c r="E36" s="143">
        <f t="shared" ca="1" si="0"/>
        <v>5.9206566347469227</v>
      </c>
      <c r="F36" s="144">
        <f>Invoice!G38</f>
        <v>21.64</v>
      </c>
      <c r="G36" s="145">
        <f t="shared" si="1"/>
        <v>216.4</v>
      </c>
    </row>
    <row r="37" spans="1:7" s="79" customFormat="1" ht="27.75" customHeight="1" x14ac:dyDescent="0.2">
      <c r="A37" s="137" t="str">
        <f>Invoice!F39</f>
        <v>Premium PVD plated surgical steel labret, 16g (1.2mm) with a 3mm ball</v>
      </c>
      <c r="B37" s="138" t="str">
        <f>Invoice!C39</f>
        <v>LBTB3</v>
      </c>
      <c r="C37" s="139">
        <f>Invoice!B39</f>
        <v>10</v>
      </c>
      <c r="D37" s="143">
        <f t="shared" ca="1" si="0"/>
        <v>0.59206566347469225</v>
      </c>
      <c r="E37" s="143">
        <f t="shared" ca="1" si="0"/>
        <v>5.9206566347469227</v>
      </c>
      <c r="F37" s="144">
        <f>Invoice!G39</f>
        <v>21.64</v>
      </c>
      <c r="G37" s="145">
        <f t="shared" si="1"/>
        <v>216.4</v>
      </c>
    </row>
    <row r="38" spans="1:7" s="79" customFormat="1" ht="27.75" customHeight="1" x14ac:dyDescent="0.2">
      <c r="A38" s="137" t="str">
        <f>Invoice!F40</f>
        <v>Premium PVD plated surgical steel labret, 16g (1.2mm) with a 3mm ball</v>
      </c>
      <c r="B38" s="138" t="str">
        <f>Invoice!C40</f>
        <v>LBTB3</v>
      </c>
      <c r="C38" s="139">
        <f>Invoice!B40</f>
        <v>10</v>
      </c>
      <c r="D38" s="143">
        <f t="shared" ca="1" si="0"/>
        <v>0.59206566347469225</v>
      </c>
      <c r="E38" s="143">
        <f t="shared" ca="1" si="0"/>
        <v>5.9206566347469227</v>
      </c>
      <c r="F38" s="144">
        <f>Invoice!G40</f>
        <v>21.64</v>
      </c>
      <c r="G38" s="145">
        <f t="shared" si="1"/>
        <v>216.4</v>
      </c>
    </row>
    <row r="39" spans="1:7" s="79" customFormat="1" x14ac:dyDescent="0.2">
      <c r="A39" s="95"/>
      <c r="B39" s="77"/>
      <c r="C39" s="78"/>
      <c r="D39" s="80"/>
      <c r="E39" s="80"/>
      <c r="F39" s="81"/>
      <c r="G39" s="82"/>
    </row>
    <row r="40" spans="1:7" s="79" customFormat="1" x14ac:dyDescent="0.2">
      <c r="A40" s="95" t="str">
        <f>Invoice!F42</f>
        <v>Discount</v>
      </c>
      <c r="B40" s="77"/>
      <c r="C40" s="78"/>
      <c r="D40" s="80">
        <f ca="1">F40/$D$14</f>
        <v>-2.1915184678522572</v>
      </c>
      <c r="E40" s="80">
        <f ca="1">G40/$D$14</f>
        <v>-2.1915184678522572</v>
      </c>
      <c r="F40" s="81">
        <f>Invoice!G42</f>
        <v>-80.099999999999994</v>
      </c>
      <c r="G40" s="82">
        <f>F40</f>
        <v>-80.099999999999994</v>
      </c>
    </row>
    <row r="41" spans="1:7" s="79" customFormat="1" ht="13.5" thickBot="1" x14ac:dyDescent="0.25">
      <c r="A41" s="83"/>
      <c r="B41" s="84"/>
      <c r="C41" s="85"/>
      <c r="D41" s="86"/>
      <c r="E41" s="86"/>
      <c r="F41" s="87"/>
      <c r="G41" s="88"/>
    </row>
    <row r="42" spans="1:7" s="51" customFormat="1" x14ac:dyDescent="0.2">
      <c r="D42" s="51" t="s">
        <v>38</v>
      </c>
      <c r="G42" s="89">
        <f>SUM(G18:G39)</f>
        <v>4480.0999999999995</v>
      </c>
    </row>
    <row r="43" spans="1:7" s="51" customFormat="1" x14ac:dyDescent="0.2">
      <c r="A43" s="52"/>
      <c r="D43" s="51" t="s">
        <v>39</v>
      </c>
      <c r="G43" s="90">
        <f>G42+G40</f>
        <v>4399.9999999999991</v>
      </c>
    </row>
    <row r="44" spans="1:7" s="51" customFormat="1" x14ac:dyDescent="0.2">
      <c r="D44" s="51" t="s">
        <v>40</v>
      </c>
      <c r="G44" s="91">
        <f>G43-G45</f>
        <v>4112.1495327102793</v>
      </c>
    </row>
    <row r="45" spans="1:7" s="51" customFormat="1" x14ac:dyDescent="0.2">
      <c r="D45" s="51" t="s">
        <v>41</v>
      </c>
      <c r="G45" s="91">
        <f>(G43*7)/107</f>
        <v>287.85046728971957</v>
      </c>
    </row>
    <row r="46" spans="1:7" s="51" customFormat="1" x14ac:dyDescent="0.2">
      <c r="D46" s="52" t="s">
        <v>42</v>
      </c>
      <c r="G46" s="92">
        <f>SUM(G44:G45)</f>
        <v>4399.9999999999991</v>
      </c>
    </row>
    <row r="47" spans="1:7" s="51" customFormat="1" x14ac:dyDescent="0.2"/>
    <row r="48" spans="1:7" s="51" customFormat="1" ht="8.25" customHeight="1" x14ac:dyDescent="0.2"/>
    <row r="49" spans="1:1" s="51" customFormat="1" ht="11.25" customHeight="1" x14ac:dyDescent="0.2"/>
    <row r="50" spans="1:1" s="51" customFormat="1" ht="8.25" customHeight="1" x14ac:dyDescent="0.2"/>
    <row r="51" spans="1:1" s="51" customFormat="1" x14ac:dyDescent="0.2"/>
    <row r="52" spans="1:1" s="51" customFormat="1" ht="10.5" customHeight="1" x14ac:dyDescent="0.2">
      <c r="A52" s="52"/>
    </row>
    <row r="53" spans="1:1" s="51" customFormat="1" ht="9" customHeight="1" x14ac:dyDescent="0.2"/>
    <row r="54" spans="1:1" s="51" customFormat="1" ht="13.5" customHeight="1" x14ac:dyDescent="0.2">
      <c r="A54" s="52"/>
    </row>
    <row r="55" spans="1:1" s="51" customFormat="1" ht="9.75" customHeight="1" x14ac:dyDescent="0.2">
      <c r="A55" s="94"/>
    </row>
    <row r="56" spans="1:1" s="51" customFormat="1" x14ac:dyDescent="0.2"/>
    <row r="57" spans="1:1" s="51" customFormat="1" x14ac:dyDescent="0.2"/>
    <row r="58" spans="1:1" s="51" customFormat="1" x14ac:dyDescent="0.2"/>
    <row r="59" spans="1:1" s="51" customFormat="1" x14ac:dyDescent="0.2"/>
    <row r="60" spans="1:1" s="51" customFormat="1" x14ac:dyDescent="0.2"/>
    <row r="61" spans="1:1" s="51" customFormat="1" x14ac:dyDescent="0.2"/>
    <row r="62" spans="1:1" s="51" customFormat="1" x14ac:dyDescent="0.2"/>
    <row r="63" spans="1:1" s="51" customFormat="1" x14ac:dyDescent="0.2"/>
    <row r="64" spans="1:1" s="51" customFormat="1" x14ac:dyDescent="0.2"/>
    <row r="65" s="51" customFormat="1" x14ac:dyDescent="0.2"/>
    <row r="66" s="51" customFormat="1" x14ac:dyDescent="0.2"/>
    <row r="67" s="51" customFormat="1" x14ac:dyDescent="0.2"/>
    <row r="68" s="51" customFormat="1" x14ac:dyDescent="0.2"/>
    <row r="69" s="51" customFormat="1" x14ac:dyDescent="0.2"/>
    <row r="70" s="51" customFormat="1" x14ac:dyDescent="0.2"/>
    <row r="71" s="51" customFormat="1" x14ac:dyDescent="0.2"/>
    <row r="72" s="51" customFormat="1" x14ac:dyDescent="0.2"/>
    <row r="73" s="51" customFormat="1" x14ac:dyDescent="0.2"/>
    <row r="74" s="51" customFormat="1" x14ac:dyDescent="0.2"/>
    <row r="75" s="51" customFormat="1" x14ac:dyDescent="0.2"/>
    <row r="76" s="51" customFormat="1" x14ac:dyDescent="0.2"/>
    <row r="77" s="51" customFormat="1" x14ac:dyDescent="0.2"/>
    <row r="78" s="51" customFormat="1" x14ac:dyDescent="0.2"/>
    <row r="79" s="51" customFormat="1" x14ac:dyDescent="0.2"/>
    <row r="80" s="51" customFormat="1" x14ac:dyDescent="0.2"/>
    <row r="81" s="51" customFormat="1" x14ac:dyDescent="0.2"/>
    <row r="82" s="51" customFormat="1" x14ac:dyDescent="0.2"/>
    <row r="83" s="51" customFormat="1" x14ac:dyDescent="0.2"/>
    <row r="84" s="51" customFormat="1" x14ac:dyDescent="0.2"/>
    <row r="85" s="51" customFormat="1" x14ac:dyDescent="0.2"/>
    <row r="86" s="51" customFormat="1" x14ac:dyDescent="0.2"/>
    <row r="87" s="51" customFormat="1" x14ac:dyDescent="0.2"/>
    <row r="88" s="51" customFormat="1" x14ac:dyDescent="0.2"/>
    <row r="89" s="51" customFormat="1" x14ac:dyDescent="0.2"/>
    <row r="90" s="51" customFormat="1" x14ac:dyDescent="0.2"/>
    <row r="91" s="51" customFormat="1" x14ac:dyDescent="0.2"/>
    <row r="92" s="51" customFormat="1" x14ac:dyDescent="0.2"/>
    <row r="93" s="51" customFormat="1" x14ac:dyDescent="0.2"/>
    <row r="94" s="51" customFormat="1" x14ac:dyDescent="0.2"/>
    <row r="95" s="51" customFormat="1" x14ac:dyDescent="0.2"/>
    <row r="96" s="51" customFormat="1" x14ac:dyDescent="0.2"/>
    <row r="97" s="51" customFormat="1" x14ac:dyDescent="0.2"/>
    <row r="98" s="51" customFormat="1" x14ac:dyDescent="0.2"/>
    <row r="99" s="51" customFormat="1" x14ac:dyDescent="0.2"/>
    <row r="100" s="51" customFormat="1" x14ac:dyDescent="0.2"/>
    <row r="101" s="51" customFormat="1" x14ac:dyDescent="0.2"/>
    <row r="102" s="51" customFormat="1" x14ac:dyDescent="0.2"/>
    <row r="103" s="51" customFormat="1" x14ac:dyDescent="0.2"/>
    <row r="104" s="51" customFormat="1" x14ac:dyDescent="0.2"/>
    <row r="105" s="51" customFormat="1" x14ac:dyDescent="0.2"/>
    <row r="106" s="51" customFormat="1" x14ac:dyDescent="0.2"/>
    <row r="107" s="51" customFormat="1" x14ac:dyDescent="0.2"/>
    <row r="108" s="51" customFormat="1" x14ac:dyDescent="0.2"/>
    <row r="109" s="51" customFormat="1" x14ac:dyDescent="0.2"/>
    <row r="110" s="51" customFormat="1" x14ac:dyDescent="0.2"/>
    <row r="111" s="51" customFormat="1" x14ac:dyDescent="0.2"/>
    <row r="112" s="51" customFormat="1" x14ac:dyDescent="0.2"/>
    <row r="113" s="51" customFormat="1" x14ac:dyDescent="0.2"/>
    <row r="114" s="51" customFormat="1" x14ac:dyDescent="0.2"/>
    <row r="115" s="51" customFormat="1" x14ac:dyDescent="0.2"/>
    <row r="116" s="51" customFormat="1" x14ac:dyDescent="0.2"/>
    <row r="117" s="51" customFormat="1" x14ac:dyDescent="0.2"/>
    <row r="118" s="51" customFormat="1" x14ac:dyDescent="0.2"/>
    <row r="119" s="51" customFormat="1" x14ac:dyDescent="0.2"/>
    <row r="120" s="51" customFormat="1" x14ac:dyDescent="0.2"/>
    <row r="121" s="51" customFormat="1" x14ac:dyDescent="0.2"/>
    <row r="122" s="51" customFormat="1" x14ac:dyDescent="0.2"/>
    <row r="123" s="51" customFormat="1" x14ac:dyDescent="0.2"/>
    <row r="124" s="51" customFormat="1" x14ac:dyDescent="0.2"/>
    <row r="125" s="51" customFormat="1" x14ac:dyDescent="0.2"/>
    <row r="126" s="51" customFormat="1" x14ac:dyDescent="0.2"/>
    <row r="127" s="51" customFormat="1" x14ac:dyDescent="0.2"/>
    <row r="128" s="51" customFormat="1" x14ac:dyDescent="0.2"/>
    <row r="129" s="51" customFormat="1" x14ac:dyDescent="0.2"/>
    <row r="130" s="51" customFormat="1" x14ac:dyDescent="0.2"/>
    <row r="131" s="51" customFormat="1" x14ac:dyDescent="0.2"/>
    <row r="132" s="51" customFormat="1" x14ac:dyDescent="0.2"/>
    <row r="133" s="51" customFormat="1" x14ac:dyDescent="0.2"/>
    <row r="134" s="51" customFormat="1" x14ac:dyDescent="0.2"/>
    <row r="135" s="51" customFormat="1" x14ac:dyDescent="0.2"/>
    <row r="136" s="51" customFormat="1" x14ac:dyDescent="0.2"/>
    <row r="137" s="51" customFormat="1" x14ac:dyDescent="0.2"/>
    <row r="138" s="51" customFormat="1" x14ac:dyDescent="0.2"/>
    <row r="139" s="51" customFormat="1" x14ac:dyDescent="0.2"/>
    <row r="140" s="51" customFormat="1" x14ac:dyDescent="0.2"/>
    <row r="141" s="51" customFormat="1" x14ac:dyDescent="0.2"/>
    <row r="142" s="51" customFormat="1" x14ac:dyDescent="0.2"/>
    <row r="143" s="51" customFormat="1" x14ac:dyDescent="0.2"/>
    <row r="144" s="51" customFormat="1" x14ac:dyDescent="0.2"/>
    <row r="145" s="51" customFormat="1" x14ac:dyDescent="0.2"/>
    <row r="146" s="51" customFormat="1" x14ac:dyDescent="0.2"/>
    <row r="147" s="51" customFormat="1" x14ac:dyDescent="0.2"/>
    <row r="148" s="51" customFormat="1" x14ac:dyDescent="0.2"/>
    <row r="149" s="51" customFormat="1" x14ac:dyDescent="0.2"/>
    <row r="150" s="51" customFormat="1" x14ac:dyDescent="0.2"/>
    <row r="151" s="51" customFormat="1" x14ac:dyDescent="0.2"/>
    <row r="152" s="51" customFormat="1" x14ac:dyDescent="0.2"/>
    <row r="153" s="51" customFormat="1" x14ac:dyDescent="0.2"/>
    <row r="154" s="51" customFormat="1" x14ac:dyDescent="0.2"/>
    <row r="155" s="51" customFormat="1" x14ac:dyDescent="0.2"/>
    <row r="156" s="51" customFormat="1" x14ac:dyDescent="0.2"/>
    <row r="157" s="51" customFormat="1" x14ac:dyDescent="0.2"/>
    <row r="158" s="51" customFormat="1" x14ac:dyDescent="0.2"/>
    <row r="159" s="51" customFormat="1" x14ac:dyDescent="0.2"/>
    <row r="160" s="51" customFormat="1" x14ac:dyDescent="0.2"/>
    <row r="161" s="51" customFormat="1" x14ac:dyDescent="0.2"/>
    <row r="162" s="51" customFormat="1" x14ac:dyDescent="0.2"/>
    <row r="163" s="51" customFormat="1" x14ac:dyDescent="0.2"/>
    <row r="164" s="51" customFormat="1" x14ac:dyDescent="0.2"/>
    <row r="165" s="51" customFormat="1" x14ac:dyDescent="0.2"/>
    <row r="166" s="51" customFormat="1" x14ac:dyDescent="0.2"/>
    <row r="167" s="51" customFormat="1" x14ac:dyDescent="0.2"/>
    <row r="168" s="51" customFormat="1" x14ac:dyDescent="0.2"/>
    <row r="169" s="51" customFormat="1" x14ac:dyDescent="0.2"/>
    <row r="170" s="51" customFormat="1" x14ac:dyDescent="0.2"/>
    <row r="171" s="51" customFormat="1" x14ac:dyDescent="0.2"/>
    <row r="172" s="51" customFormat="1" x14ac:dyDescent="0.2"/>
    <row r="173" s="51" customFormat="1" x14ac:dyDescent="0.2"/>
    <row r="174" s="51" customFormat="1" x14ac:dyDescent="0.2"/>
    <row r="175" s="51" customFormat="1" x14ac:dyDescent="0.2"/>
    <row r="176" s="51" customFormat="1" x14ac:dyDescent="0.2"/>
    <row r="177" s="51" customFormat="1" x14ac:dyDescent="0.2"/>
    <row r="178" s="51" customFormat="1" x14ac:dyDescent="0.2"/>
    <row r="179" s="51" customFormat="1" x14ac:dyDescent="0.2"/>
    <row r="180" s="51" customFormat="1" x14ac:dyDescent="0.2"/>
    <row r="181" s="51" customFormat="1" x14ac:dyDescent="0.2"/>
    <row r="182" s="51" customFormat="1" x14ac:dyDescent="0.2"/>
    <row r="183" s="51" customFormat="1" x14ac:dyDescent="0.2"/>
    <row r="184" s="51" customFormat="1" x14ac:dyDescent="0.2"/>
    <row r="185" s="51" customFormat="1" x14ac:dyDescent="0.2"/>
    <row r="186" s="51" customFormat="1" x14ac:dyDescent="0.2"/>
    <row r="187" s="51" customFormat="1" x14ac:dyDescent="0.2"/>
    <row r="188" s="51" customFormat="1" x14ac:dyDescent="0.2"/>
    <row r="189" s="51" customFormat="1" x14ac:dyDescent="0.2"/>
    <row r="190" s="51" customFormat="1" x14ac:dyDescent="0.2"/>
    <row r="191" s="51" customFormat="1" x14ac:dyDescent="0.2"/>
    <row r="192" s="51" customFormat="1" x14ac:dyDescent="0.2"/>
    <row r="193" s="51" customFormat="1" x14ac:dyDescent="0.2"/>
    <row r="194" s="51" customFormat="1" x14ac:dyDescent="0.2"/>
    <row r="195" s="51" customFormat="1" x14ac:dyDescent="0.2"/>
    <row r="196" s="51" customFormat="1" x14ac:dyDescent="0.2"/>
    <row r="197" s="51" customFormat="1" x14ac:dyDescent="0.2"/>
    <row r="198" s="51" customFormat="1" x14ac:dyDescent="0.2"/>
    <row r="199" s="51" customFormat="1" x14ac:dyDescent="0.2"/>
    <row r="200" s="51" customFormat="1" x14ac:dyDescent="0.2"/>
    <row r="201" s="51" customFormat="1" x14ac:dyDescent="0.2"/>
    <row r="202" s="51" customFormat="1" x14ac:dyDescent="0.2"/>
    <row r="203" s="51" customFormat="1" x14ac:dyDescent="0.2"/>
    <row r="204" s="51" customFormat="1" x14ac:dyDescent="0.2"/>
    <row r="205" s="51" customFormat="1" x14ac:dyDescent="0.2"/>
    <row r="206" s="51" customFormat="1" x14ac:dyDescent="0.2"/>
    <row r="207" s="51" customFormat="1" x14ac:dyDescent="0.2"/>
    <row r="208" s="51" customFormat="1" x14ac:dyDescent="0.2"/>
    <row r="209" s="51" customFormat="1" x14ac:dyDescent="0.2"/>
    <row r="210" s="51" customFormat="1" x14ac:dyDescent="0.2"/>
    <row r="211" s="51" customFormat="1" x14ac:dyDescent="0.2"/>
    <row r="212" s="51" customFormat="1" x14ac:dyDescent="0.2"/>
    <row r="213" s="51" customFormat="1" x14ac:dyDescent="0.2"/>
    <row r="214" s="51" customFormat="1" x14ac:dyDescent="0.2"/>
    <row r="215" s="51" customFormat="1" x14ac:dyDescent="0.2"/>
    <row r="216" s="51" customFormat="1" x14ac:dyDescent="0.2"/>
    <row r="217" s="51" customFormat="1" x14ac:dyDescent="0.2"/>
    <row r="218" s="51" customFormat="1" x14ac:dyDescent="0.2"/>
    <row r="219" s="51" customFormat="1" x14ac:dyDescent="0.2"/>
    <row r="220" s="51" customFormat="1" x14ac:dyDescent="0.2"/>
    <row r="221" s="51" customFormat="1" x14ac:dyDescent="0.2"/>
    <row r="222" s="51" customFormat="1" x14ac:dyDescent="0.2"/>
    <row r="223" s="51" customFormat="1" x14ac:dyDescent="0.2"/>
    <row r="224" s="51" customFormat="1" x14ac:dyDescent="0.2"/>
    <row r="225" s="51" customFormat="1" x14ac:dyDescent="0.2"/>
    <row r="226" s="51" customFormat="1" x14ac:dyDescent="0.2"/>
    <row r="227" s="51" customFormat="1" x14ac:dyDescent="0.2"/>
    <row r="228" s="51" customFormat="1" x14ac:dyDescent="0.2"/>
    <row r="229" s="51" customFormat="1" x14ac:dyDescent="0.2"/>
    <row r="230" s="51" customFormat="1" x14ac:dyDescent="0.2"/>
    <row r="231" s="51" customFormat="1" x14ac:dyDescent="0.2"/>
    <row r="232" s="51" customFormat="1" x14ac:dyDescent="0.2"/>
    <row r="233" s="51" customFormat="1" x14ac:dyDescent="0.2"/>
    <row r="234" s="51" customFormat="1" x14ac:dyDescent="0.2"/>
    <row r="235" s="51" customFormat="1" x14ac:dyDescent="0.2"/>
    <row r="236" s="51" customFormat="1" x14ac:dyDescent="0.2"/>
    <row r="237" s="51" customFormat="1" x14ac:dyDescent="0.2"/>
    <row r="238" s="51" customFormat="1" x14ac:dyDescent="0.2"/>
    <row r="239" s="51" customFormat="1" x14ac:dyDescent="0.2"/>
    <row r="240" s="51" customFormat="1" x14ac:dyDescent="0.2"/>
    <row r="241" s="51" customFormat="1" x14ac:dyDescent="0.2"/>
    <row r="242" s="51" customFormat="1" x14ac:dyDescent="0.2"/>
    <row r="243" s="51" customFormat="1" x14ac:dyDescent="0.2"/>
    <row r="244" s="51" customFormat="1" x14ac:dyDescent="0.2"/>
    <row r="245" s="51" customFormat="1" x14ac:dyDescent="0.2"/>
    <row r="246" s="51" customFormat="1" x14ac:dyDescent="0.2"/>
    <row r="247" s="51" customFormat="1" x14ac:dyDescent="0.2"/>
    <row r="248" s="51" customFormat="1" x14ac:dyDescent="0.2"/>
    <row r="249" s="51" customFormat="1" x14ac:dyDescent="0.2"/>
    <row r="250" s="51" customFormat="1" x14ac:dyDescent="0.2"/>
    <row r="251" s="51" customFormat="1" x14ac:dyDescent="0.2"/>
    <row r="252" s="51" customFormat="1" x14ac:dyDescent="0.2"/>
    <row r="253" s="51" customFormat="1" x14ac:dyDescent="0.2"/>
    <row r="254" s="51" customFormat="1" x14ac:dyDescent="0.2"/>
    <row r="255" s="51" customFormat="1" x14ac:dyDescent="0.2"/>
    <row r="256" s="51" customFormat="1" x14ac:dyDescent="0.2"/>
    <row r="257" s="51" customFormat="1" x14ac:dyDescent="0.2"/>
    <row r="258" s="51" customFormat="1" x14ac:dyDescent="0.2"/>
    <row r="259" s="51" customFormat="1" x14ac:dyDescent="0.2"/>
    <row r="260" s="51" customFormat="1" x14ac:dyDescent="0.2"/>
    <row r="261" s="51" customFormat="1" x14ac:dyDescent="0.2"/>
    <row r="262" s="51" customFormat="1" x14ac:dyDescent="0.2"/>
    <row r="263" s="51" customFormat="1" x14ac:dyDescent="0.2"/>
    <row r="264" s="51" customFormat="1" x14ac:dyDescent="0.2"/>
    <row r="265" s="51" customFormat="1" x14ac:dyDescent="0.2"/>
    <row r="266" s="51" customFormat="1" x14ac:dyDescent="0.2"/>
    <row r="267" s="51" customFormat="1" x14ac:dyDescent="0.2"/>
    <row r="268" s="51" customFormat="1" x14ac:dyDescent="0.2"/>
    <row r="269" s="51" customFormat="1" x14ac:dyDescent="0.2"/>
    <row r="270" s="51" customFormat="1" x14ac:dyDescent="0.2"/>
    <row r="271" s="51" customFormat="1" x14ac:dyDescent="0.2"/>
    <row r="272" s="51" customFormat="1" x14ac:dyDescent="0.2"/>
    <row r="273" s="51" customFormat="1" x14ac:dyDescent="0.2"/>
    <row r="274" s="51" customFormat="1" x14ac:dyDescent="0.2"/>
    <row r="275" s="51" customFormat="1" x14ac:dyDescent="0.2"/>
    <row r="276" s="51" customFormat="1" x14ac:dyDescent="0.2"/>
    <row r="277" s="51" customFormat="1" x14ac:dyDescent="0.2"/>
    <row r="278" s="51" customFormat="1" x14ac:dyDescent="0.2"/>
    <row r="279" s="51" customFormat="1" x14ac:dyDescent="0.2"/>
    <row r="280" s="51" customFormat="1" x14ac:dyDescent="0.2"/>
    <row r="281" s="51" customFormat="1" x14ac:dyDescent="0.2"/>
    <row r="282" s="51" customFormat="1" x14ac:dyDescent="0.2"/>
    <row r="283" s="51" customFormat="1" x14ac:dyDescent="0.2"/>
    <row r="284" s="51" customFormat="1" x14ac:dyDescent="0.2"/>
    <row r="285" s="51" customFormat="1" x14ac:dyDescent="0.2"/>
    <row r="286" s="51" customFormat="1" x14ac:dyDescent="0.2"/>
    <row r="287" s="51" customFormat="1" x14ac:dyDescent="0.2"/>
    <row r="288" s="51" customFormat="1" x14ac:dyDescent="0.2"/>
    <row r="289" spans="1:7" s="51" customFormat="1" x14ac:dyDescent="0.2"/>
    <row r="290" spans="1:7" s="51" customFormat="1" x14ac:dyDescent="0.2"/>
    <row r="291" spans="1:7" s="51" customFormat="1" x14ac:dyDescent="0.2"/>
    <row r="292" spans="1:7" s="51" customFormat="1" x14ac:dyDescent="0.2"/>
    <row r="293" spans="1:7" s="51" customFormat="1" x14ac:dyDescent="0.2"/>
    <row r="294" spans="1:7" s="51" customFormat="1" x14ac:dyDescent="0.2"/>
    <row r="295" spans="1:7" s="51" customFormat="1" x14ac:dyDescent="0.2"/>
    <row r="296" spans="1:7" s="51" customFormat="1" x14ac:dyDescent="0.2"/>
    <row r="297" spans="1:7" s="51" customFormat="1" x14ac:dyDescent="0.2"/>
    <row r="298" spans="1:7" s="51" customFormat="1" x14ac:dyDescent="0.2"/>
    <row r="299" spans="1:7" s="51" customFormat="1" x14ac:dyDescent="0.2"/>
    <row r="300" spans="1:7" s="51" customFormat="1" x14ac:dyDescent="0.2"/>
    <row r="301" spans="1:7" s="51" customFormat="1" x14ac:dyDescent="0.2"/>
    <row r="302" spans="1:7" s="51" customFormat="1" x14ac:dyDescent="0.2"/>
    <row r="303" spans="1:7" s="51" customFormat="1" x14ac:dyDescent="0.2"/>
    <row r="304" spans="1:7" s="51" customFormat="1" x14ac:dyDescent="0.2">
      <c r="A304" s="93"/>
      <c r="B304" s="93"/>
      <c r="C304" s="93"/>
      <c r="D304" s="93"/>
      <c r="E304" s="93"/>
      <c r="F304" s="93"/>
      <c r="G304" s="93"/>
    </row>
    <row r="305" spans="1:7" s="51" customFormat="1" x14ac:dyDescent="0.2">
      <c r="A305" s="93"/>
      <c r="B305" s="93"/>
      <c r="C305" s="93"/>
      <c r="D305" s="93"/>
      <c r="E305" s="93"/>
      <c r="F305" s="93"/>
      <c r="G305" s="93"/>
    </row>
    <row r="306" spans="1:7" s="51" customFormat="1" x14ac:dyDescent="0.2">
      <c r="A306" s="93"/>
      <c r="B306" s="93"/>
      <c r="C306" s="93"/>
      <c r="D306" s="93"/>
      <c r="E306" s="93"/>
      <c r="F306" s="93"/>
      <c r="G306" s="93"/>
    </row>
    <row r="307" spans="1:7" s="51" customFormat="1" x14ac:dyDescent="0.2">
      <c r="A307" s="93"/>
      <c r="B307" s="93"/>
      <c r="C307" s="93"/>
      <c r="D307" s="93"/>
      <c r="E307" s="93"/>
      <c r="F307" s="93"/>
      <c r="G307" s="93"/>
    </row>
    <row r="308" spans="1:7" s="51" customFormat="1" x14ac:dyDescent="0.2">
      <c r="A308" s="93"/>
      <c r="B308" s="93"/>
      <c r="C308" s="93"/>
      <c r="D308" s="93"/>
      <c r="E308" s="93"/>
      <c r="F308" s="93"/>
      <c r="G308" s="93"/>
    </row>
    <row r="309" spans="1:7" s="51" customFormat="1" x14ac:dyDescent="0.2">
      <c r="A309" s="93"/>
      <c r="B309" s="93"/>
      <c r="C309" s="93"/>
      <c r="D309" s="93"/>
      <c r="E309" s="93"/>
      <c r="F309" s="93"/>
      <c r="G309" s="93"/>
    </row>
    <row r="310" spans="1:7" s="51" customFormat="1" x14ac:dyDescent="0.2">
      <c r="A310" s="93"/>
      <c r="B310" s="93"/>
      <c r="C310" s="93"/>
      <c r="D310" s="93"/>
      <c r="E310" s="93"/>
      <c r="F310" s="93"/>
      <c r="G310" s="93"/>
    </row>
    <row r="311" spans="1:7" s="51" customFormat="1" x14ac:dyDescent="0.2">
      <c r="A311" s="93"/>
      <c r="B311" s="93"/>
      <c r="C311" s="93"/>
      <c r="D311" s="93"/>
      <c r="E311" s="93"/>
      <c r="F311" s="93"/>
      <c r="G311" s="93"/>
    </row>
    <row r="312" spans="1:7" s="51" customFormat="1" x14ac:dyDescent="0.2">
      <c r="A312" s="93"/>
      <c r="B312" s="93"/>
      <c r="C312" s="93"/>
      <c r="D312" s="93"/>
      <c r="E312" s="93"/>
      <c r="F312" s="93"/>
      <c r="G312" s="93"/>
    </row>
    <row r="313" spans="1:7" s="51" customFormat="1" x14ac:dyDescent="0.2">
      <c r="A313" s="93"/>
      <c r="B313" s="93"/>
      <c r="C313" s="93"/>
      <c r="D313" s="93"/>
      <c r="E313" s="93"/>
      <c r="F313" s="93"/>
      <c r="G313" s="93"/>
    </row>
    <row r="314" spans="1:7" s="51" customFormat="1" x14ac:dyDescent="0.2">
      <c r="A314" s="93"/>
      <c r="B314" s="93"/>
      <c r="C314" s="93"/>
      <c r="D314" s="93"/>
      <c r="E314" s="93"/>
      <c r="F314" s="93"/>
      <c r="G314" s="93"/>
    </row>
    <row r="315" spans="1:7" s="51" customFormat="1" x14ac:dyDescent="0.2">
      <c r="A315" s="93"/>
      <c r="B315" s="93"/>
      <c r="C315" s="93"/>
      <c r="D315" s="93"/>
      <c r="E315" s="93"/>
      <c r="F315" s="93"/>
      <c r="G315" s="93"/>
    </row>
    <row r="316" spans="1:7" s="51" customFormat="1" x14ac:dyDescent="0.2">
      <c r="A316" s="93"/>
      <c r="B316" s="93"/>
      <c r="C316" s="93"/>
      <c r="D316" s="93"/>
      <c r="E316" s="93"/>
      <c r="F316" s="93"/>
      <c r="G316" s="93"/>
    </row>
    <row r="317" spans="1:7" s="51" customFormat="1" x14ac:dyDescent="0.2">
      <c r="A317" s="93"/>
      <c r="B317" s="93"/>
      <c r="C317" s="93"/>
      <c r="D317" s="93"/>
      <c r="E317" s="93"/>
      <c r="F317" s="93"/>
      <c r="G317" s="93"/>
    </row>
    <row r="318" spans="1:7" s="51" customFormat="1" x14ac:dyDescent="0.2">
      <c r="A318" s="93"/>
      <c r="B318" s="93"/>
      <c r="C318" s="93"/>
      <c r="D318" s="93"/>
      <c r="E318" s="93"/>
      <c r="F318" s="93"/>
      <c r="G318" s="93"/>
    </row>
    <row r="319" spans="1:7" s="51" customFormat="1" x14ac:dyDescent="0.2">
      <c r="A319" s="93"/>
      <c r="B319" s="93"/>
      <c r="C319" s="93"/>
      <c r="D319" s="93"/>
      <c r="E319" s="93"/>
      <c r="F319" s="93"/>
      <c r="G319" s="93"/>
    </row>
    <row r="320" spans="1:7" s="51" customFormat="1" x14ac:dyDescent="0.2">
      <c r="A320" s="93"/>
      <c r="B320" s="93"/>
      <c r="C320" s="93"/>
      <c r="D320" s="93"/>
      <c r="E320" s="93"/>
      <c r="F320" s="93"/>
      <c r="G320" s="93"/>
    </row>
    <row r="321" spans="1:7" s="51" customFormat="1" x14ac:dyDescent="0.2">
      <c r="A321" s="93"/>
      <c r="B321" s="93"/>
      <c r="C321" s="93"/>
      <c r="D321" s="93"/>
      <c r="E321" s="93"/>
      <c r="F321" s="93"/>
      <c r="G321" s="93"/>
    </row>
    <row r="322" spans="1:7" s="51" customFormat="1" x14ac:dyDescent="0.2">
      <c r="A322" s="93"/>
      <c r="B322" s="93"/>
      <c r="C322" s="93"/>
      <c r="D322" s="93"/>
      <c r="E322" s="93"/>
      <c r="F322" s="93"/>
      <c r="G322" s="93"/>
    </row>
    <row r="323" spans="1:7" s="51" customFormat="1" x14ac:dyDescent="0.2">
      <c r="A323" s="93"/>
      <c r="B323" s="93"/>
      <c r="C323" s="93"/>
      <c r="D323" s="93"/>
      <c r="E323" s="93"/>
      <c r="F323" s="93"/>
      <c r="G323" s="93"/>
    </row>
    <row r="324" spans="1:7" s="51" customFormat="1" x14ac:dyDescent="0.2">
      <c r="A324" s="93"/>
      <c r="B324" s="93"/>
      <c r="C324" s="93"/>
      <c r="D324" s="93"/>
      <c r="E324" s="93"/>
      <c r="F324" s="93"/>
      <c r="G324" s="93"/>
    </row>
    <row r="325" spans="1:7" s="51" customFormat="1" x14ac:dyDescent="0.2">
      <c r="A325" s="93"/>
      <c r="B325" s="93"/>
      <c r="C325" s="93"/>
      <c r="D325" s="93"/>
      <c r="E325" s="93"/>
      <c r="F325" s="93"/>
      <c r="G325" s="93"/>
    </row>
    <row r="326" spans="1:7" s="51" customFormat="1" x14ac:dyDescent="0.2">
      <c r="A326" s="93"/>
      <c r="B326" s="93"/>
      <c r="C326" s="93"/>
      <c r="D326" s="93"/>
      <c r="E326" s="93"/>
      <c r="F326" s="93"/>
      <c r="G326" s="93"/>
    </row>
    <row r="327" spans="1:7" s="51" customFormat="1" x14ac:dyDescent="0.2">
      <c r="A327" s="93"/>
      <c r="B327" s="93"/>
      <c r="C327" s="93"/>
      <c r="D327" s="93"/>
      <c r="E327" s="93"/>
      <c r="F327" s="93"/>
      <c r="G327" s="93"/>
    </row>
    <row r="328" spans="1:7" s="51" customFormat="1" x14ac:dyDescent="0.2">
      <c r="A328" s="93"/>
      <c r="B328" s="93"/>
      <c r="C328" s="93"/>
      <c r="D328" s="93"/>
      <c r="E328" s="93"/>
      <c r="F328" s="93"/>
      <c r="G328" s="93"/>
    </row>
    <row r="329" spans="1:7" s="51" customFormat="1" x14ac:dyDescent="0.2">
      <c r="A329" s="93"/>
      <c r="B329" s="93"/>
      <c r="C329" s="93"/>
      <c r="D329" s="93"/>
      <c r="E329" s="93"/>
      <c r="F329" s="93"/>
      <c r="G329" s="93"/>
    </row>
    <row r="330" spans="1:7" s="51" customFormat="1" x14ac:dyDescent="0.2">
      <c r="A330" s="93"/>
      <c r="B330" s="93"/>
      <c r="C330" s="93"/>
      <c r="D330" s="93"/>
      <c r="E330" s="93"/>
      <c r="F330" s="93"/>
      <c r="G330" s="93"/>
    </row>
    <row r="331" spans="1:7" s="51" customFormat="1" x14ac:dyDescent="0.2">
      <c r="A331" s="93"/>
      <c r="B331" s="93"/>
      <c r="C331" s="93"/>
      <c r="D331" s="93"/>
      <c r="E331" s="93"/>
      <c r="F331" s="93"/>
      <c r="G331" s="93"/>
    </row>
    <row r="332" spans="1:7" s="51" customFormat="1" x14ac:dyDescent="0.2">
      <c r="A332" s="93"/>
      <c r="B332" s="93"/>
      <c r="C332" s="93"/>
      <c r="D332" s="93"/>
      <c r="E332" s="93"/>
      <c r="F332" s="93"/>
      <c r="G332" s="93"/>
    </row>
    <row r="333" spans="1:7" s="51" customFormat="1" x14ac:dyDescent="0.2">
      <c r="A333" s="93"/>
      <c r="B333" s="93"/>
      <c r="C333" s="93"/>
      <c r="D333" s="93"/>
      <c r="E333" s="93"/>
      <c r="F333" s="93"/>
      <c r="G333" s="93"/>
    </row>
    <row r="334" spans="1:7" s="51" customFormat="1" x14ac:dyDescent="0.2">
      <c r="A334" s="93"/>
      <c r="B334" s="93"/>
      <c r="C334" s="93"/>
      <c r="D334" s="93"/>
      <c r="E334" s="93"/>
      <c r="F334" s="93"/>
      <c r="G334" s="93"/>
    </row>
    <row r="335" spans="1:7" s="51" customFormat="1" x14ac:dyDescent="0.2">
      <c r="A335" s="93"/>
      <c r="B335" s="93"/>
      <c r="C335" s="93"/>
      <c r="D335" s="93"/>
      <c r="E335" s="93"/>
      <c r="F335" s="93"/>
      <c r="G335" s="93"/>
    </row>
    <row r="336" spans="1:7" s="51" customFormat="1" x14ac:dyDescent="0.2">
      <c r="A336" s="93"/>
      <c r="B336" s="93"/>
      <c r="C336" s="93"/>
      <c r="D336" s="93"/>
      <c r="E336" s="93"/>
      <c r="F336" s="93"/>
      <c r="G336" s="93"/>
    </row>
    <row r="337" spans="1:7" s="51" customFormat="1" x14ac:dyDescent="0.2">
      <c r="A337" s="93"/>
      <c r="B337" s="93"/>
      <c r="C337" s="93"/>
      <c r="D337" s="93"/>
      <c r="E337" s="93"/>
      <c r="F337" s="93"/>
      <c r="G337" s="93"/>
    </row>
    <row r="338" spans="1:7" s="51" customFormat="1" x14ac:dyDescent="0.2">
      <c r="A338" s="93"/>
      <c r="B338" s="93"/>
      <c r="C338" s="93"/>
      <c r="D338" s="93"/>
      <c r="E338" s="93"/>
      <c r="F338" s="93"/>
      <c r="G338" s="93"/>
    </row>
    <row r="339" spans="1:7" s="51" customFormat="1" x14ac:dyDescent="0.2">
      <c r="A339" s="93"/>
      <c r="B339" s="93"/>
      <c r="C339" s="93"/>
      <c r="D339" s="93"/>
      <c r="E339" s="93"/>
      <c r="F339" s="93"/>
      <c r="G339" s="93"/>
    </row>
    <row r="340" spans="1:7" s="51" customFormat="1" x14ac:dyDescent="0.2">
      <c r="A340" s="93"/>
      <c r="B340" s="93"/>
      <c r="C340" s="93"/>
      <c r="D340" s="93"/>
      <c r="E340" s="93"/>
      <c r="F340" s="93"/>
      <c r="G340" s="93"/>
    </row>
    <row r="341" spans="1:7" s="51" customFormat="1" x14ac:dyDescent="0.2">
      <c r="A341" s="93"/>
      <c r="B341" s="93"/>
      <c r="C341" s="93"/>
      <c r="D341" s="93"/>
      <c r="E341" s="93"/>
      <c r="F341" s="93"/>
      <c r="G341" s="93"/>
    </row>
    <row r="342" spans="1:7" s="51" customFormat="1" x14ac:dyDescent="0.2">
      <c r="A342" s="93"/>
      <c r="B342" s="93"/>
      <c r="C342" s="93"/>
      <c r="D342" s="93"/>
      <c r="E342" s="93"/>
      <c r="F342" s="93"/>
      <c r="G342" s="93"/>
    </row>
    <row r="343" spans="1:7" s="51" customFormat="1" x14ac:dyDescent="0.2">
      <c r="A343" s="93"/>
      <c r="B343" s="93"/>
      <c r="C343" s="93"/>
      <c r="D343" s="93"/>
      <c r="E343" s="93"/>
      <c r="F343" s="93"/>
      <c r="G343" s="93"/>
    </row>
    <row r="344" spans="1:7" s="51" customFormat="1" x14ac:dyDescent="0.2">
      <c r="A344" s="93"/>
      <c r="B344" s="93"/>
      <c r="C344" s="93"/>
      <c r="D344" s="93"/>
      <c r="E344" s="93"/>
      <c r="F344" s="93"/>
      <c r="G344" s="93"/>
    </row>
    <row r="345" spans="1:7" s="51" customFormat="1" x14ac:dyDescent="0.2">
      <c r="A345" s="93"/>
      <c r="B345" s="93"/>
      <c r="C345" s="93"/>
      <c r="D345" s="93"/>
      <c r="E345" s="93"/>
      <c r="F345" s="93"/>
      <c r="G345" s="93"/>
    </row>
    <row r="346" spans="1:7" s="51" customFormat="1" x14ac:dyDescent="0.2">
      <c r="A346" s="93"/>
      <c r="B346" s="93"/>
      <c r="C346" s="93"/>
      <c r="D346" s="93"/>
      <c r="E346" s="93"/>
      <c r="F346" s="93"/>
      <c r="G346" s="93"/>
    </row>
    <row r="347" spans="1:7" s="51" customFormat="1" x14ac:dyDescent="0.2">
      <c r="A347" s="93"/>
      <c r="B347" s="93"/>
      <c r="C347" s="93"/>
      <c r="D347" s="93"/>
      <c r="E347" s="93"/>
      <c r="F347" s="93"/>
      <c r="G347" s="93"/>
    </row>
    <row r="348" spans="1:7" s="51" customFormat="1" x14ac:dyDescent="0.2">
      <c r="A348" s="93"/>
      <c r="B348" s="93"/>
      <c r="C348" s="93"/>
      <c r="D348" s="93"/>
      <c r="E348" s="93"/>
      <c r="F348" s="93"/>
      <c r="G348" s="93"/>
    </row>
    <row r="349" spans="1:7" s="51" customFormat="1" x14ac:dyDescent="0.2">
      <c r="A349" s="93"/>
      <c r="B349" s="93"/>
      <c r="C349" s="93"/>
      <c r="D349" s="93"/>
      <c r="E349" s="93"/>
      <c r="F349" s="93"/>
      <c r="G349" s="93"/>
    </row>
    <row r="350" spans="1:7" s="51" customFormat="1" x14ac:dyDescent="0.2">
      <c r="A350" s="93"/>
      <c r="B350" s="93"/>
      <c r="C350" s="93"/>
      <c r="D350" s="93"/>
      <c r="E350" s="93"/>
      <c r="F350" s="93"/>
      <c r="G350" s="93"/>
    </row>
    <row r="351" spans="1:7" s="51" customFormat="1" x14ac:dyDescent="0.2">
      <c r="A351" s="93"/>
      <c r="B351" s="93"/>
      <c r="C351" s="93"/>
      <c r="D351" s="93"/>
      <c r="E351" s="93"/>
      <c r="F351" s="93"/>
      <c r="G351" s="93"/>
    </row>
    <row r="352" spans="1:7" s="51" customFormat="1" x14ac:dyDescent="0.2">
      <c r="A352" s="93"/>
      <c r="B352" s="93"/>
      <c r="C352" s="93"/>
      <c r="D352" s="93"/>
      <c r="E352" s="93"/>
      <c r="F352" s="93"/>
      <c r="G352" s="93"/>
    </row>
    <row r="353" spans="1:7" s="51" customFormat="1" x14ac:dyDescent="0.2">
      <c r="A353" s="93"/>
      <c r="B353" s="93"/>
      <c r="C353" s="93"/>
      <c r="D353" s="93"/>
      <c r="E353" s="93"/>
      <c r="F353" s="93"/>
      <c r="G353" s="93"/>
    </row>
    <row r="354" spans="1:7" s="51" customFormat="1" x14ac:dyDescent="0.2">
      <c r="A354" s="93"/>
      <c r="B354" s="93"/>
      <c r="C354" s="93"/>
      <c r="D354" s="93"/>
      <c r="E354" s="93"/>
      <c r="F354" s="93"/>
      <c r="G354" s="93"/>
    </row>
    <row r="355" spans="1:7" s="51" customFormat="1" x14ac:dyDescent="0.2">
      <c r="A355" s="93"/>
      <c r="B355" s="93"/>
      <c r="C355" s="93"/>
      <c r="D355" s="93"/>
      <c r="E355" s="93"/>
      <c r="F355" s="93"/>
      <c r="G355" s="93"/>
    </row>
    <row r="356" spans="1:7" s="51" customFormat="1" x14ac:dyDescent="0.2">
      <c r="A356" s="93"/>
      <c r="B356" s="93"/>
      <c r="C356" s="93"/>
      <c r="D356" s="93"/>
      <c r="E356" s="93"/>
      <c r="F356" s="93"/>
      <c r="G356" s="93"/>
    </row>
    <row r="357" spans="1:7" s="51" customFormat="1" x14ac:dyDescent="0.2">
      <c r="A357" s="93"/>
      <c r="B357" s="93"/>
      <c r="C357" s="93"/>
      <c r="D357" s="93"/>
      <c r="E357" s="93"/>
      <c r="F357" s="93"/>
      <c r="G357" s="93"/>
    </row>
    <row r="358" spans="1:7" s="51" customFormat="1" x14ac:dyDescent="0.2">
      <c r="A358" s="93"/>
      <c r="B358" s="93"/>
      <c r="C358" s="93"/>
      <c r="D358" s="93"/>
      <c r="E358" s="93"/>
      <c r="F358" s="93"/>
      <c r="G358" s="93"/>
    </row>
    <row r="359" spans="1:7" s="51" customFormat="1" x14ac:dyDescent="0.2">
      <c r="A359" s="93"/>
      <c r="B359" s="93"/>
      <c r="C359" s="93"/>
      <c r="D359" s="93"/>
      <c r="E359" s="93"/>
      <c r="F359" s="93"/>
      <c r="G359" s="93"/>
    </row>
    <row r="360" spans="1:7" s="51" customFormat="1" x14ac:dyDescent="0.2">
      <c r="A360" s="93"/>
      <c r="B360" s="93"/>
      <c r="C360" s="93"/>
      <c r="D360" s="93"/>
      <c r="E360" s="93"/>
      <c r="F360" s="93"/>
      <c r="G360" s="93"/>
    </row>
    <row r="361" spans="1:7" s="51" customFormat="1" x14ac:dyDescent="0.2">
      <c r="A361" s="93"/>
      <c r="B361" s="93"/>
      <c r="C361" s="93"/>
      <c r="D361" s="93"/>
      <c r="E361" s="93"/>
      <c r="F361" s="93"/>
      <c r="G361" s="93"/>
    </row>
    <row r="362" spans="1:7" s="51" customFormat="1" x14ac:dyDescent="0.2">
      <c r="A362" s="93"/>
      <c r="B362" s="93"/>
      <c r="C362" s="93"/>
      <c r="D362" s="93"/>
      <c r="E362" s="93"/>
      <c r="F362" s="93"/>
      <c r="G362" s="93"/>
    </row>
    <row r="363" spans="1:7" s="51" customFormat="1" x14ac:dyDescent="0.2">
      <c r="A363" s="93"/>
      <c r="B363" s="93"/>
      <c r="C363" s="93"/>
      <c r="D363" s="93"/>
      <c r="E363" s="93"/>
      <c r="F363" s="93"/>
      <c r="G363" s="93"/>
    </row>
    <row r="364" spans="1:7" s="51" customFormat="1" x14ac:dyDescent="0.2">
      <c r="A364" s="93"/>
      <c r="B364" s="93"/>
      <c r="C364" s="93"/>
      <c r="D364" s="93"/>
      <c r="E364" s="93"/>
      <c r="F364" s="93"/>
      <c r="G364" s="93"/>
    </row>
    <row r="365" spans="1:7" s="51" customFormat="1" x14ac:dyDescent="0.2">
      <c r="A365" s="93"/>
      <c r="B365" s="93"/>
      <c r="C365" s="93"/>
      <c r="D365" s="93"/>
      <c r="E365" s="93"/>
      <c r="F365" s="93"/>
      <c r="G365" s="93"/>
    </row>
    <row r="366" spans="1:7" s="51" customFormat="1" x14ac:dyDescent="0.2">
      <c r="A366" s="93"/>
      <c r="B366" s="93"/>
      <c r="C366" s="93"/>
      <c r="D366" s="93"/>
      <c r="E366" s="93"/>
      <c r="F366" s="93"/>
      <c r="G366" s="93"/>
    </row>
    <row r="367" spans="1:7" s="51" customFormat="1" x14ac:dyDescent="0.2">
      <c r="A367" s="93"/>
      <c r="B367" s="93"/>
      <c r="C367" s="93"/>
      <c r="D367" s="93"/>
      <c r="E367" s="93"/>
      <c r="F367" s="93"/>
      <c r="G367" s="93"/>
    </row>
    <row r="368" spans="1:7" s="51" customFormat="1" x14ac:dyDescent="0.2">
      <c r="A368" s="93"/>
      <c r="B368" s="93"/>
      <c r="C368" s="93"/>
      <c r="D368" s="93"/>
      <c r="E368" s="93"/>
      <c r="F368" s="93"/>
      <c r="G368" s="93"/>
    </row>
    <row r="369" spans="1:7" s="51" customFormat="1" x14ac:dyDescent="0.2">
      <c r="A369" s="93"/>
      <c r="B369" s="93"/>
      <c r="C369" s="93"/>
      <c r="D369" s="93"/>
      <c r="E369" s="93"/>
      <c r="F369" s="93"/>
      <c r="G369" s="93"/>
    </row>
    <row r="370" spans="1:7" s="51" customFormat="1" x14ac:dyDescent="0.2">
      <c r="A370" s="93"/>
      <c r="B370" s="93"/>
      <c r="C370" s="93"/>
      <c r="D370" s="93"/>
      <c r="E370" s="93"/>
      <c r="F370" s="93"/>
      <c r="G370" s="93"/>
    </row>
    <row r="371" spans="1:7" s="51" customFormat="1" x14ac:dyDescent="0.2">
      <c r="A371" s="93"/>
      <c r="B371" s="93"/>
      <c r="C371" s="93"/>
      <c r="D371" s="93"/>
      <c r="E371" s="93"/>
      <c r="F371" s="93"/>
      <c r="G371" s="93"/>
    </row>
    <row r="372" spans="1:7" s="51" customFormat="1" x14ac:dyDescent="0.2">
      <c r="A372" s="93"/>
      <c r="B372" s="93"/>
      <c r="C372" s="93"/>
      <c r="D372" s="93"/>
      <c r="E372" s="93"/>
      <c r="F372" s="93"/>
      <c r="G372" s="93"/>
    </row>
    <row r="373" spans="1:7" s="51" customFormat="1" x14ac:dyDescent="0.2">
      <c r="A373" s="93"/>
      <c r="B373" s="93"/>
      <c r="C373" s="93"/>
      <c r="D373" s="93"/>
      <c r="E373" s="93"/>
      <c r="F373" s="93"/>
      <c r="G373" s="93"/>
    </row>
    <row r="374" spans="1:7" s="51" customFormat="1" x14ac:dyDescent="0.2">
      <c r="A374" s="93"/>
      <c r="B374" s="93"/>
      <c r="C374" s="93"/>
      <c r="D374" s="93"/>
      <c r="E374" s="93"/>
      <c r="F374" s="93"/>
      <c r="G374" s="93"/>
    </row>
    <row r="375" spans="1:7" s="51" customFormat="1" x14ac:dyDescent="0.2">
      <c r="A375" s="93"/>
      <c r="B375" s="93"/>
      <c r="C375" s="93"/>
      <c r="D375" s="93"/>
      <c r="E375" s="93"/>
      <c r="F375" s="93"/>
      <c r="G375" s="93"/>
    </row>
    <row r="376" spans="1:7" s="51" customFormat="1" x14ac:dyDescent="0.2">
      <c r="A376" s="93"/>
      <c r="B376" s="93"/>
      <c r="C376" s="93"/>
      <c r="D376" s="93"/>
      <c r="E376" s="93"/>
      <c r="F376" s="93"/>
      <c r="G376" s="93"/>
    </row>
    <row r="377" spans="1:7" s="51" customFormat="1" x14ac:dyDescent="0.2">
      <c r="A377" s="93"/>
      <c r="B377" s="93"/>
      <c r="C377" s="93"/>
      <c r="D377" s="93"/>
      <c r="E377" s="93"/>
      <c r="F377" s="93"/>
      <c r="G377" s="93"/>
    </row>
    <row r="378" spans="1:7" s="51" customFormat="1" x14ac:dyDescent="0.2">
      <c r="A378" s="93"/>
      <c r="B378" s="93"/>
      <c r="C378" s="93"/>
      <c r="D378" s="93"/>
      <c r="E378" s="93"/>
      <c r="F378" s="93"/>
      <c r="G378" s="93"/>
    </row>
    <row r="379" spans="1:7" s="51" customFormat="1" x14ac:dyDescent="0.2">
      <c r="A379" s="93"/>
      <c r="B379" s="93"/>
      <c r="C379" s="93"/>
      <c r="D379" s="93"/>
      <c r="E379" s="93"/>
      <c r="F379" s="93"/>
      <c r="G379" s="93"/>
    </row>
    <row r="380" spans="1:7" s="51" customFormat="1" x14ac:dyDescent="0.2">
      <c r="A380" s="93"/>
      <c r="B380" s="93"/>
      <c r="C380" s="93"/>
      <c r="D380" s="93"/>
      <c r="E380" s="93"/>
      <c r="F380" s="93"/>
      <c r="G380" s="93"/>
    </row>
    <row r="381" spans="1:7" s="51" customFormat="1" x14ac:dyDescent="0.2">
      <c r="A381" s="93"/>
      <c r="B381" s="93"/>
      <c r="C381" s="93"/>
      <c r="D381" s="93"/>
      <c r="E381" s="93"/>
      <c r="F381" s="93"/>
      <c r="G381" s="93"/>
    </row>
    <row r="382" spans="1:7" s="51" customFormat="1" x14ac:dyDescent="0.2">
      <c r="A382" s="93"/>
      <c r="B382" s="93"/>
      <c r="C382" s="93"/>
      <c r="D382" s="93"/>
      <c r="E382" s="93"/>
      <c r="F382" s="93"/>
      <c r="G382" s="93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38">
    <cfRule type="containsText" dxfId="3" priority="3" stopIfTrue="1" operator="containsText" text="Exchange Rate :">
      <formula>NOT(ISERROR(SEARCH("Exchange Rate :",A18)))</formula>
    </cfRule>
  </conditionalFormatting>
  <conditionalFormatting sqref="B18:G40">
    <cfRule type="cellIs" dxfId="2" priority="2" stopIfTrue="1" operator="equal">
      <formula>0</formula>
    </cfRule>
  </conditionalFormatting>
  <conditionalFormatting sqref="B27 C18:C41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2024-06-20T05:28:30Z</cp:lastPrinted>
  <dcterms:created xsi:type="dcterms:W3CDTF">2006-01-06T19:59:33Z</dcterms:created>
  <dcterms:modified xsi:type="dcterms:W3CDTF">2024-06-20T05:32:30Z</dcterms:modified>
</cp:coreProperties>
</file>