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A3B2A160-8605-44C8-88B1-BE33F3F085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Invoice!$A$1:$L$52</definedName>
    <definedName name="_xlnm.Print_Area" localSheetId="2">'Shipping Invoice'!$A$1:$M$52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7" l="1"/>
  <c r="L50" i="7"/>
  <c r="E42" i="6"/>
  <c r="E35" i="6"/>
  <c r="E34" i="6"/>
  <c r="E32" i="6"/>
  <c r="E30" i="6"/>
  <c r="E23" i="6"/>
  <c r="E22" i="6"/>
  <c r="E20" i="6"/>
  <c r="E18" i="6"/>
  <c r="L10" i="7"/>
  <c r="L17" i="7"/>
  <c r="J47" i="7"/>
  <c r="J44" i="7"/>
  <c r="B40" i="7"/>
  <c r="J36" i="7"/>
  <c r="J34" i="7"/>
  <c r="J33" i="7"/>
  <c r="B28" i="7"/>
  <c r="B27" i="7"/>
  <c r="J27" i="7"/>
  <c r="L27" i="7" s="1"/>
  <c r="B26" i="7"/>
  <c r="J26" i="7"/>
  <c r="J25" i="7"/>
  <c r="J38" i="7"/>
  <c r="N1" i="6"/>
  <c r="E33" i="6" s="1"/>
  <c r="F1002" i="6"/>
  <c r="F1001" i="6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D23" i="6"/>
  <c r="D22" i="6"/>
  <c r="D21" i="6"/>
  <c r="B25" i="7" s="1"/>
  <c r="D20" i="6"/>
  <c r="B24" i="7" s="1"/>
  <c r="D19" i="6"/>
  <c r="B23" i="7" s="1"/>
  <c r="D18" i="6"/>
  <c r="B22" i="7" s="1"/>
  <c r="G3" i="6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48" i="2" s="1"/>
  <c r="K22" i="2"/>
  <c r="L47" i="7" l="1"/>
  <c r="L25" i="7"/>
  <c r="J28" i="7"/>
  <c r="J39" i="7"/>
  <c r="L39" i="7" s="1"/>
  <c r="L22" i="7"/>
  <c r="J37" i="7"/>
  <c r="L37" i="7" s="1"/>
  <c r="L38" i="7"/>
  <c r="L28" i="7"/>
  <c r="J40" i="7"/>
  <c r="L40" i="7" s="1"/>
  <c r="J29" i="7"/>
  <c r="L29" i="7" s="1"/>
  <c r="J22" i="7"/>
  <c r="J30" i="7"/>
  <c r="L30" i="7" s="1"/>
  <c r="J41" i="7"/>
  <c r="L41" i="7" s="1"/>
  <c r="J23" i="7"/>
  <c r="L23" i="7" s="1"/>
  <c r="J31" i="7"/>
  <c r="L31" i="7" s="1"/>
  <c r="J42" i="7"/>
  <c r="L42" i="7" s="1"/>
  <c r="L34" i="7"/>
  <c r="J24" i="7"/>
  <c r="L24" i="7" s="1"/>
  <c r="J32" i="7"/>
  <c r="L32" i="7" s="1"/>
  <c r="J43" i="7"/>
  <c r="L43" i="7" s="1"/>
  <c r="L44" i="7"/>
  <c r="J45" i="7"/>
  <c r="L33" i="7"/>
  <c r="L45" i="7"/>
  <c r="L26" i="7"/>
  <c r="J35" i="7"/>
  <c r="L35" i="7" s="1"/>
  <c r="J46" i="7"/>
  <c r="L46" i="7" s="1"/>
  <c r="L36" i="7"/>
  <c r="E24" i="6"/>
  <c r="E36" i="6"/>
  <c r="E25" i="6"/>
  <c r="E37" i="6"/>
  <c r="E26" i="6"/>
  <c r="E38" i="6"/>
  <c r="E27" i="6"/>
  <c r="E39" i="6"/>
  <c r="E28" i="6"/>
  <c r="E40" i="6"/>
  <c r="E29" i="6"/>
  <c r="E41" i="6"/>
  <c r="E19" i="6"/>
  <c r="E31" i="6"/>
  <c r="E43" i="6"/>
  <c r="E21" i="6"/>
  <c r="K51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48" i="7" l="1"/>
  <c r="L51" i="7" s="1"/>
  <c r="M11" i="6"/>
  <c r="J55" i="2" s="1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54" i="2" s="1"/>
  <c r="J58" i="2" l="1"/>
  <c r="J56" i="2" s="1"/>
  <c r="J59" i="2"/>
  <c r="J57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<sst xmlns="http://schemas.openxmlformats.org/spreadsheetml/2006/main" count="664" uniqueCount="160">
  <si>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</si>
  <si>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</si>
  <si>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</si>
  <si>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</si>
  <si>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</si>
  <si>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</si>
  <si>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</si>
  <si>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</si>
  <si>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</si>
  <si>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</si>
  <si>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</si>
  <si>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</si>
  <si>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</si>
  <si>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</si>
  <si>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</si>
  <si>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</si>
  <si>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</si>
  <si>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</si>
  <si>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</si>
  <si>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</si>
  <si>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</si>
  <si>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</si>
  <si>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</si>
  <si>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</si>
  <si>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</si>
  <si>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</si>
  <si>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</si>
  <si>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</si>
  <si>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</si>
  <si>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</si>
  <si>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</si>
  <si>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</si>
  <si>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</si>
  <si>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</si>
  <si>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</si>
  <si>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</si>
  <si>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</si>
  <si>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</si>
  <si>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</si>
  <si>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</si>
  <si>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</si>
  <si>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</si>
  <si>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</si>
  <si>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</si>
  <si>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</si>
  <si>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</si>
  <si>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</si>
  <si>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</si>
  <si>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</si>
  <si>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</si>
  <si>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</si>
  <si>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</si>
  <si>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</si>
  <si>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</si>
  <si>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</si>
  <si>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</si>
  <si>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</si>
  <si>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</si>
  <si>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</si>
  <si>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</si>
  <si>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</si>
  <si>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</si>
  <si>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</si>
  <si>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</si>
  <si>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</si>
  <si>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</si>
  <si>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</si>
  <si>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</si>
  <si>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</si>
  <si>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</si>
  <si>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</si>
  <si>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</si>
  <si>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</si>
  <si>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</si>
  <si>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</si>
  <si>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</si>
  <si>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</si>
  <si>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</si>
  <si>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Moss</t>
  </si>
  <si>
    <t>Total Order USD</t>
  </si>
  <si>
    <t>Total Invoice USD</t>
  </si>
  <si>
    <t>Length: 10mm</t>
  </si>
  <si>
    <t>Crystal Color: Clear</t>
  </si>
  <si>
    <t>Length: 8mm</t>
  </si>
  <si>
    <t>Length: 12mm</t>
  </si>
  <si>
    <t>Crystal Color: Aquamarine</t>
  </si>
  <si>
    <t>Amber Lavender</t>
  </si>
  <si>
    <t>38 Tibbersley Avenue</t>
  </si>
  <si>
    <t>TS231JA Billingham</t>
  </si>
  <si>
    <t>United Kingdom</t>
  </si>
  <si>
    <t>Tel: 07957269893</t>
  </si>
  <si>
    <t>Email: Joemmerson78@gmail.com</t>
  </si>
  <si>
    <t>UBBBS</t>
  </si>
  <si>
    <t>UBBBS-F06000</t>
  </si>
  <si>
    <t>Titanium G23 barbell, 1.6mm (14g) with two 5mm balls</t>
  </si>
  <si>
    <t>UBBBS-F08000</t>
  </si>
  <si>
    <t>UCBEB</t>
  </si>
  <si>
    <t>UCBEB-F02000</t>
  </si>
  <si>
    <t>Length: 6mm</t>
  </si>
  <si>
    <t>Titanium G23 circular barbell, 1.2mm (16g) with two 3mm balls</t>
  </si>
  <si>
    <t>UCBEB-F04000</t>
  </si>
  <si>
    <t>UCBEB-F06000</t>
  </si>
  <si>
    <t>UCBEB-F08000</t>
  </si>
  <si>
    <t>ULBB3</t>
  </si>
  <si>
    <t>ULBB3-F03000</t>
  </si>
  <si>
    <t>Length: 7mm</t>
  </si>
  <si>
    <t>Titanium G23 labret, 1.2mm (16g) with a 3mm ball</t>
  </si>
  <si>
    <t>ULBB3-F06000</t>
  </si>
  <si>
    <t>ULBC3</t>
  </si>
  <si>
    <t>ULBC3-F03B01</t>
  </si>
  <si>
    <t>Titanium G23 labret, 1.2mm (16g) with a 3mm bezel set jewel ball</t>
  </si>
  <si>
    <t>ULBC3-F03B06</t>
  </si>
  <si>
    <t>ULBC3-F03B08</t>
  </si>
  <si>
    <t>Crystal Color: Light Amethyst</t>
  </si>
  <si>
    <t>ULBC3-F03B25</t>
  </si>
  <si>
    <t>Crystal Color: AB Rose</t>
  </si>
  <si>
    <t>ULBC3-F06B01</t>
  </si>
  <si>
    <t>ULBC3-F06B06</t>
  </si>
  <si>
    <t>ULBC3-F06B08</t>
  </si>
  <si>
    <t>ULBC3-F06B25</t>
  </si>
  <si>
    <t>ULBIN12</t>
  </si>
  <si>
    <t>ULBIN12-Q97C02</t>
  </si>
  <si>
    <t>Length: 7mm with 2mm top part</t>
  </si>
  <si>
    <t>Cz Color: Rose</t>
  </si>
  <si>
    <t>Titanium G23 internally threaded labret, 1.2mm (16g) with 2mm to 5mm round color Cubic Zirconia (CZ) stone in prong set top</t>
  </si>
  <si>
    <t>ULBIN12-Q97C17</t>
  </si>
  <si>
    <t>Cz Color: AB</t>
  </si>
  <si>
    <t>ULBIN3</t>
  </si>
  <si>
    <t>ULBIN3-P64F03</t>
  </si>
  <si>
    <t>Color: High Polish</t>
  </si>
  <si>
    <t>High polish and PVD plated titanium G23 internally threaded labret, 1.2mm (16g) with a 3mm flat heart shaped top</t>
  </si>
  <si>
    <t>ULBIN3-P64F04</t>
  </si>
  <si>
    <t>ULBIN5</t>
  </si>
  <si>
    <t>ULBIN5-P64F03</t>
  </si>
  <si>
    <t>PVD plated titanium G23 internally threaded labret, 1.2mm (16g) with a 3mm flat moon shaped top</t>
  </si>
  <si>
    <t>ULBIN5-P64F04</t>
  </si>
  <si>
    <t>UNSC</t>
  </si>
  <si>
    <t>UNSC-R59B68</t>
  </si>
  <si>
    <t>Length: 6.5mm with 2.5mm top part</t>
  </si>
  <si>
    <t>Crystal Color: Assorted</t>
  </si>
  <si>
    <t>High polished titanium G23 nose screw, 1mm (18g) with a 1.5mm to 2.5mm bezel set color round crystal - length: 6.5mm and 7.2mm</t>
  </si>
  <si>
    <t>UNSC-R60B68</t>
  </si>
  <si>
    <t>Length: 7.2mm with 2.5mm top part</t>
  </si>
  <si>
    <t>USGSH27</t>
  </si>
  <si>
    <t>USGSH27-P64R61</t>
  </si>
  <si>
    <t>Length: Left side 8mm</t>
  </si>
  <si>
    <t>High polish and PVD plated titanium G23 hinged segment ring, 1.2mm (16g) with forward facing CNC set Cubic Zirconia (CZ) stones in a heart design - Available for left and right sides</t>
  </si>
  <si>
    <t>USGSH27-P64R63</t>
  </si>
  <si>
    <t>Length: Right side 8mm</t>
  </si>
  <si>
    <t>ULBIN12D</t>
  </si>
  <si>
    <t>UNSCXL</t>
  </si>
  <si>
    <t>USGSH27X16S8L</t>
  </si>
  <si>
    <t>USGSH27X16S8R</t>
  </si>
  <si>
    <t>Exchange Rate GBP-THB</t>
  </si>
  <si>
    <t>One Hundred Fifty-Two and 22/100 GBP</t>
  </si>
  <si>
    <t>56395</t>
  </si>
  <si>
    <t>Shipping cost to UK via DHL:</t>
  </si>
  <si>
    <t>COUNTRY OF ORIGIN: THAILAND</t>
  </si>
  <si>
    <t>Stainless steel imitation jewelry: Circular Barbells, Labrets, Nose Screws and other items as invoice attached</t>
  </si>
  <si>
    <t>Fifty-Four and 67/100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</si>
</sst>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00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0" fontId="1" fillId="0" borderId="46" xfId="0" applyFont="1" applyBorder="1" applyAlignment="1">
      <alignment horizontal="right" vertical="center"/>
    </xf>
    <xf numFmtId="1" fontId="33" fillId="2" borderId="0" xfId="0" applyNumberFormat="1" applyFont="1" applyFill="1" applyAlignment="1">
      <alignment horizontal="center"/>
    </xf>
    <xf numFmtId="0" fontId="18" fillId="3" borderId="19" xfId="0" applyFont="1" applyFill="1" applyBorder="1" applyAlignment="1">
      <alignment horizontal="center" vertical="center" wrapText="1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600">
    <cellStyle name="Comma 2" xfId="7" xr:uid="{07EBDB42-8F92-4BFB-B91E-1F84BA0118C6}"/>
    <cellStyle name="Comma 2 2" xfId="4409" xr:uid="{150297A4-B598-44A0-B5E6-18EB6CA99D00}"/>
    <cellStyle name="Comma 2 2 2" xfId="4934" xr:uid="{3CF439E5-006F-4F74-A259-F8181E12A248}"/>
    <cellStyle name="Comma 2 2 2 2" xfId="5504" xr:uid="{28089732-A816-4289-99B6-C2C7357B03DE}"/>
    <cellStyle name="Comma 2 2 3" xfId="4820" xr:uid="{26DD1EF7-5F50-4A26-A82E-0FCC23C2A3D8}"/>
    <cellStyle name="Comma 2 2 4" xfId="5523" xr:uid="{5DEF5BEE-0FCA-4B13-9331-C1DD00DF338D}"/>
    <cellStyle name="Comma 2 2 5" xfId="5540" xr:uid="{A549FACB-0F13-4050-BCEA-DC57EB578AF4}"/>
    <cellStyle name="Comma 2 2 5 2" xfId="5590" xr:uid="{31F6DD61-93F3-4715-833B-0382326376F2}"/>
    <cellStyle name="Comma 2 2 5 3" xfId="5585" xr:uid="{3C35B0C1-8ABC-4508-A6C0-30D72173646F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35" xr:uid="{1E94A195-F3C0-49E8-B89C-F70DAEED487A}"/>
    <cellStyle name="Comma 3 2 2 2" xfId="5505" xr:uid="{E78D27F6-D12E-4502-A0EF-22ACE196E194}"/>
    <cellStyle name="Comma 3 2 3" xfId="5503" xr:uid="{D97F7A9F-8576-4F16-8951-78B4F9965FE6}"/>
    <cellStyle name="Comma 3 2 4" xfId="5524" xr:uid="{302A2A85-C8F7-4837-A80A-C78D349D4454}"/>
    <cellStyle name="Comma 3 2 5" xfId="5541" xr:uid="{01BC33F3-4C2B-4D2D-B420-7FC3501B12EA}"/>
    <cellStyle name="Comma 3 2 5 2" xfId="5591" xr:uid="{8EC72E83-9DBD-4EAB-8B31-E2A117EAD59F}"/>
    <cellStyle name="Comma 3 2 5 3" xfId="5587" xr:uid="{4539C431-163C-4C1E-8D34-E2C680C6C630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8" xr:uid="{651171FF-C8DD-4DB0-AAB3-AC5CD5A9F64A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14" xr:uid="{A17BB9AA-B20F-48DC-BC6E-16A559B8B32B}"/>
    <cellStyle name="Currency 11 5 3" xfId="4899" xr:uid="{410C1E47-7B11-40BE-A768-20538ED75424}"/>
    <cellStyle name="Currency 11 5 3 2" xfId="5494" xr:uid="{87E18CEC-512B-4D5A-92FE-F7C8E8AAD2AF}"/>
    <cellStyle name="Currency 11 5 3 3" xfId="4936" xr:uid="{490432BF-8C90-4861-81B8-C8733B7E2112}"/>
    <cellStyle name="Currency 11 5 4" xfId="4876" xr:uid="{42380782-0673-4B32-AE55-FE382B7A6D3C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8" xr:uid="{FD5DF02F-EDDD-48AA-BB0B-EC2951EC5B60}"/>
    <cellStyle name="Currency 13 4" xfId="4295" xr:uid="{BA07601C-D51B-4BC1-8732-754F15EBA5CA}"/>
    <cellStyle name="Currency 13 4 2" xfId="4578" xr:uid="{8EEB68E9-B27C-4202-B3AF-AF92F10EC3A6}"/>
    <cellStyle name="Currency 13 5" xfId="4937" xr:uid="{1BD42523-7220-402E-A850-B00DD9688845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5 2 2" xfId="5599" xr:uid="{9AB3EA1D-5264-4637-A4CE-7C1EA37FF43C}"/>
    <cellStyle name="Currency 15 3" xfId="5598" xr:uid="{1AB2C8F1-248B-4C2F-AEC9-F84C987C3255}"/>
    <cellStyle name="Currency 15 4" xfId="5597" xr:uid="{50B91AFA-8246-4045-96D9-F03383098A30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9" xr:uid="{0D414FBF-A227-459C-8E60-3111CB8DCEF9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15" xr:uid="{94852503-A5FF-4F7B-A987-6D303B813CAF}"/>
    <cellStyle name="Currency 4 5 3" xfId="4900" xr:uid="{BAEB2DBB-6DCC-4FBE-8000-00A1F56316B5}"/>
    <cellStyle name="Currency 4 5 3 2" xfId="5495" xr:uid="{DC090B56-A562-478A-AB0E-F43B20B11BE7}"/>
    <cellStyle name="Currency 4 5 3 3" xfId="4940" xr:uid="{3AB4CDB3-09C6-4113-A762-B91659D615D3}"/>
    <cellStyle name="Currency 4 5 4" xfId="4877" xr:uid="{66431A1C-0F11-4786-B8CA-55A97F5ADB68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6" xr:uid="{E7DE323C-A36C-4D00-A2C1-0C3AA7F323F5}"/>
    <cellStyle name="Currency 5 3 2 2" xfId="5485" xr:uid="{D8C61582-6D2F-4000-BF93-C1525D6E5F3A}"/>
    <cellStyle name="Currency 5 3 2 3" xfId="4942" xr:uid="{CE8755B7-B059-4A54-A2B0-52864B2383B3}"/>
    <cellStyle name="Currency 5 4" xfId="4941" xr:uid="{0584C35E-BA19-4118-9525-C3DB08F37965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7" xr:uid="{4351C06C-7F66-49AD-83C1-F645A8577227}"/>
    <cellStyle name="Currency 6 3 3" xfId="4901" xr:uid="{209B7916-6742-41D6-9308-2840872140F1}"/>
    <cellStyle name="Currency 6 3 3 2" xfId="5496" xr:uid="{BF0900B9-2D07-4C4B-BAA4-22EDA7D266E3}"/>
    <cellStyle name="Currency 6 3 3 3" xfId="4943" xr:uid="{A8C85271-6E94-418C-B2C9-D9D4606B78B5}"/>
    <cellStyle name="Currency 6 3 4" xfId="4878" xr:uid="{BA5D05E2-D80E-4DA7-93EE-12753394B0EA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9" xr:uid="{6A75DE3F-268B-434F-9C35-9CF61A4D0E96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80" xr:uid="{A73BF2DB-CA45-49B6-8EA4-AD5A93608D4C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8" xr:uid="{5872A2CA-93B2-402B-972D-5667DDDF5689}"/>
    <cellStyle name="Currency 9 5 3" xfId="4902" xr:uid="{D7374773-5693-4D3D-9B80-303089282FEC}"/>
    <cellStyle name="Currency 9 5 4" xfId="4879" xr:uid="{8D709E44-A9C7-40FF-B81C-A8142D27EFAE}"/>
    <cellStyle name="Currency 9 6" xfId="4439" xr:uid="{8342876A-405C-4CEC-8691-EE7DFE839E1E}"/>
    <cellStyle name="Hyperlink 2" xfId="6" xr:uid="{6CFFD761-E1C4-4FFC-9C82-FDD569F38491}"/>
    <cellStyle name="Hyperlink 2 2" xfId="5537" xr:uid="{4A9347FA-D7AA-4F47-ABD1-B836D25A25BD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32" xr:uid="{C5229C4D-44A1-4074-8CA1-2E0B68274130}"/>
    <cellStyle name="Hyperlink 4 2 2" xfId="5554" xr:uid="{397082A1-CF22-4E61-AD71-2E57ECA6D10F}"/>
    <cellStyle name="Hyperlink 4 2 3" xfId="5553" xr:uid="{29BC4D3D-F9A5-4C75-AA89-821F82804FD4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54" xr:uid="{254C4645-274D-47D4-BFC0-91E94610A00E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93" xr:uid="{F8C94B98-867E-4242-9EC4-9DF855BC6F68}"/>
    <cellStyle name="Normal 10 2 2 6 4 3" xfId="4855" xr:uid="{F896CF6B-8746-43DA-808B-BA9A01EA5F76}"/>
    <cellStyle name="Normal 10 2 2 6 4 4" xfId="4828" xr:uid="{B1545999-2D87-4DB8-B717-5CFB6011FE4F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94" xr:uid="{BA780A1D-A5CE-42E3-8292-74775782F88D}"/>
    <cellStyle name="Normal 10 2 3 5 4 3" xfId="4856" xr:uid="{D908E03D-61E4-4248-B64C-A6835B3ED65B}"/>
    <cellStyle name="Normal 10 2 3 5 4 4" xfId="4829" xr:uid="{308C8F6E-5FD6-489A-858A-68FE077F90DA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92" xr:uid="{DEAB9FF1-AB77-407A-9C3E-AA7D5DA5B0A5}"/>
    <cellStyle name="Normal 10 2 7 4 3" xfId="4857" xr:uid="{A973B100-48EB-46EC-8399-373018F92948}"/>
    <cellStyle name="Normal 10 2 7 4 4" xfId="4827" xr:uid="{0E9F1B5C-23AA-495B-96EF-CA32EB2A2039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9" xr:uid="{D0AED996-FB07-4DE0-9BB3-E0DE608F750F}"/>
    <cellStyle name="Normal 10 3 3 2 2 2 3" xfId="4720" xr:uid="{923D2053-DD08-4075-8A6D-50DB394FB4FB}"/>
    <cellStyle name="Normal 10 3 3 2 2 3" xfId="328" xr:uid="{03EA47A2-FCA6-493E-8BCB-8143C776488D}"/>
    <cellStyle name="Normal 10 3 3 2 2 3 2" xfId="4721" xr:uid="{4AB0A9D8-D533-4137-80D4-16A21B58E035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22" xr:uid="{FD315812-98AF-41E1-92F2-3284039B3DB3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23" xr:uid="{C5940995-B1CF-4353-A729-281359C76D9E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24" xr:uid="{D6902511-79D8-4D79-ADC5-B052120A2A4D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25" xr:uid="{D6BD06C3-9E4B-4324-8E7A-0E257D29B30B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6" xr:uid="{6C3B6C5D-A9FE-4B0B-B3A8-12374EA63C70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8" xr:uid="{7E820312-1ACD-4EB1-A6CC-D176B80EEFEA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7" xr:uid="{F2826063-265A-43A0-B099-B05191F9EA4B}"/>
    <cellStyle name="Normal 10 9 4" xfId="687" xr:uid="{B2FEB87C-CA84-46E0-B15C-D3D05C2A3E26}"/>
    <cellStyle name="Normal 10 9 4 2" xfId="4791" xr:uid="{3273029E-E0BB-4FF4-9A20-3DEC67F5322D}"/>
    <cellStyle name="Normal 10 9 4 3" xfId="4859" xr:uid="{97458D48-F0A5-41FE-96C5-86D39A6B4295}"/>
    <cellStyle name="Normal 10 9 4 4" xfId="4826" xr:uid="{28D12954-897B-4D9E-8BCD-4E1A86E29150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81" xr:uid="{FCDF0326-A8A2-4255-AD73-CE8977429C9C}"/>
    <cellStyle name="Normal 11 3 3" xfId="4903" xr:uid="{00ECD963-8702-43FC-AE6D-D0EE0967BD88}"/>
    <cellStyle name="Normal 11 3 4" xfId="4880" xr:uid="{7D43204D-5A12-4E60-A1A7-680572DB7D6F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82" xr:uid="{22CBE57B-912B-4E44-BE4D-AF9C84C8B162}"/>
    <cellStyle name="Normal 13 2 3 3" xfId="4904" xr:uid="{33BF6664-1708-4F34-957D-826109419DE4}"/>
    <cellStyle name="Normal 13 2 3 4" xfId="4881" xr:uid="{796E07A5-A67C-456E-8BE1-6A66FE3C7E7E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95" xr:uid="{C12D9915-586F-43ED-BA9A-338A27C9462A}"/>
    <cellStyle name="Normal 13 3 5" xfId="4905" xr:uid="{7D0D534C-6544-4C13-994F-9AA9765339EE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83" xr:uid="{178AB683-CCF0-45B2-805F-FFEE8E8EE0F9}"/>
    <cellStyle name="Normal 14 4 3" xfId="4906" xr:uid="{1654A2DD-516A-4ACE-BC3C-98631D5FFD3F}"/>
    <cellStyle name="Normal 14 4 4" xfId="4882" xr:uid="{EEBACA44-F9B7-44A6-AB53-62B0542FC8AF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6" xr:uid="{E332647E-9EB0-4A28-8110-1248EF52C6FA}"/>
    <cellStyle name="Normal 15 3 5" xfId="4908" xr:uid="{2963943F-616F-44F2-8F26-40A50B9B1F4A}"/>
    <cellStyle name="Normal 15 4" xfId="4317" xr:uid="{8D39809D-26D4-4C6B-9648-4D8B4EE914CC}"/>
    <cellStyle name="Normal 15 4 2" xfId="4589" xr:uid="{64FD5A7D-8B84-4992-9D1F-34D88340CC06}"/>
    <cellStyle name="Normal 15 4 2 2" xfId="4784" xr:uid="{E582E2A9-54FB-4C1C-866C-F916FDCB2ED5}"/>
    <cellStyle name="Normal 15 4 3" xfId="4907" xr:uid="{1392D9EB-7B66-4701-81BE-3B9EAFC74DA2}"/>
    <cellStyle name="Normal 15 4 4" xfId="4883" xr:uid="{7C86028B-4174-4BFD-929F-3676D9F9ADDC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7" xr:uid="{172E74B8-2877-4B89-8A98-11624714C67D}"/>
    <cellStyle name="Normal 16 2 5" xfId="4909" xr:uid="{4ADBD296-F671-446C-B502-6C3AB7686682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8" xr:uid="{7B641D10-5B8D-4FF4-ADA5-4BE99063A4D6}"/>
    <cellStyle name="Normal 17 2 5" xfId="4910" xr:uid="{509DC145-8CCD-4136-A956-5D53CB3A8E1A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85" xr:uid="{CF2E2EA3-CE41-4B00-A965-3F9F4909BBAD}"/>
    <cellStyle name="Normal 18 3 3" xfId="4911" xr:uid="{61089560-787D-44FE-AC4A-CAE7803680FD}"/>
    <cellStyle name="Normal 18 3 4" xfId="4884" xr:uid="{8D6F6CF0-1C1D-479C-B0F1-A854B45D2056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14" xr:uid="{5DF6A57C-ADD8-46F4-A7DD-FE7475C229B6}"/>
    <cellStyle name="Normal 2 2 3 2 2 2" xfId="4844" xr:uid="{3FC5E45C-2C7D-4637-A4ED-838617FFA4FD}"/>
    <cellStyle name="Normal 2 2 3 2 2 3" xfId="5525" xr:uid="{C26C0FC0-49F4-4770-940B-2A08D57DF8B7}"/>
    <cellStyle name="Normal 2 2 3 2 2 4" xfId="5542" xr:uid="{403F420E-4C2D-4D1B-AF6C-F68C64A78323}"/>
    <cellStyle name="Normal 2 2 3 2 3" xfId="4929" xr:uid="{8BB11DCA-1E3F-4069-8991-9FC114822D06}"/>
    <cellStyle name="Normal 2 2 3 2 4" xfId="5484" xr:uid="{BAA540F4-8F44-467A-90A9-58FCF682FB7E}"/>
    <cellStyle name="Normal 2 2 3 2 5" xfId="5583" xr:uid="{58BAC90D-6394-47C3-A12F-6166D812F46C}"/>
    <cellStyle name="Normal 2 2 3 3" xfId="4712" xr:uid="{1CB35BF1-88A8-4147-961E-60F1148D70C0}"/>
    <cellStyle name="Normal 2 2 3 4" xfId="4885" xr:uid="{A2CA38D1-D2BA-4CCB-B374-46114A0E3BFE}"/>
    <cellStyle name="Normal 2 2 3 5" xfId="4874" xr:uid="{5DCCEEFC-E846-4F10-BBC7-FF26125ED821}"/>
    <cellStyle name="Normal 2 2 4" xfId="4324" xr:uid="{8879226F-2111-4565-AF46-876A7BE55D44}"/>
    <cellStyle name="Normal 2 2 4 2" xfId="4595" xr:uid="{2D91A38E-CD3B-44CD-BF6E-21C05E055A25}"/>
    <cellStyle name="Normal 2 2 4 2 2" xfId="4786" xr:uid="{6AF00769-BF71-4196-8E3D-25CFA1D95C80}"/>
    <cellStyle name="Normal 2 2 4 3" xfId="4912" xr:uid="{6C580933-6154-4B8B-97AC-5F1AAA344282}"/>
    <cellStyle name="Normal 2 2 4 4" xfId="4886" xr:uid="{52CECFF5-8FBC-40B9-B26C-714294584B9D}"/>
    <cellStyle name="Normal 2 2 5" xfId="4454" xr:uid="{598C08F5-11D4-4448-A08A-BF99F7CDF576}"/>
    <cellStyle name="Normal 2 2 5 2" xfId="4843" xr:uid="{03ADA505-8562-4AE9-9002-9323F4F44505}"/>
    <cellStyle name="Normal 2 2 6" xfId="4932" xr:uid="{91401E54-E75D-45FB-B110-894762ED86FF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8" xr:uid="{F16A249F-42BC-41DC-AD1C-50760B499CA7}"/>
    <cellStyle name="Normal 2 3 2 3 3" xfId="4914" xr:uid="{425FB9B8-BAC6-49A5-B5A2-7B3357EF204E}"/>
    <cellStyle name="Normal 2 3 2 3 4" xfId="4887" xr:uid="{1D459030-DF74-4BF5-B029-BA683C11C688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7" xr:uid="{D0747565-2A6D-445F-9387-345A82CF4BC6}"/>
    <cellStyle name="Normal 2 3 6 3" xfId="4913" xr:uid="{AAEB9F16-2C31-4885-A708-4B4AE7D2BF1D}"/>
    <cellStyle name="Normal 2 3 6 4" xfId="4888" xr:uid="{F7B919CE-9CFA-4ABC-B124-DBCD6EDE3920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52" xr:uid="{BCBB371F-8CFF-4325-AF1C-489584C0693F}"/>
    <cellStyle name="Normal 2 4 4" xfId="4458" xr:uid="{68194DA7-C351-4737-A6E2-1FA81ADAED31}"/>
    <cellStyle name="Normal 2 4 5" xfId="4933" xr:uid="{BB187BF6-9293-494E-8F5F-B747F5B11B80}"/>
    <cellStyle name="Normal 2 4 6" xfId="4931" xr:uid="{B9E5DC45-8A56-4308-938F-E410BBBA5C77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15" xr:uid="{C8AE0BBB-E28B-4505-ABED-87FCE622B352}"/>
    <cellStyle name="Normal 2 5 3 3" xfId="4925" xr:uid="{AC22BEC8-6265-4330-892B-885500DBC0BF}"/>
    <cellStyle name="Normal 2 5 3 4" xfId="5481" xr:uid="{69A7ECEE-7E1F-44A6-BAA8-5DCF15E26C58}"/>
    <cellStyle name="Normal 2 5 3 4 2" xfId="5530" xr:uid="{AC379C3A-1165-4377-A6FE-BE2F86932C8B}"/>
    <cellStyle name="Normal 2 5 4" xfId="4845" xr:uid="{BD33492E-DAE7-4111-BA46-EE7A6FBB6084}"/>
    <cellStyle name="Normal 2 5 5" xfId="4841" xr:uid="{E531774F-7CE5-429E-9DAA-F1CEAE9E15BB}"/>
    <cellStyle name="Normal 2 5 6" xfId="4840" xr:uid="{7C0738FA-5AA3-4733-90AC-4BA19192221C}"/>
    <cellStyle name="Normal 2 5 7" xfId="4928" xr:uid="{C284A846-1D56-470E-8490-CA75778F4773}"/>
    <cellStyle name="Normal 2 5 8" xfId="4898" xr:uid="{6B919344-923F-4C78-9A6C-B2991DB33E1B}"/>
    <cellStyle name="Normal 2 6" xfId="3736" xr:uid="{062F5EAA-23BD-48A8-8B68-75D1E89C1A45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13" xr:uid="{A37C6956-BEA5-4802-9868-2D09FF58C8A1}"/>
    <cellStyle name="Normal 2 6 4" xfId="4686" xr:uid="{423DB43C-75AF-49D7-BDFE-751ECD87E4C4}"/>
    <cellStyle name="Normal 2 6 4 2" xfId="5594" xr:uid="{472EB656-72EF-4DDE-B69D-01D60E834777}"/>
    <cellStyle name="Normal 2 6 5" xfId="4838" xr:uid="{34ABAB68-488A-4D20-B5B4-47F53969170C}"/>
    <cellStyle name="Normal 2 6 5 2" xfId="4889" xr:uid="{2266F471-9DA5-4E74-98F3-532856E20986}"/>
    <cellStyle name="Normal 2 6 6" xfId="4825" xr:uid="{B5FDAF36-709A-490D-8B90-4BFFD3A03991}"/>
    <cellStyle name="Normal 2 6 7" xfId="5500" xr:uid="{3E1BE0A0-C18C-4EFA-866A-D7FC014A6656}"/>
    <cellStyle name="Normal 2 6 8" xfId="5509" xr:uid="{720A8102-572C-46EB-AFD6-4C8913C6FC13}"/>
    <cellStyle name="Normal 2 6 9" xfId="4707" xr:uid="{AD1042FE-3900-4401-965A-F6FF160928D5}"/>
    <cellStyle name="Normal 2 7" xfId="4406" xr:uid="{8D366A65-FEDC-4227-BE49-6A36FE242731}"/>
    <cellStyle name="Normal 2 7 2" xfId="4688" xr:uid="{186E9C9A-91B6-4387-8591-EC2F639B6A69}"/>
    <cellStyle name="Normal 2 7 2 2" xfId="5593" xr:uid="{7A2D1752-0983-47FE-A64C-555E992DB284}"/>
    <cellStyle name="Normal 2 7 2 3" xfId="4727" xr:uid="{0CCACC28-F072-479A-9D9E-46CE2024E550}"/>
    <cellStyle name="Normal 2 7 3" xfId="4846" xr:uid="{885F1816-7D5E-4FB5-A05D-DEFBEE45C30C}"/>
    <cellStyle name="Normal 2 7 4" xfId="5482" xr:uid="{96764702-3C86-42FC-B31B-8EBA98074304}"/>
    <cellStyle name="Normal 2 7 5" xfId="4708" xr:uid="{CF63E20F-3543-4274-8B40-9C23C37B4FA5}"/>
    <cellStyle name="Normal 2 8" xfId="4776" xr:uid="{428AC4C8-E885-4DF8-A70A-3FD9BD4A3240}"/>
    <cellStyle name="Normal 2 9" xfId="4842" xr:uid="{00BB0695-DCA4-4068-B88E-ECF7017F43AF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11" xr:uid="{55D03C5E-1828-471C-8B66-F79C53451D7C}"/>
    <cellStyle name="Normal 20 2 2 5" xfId="4923" xr:uid="{D79427EC-A75F-44C1-AD7E-28DEF4E78D95}"/>
    <cellStyle name="Normal 20 2 3" xfId="4395" xr:uid="{189E0452-68CF-421D-BC5F-11D3096407C1}"/>
    <cellStyle name="Normal 20 2 3 2" xfId="4656" xr:uid="{BCFCDCE6-5624-4B4E-9CF8-FD91B7D903BB}"/>
    <cellStyle name="Normal 20 2 3 2 2" xfId="5570" xr:uid="{1A57141F-9ADC-4095-A3C8-EE588CE122E2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10" xr:uid="{72956F2C-4DF5-4F59-9830-F0D8EE82B522}"/>
    <cellStyle name="Normal 20 2 6" xfId="4922" xr:uid="{7B18C7B9-2A69-4043-84CF-EF13C20494D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9" xr:uid="{2407F8CA-03AF-44EE-8177-B90E8F3567D6}"/>
    <cellStyle name="Normal 20 4 3" xfId="4915" xr:uid="{ED16E654-83C5-4C96-AC03-F893ACE45851}"/>
    <cellStyle name="Normal 20 4 4" xfId="4890" xr:uid="{CE250A65-8DD7-43BE-83E3-D6A355D5391D}"/>
    <cellStyle name="Normal 20 5" xfId="4468" xr:uid="{8FB8BD1E-8933-4262-8885-0601B296D845}"/>
    <cellStyle name="Normal 20 5 2" xfId="5506" xr:uid="{268E74BF-2AF9-4810-84D2-1B24DAF4B9FE}"/>
    <cellStyle name="Normal 20 6" xfId="4816" xr:uid="{F1FE93E8-8427-45BB-8CC7-22A88D1B32C6}"/>
    <cellStyle name="Normal 20 7" xfId="4875" xr:uid="{8406D905-0882-4E29-BBEE-426D256FB351}"/>
    <cellStyle name="Normal 20 8" xfId="4896" xr:uid="{851C499F-431B-4D23-80F3-258B0A26E969}"/>
    <cellStyle name="Normal 20 9" xfId="4895" xr:uid="{357CAC04-913B-4F02-B1A3-EA79AF132CBF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9" xr:uid="{E41A9CD9-9541-439B-9C9D-CAB10EDBAAC6}"/>
    <cellStyle name="Normal 21 3 2 2" xfId="5534" xr:uid="{8CD29799-B6CF-4F94-83AD-CCAF214325B8}"/>
    <cellStyle name="Normal 21 3 3" xfId="4728" xr:uid="{3F6BADFC-CB08-4DE8-94B4-B61A54B7AEE1}"/>
    <cellStyle name="Normal 21 4" xfId="4469" xr:uid="{BBBF06E8-86E3-4B41-B53F-687957D82874}"/>
    <cellStyle name="Normal 21 4 2" xfId="5535" xr:uid="{3113C449-4DBC-4B3E-9FAA-C49950679DEC}"/>
    <cellStyle name="Normal 21 4 2 2" xfId="5588" xr:uid="{091BD9F9-1982-49DE-8031-570FCE80B147}"/>
    <cellStyle name="Normal 21 4 2 3" xfId="5586" xr:uid="{AF63B0F9-5C2E-463E-94BB-EA0FEA981187}"/>
    <cellStyle name="Normal 21 4 2 4" xfId="5568" xr:uid="{02540292-3848-4B71-8018-04F82695145D}"/>
    <cellStyle name="Normal 21 4 2 5" xfId="5566" xr:uid="{1507D263-8516-474B-B738-FCE4FB8DCBB4}"/>
    <cellStyle name="Normal 21 4 2 6" xfId="5563" xr:uid="{5DC3FAFE-9500-4004-B5FC-6BC67E72BB9E}"/>
    <cellStyle name="Normal 21 4 2 7" xfId="4700" xr:uid="{0C9D8267-EE77-439D-9D97-A209242A5F9B}"/>
    <cellStyle name="Normal 21 4 3" xfId="4799" xr:uid="{802710D4-AE54-4FFE-B090-D88DF0B18C5F}"/>
    <cellStyle name="Normal 21 5" xfId="4916" xr:uid="{C4F09140-986D-459F-BBEC-507E97665E09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30" xr:uid="{FDBE1041-7E8D-4FB6-A201-5493B2590A76}"/>
    <cellStyle name="Normal 22 3 3" xfId="4487" xr:uid="{A8140693-B090-44C0-A1DB-C305F5FCCC2C}"/>
    <cellStyle name="Normal 22 3 4" xfId="4870" xr:uid="{7F5AFE80-0F4F-4CDE-9C85-4FC3B2130A80}"/>
    <cellStyle name="Normal 22 4" xfId="3668" xr:uid="{1FC7FC2B-4DAF-48EB-BD08-6EBC158583EB}"/>
    <cellStyle name="Normal 22 4 10" xfId="5533" xr:uid="{951DD3E0-9CAE-41F3-8D4F-3D9E6EF504FC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9" xr:uid="{1AF5E28D-B687-4645-8A70-D09849642BD0}"/>
    <cellStyle name="Normal 22 4 3 2 2" xfId="5546" xr:uid="{FBBB81F8-F795-4ED2-9A6A-39DAC6CC240E}"/>
    <cellStyle name="Normal 22 4 3 3" xfId="4927" xr:uid="{A20E750F-695D-46E8-AA95-D7427952BB98}"/>
    <cellStyle name="Normal 22 4 3 4" xfId="5516" xr:uid="{7E502289-11A0-41C5-97F2-A3391BC648EF}"/>
    <cellStyle name="Normal 22 4 3 5" xfId="5512" xr:uid="{A686BAD2-3A8E-435A-B54B-676F884E8946}"/>
    <cellStyle name="Normal 22 4 3 6" xfId="4800" xr:uid="{574DDB71-6F10-43C9-8C37-2C95FBECC89F}"/>
    <cellStyle name="Normal 22 4 4" xfId="4871" xr:uid="{4BFEA289-3A5D-4942-8828-EACF2AFD21AF}"/>
    <cellStyle name="Normal 22 4 5" xfId="4830" xr:uid="{C2AD074B-3F96-440E-9612-4A622C1E4A14}"/>
    <cellStyle name="Normal 22 4 5 2" xfId="5545" xr:uid="{B53AFD3C-6FC6-4FDE-8ABD-421DF256B2EA}"/>
    <cellStyle name="Normal 22 4 5 2 2" xfId="5580" xr:uid="{1E945891-A714-466A-9306-BF0561BC1A07}"/>
    <cellStyle name="Normal 22 4 5 3" xfId="5579" xr:uid="{3A3D8D84-40EC-4E7A-9D14-4A08E713559F}"/>
    <cellStyle name="Normal 22 4 6" xfId="4824" xr:uid="{10187EC9-B34A-4772-978C-4FCA4D7AF816}"/>
    <cellStyle name="Normal 22 4 7" xfId="4823" xr:uid="{651EE8FB-9C30-4233-9650-FC72CC853484}"/>
    <cellStyle name="Normal 22 4 8" xfId="4822" xr:uid="{CFA1C2A3-9CB4-4F56-9705-D4D1B9381642}"/>
    <cellStyle name="Normal 22 4 9" xfId="4821" xr:uid="{E69733F9-3FE1-4764-804F-3D181EC47CF4}"/>
    <cellStyle name="Normal 22 5" xfId="4472" xr:uid="{97F37249-F920-4DF6-BF87-0C9CCDCCDF2D}"/>
    <cellStyle name="Normal 22 5 2" xfId="4917" xr:uid="{483276CC-3161-4235-97CA-77E902C63B70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30" xr:uid="{29833734-5539-45CB-BE7A-F0B8422C1CA0}"/>
    <cellStyle name="Normal 23 2 2 3" xfId="4872" xr:uid="{9DD07EB3-2FCE-40DA-A7AB-656E9BFA58B1}"/>
    <cellStyle name="Normal 23 2 2 4" xfId="4847" xr:uid="{0D545FE3-FAD1-416B-8ED9-FF2739B47686}"/>
    <cellStyle name="Normal 23 2 3" xfId="4572" xr:uid="{EA02A35C-556D-4352-B529-8B4731D40F41}"/>
    <cellStyle name="Normal 23 2 3 2" xfId="4831" xr:uid="{7B6CE35D-AEA7-4C43-AA0E-E9E64A590020}"/>
    <cellStyle name="Normal 23 2 4" xfId="4891" xr:uid="{3026F32C-DD4A-4802-B7F1-AB408BED5457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801" xr:uid="{1EC785BE-8385-4533-834C-947828EB3D4E}"/>
    <cellStyle name="Normal 23 6" xfId="4918" xr:uid="{03D21CD7-778E-48BD-AC75-46E3926E4BE3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803" xr:uid="{1BFC96C6-19F2-4085-B75A-98FF08F79033}"/>
    <cellStyle name="Normal 24 2 5" xfId="4920" xr:uid="{7A7E1A8B-56A1-44BB-90F9-3D1ED3201E50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802" xr:uid="{F9E1DF20-2E78-4034-AE88-09DAA788B97B}"/>
    <cellStyle name="Normal 24 6" xfId="4919" xr:uid="{6F9FA9EF-EA18-4EDE-B616-B2895D3581F8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15" xr:uid="{A74D7AC1-3BD1-40E3-84B1-352C2DBF4C45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804" xr:uid="{13504EC1-FD35-4F8D-AF82-CFFFE7FC8212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13" xr:uid="{BBB84D02-9F7D-49C9-8C64-94E3F383E227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3 2" xfId="5596" xr:uid="{5C739D69-38B0-4012-A7AC-9C1966A5F0F3}"/>
    <cellStyle name="Normal 27 4" xfId="4693" xr:uid="{306A489E-91C3-49AF-BA40-826F7E5B53F8}"/>
    <cellStyle name="Normal 27 5" xfId="5498" xr:uid="{DE11F4F5-846D-46CF-A89C-91429B377301}"/>
    <cellStyle name="Normal 27 5 2" xfId="5549" xr:uid="{EA6888CB-26CD-44DE-BD86-54AD2558B982}"/>
    <cellStyle name="Normal 27 6" xfId="4818" xr:uid="{22009D3B-E0E1-4CAA-8C67-85DFC96829D3}"/>
    <cellStyle name="Normal 27 7" xfId="5510" xr:uid="{508578C1-469D-40C3-B7B1-2C8BBBD7D47A}"/>
    <cellStyle name="Normal 27 8" xfId="4710" xr:uid="{5D40ABF0-A88C-4BD4-8481-C1FE8D74B19B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62" xr:uid="{EE5D6B55-6DCE-4CB6-9CD6-D655513AD1DC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4777" xr:uid="{C0FA7C17-60D9-46CD-8085-CD9492679B6A}"/>
    <cellStyle name="Normal 3 2 5 3" xfId="5483" xr:uid="{0C516F02-6E1A-490A-B729-E4C6B7DC5168}"/>
    <cellStyle name="Normal 3 2 5 4" xfId="4709" xr:uid="{2F032A69-C480-4922-910A-23C40A9AA6C2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9" xr:uid="{649F5DF4-711D-48DD-BB32-0E5F99713E86}"/>
    <cellStyle name="Normal 3 4 2 2 2" xfId="5578" xr:uid="{CB5E42DB-8C83-4233-ADDC-80D0099AA5B4}"/>
    <cellStyle name="Normal 3 4 2 2 3" xfId="5576" xr:uid="{5EAF0722-15CB-4485-B21D-0B22D94CC6E6}"/>
    <cellStyle name="Normal 3 4 2 3" xfId="5577" xr:uid="{1BEC1437-C60B-48F3-B357-3FD974F340FF}"/>
    <cellStyle name="Normal 3 4 2 4" xfId="5581" xr:uid="{CB3D5B7F-BFA8-464C-A1ED-310600BF5BA1}"/>
    <cellStyle name="Normal 3 4 2 5" xfId="5574" xr:uid="{D2239A93-84ED-491B-BCCE-3D478F37D576}"/>
    <cellStyle name="Normal 3 4 3" xfId="4560" xr:uid="{6FE9DBBC-F0C4-4131-937D-B504FC092390}"/>
    <cellStyle name="Normal 3 4 3 2" xfId="5558" xr:uid="{B0028D36-C0D9-48F6-AEF1-583DE6DEA828}"/>
    <cellStyle name="Normal 3 5" xfId="4287" xr:uid="{046AE01D-A4D4-47BC-A4B9-2FC83F7E5298}"/>
    <cellStyle name="Normal 3 5 2" xfId="4573" xr:uid="{2C41BE8F-B6A0-4666-A092-ED91F048346C}"/>
    <cellStyle name="Normal 3 5 2 2" xfId="4850" xr:uid="{E4ABE864-4847-4653-8F81-3EF987E6AC07}"/>
    <cellStyle name="Normal 3 5 3" xfId="4924" xr:uid="{D7A4C92A-C639-4A1D-AA0D-83E287ED4B13}"/>
    <cellStyle name="Normal 3 5 4" xfId="4892" xr:uid="{24CF6D5A-6182-4247-A594-5A9F3582F944}"/>
    <cellStyle name="Normal 3 6" xfId="83" xr:uid="{EC173372-2831-41ED-88C4-207DAEED39E8}"/>
    <cellStyle name="Normal 3 6 2" xfId="5514" xr:uid="{11D63FF0-8EB8-4238-BDA1-90A9A3D2D8FF}"/>
    <cellStyle name="Normal 3 6 2 2" xfId="5511" xr:uid="{38301FAD-473A-4A0E-9A86-86867C603861}"/>
    <cellStyle name="Normal 3 6 2 3" xfId="4702" xr:uid="{1BE6E7E5-4932-4BC1-A2CB-857B54B29161}"/>
    <cellStyle name="Normal 3 6 3" xfId="4848" xr:uid="{DB2FAB58-66B0-4963-BA9C-880C31B3F8DC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75" xr:uid="{C975DF48-9704-4ED1-B6F3-F62BF5CDC924}"/>
    <cellStyle name="Normal 4 2 2 2 2 3" xfId="5573" xr:uid="{0BFA3DB0-B644-4FEB-880C-2377E904F918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31" xr:uid="{762C36FE-2F17-4B8E-89F6-72847A193FE8}"/>
    <cellStyle name="Normal 4 2 3 2 2 2" xfId="4697" xr:uid="{449B6A25-0BAD-4CDE-86C8-AF0541B1726B}"/>
    <cellStyle name="Normal 4 2 3 2 3" xfId="5527" xr:uid="{DF1B159F-B840-453E-AB47-9697A2482B44}"/>
    <cellStyle name="Normal 4 2 3 3" xfId="4566" xr:uid="{BE4FC7CD-F34D-4F1B-96B8-4C951C03170E}"/>
    <cellStyle name="Normal 4 2 3 3 2" xfId="4732" xr:uid="{0BAF422C-83D1-4EE5-8C83-F79D1AD38BAA}"/>
    <cellStyle name="Normal 4 2 3 4" xfId="4733" xr:uid="{485B0046-CF6F-4503-AD7B-531680E32D42}"/>
    <cellStyle name="Normal 4 2 3 5" xfId="4734" xr:uid="{7235AE54-D5F9-4C04-ACF4-DB02E4DAE7D8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35" xr:uid="{1517E393-3965-43ED-9E35-70271982689B}"/>
    <cellStyle name="Normal 4 2 4 2 3" xfId="4873" xr:uid="{976D4194-E808-4988-9F47-3749F998DE75}"/>
    <cellStyle name="Normal 4 2 4 2 4" xfId="4839" xr:uid="{9E9AF9E6-E22C-4DC3-81D4-CC9CEDF39246}"/>
    <cellStyle name="Normal 4 2 4 3" xfId="4567" xr:uid="{12E74042-91BB-4385-858A-F89982E395B7}"/>
    <cellStyle name="Normal 4 2 4 3 2" xfId="5559" xr:uid="{58A8E207-83F1-4C5D-AE07-5BB39504228F}"/>
    <cellStyle name="Normal 4 2 4 3 2 2" xfId="5565" xr:uid="{E9876203-6638-44A9-9FED-704385F20D0F}"/>
    <cellStyle name="Normal 4 2 4 3 2 3" xfId="5564" xr:uid="{9A38867A-631F-4076-B8D8-3AE416BED73A}"/>
    <cellStyle name="Normal 4 2 4 3 2 4" xfId="4698" xr:uid="{EC89D55F-A0DB-4E3D-93E7-3E6B6082D9FF}"/>
    <cellStyle name="Normal 4 2 4 3 3" xfId="4805" xr:uid="{9AEF14E0-E0DB-4C59-99DD-5C90AD43E71C}"/>
    <cellStyle name="Normal 4 2 4 4" xfId="4893" xr:uid="{4F8E038F-5FA9-46A1-BD69-DB127E02B34B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22" xr:uid="{4B1BC05C-943D-43C3-8F6A-DEDCFE2088C5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11" xr:uid="{E30A0122-9A16-4FA1-8D57-1CB0B379C195}"/>
    <cellStyle name="Normal 4 3 4" xfId="699" xr:uid="{76085EC5-0529-4D74-A1F6-0D35DFA8D307}"/>
    <cellStyle name="Normal 4 3 4 2" xfId="4482" xr:uid="{CA580C14-4467-4359-83FA-4F1DD5AAABF4}"/>
    <cellStyle name="Normal 4 3 4 2 2" xfId="5538" xr:uid="{1E333E03-4879-426D-B05E-F3BF29103DA6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31" xr:uid="{9410D796-D63B-4686-A4F6-FEA75FE5961C}"/>
    <cellStyle name="Normal 4 4" xfId="3738" xr:uid="{FD6CD9AE-9EA2-45AF-84AA-DCD5B84564E0}"/>
    <cellStyle name="Normal 4 4 2" xfId="4281" xr:uid="{519939FC-48BF-4502-9F01-34B063D97408}"/>
    <cellStyle name="Normal 4 4 2 2" xfId="5526" xr:uid="{AF304053-D764-4B45-89A5-8231890FCCB9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9" xr:uid="{6DA89CA4-E867-4154-B67A-729B16FC82E6}"/>
    <cellStyle name="Normal 4 4 4 2 2" xfId="5589" xr:uid="{AA10C18A-6392-4798-A85B-9BA62C5FE5E5}"/>
    <cellStyle name="Normal 4 4 4 2 3" xfId="5584" xr:uid="{4FC52B31-F602-4737-AA47-826DBE184B7C}"/>
    <cellStyle name="Normal 4 4 4 2 4" xfId="5569" xr:uid="{A8C77FEA-AC3E-4552-ADD6-54BD019E64EB}"/>
    <cellStyle name="Normal 4 4 4 2 5" xfId="5567" xr:uid="{6C3C1886-3909-4B30-869A-5A1FCDE1A0CD}"/>
    <cellStyle name="Normal 4 4 4 2 6" xfId="4699" xr:uid="{DA9A6735-3B67-48D1-BCB2-D1B7EAABC0E4}"/>
    <cellStyle name="Normal 4 4 4 2 7" xfId="4701" xr:uid="{F48D70E9-653D-4425-BAAF-9BDAA6D28847}"/>
    <cellStyle name="Normal 4 4 4 3" xfId="4926" xr:uid="{DB2A67AD-E9AD-4A7B-92C5-6912774D2B68}"/>
    <cellStyle name="Normal 4 4 5" xfId="5528" xr:uid="{FC935A3E-BFEF-4711-8AAC-F36D835514A7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21" xr:uid="{4822D507-8973-4C84-96B2-7FFB3CC2F7BB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502" xr:uid="{A22E8D96-70C6-454E-A7C4-8460364BBCA2}"/>
    <cellStyle name="Normal 45 3" xfId="5501" xr:uid="{A10A98F7-8A35-4A66-AF3E-E5D997C02F71}"/>
    <cellStyle name="Normal 45 4" xfId="4853" xr:uid="{37623056-593D-42A6-9CA9-90A4DC2EF707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60" xr:uid="{41B1B396-3A68-46D2-B303-98168EC0FA71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8" xr:uid="{7A2C8919-9EFE-4D0D-AC42-D2C69CF1B118}"/>
    <cellStyle name="Normal 5 11 4" xfId="722" xr:uid="{808FA53A-B689-4E59-8801-716276933DAC}"/>
    <cellStyle name="Normal 5 11 4 2" xfId="4806" xr:uid="{C58900E7-83DA-4DBB-9ACC-A4EC9B8FBAC2}"/>
    <cellStyle name="Normal 5 11 4 3" xfId="4861" xr:uid="{0FD7F729-17C4-4788-B61B-55685E8CD473}"/>
    <cellStyle name="Normal 5 11 4 4" xfId="4832" xr:uid="{31E21C25-C78A-4B16-9E98-6B60AE97161E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6" xr:uid="{540610BB-3640-4972-95D0-175C11353CDC}"/>
    <cellStyle name="Normal 5 2" xfId="71" xr:uid="{5FD15914-3F03-4756-83EA-A0A5DDC3F081}"/>
    <cellStyle name="Normal 5 2 2" xfId="3731" xr:uid="{84FC1069-AC15-48C7-8402-933A81DDC88B}"/>
    <cellStyle name="Normal 5 2 2 10" xfId="4703" xr:uid="{333DA8BA-E92F-453E-9D58-EA9731029EB7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4851" xr:uid="{42AC9810-D1E5-47AE-9052-781B8FC73392}"/>
    <cellStyle name="Normal 5 2 2 2 5" xfId="5479" xr:uid="{E0526440-5776-4DA1-A3D8-AD31085306C0}"/>
    <cellStyle name="Normal 5 2 2 2 6" xfId="4704" xr:uid="{D33BE717-F862-436C-B070-A985A297A0F6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7" xr:uid="{3AFA4F4A-FDBE-4CC4-871B-5C2329952215}"/>
    <cellStyle name="Normal 5 2 2 8" xfId="5547" xr:uid="{BA8D9850-0612-4060-A19B-0A8D16114F93}"/>
    <cellStyle name="Normal 5 2 2 9" xfId="5543" xr:uid="{09B946DC-73F4-45B3-8514-92DAB7F78E11}"/>
    <cellStyle name="Normal 5 2 3" xfId="4379" xr:uid="{3D93D95F-1BD9-416C-9A99-DD561FAA9933}"/>
    <cellStyle name="Normal 5 2 3 10" xfId="4705" xr:uid="{D819C5B8-5B75-494B-A8F8-3D2E7B5F8E8F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5551" xr:uid="{E7AC9702-F925-4F0E-9BA8-860830F40F92}"/>
    <cellStyle name="Normal 5 2 3 2 3 3" xfId="4790" xr:uid="{4DFAEE61-9ED2-4D32-B6C3-279B0DF8B1FA}"/>
    <cellStyle name="Normal 5 2 3 2 4" xfId="5480" xr:uid="{F1F33C76-57DC-4922-AA01-6E0FB8E81DCF}"/>
    <cellStyle name="Normal 5 2 3 2 4 2" xfId="5550" xr:uid="{F297100C-A791-4BFF-A0BC-43C0043B567F}"/>
    <cellStyle name="Normal 5 2 3 2 5" xfId="4706" xr:uid="{D7031D8E-EC6F-41F7-8913-B3B023F926A5}"/>
    <cellStyle name="Normal 5 2 3 3" xfId="4680" xr:uid="{830CD712-D3FB-4CC9-B3D9-FBA5CD180CD1}"/>
    <cellStyle name="Normal 5 2 3 3 2" xfId="4921" xr:uid="{4A6D58C8-90F6-4922-A48B-62BAF7D45EA5}"/>
    <cellStyle name="Normal 5 2 3 4" xfId="4695" xr:uid="{5680DFCB-D6B2-405A-BEE8-DA86CBEA5EF2}"/>
    <cellStyle name="Normal 5 2 3 4 2" xfId="4894" xr:uid="{36708AE3-F7CE-4C40-8D6D-C38569781922}"/>
    <cellStyle name="Normal 5 2 3 4 3" xfId="5595" xr:uid="{329EC122-0C89-4857-AA6D-5909523E0A7F}"/>
    <cellStyle name="Normal 5 2 3 5" xfId="4677" xr:uid="{5EE9E920-35C7-4D62-BF4D-8A37A1A65C59}"/>
    <cellStyle name="Normal 5 2 3 6" xfId="5499" xr:uid="{EB471E65-6DB8-42CA-A2DD-EEE3EF017A5B}"/>
    <cellStyle name="Normal 5 2 3 7" xfId="5508" xr:uid="{613B1CB2-A90B-43CA-ABBD-0C1AB94689A3}"/>
    <cellStyle name="Normal 5 2 3 8" xfId="5548" xr:uid="{50043591-019A-49D7-9566-E142F6F96AF1}"/>
    <cellStyle name="Normal 5 2 3 9" xfId="5544" xr:uid="{FC123DDA-E9A6-43E3-9AFA-65FB00F1311B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60" xr:uid="{5E90C5D3-A87B-4E27-8E97-0F1DE8E6FEE4}"/>
    <cellStyle name="Normal 5 4 2 2 6 3 2" xfId="5571" xr:uid="{5CEF7497-D46A-41FA-9E42-053342C0413E}"/>
    <cellStyle name="Normal 5 4 2 2 6 4" xfId="5555" xr:uid="{5DA309A5-CC8C-4684-B20E-2DA8A3637C4D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13" xr:uid="{C5F53648-324B-494F-8027-60D9A9ACD2D1}"/>
    <cellStyle name="Normal 5 4 2 6 4 3" xfId="4862" xr:uid="{16A29366-2BED-4109-96A3-28513DB3683B}"/>
    <cellStyle name="Normal 5 4 2 6 4 4" xfId="4837" xr:uid="{01409016-467D-4D39-B497-4263E0C6CB46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61" xr:uid="{CC9F2B9B-2B7A-49E6-9AE3-BBCDB0BC769A}"/>
    <cellStyle name="Normal 5 4 3 2 4 3 2" xfId="5572" xr:uid="{74C7F0C4-CCA4-4853-877F-0E2366F8D2BA}"/>
    <cellStyle name="Normal 5 4 3 2 4 4" xfId="5557" xr:uid="{D12C3249-C513-485F-9C2B-3712B962A11D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4 5" xfId="5556" xr:uid="{B6156C77-A849-4555-BC48-880737C9AD1A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12" xr:uid="{0FF6CA39-4A23-4EDF-A0EB-3389755A6962}"/>
    <cellStyle name="Normal 5 4 7 4 3" xfId="4863" xr:uid="{E574B5F7-0038-4495-AF9C-285E4E143365}"/>
    <cellStyle name="Normal 5 4 7 4 4" xfId="4836" xr:uid="{8E06D9B3-8052-43F2-8830-9937A77F206D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6" xr:uid="{249955A4-A569-4F34-9CFA-1D649F5490F4}"/>
    <cellStyle name="Normal 5 5 3 2 2 2 3" xfId="4737" xr:uid="{81E41BBE-731B-4A68-87F7-CEA8A689EE06}"/>
    <cellStyle name="Normal 5 5 3 2 2 3" xfId="955" xr:uid="{0B9A5734-1A3C-4682-8F6A-A2961F3F3809}"/>
    <cellStyle name="Normal 5 5 3 2 2 3 2" xfId="4738" xr:uid="{29385023-590D-4CF1-8C45-55F9DA788242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9" xr:uid="{9E531657-92E2-47A5-BC70-AEF0034E4E3B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40" xr:uid="{99D13B8A-B3F4-40D8-9CDC-35D262586FC1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41" xr:uid="{BFB346CA-7C09-47CF-A40A-42F55BA25FF9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42" xr:uid="{E730A562-6D9C-45A1-A510-77849C4B5E95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43" xr:uid="{8A3E3B6B-837D-4DFF-A60C-F13C955FDFCF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7" xr:uid="{F07E96D1-C396-46B6-9077-9BC6AAD91F22}"/>
    <cellStyle name="Normal 6 10 2 3" xfId="1299" xr:uid="{78ED2972-A832-4B12-A26A-7E53F0E44244}"/>
    <cellStyle name="Normal 6 10 2 4" xfId="1300" xr:uid="{70F04B64-70C0-4A7D-9AFB-9BD63129E3AD}"/>
    <cellStyle name="Normal 6 10 2 5" xfId="5529" xr:uid="{57625368-B44E-4114-98F7-09790F01B3C8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7" xr:uid="{CDBD939B-B371-45AC-B231-05407D37104B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582" xr:uid="{624F89B6-574C-4E2A-B4C6-05B94DE4C843}"/>
    <cellStyle name="Normal 6 3 5 7" xfId="5592" xr:uid="{192154FF-173E-4373-8546-9B5CDD30951F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52" xr:uid="{E0CD1377-A88D-497B-B5D0-3A636BA76F9B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7" xr:uid="{E368AA62-0113-4BAF-AD54-28FD52D0174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44" xr:uid="{4277D005-6007-414A-B565-31359F70D0E1}"/>
    <cellStyle name="Normal 6 4 3 2 2 2 3" xfId="4745" xr:uid="{892C0961-A825-4E7A-98D3-2F28CDDDEDB0}"/>
    <cellStyle name="Normal 6 4 3 2 2 3" xfId="1535" xr:uid="{54EDD147-8464-49D6-9FD8-FBE229AE6C84}"/>
    <cellStyle name="Normal 6 4 3 2 2 3 2" xfId="4746" xr:uid="{3F027453-139F-4BE4-90DB-3CF5DDC74068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7" xr:uid="{75B71FC5-95D6-4DC2-A63F-D5417D743A13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8" xr:uid="{31213BA0-35A4-4654-ABF5-C4B58A10AF52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9" xr:uid="{DA766A72-83F8-4D1D-AC37-B57F8D25BD40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50" xr:uid="{494368CF-506C-4BE1-828C-456E7D120668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51" xr:uid="{29CB1BF4-8BE1-4687-9915-765C5BE2C4DF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64" xr:uid="{5D5A52F4-2528-4524-AF5A-7D4A58F9B7D5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8" xr:uid="{F0FAAEFB-06FC-4CD3-A92B-97BF8FE883E8}"/>
    <cellStyle name="Normal 7 2 7 4 3" xfId="4865" xr:uid="{186F7C05-7522-4638-8C1A-5A7E99901F80}"/>
    <cellStyle name="Normal 7 2 7 4 4" xfId="4834" xr:uid="{12B77E8A-4532-4B28-8C5B-7E85E2822A09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52" xr:uid="{7650BE31-2CCD-4BBA-9C46-6EFD9F66C1AF}"/>
    <cellStyle name="Normal 7 3 3 2 2 2 3" xfId="4753" xr:uid="{AE7452E6-5FBD-45BF-B9DB-61D0234E3178}"/>
    <cellStyle name="Normal 7 3 3 2 2 3" xfId="2119" xr:uid="{59EE3DA1-DB0B-4770-AA07-504ACC639355}"/>
    <cellStyle name="Normal 7 3 3 2 2 3 2" xfId="4754" xr:uid="{10661C09-37AD-4278-BC8C-521946583E4A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55" xr:uid="{7BFA2388-41D9-4583-BB08-6711B4EC3746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6" xr:uid="{B392857A-60BE-49EA-A535-9EB752E9234B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7" xr:uid="{0C41FA61-FCA5-4AE2-88D1-B16666438417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8" xr:uid="{CEAC4999-F800-49F1-AB44-6783BB2D2590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9" xr:uid="{1EEF8156-C7DF-43F7-A440-6F39D292F73D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6" xr:uid="{FE7821C3-DA5A-4480-930D-AF8BE3848447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9" xr:uid="{7ADCF0AA-18E9-4F29-A927-4B73499F4F43}"/>
    <cellStyle name="Normal 7 9 4" xfId="2478" xr:uid="{E54CEC28-D8CE-4A63-B422-E849457E4CFD}"/>
    <cellStyle name="Normal 7 9 4 2" xfId="4807" xr:uid="{87DBB829-5383-438B-8E1B-1CD5D38BF13C}"/>
    <cellStyle name="Normal 7 9 4 3" xfId="4867" xr:uid="{A6EDDDDC-3C0D-4A1E-927D-21DE63FC7E4D}"/>
    <cellStyle name="Normal 7 9 4 4" xfId="4833" xr:uid="{BA0D2E15-5931-45F1-8C8B-96ABEA072034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60" xr:uid="{01D20733-C587-4352-B99E-4F6C1F0273FE}"/>
    <cellStyle name="Normal 8 3 3 2 2 2 3" xfId="4761" xr:uid="{2ED71987-0810-4FFD-9FE5-D0F43F9611EF}"/>
    <cellStyle name="Normal 8 3 3 2 2 3" xfId="2711" xr:uid="{61611B3B-040E-4461-B4C8-0DDB13582815}"/>
    <cellStyle name="Normal 8 3 3 2 2 3 2" xfId="4762" xr:uid="{A1C05EA6-F324-4ED4-BC93-958A81FA832E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63" xr:uid="{40E4ED5E-D761-43CD-AFD7-74BDED43E405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64" xr:uid="{A1AE8AB9-110D-40D5-96F7-DD0D01C877AE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65" xr:uid="{73A95D5C-5720-4B35-A7B4-80B81FBBA36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6" xr:uid="{CE7A64F6-089F-4D4C-A866-78F4F085B8F8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7" xr:uid="{4D88729D-AB5C-41BF-9AB1-7AE4F103731D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8" xr:uid="{F9C3BBC3-FCFB-4294-85A6-C34A01861801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20" xr:uid="{29AB59EF-CDB1-4C5F-A94F-585897711447}"/>
    <cellStyle name="Normal 8 9 4" xfId="3070" xr:uid="{536FF2B0-038F-4AE5-9FE7-52C6BA46A005}"/>
    <cellStyle name="Normal 8 9 4 2" xfId="4809" xr:uid="{A932C371-1E90-4919-B600-1035153E4F56}"/>
    <cellStyle name="Normal 8 9 4 3" xfId="4869" xr:uid="{EA89505E-8284-4C3E-A8CC-96457E888A46}"/>
    <cellStyle name="Normal 8 9 4 4" xfId="4835" xr:uid="{A68CDC64-75FE-464E-905A-2EAB8115417D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44" xr:uid="{744A4E06-0BE3-4572-B6D8-7FF7E741241A}"/>
    <cellStyle name="Normal 9 3 3 3 2 2 3" xfId="4238" xr:uid="{5EC2DB2A-3429-4C68-9A9E-182529ED8F67}"/>
    <cellStyle name="Normal 9 3 3 3 2 2 3 2" xfId="4945" xr:uid="{47BDB050-CF5C-4B32-9989-605266C7FFA8}"/>
    <cellStyle name="Normal 9 3 3 3 2 3" xfId="3175" xr:uid="{85E4EB72-0899-4CDE-B2A3-D779D0CB8684}"/>
    <cellStyle name="Normal 9 3 3 3 2 3 2" xfId="4239" xr:uid="{0D35D169-A9E1-4217-A710-3312CC798062}"/>
    <cellStyle name="Normal 9 3 3 3 2 3 2 2" xfId="4947" xr:uid="{A0DABAC1-DBF7-43D3-8D1F-DB0C86B41020}"/>
    <cellStyle name="Normal 9 3 3 3 2 3 3" xfId="4946" xr:uid="{2243BA9B-7F92-4FB8-B756-698FEA35E59A}"/>
    <cellStyle name="Normal 9 3 3 3 2 4" xfId="3176" xr:uid="{FF234467-C34C-4526-9E6D-A8AAC1711BAD}"/>
    <cellStyle name="Normal 9 3 3 3 2 4 2" xfId="4948" xr:uid="{0C81D9CB-8AFE-403D-9FA4-3E3495FA01AF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51" xr:uid="{12E15673-978D-46C8-BB19-C70D207D7DDF}"/>
    <cellStyle name="Normal 9 3 3 3 3 2 3" xfId="4950" xr:uid="{50E1994A-FCB5-4883-8B55-CC0FE3E543FA}"/>
    <cellStyle name="Normal 9 3 3 3 3 3" xfId="4242" xr:uid="{75AF3F6B-4569-446D-9042-B4223F0A5F58}"/>
    <cellStyle name="Normal 9 3 3 3 3 3 2" xfId="4952" xr:uid="{04E72717-4B41-4357-BF20-BC69BC4778BB}"/>
    <cellStyle name="Normal 9 3 3 3 3 4" xfId="4949" xr:uid="{0C1E57F3-6899-4C81-8AE6-7F8EE142522F}"/>
    <cellStyle name="Normal 9 3 3 3 4" xfId="3178" xr:uid="{FAA61678-B95A-4658-BF1B-C0F2FEF8E4A4}"/>
    <cellStyle name="Normal 9 3 3 3 4 2" xfId="4243" xr:uid="{327ADF0C-6426-4F53-9C38-1819753EFB63}"/>
    <cellStyle name="Normal 9 3 3 3 4 2 2" xfId="4954" xr:uid="{AB32A4E1-55DA-45DF-AD49-08B77D1A49D2}"/>
    <cellStyle name="Normal 9 3 3 3 4 3" xfId="4953" xr:uid="{5CF74807-B4EC-4402-900C-FCA4D0696E39}"/>
    <cellStyle name="Normal 9 3 3 3 5" xfId="3179" xr:uid="{09A1ACBC-C0CB-4C1A-8729-8B9CDF8C6C5B}"/>
    <cellStyle name="Normal 9 3 3 3 5 2" xfId="4955" xr:uid="{3A6F61C2-26C5-4E3D-A9CC-E3D7CC9E0F7C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9" xr:uid="{7E0FB78D-84A8-42B0-A8E1-D96241C4F703}"/>
    <cellStyle name="Normal 9 3 3 4 2 2 3" xfId="4958" xr:uid="{1EAD95B7-20EA-4D64-BDEC-68F7FEBA2A6C}"/>
    <cellStyle name="Normal 9 3 3 4 2 3" xfId="4246" xr:uid="{6C0DE8CA-5730-4C8F-A9EC-F72076C6D58A}"/>
    <cellStyle name="Normal 9 3 3 4 2 3 2" xfId="4960" xr:uid="{1C3E64C6-A4F2-4088-BA66-0A4812691D39}"/>
    <cellStyle name="Normal 9 3 3 4 2 4" xfId="4957" xr:uid="{DCC069FA-4CB7-430B-8073-0F4B75ACB4A1}"/>
    <cellStyle name="Normal 9 3 3 4 3" xfId="3182" xr:uid="{635E208F-86A3-4AB7-9738-B6A06CB3C906}"/>
    <cellStyle name="Normal 9 3 3 4 3 2" xfId="4247" xr:uid="{A8D1A167-6002-4C17-84E2-4A455CFC55EE}"/>
    <cellStyle name="Normal 9 3 3 4 3 2 2" xfId="4962" xr:uid="{17413851-4C33-4040-B6A7-9E85AD497D73}"/>
    <cellStyle name="Normal 9 3 3 4 3 3" xfId="4961" xr:uid="{EE8A715F-5B48-4F39-85BD-07BFAEB91D60}"/>
    <cellStyle name="Normal 9 3 3 4 4" xfId="3183" xr:uid="{E098A52F-FD89-44CF-9487-669FF6468F75}"/>
    <cellStyle name="Normal 9 3 3 4 4 2" xfId="4963" xr:uid="{B20D1EEE-DE54-415A-B28B-5F44753E4398}"/>
    <cellStyle name="Normal 9 3 3 4 5" xfId="4956" xr:uid="{20A47929-DBCB-47F9-9CA1-9CE2D92D495D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6" xr:uid="{5E123D13-2CC1-455B-8A5F-58E0A693FCA6}"/>
    <cellStyle name="Normal 9 3 3 5 2 3" xfId="4965" xr:uid="{2949B2D1-225D-453A-850F-197A664896EB}"/>
    <cellStyle name="Normal 9 3 3 5 3" xfId="3186" xr:uid="{F5A394A9-821F-408B-884A-6587DD2A7753}"/>
    <cellStyle name="Normal 9 3 3 5 3 2" xfId="4967" xr:uid="{597AA2D9-8DA6-4F89-B8FD-92960FEB4F0F}"/>
    <cellStyle name="Normal 9 3 3 5 4" xfId="3187" xr:uid="{673F3A29-4FF4-449F-A591-44EDFB635A51}"/>
    <cellStyle name="Normal 9 3 3 5 4 2" xfId="4968" xr:uid="{02F7DE7C-2DBE-4FD4-9EBE-788531646A03}"/>
    <cellStyle name="Normal 9 3 3 5 5" xfId="4964" xr:uid="{8F428EB8-FF76-449F-ABA1-A0F6D8703835}"/>
    <cellStyle name="Normal 9 3 3 6" xfId="3188" xr:uid="{C450359E-1F3A-45B5-A2FF-BCCF081E102A}"/>
    <cellStyle name="Normal 9 3 3 6 2" xfId="4249" xr:uid="{E3FDC8C8-FEA9-4756-B2B8-70E5900D1294}"/>
    <cellStyle name="Normal 9 3 3 6 2 2" xfId="4970" xr:uid="{E3CB5C13-7B62-4E86-9304-F4E7CB331974}"/>
    <cellStyle name="Normal 9 3 3 6 3" xfId="4969" xr:uid="{F4678F9F-47E1-4060-9F6A-C965FD0DF12C}"/>
    <cellStyle name="Normal 9 3 3 7" xfId="3189" xr:uid="{B65396C8-6144-4577-B70A-7A0F4766CBEF}"/>
    <cellStyle name="Normal 9 3 3 7 2" xfId="4971" xr:uid="{D89D8153-2C9D-415E-AEB4-968BD755B3FE}"/>
    <cellStyle name="Normal 9 3 3 8" xfId="3190" xr:uid="{49F58DF3-23CF-40F1-B1C5-BF29FD744974}"/>
    <cellStyle name="Normal 9 3 3 8 2" xfId="4972" xr:uid="{A23C6F12-C015-4AE5-A5F6-E1510830A943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7" xr:uid="{A4095D4C-7E01-4C41-BE31-1CD134B7C6D3}"/>
    <cellStyle name="Normal 9 3 4 2 2 2 3" xfId="4976" xr:uid="{73943B66-894D-4799-ACC4-4F8E1359D053}"/>
    <cellStyle name="Normal 9 3 4 2 2 3" xfId="3195" xr:uid="{402E439A-DB24-4ED0-9CC6-488A5F999901}"/>
    <cellStyle name="Normal 9 3 4 2 2 3 2" xfId="4978" xr:uid="{91E258D2-F788-45C8-B7E3-CC6F94A1605D}"/>
    <cellStyle name="Normal 9 3 4 2 2 4" xfId="3196" xr:uid="{56B6DAED-1368-4989-BC5D-03577D2F313D}"/>
    <cellStyle name="Normal 9 3 4 2 2 4 2" xfId="4979" xr:uid="{EA43FABF-45ED-42C8-9ABE-6AD66A7E66A7}"/>
    <cellStyle name="Normal 9 3 4 2 2 5" xfId="4975" xr:uid="{ECEB9C17-A6BB-4C09-829B-6B68B9B437F9}"/>
    <cellStyle name="Normal 9 3 4 2 3" xfId="3197" xr:uid="{AE0C72F5-C65C-40F8-997A-BE82FE4AAEF2}"/>
    <cellStyle name="Normal 9 3 4 2 3 2" xfId="4251" xr:uid="{74522319-1DFD-4241-AD02-C95B2C2F3055}"/>
    <cellStyle name="Normal 9 3 4 2 3 2 2" xfId="4981" xr:uid="{8877ADBC-201D-42F9-89A1-AC98F98FEB33}"/>
    <cellStyle name="Normal 9 3 4 2 3 3" xfId="4980" xr:uid="{D3B75B0A-4ABF-4A51-8443-C5CA2FB53554}"/>
    <cellStyle name="Normal 9 3 4 2 4" xfId="3198" xr:uid="{1964B088-DD81-4689-8774-DC35D99AC0A7}"/>
    <cellStyle name="Normal 9 3 4 2 4 2" xfId="4982" xr:uid="{CA1D0680-D581-4B2C-91FE-ACDEA14CBC6B}"/>
    <cellStyle name="Normal 9 3 4 2 5" xfId="3199" xr:uid="{85AA862A-566A-4298-95CA-001900BFF469}"/>
    <cellStyle name="Normal 9 3 4 2 5 2" xfId="4983" xr:uid="{AF53578E-4CC4-44E8-80FD-146613BD4120}"/>
    <cellStyle name="Normal 9 3 4 2 6" xfId="4974" xr:uid="{1D2D18AA-B59A-4CCF-A5FB-E68F0A21F4F8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6" xr:uid="{BE24E4C3-72B6-441F-AFCF-FE26528E3B81}"/>
    <cellStyle name="Normal 9 3 4 3 2 3" xfId="4985" xr:uid="{3759C67A-A6D9-4865-B09F-3D9A6902116C}"/>
    <cellStyle name="Normal 9 3 4 3 3" xfId="3202" xr:uid="{859E553D-2322-4DB5-9E80-3DCC002E1CE7}"/>
    <cellStyle name="Normal 9 3 4 3 3 2" xfId="4987" xr:uid="{CDEBE436-807E-4BFD-AC60-355E3CA4A6A0}"/>
    <cellStyle name="Normal 9 3 4 3 4" xfId="3203" xr:uid="{C9E2BC69-2D11-4B5E-8793-867FEC47FD74}"/>
    <cellStyle name="Normal 9 3 4 3 4 2" xfId="4988" xr:uid="{6F812275-C48D-4A75-B36E-BAB63F507DED}"/>
    <cellStyle name="Normal 9 3 4 3 5" xfId="4984" xr:uid="{5871EA09-2B24-4998-9C6D-F321CEFA0D9E}"/>
    <cellStyle name="Normal 9 3 4 4" xfId="3204" xr:uid="{B7E52E64-CF8F-4FA1-BD38-E40D2DE1CA8F}"/>
    <cellStyle name="Normal 9 3 4 4 2" xfId="3205" xr:uid="{6A5A9A9D-6477-4EC3-91D0-8634064021F4}"/>
    <cellStyle name="Normal 9 3 4 4 2 2" xfId="4990" xr:uid="{A3B1A2CE-5985-4EFD-AA82-91E2C568AE6B}"/>
    <cellStyle name="Normal 9 3 4 4 3" xfId="3206" xr:uid="{BE61994C-C61D-45B9-A15A-8CA2F75F275C}"/>
    <cellStyle name="Normal 9 3 4 4 3 2" xfId="4991" xr:uid="{7397E005-357D-4D06-B765-64B28B89A657}"/>
    <cellStyle name="Normal 9 3 4 4 4" xfId="3207" xr:uid="{38B0C644-8565-442D-8A70-0CDFD71267BE}"/>
    <cellStyle name="Normal 9 3 4 4 4 2" xfId="4992" xr:uid="{E6F09B7A-3A16-44DC-BE7A-85AB80598434}"/>
    <cellStyle name="Normal 9 3 4 4 5" xfId="4989" xr:uid="{BB4E496D-AF90-4731-9590-27120D82648C}"/>
    <cellStyle name="Normal 9 3 4 5" xfId="3208" xr:uid="{F3E6D4C4-EA5D-43E6-AA16-6FCFED5CAC01}"/>
    <cellStyle name="Normal 9 3 4 5 2" xfId="4993" xr:uid="{8775BF3E-6CC9-4188-8A70-B042D7DC282B}"/>
    <cellStyle name="Normal 9 3 4 6" xfId="3209" xr:uid="{803A3E4C-71C6-4C73-BF27-0215576BC0DE}"/>
    <cellStyle name="Normal 9 3 4 6 2" xfId="4994" xr:uid="{4406EAF7-936E-4205-AC6A-8BC791368F40}"/>
    <cellStyle name="Normal 9 3 4 7" xfId="3210" xr:uid="{2D7083F8-557C-4B17-B563-D93C0384D675}"/>
    <cellStyle name="Normal 9 3 4 7 2" xfId="4995" xr:uid="{C513FF9E-8F23-4BAA-8ED0-9AA66CEADFA2}"/>
    <cellStyle name="Normal 9 3 4 8" xfId="4973" xr:uid="{87EC829E-5A5B-4007-AA2A-1FE5BA75855F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5000" xr:uid="{68ACCEB1-B0EA-478E-BF37-90F7E2326F2F}"/>
    <cellStyle name="Normal 9 3 5 2 2 2 3" xfId="4999" xr:uid="{75A35ABA-CC11-4F07-B261-E3A2252A55D4}"/>
    <cellStyle name="Normal 9 3 5 2 2 3" xfId="4255" xr:uid="{CDCA4BF1-82E3-45DD-8C87-BEDE17AF3A01}"/>
    <cellStyle name="Normal 9 3 5 2 2 3 2" xfId="5001" xr:uid="{5EFB81B5-A37F-46FA-8A7D-E867D980827D}"/>
    <cellStyle name="Normal 9 3 5 2 2 4" xfId="4998" xr:uid="{050ABB68-A694-4B27-8522-95448A32E795}"/>
    <cellStyle name="Normal 9 3 5 2 3" xfId="3214" xr:uid="{E9D1AAEF-09A2-445F-BED7-13D463E938FC}"/>
    <cellStyle name="Normal 9 3 5 2 3 2" xfId="4256" xr:uid="{2E65939E-F180-4EF8-9329-2AEA0F8150D2}"/>
    <cellStyle name="Normal 9 3 5 2 3 2 2" xfId="5003" xr:uid="{91B4765B-CF7D-4A54-83FD-2272AE81915A}"/>
    <cellStyle name="Normal 9 3 5 2 3 3" xfId="5002" xr:uid="{149A8671-E0E3-4A30-885E-F45CCF19424A}"/>
    <cellStyle name="Normal 9 3 5 2 4" xfId="3215" xr:uid="{B907F800-23B2-472F-AB26-899EAA492952}"/>
    <cellStyle name="Normal 9 3 5 2 4 2" xfId="5004" xr:uid="{0B764F05-FD31-4A0F-9E35-A7EB596AF5D5}"/>
    <cellStyle name="Normal 9 3 5 2 5" xfId="4997" xr:uid="{6BF2CF0E-6DB5-4758-9E4A-00E518E88E0F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7" xr:uid="{727D752D-026C-4BC8-B596-7110F26C67A1}"/>
    <cellStyle name="Normal 9 3 5 3 2 3" xfId="5006" xr:uid="{A902652A-38DC-4DFE-B0BF-D403D88FF40D}"/>
    <cellStyle name="Normal 9 3 5 3 3" xfId="3218" xr:uid="{D376B54B-4288-4988-92BA-FE9EEEB32519}"/>
    <cellStyle name="Normal 9 3 5 3 3 2" xfId="5008" xr:uid="{B6F5B5D2-3605-411F-A6F7-43556C121AB7}"/>
    <cellStyle name="Normal 9 3 5 3 4" xfId="3219" xr:uid="{7B79ED67-678A-4700-95E9-FD42624D2D91}"/>
    <cellStyle name="Normal 9 3 5 3 4 2" xfId="5009" xr:uid="{D2E7D39F-39E6-47E2-BD40-C71E3BBBD7F2}"/>
    <cellStyle name="Normal 9 3 5 3 5" xfId="5005" xr:uid="{2ADC5C57-FEA9-4619-9C76-9A0C3BBBAE1E}"/>
    <cellStyle name="Normal 9 3 5 4" xfId="3220" xr:uid="{E37FD5A4-8D85-4AF9-8746-2A27AD14D583}"/>
    <cellStyle name="Normal 9 3 5 4 2" xfId="4258" xr:uid="{D6C9FA30-B072-4839-ACB0-40FDE19D79FB}"/>
    <cellStyle name="Normal 9 3 5 4 2 2" xfId="5011" xr:uid="{E6BA0A69-542C-46BD-8BF2-8B26EBA81F29}"/>
    <cellStyle name="Normal 9 3 5 4 3" xfId="5010" xr:uid="{3231278E-6158-486F-AF91-9D9C6ABD0729}"/>
    <cellStyle name="Normal 9 3 5 5" xfId="3221" xr:uid="{81B55BE6-F6F2-41F3-B85B-B0837804FE64}"/>
    <cellStyle name="Normal 9 3 5 5 2" xfId="5012" xr:uid="{56035079-3A98-406D-9FAA-912E79642D2F}"/>
    <cellStyle name="Normal 9 3 5 6" xfId="3222" xr:uid="{3A11D87E-9994-4FC6-809F-B4E217F15DB3}"/>
    <cellStyle name="Normal 9 3 5 6 2" xfId="5013" xr:uid="{252E9D15-B7F3-4120-972A-489E6AFC7808}"/>
    <cellStyle name="Normal 9 3 5 7" xfId="4996" xr:uid="{59FEB4BA-FF2B-47E6-8726-75B4C287015F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7" xr:uid="{C68A258B-E4AA-471A-A934-CBA7FFC6A197}"/>
    <cellStyle name="Normal 9 3 6 2 2 3" xfId="5016" xr:uid="{8E0DCC76-B371-4ADC-9D2C-F23170B8D7CB}"/>
    <cellStyle name="Normal 9 3 6 2 3" xfId="3226" xr:uid="{BFB16D22-425E-4A4C-9E8B-76A55139CE48}"/>
    <cellStyle name="Normal 9 3 6 2 3 2" xfId="5018" xr:uid="{7282DAD9-E7DD-447F-9E0B-6F9A8B711D90}"/>
    <cellStyle name="Normal 9 3 6 2 4" xfId="3227" xr:uid="{DEE05BC0-CAED-4A4E-AA58-32B1C758C8FE}"/>
    <cellStyle name="Normal 9 3 6 2 4 2" xfId="5019" xr:uid="{AB2F819B-E953-4C5D-BA6D-4AC31C6AE3C1}"/>
    <cellStyle name="Normal 9 3 6 2 5" xfId="5015" xr:uid="{DDB2E63D-3026-40BC-A285-988302324B6E}"/>
    <cellStyle name="Normal 9 3 6 3" xfId="3228" xr:uid="{9B268206-27D9-4036-B757-17A679EBF9F6}"/>
    <cellStyle name="Normal 9 3 6 3 2" xfId="4260" xr:uid="{F4A59E7F-A319-4A3D-BDFE-4A802922E196}"/>
    <cellStyle name="Normal 9 3 6 3 2 2" xfId="5021" xr:uid="{E9548383-6502-40D5-9438-67A488B307AC}"/>
    <cellStyle name="Normal 9 3 6 3 3" xfId="5020" xr:uid="{FCF546B6-A504-4230-A660-E87F0B6DBDCC}"/>
    <cellStyle name="Normal 9 3 6 4" xfId="3229" xr:uid="{2A25F579-A2F9-4E80-98F9-BE1CA3AA2300}"/>
    <cellStyle name="Normal 9 3 6 4 2" xfId="5022" xr:uid="{95380A3F-7B7D-46A9-B8F5-307702BC5E42}"/>
    <cellStyle name="Normal 9 3 6 5" xfId="3230" xr:uid="{A38065C7-B910-4346-8B42-57F6B4E3B824}"/>
    <cellStyle name="Normal 9 3 6 5 2" xfId="5023" xr:uid="{01CBFB93-55E2-48B1-B922-2733D0F0C7C7}"/>
    <cellStyle name="Normal 9 3 6 6" xfId="5014" xr:uid="{6BAEBA5B-0F10-488F-91C1-33DB1D24436B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6" xr:uid="{A501DCC2-E220-44FD-A76F-AE141A5B9813}"/>
    <cellStyle name="Normal 9 3 7 2 3" xfId="5025" xr:uid="{6D15DB11-19A6-42AA-BFBE-42A3FF8087BE}"/>
    <cellStyle name="Normal 9 3 7 3" xfId="3233" xr:uid="{38775F42-C864-4A35-9A6E-6EB8D771FAB3}"/>
    <cellStyle name="Normal 9 3 7 3 2" xfId="5027" xr:uid="{38B015C3-E148-4F22-A565-7120AAC12648}"/>
    <cellStyle name="Normal 9 3 7 4" xfId="3234" xr:uid="{7F377F1D-7586-4C1C-AC60-FA8942F86B23}"/>
    <cellStyle name="Normal 9 3 7 4 2" xfId="5028" xr:uid="{B59D1A58-0DF7-451C-855B-BC695960C40B}"/>
    <cellStyle name="Normal 9 3 7 5" xfId="5024" xr:uid="{7648C1E7-8BF1-4505-9195-30142D0B6EC4}"/>
    <cellStyle name="Normal 9 3 8" xfId="3235" xr:uid="{3EE253FF-82BE-49E8-B59F-DC9BEF7DAF32}"/>
    <cellStyle name="Normal 9 3 8 2" xfId="3236" xr:uid="{41429C95-83AF-4EE0-A816-07E56C62A355}"/>
    <cellStyle name="Normal 9 3 8 2 2" xfId="5030" xr:uid="{9006F25E-1CF1-4B8A-864A-1FB972A436CF}"/>
    <cellStyle name="Normal 9 3 8 3" xfId="3237" xr:uid="{F8F46510-84F2-451B-872B-5E61B548F04B}"/>
    <cellStyle name="Normal 9 3 8 3 2" xfId="5031" xr:uid="{D30A4266-3148-473E-BFE5-20D2541B043B}"/>
    <cellStyle name="Normal 9 3 8 4" xfId="3238" xr:uid="{5B25F764-DE19-4C03-9C12-57F7E42DB5E6}"/>
    <cellStyle name="Normal 9 3 8 4 2" xfId="5032" xr:uid="{56E1E9D8-9EB0-4066-8053-FB4B4CA512A1}"/>
    <cellStyle name="Normal 9 3 8 5" xfId="5029" xr:uid="{A64BAD74-98ED-40CF-9845-6578771A112E}"/>
    <cellStyle name="Normal 9 3 9" xfId="3239" xr:uid="{4F151668-A318-42FE-9B66-03C6CECE435F}"/>
    <cellStyle name="Normal 9 3 9 2" xfId="5033" xr:uid="{2B72AD53-1851-42AA-B1AA-024EAFBFC39E}"/>
    <cellStyle name="Normal 9 4" xfId="3240" xr:uid="{B36AF820-063D-4106-AA68-C19939629719}"/>
    <cellStyle name="Normal 9 4 10" xfId="3241" xr:uid="{05587996-56E9-472F-9AEA-D541525D9EDB}"/>
    <cellStyle name="Normal 9 4 10 2" xfId="5035" xr:uid="{A716F28C-A568-4030-B961-DABF267C8CEC}"/>
    <cellStyle name="Normal 9 4 11" xfId="3242" xr:uid="{D10EDA6B-A4CA-4A9B-A25A-EB03B9568D01}"/>
    <cellStyle name="Normal 9 4 11 2" xfId="5036" xr:uid="{5F4F712F-518E-4CEE-8A19-DC4C490F1ABB}"/>
    <cellStyle name="Normal 9 4 12" xfId="5034" xr:uid="{C2C0F92F-72F6-4CF4-99DF-B01C6B18E918}"/>
    <cellStyle name="Normal 9 4 2" xfId="3243" xr:uid="{8AC80D2C-D820-4EC4-8604-A26386C0B4D5}"/>
    <cellStyle name="Normal 9 4 2 10" xfId="5037" xr:uid="{C9B0183B-3521-4625-9C30-D3E60689DA26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42" xr:uid="{0281D6E6-0655-4039-9679-01CAC3692B76}"/>
    <cellStyle name="Normal 9 4 2 2 2 2 2 3" xfId="5041" xr:uid="{5EF00F75-A966-4180-9ABE-E4667B53BE1B}"/>
    <cellStyle name="Normal 9 4 2 2 2 2 3" xfId="3248" xr:uid="{4EC5BD16-BFA6-4F0A-8F5C-336B40266A81}"/>
    <cellStyle name="Normal 9 4 2 2 2 2 3 2" xfId="5043" xr:uid="{3A3CA44A-EFDE-4BE8-B954-431D4DF14E8F}"/>
    <cellStyle name="Normal 9 4 2 2 2 2 4" xfId="3249" xr:uid="{61228715-DA0D-4526-8B76-26E7220A911F}"/>
    <cellStyle name="Normal 9 4 2 2 2 2 4 2" xfId="5044" xr:uid="{C42B06DD-CA62-490F-A985-82C1EF25FEDB}"/>
    <cellStyle name="Normal 9 4 2 2 2 2 5" xfId="5040" xr:uid="{209AE450-95FE-4C42-B53E-559E07A069D3}"/>
    <cellStyle name="Normal 9 4 2 2 2 3" xfId="3250" xr:uid="{044B7EE5-169B-45B6-BB06-F969673A29EC}"/>
    <cellStyle name="Normal 9 4 2 2 2 3 2" xfId="3251" xr:uid="{9934C75E-97DC-4A5F-92D9-9BB9518D6B7A}"/>
    <cellStyle name="Normal 9 4 2 2 2 3 2 2" xfId="5046" xr:uid="{F122E5E4-60AD-4926-8B5B-03FEFAD82406}"/>
    <cellStyle name="Normal 9 4 2 2 2 3 3" xfId="3252" xr:uid="{CC6D834B-C4D9-4194-84D9-E271FA2738D2}"/>
    <cellStyle name="Normal 9 4 2 2 2 3 3 2" xfId="5047" xr:uid="{7C69B65E-A0A8-4F48-A7F3-F5FBC6E4E63A}"/>
    <cellStyle name="Normal 9 4 2 2 2 3 4" xfId="3253" xr:uid="{C0DFF6F1-8303-4F5C-BA12-2A0C67856970}"/>
    <cellStyle name="Normal 9 4 2 2 2 3 4 2" xfId="5048" xr:uid="{1E515D94-27B2-4B6D-A964-1F64F0EF9177}"/>
    <cellStyle name="Normal 9 4 2 2 2 3 5" xfId="5045" xr:uid="{77D1085C-7B06-4344-8D3D-CF1BBCD0564F}"/>
    <cellStyle name="Normal 9 4 2 2 2 4" xfId="3254" xr:uid="{8E6B803C-95FC-4CC7-BD71-A248E7196F0B}"/>
    <cellStyle name="Normal 9 4 2 2 2 4 2" xfId="5049" xr:uid="{ED582642-B497-47D2-8F87-E86BB85BB67C}"/>
    <cellStyle name="Normal 9 4 2 2 2 5" xfId="3255" xr:uid="{1586594D-1969-4E74-AE57-6F0C25308D6E}"/>
    <cellStyle name="Normal 9 4 2 2 2 5 2" xfId="5050" xr:uid="{E46C12FF-5356-465F-AF39-06DF29F5EB45}"/>
    <cellStyle name="Normal 9 4 2 2 2 6" xfId="3256" xr:uid="{8EF72C3A-1B20-4919-A3FF-7A4971B0B7F8}"/>
    <cellStyle name="Normal 9 4 2 2 2 6 2" xfId="5051" xr:uid="{E2C0C282-13FA-4937-8B41-6C8DDBA8E818}"/>
    <cellStyle name="Normal 9 4 2 2 2 7" xfId="5039" xr:uid="{A77B0E53-C52E-4264-BAE6-7EF1D9A6D5F2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54" xr:uid="{38DF1244-7AF8-4285-909B-26968A1A42C5}"/>
    <cellStyle name="Normal 9 4 2 2 3 2 3" xfId="3260" xr:uid="{6F8DDBC6-3E3A-40CD-A4F4-C1180DC5667B}"/>
    <cellStyle name="Normal 9 4 2 2 3 2 3 2" xfId="5055" xr:uid="{F8B5D70C-928F-41E4-9E3F-67B91FD07307}"/>
    <cellStyle name="Normal 9 4 2 2 3 2 4" xfId="3261" xr:uid="{219981AE-239B-4A9A-8E59-0EE983D2BF3D}"/>
    <cellStyle name="Normal 9 4 2 2 3 2 4 2" xfId="5056" xr:uid="{DE86770A-D7E0-45EA-8F3D-26AF8E1A9DB5}"/>
    <cellStyle name="Normal 9 4 2 2 3 2 5" xfId="5053" xr:uid="{D073997D-7C43-4CC8-A28C-97635E70F7E3}"/>
    <cellStyle name="Normal 9 4 2 2 3 3" xfId="3262" xr:uid="{23E1501E-7B04-40CD-A487-2F219F247E65}"/>
    <cellStyle name="Normal 9 4 2 2 3 3 2" xfId="5057" xr:uid="{DCB56846-6D21-4B56-B63C-79C8CD901667}"/>
    <cellStyle name="Normal 9 4 2 2 3 4" xfId="3263" xr:uid="{E1B79620-2A9C-4A0F-B2AD-3E033A2CE8F8}"/>
    <cellStyle name="Normal 9 4 2 2 3 4 2" xfId="5058" xr:uid="{5D4B2F56-90C1-405B-B023-90038056465E}"/>
    <cellStyle name="Normal 9 4 2 2 3 5" xfId="3264" xr:uid="{110D809D-0BC3-46CD-B72B-711780E9050F}"/>
    <cellStyle name="Normal 9 4 2 2 3 5 2" xfId="5059" xr:uid="{DA4C3E0C-6507-41E0-AC5B-D003CB8578BC}"/>
    <cellStyle name="Normal 9 4 2 2 3 6" xfId="5052" xr:uid="{1D4E6DDE-3DCD-4617-861D-F3AF83FA307D}"/>
    <cellStyle name="Normal 9 4 2 2 4" xfId="3265" xr:uid="{B8C2EED8-CB66-47A1-ADA3-DD4BA98651F3}"/>
    <cellStyle name="Normal 9 4 2 2 4 2" xfId="3266" xr:uid="{0BC5AF3E-CC97-466E-ACF1-9AA392D62128}"/>
    <cellStyle name="Normal 9 4 2 2 4 2 2" xfId="5061" xr:uid="{C87D00A1-AFEB-4974-84D9-DFAAAEB2BE29}"/>
    <cellStyle name="Normal 9 4 2 2 4 3" xfId="3267" xr:uid="{17E09A5C-8A59-4EB1-8865-BE6EC04B6B60}"/>
    <cellStyle name="Normal 9 4 2 2 4 3 2" xfId="5062" xr:uid="{EC0B3780-FD5C-4354-98F5-383F79C80552}"/>
    <cellStyle name="Normal 9 4 2 2 4 4" xfId="3268" xr:uid="{71E5044D-E050-4A67-87BB-3B7AEAEEA0E1}"/>
    <cellStyle name="Normal 9 4 2 2 4 4 2" xfId="5063" xr:uid="{809BD1A0-1F1D-4EAE-B256-3960E594615E}"/>
    <cellStyle name="Normal 9 4 2 2 4 5" xfId="5060" xr:uid="{5E244C95-9872-40EF-8B3E-5A94418EF3CD}"/>
    <cellStyle name="Normal 9 4 2 2 5" xfId="3269" xr:uid="{A1A31F0E-5E48-40A1-A790-F81542757042}"/>
    <cellStyle name="Normal 9 4 2 2 5 2" xfId="3270" xr:uid="{B07BD559-0B0D-479E-8705-6D1395CB3079}"/>
    <cellStyle name="Normal 9 4 2 2 5 2 2" xfId="5065" xr:uid="{4AC36646-C12C-4B22-82F5-1874F18A8838}"/>
    <cellStyle name="Normal 9 4 2 2 5 3" xfId="3271" xr:uid="{D696B72D-DA5D-432D-B7FC-060A1F34C1ED}"/>
    <cellStyle name="Normal 9 4 2 2 5 3 2" xfId="5066" xr:uid="{D6A0FF44-2159-4D75-9277-F8ED62707A10}"/>
    <cellStyle name="Normal 9 4 2 2 5 4" xfId="3272" xr:uid="{13EBF954-1F08-4D3B-B5FA-D19F1D84E502}"/>
    <cellStyle name="Normal 9 4 2 2 5 4 2" xfId="5067" xr:uid="{1CD49185-2445-400B-88FE-B2AE0334AF3A}"/>
    <cellStyle name="Normal 9 4 2 2 5 5" xfId="5064" xr:uid="{AD62CC5E-3A24-40D8-8324-4F31F9FE5406}"/>
    <cellStyle name="Normal 9 4 2 2 6" xfId="3273" xr:uid="{FAF572B2-5516-4FEC-B5D0-D8BB079B286A}"/>
    <cellStyle name="Normal 9 4 2 2 6 2" xfId="5068" xr:uid="{DD05B426-8C20-4A2F-B423-413230B45CB8}"/>
    <cellStyle name="Normal 9 4 2 2 7" xfId="3274" xr:uid="{8B112F79-1278-4631-81D6-9972DA2AC6D9}"/>
    <cellStyle name="Normal 9 4 2 2 7 2" xfId="5069" xr:uid="{E8181C8D-5730-41A3-B11E-322B70A67D05}"/>
    <cellStyle name="Normal 9 4 2 2 8" xfId="3275" xr:uid="{6CF4D569-8D5B-414E-922F-009464BABB7D}"/>
    <cellStyle name="Normal 9 4 2 2 8 2" xfId="5070" xr:uid="{078B13D3-00DF-47D7-A028-911911CBA0C3}"/>
    <cellStyle name="Normal 9 4 2 2 9" xfId="5038" xr:uid="{1578FBFE-ADCD-4399-9A8B-B7B50B9046B6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5" xr:uid="{7FF80FBD-B5F4-4EB6-A035-0E105525BA88}"/>
    <cellStyle name="Normal 9 4 2 3 2 2 2 3" xfId="5074" xr:uid="{7C5B0A2C-201D-4B27-A6E0-C6304F604061}"/>
    <cellStyle name="Normal 9 4 2 3 2 2 3" xfId="4265" xr:uid="{2ECDEDAD-A212-4492-8F74-A6CEEF34DDEA}"/>
    <cellStyle name="Normal 9 4 2 3 2 2 3 2" xfId="5076" xr:uid="{EE782016-05DC-42CF-89CF-EBB5EB860438}"/>
    <cellStyle name="Normal 9 4 2 3 2 2 4" xfId="5073" xr:uid="{9255BDAF-46BF-4DAC-A63B-D51AC0895BD0}"/>
    <cellStyle name="Normal 9 4 2 3 2 3" xfId="3279" xr:uid="{8CDEB715-07C0-4FE4-A61E-49CC1FB8EB0C}"/>
    <cellStyle name="Normal 9 4 2 3 2 3 2" xfId="4266" xr:uid="{49793AFE-CA67-4B52-AE66-F411EC6ECE11}"/>
    <cellStyle name="Normal 9 4 2 3 2 3 2 2" xfId="5078" xr:uid="{2343F960-91C4-4B7A-9048-56D57B0A0E42}"/>
    <cellStyle name="Normal 9 4 2 3 2 3 3" xfId="5077" xr:uid="{B24C0351-D218-46F7-9212-0A1D33457C51}"/>
    <cellStyle name="Normal 9 4 2 3 2 4" xfId="3280" xr:uid="{6813B584-FABB-43CA-AEE4-24CDD72D4F7D}"/>
    <cellStyle name="Normal 9 4 2 3 2 4 2" xfId="5079" xr:uid="{46D72678-F516-4069-966F-08CAA8D85E0F}"/>
    <cellStyle name="Normal 9 4 2 3 2 5" xfId="5072" xr:uid="{CF5AE140-50E2-4C65-BACD-DC788005D5DE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82" xr:uid="{2917C467-3A7B-427A-9953-D3DBCA17B56D}"/>
    <cellStyle name="Normal 9 4 2 3 3 2 3" xfId="5081" xr:uid="{6BB289DF-A8A6-4C84-83B8-4E52DDD05502}"/>
    <cellStyle name="Normal 9 4 2 3 3 3" xfId="3283" xr:uid="{ABFF89AF-85E3-46C9-B362-41EEC11E2AEE}"/>
    <cellStyle name="Normal 9 4 2 3 3 3 2" xfId="5083" xr:uid="{38D1BC85-D3B0-452D-B7AB-F72D7E9B54FE}"/>
    <cellStyle name="Normal 9 4 2 3 3 4" xfId="3284" xr:uid="{549A0934-7F38-4FBF-B25D-0C11B396FC8C}"/>
    <cellStyle name="Normal 9 4 2 3 3 4 2" xfId="5084" xr:uid="{0EB45B25-7B3D-4741-A638-EA3B501C91BD}"/>
    <cellStyle name="Normal 9 4 2 3 3 5" xfId="5080" xr:uid="{7B577B71-CE23-405A-8A2B-DF5175713392}"/>
    <cellStyle name="Normal 9 4 2 3 4" xfId="3285" xr:uid="{EE1C93E9-6800-4BBD-A6DA-7EAAA8FB2FD6}"/>
    <cellStyle name="Normal 9 4 2 3 4 2" xfId="4268" xr:uid="{D58037FC-2370-4193-A0C1-F8E06A91FC04}"/>
    <cellStyle name="Normal 9 4 2 3 4 2 2" xfId="5086" xr:uid="{875F4B0D-C0B8-4E05-B504-5323B40F9F47}"/>
    <cellStyle name="Normal 9 4 2 3 4 3" xfId="5085" xr:uid="{60ADAD9A-2BD8-4ED8-81D9-1BB540B5F7F2}"/>
    <cellStyle name="Normal 9 4 2 3 5" xfId="3286" xr:uid="{E8C37C29-FD4B-49BC-8E22-AC2EBE7DF593}"/>
    <cellStyle name="Normal 9 4 2 3 5 2" xfId="5087" xr:uid="{5AAFA87E-1753-4003-BF43-99A782BA4E17}"/>
    <cellStyle name="Normal 9 4 2 3 6" xfId="3287" xr:uid="{906AEEC2-8CF4-473F-99C6-F43E29750A31}"/>
    <cellStyle name="Normal 9 4 2 3 6 2" xfId="5088" xr:uid="{34D76018-5253-4765-BDB0-B04C2EEC40BC}"/>
    <cellStyle name="Normal 9 4 2 3 7" xfId="5071" xr:uid="{CBF11F50-9AA2-4CDD-AD8E-D1D2964BF451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92" xr:uid="{DDE2519E-4FC6-42F8-955C-566D6CAE0605}"/>
    <cellStyle name="Normal 9 4 2 4 2 2 3" xfId="5091" xr:uid="{602804F8-AEC0-4005-910E-65D7356D8DF5}"/>
    <cellStyle name="Normal 9 4 2 4 2 3" xfId="3291" xr:uid="{B5DF5C07-B2AB-4224-A98B-82ABF32D17FE}"/>
    <cellStyle name="Normal 9 4 2 4 2 3 2" xfId="5093" xr:uid="{183FA969-3D19-4AD7-BF02-86BC46FCBA6B}"/>
    <cellStyle name="Normal 9 4 2 4 2 4" xfId="3292" xr:uid="{E3649021-61EE-422C-820F-959F7B2F146A}"/>
    <cellStyle name="Normal 9 4 2 4 2 4 2" xfId="5094" xr:uid="{77770116-D90B-44A8-B224-EEE7A1277512}"/>
    <cellStyle name="Normal 9 4 2 4 2 5" xfId="5090" xr:uid="{C165A08B-6E2E-4C00-A99D-B906C23D087E}"/>
    <cellStyle name="Normal 9 4 2 4 3" xfId="3293" xr:uid="{A9E734C7-CD7B-445D-A574-47F4C6690C6E}"/>
    <cellStyle name="Normal 9 4 2 4 3 2" xfId="4270" xr:uid="{4F7E71AF-2EBC-4F6C-BBB1-729B073D06F1}"/>
    <cellStyle name="Normal 9 4 2 4 3 2 2" xfId="5096" xr:uid="{B5CFCC4E-F2D0-4A7E-9B16-2302F8F9F3E8}"/>
    <cellStyle name="Normal 9 4 2 4 3 3" xfId="5095" xr:uid="{6BB18373-110B-4DEE-9548-B621848BCE5B}"/>
    <cellStyle name="Normal 9 4 2 4 4" xfId="3294" xr:uid="{DC7FEBBA-CC56-40D6-96FC-5EF4CE97DDAF}"/>
    <cellStyle name="Normal 9 4 2 4 4 2" xfId="5097" xr:uid="{F9C28A36-D457-48FE-B727-ADDE5C824CE9}"/>
    <cellStyle name="Normal 9 4 2 4 5" xfId="3295" xr:uid="{8DE7B1EA-9A22-4B40-B828-D5462898E796}"/>
    <cellStyle name="Normal 9 4 2 4 5 2" xfId="5098" xr:uid="{F60D0AE1-F3D6-4736-8C3C-AE0CC1597036}"/>
    <cellStyle name="Normal 9 4 2 4 6" xfId="5089" xr:uid="{34A3D834-8B72-44E2-AB1E-8A0F91AD5187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101" xr:uid="{23B087CC-0F2F-4EC6-84B7-2F839F57E2A7}"/>
    <cellStyle name="Normal 9 4 2 5 2 3" xfId="5100" xr:uid="{6A0DC125-D745-4C51-B38F-EE4C5B8700D3}"/>
    <cellStyle name="Normal 9 4 2 5 3" xfId="3298" xr:uid="{515F52F5-1FF6-4780-AB0D-57AC1901353A}"/>
    <cellStyle name="Normal 9 4 2 5 3 2" xfId="5102" xr:uid="{0202B2D0-B4EE-47CD-8412-D218D7A57D04}"/>
    <cellStyle name="Normal 9 4 2 5 4" xfId="3299" xr:uid="{E7E48E44-7E34-4478-905F-783CE06C0F36}"/>
    <cellStyle name="Normal 9 4 2 5 4 2" xfId="5103" xr:uid="{FCF92112-35D2-4D09-BFA0-7A8A1C37344A}"/>
    <cellStyle name="Normal 9 4 2 5 5" xfId="5099" xr:uid="{0F42F07A-4686-4ABB-B58A-96FBBADEE4A5}"/>
    <cellStyle name="Normal 9 4 2 6" xfId="3300" xr:uid="{5C803D0A-6AEB-4A8F-8E80-8D3622118DA2}"/>
    <cellStyle name="Normal 9 4 2 6 2" xfId="3301" xr:uid="{EBA2872D-81A5-4177-BD14-9D3F5247FA3D}"/>
    <cellStyle name="Normal 9 4 2 6 2 2" xfId="5105" xr:uid="{B8F413FA-D6BF-4EB1-A5FA-5FD6515CDC26}"/>
    <cellStyle name="Normal 9 4 2 6 3" xfId="3302" xr:uid="{30B89C50-1B50-431D-AE16-A9B691624786}"/>
    <cellStyle name="Normal 9 4 2 6 3 2" xfId="5106" xr:uid="{82CF2AF1-882A-4650-9737-69C1A801C28D}"/>
    <cellStyle name="Normal 9 4 2 6 4" xfId="3303" xr:uid="{E02EA51D-AE4E-4A27-B385-1D45F1D7B0F0}"/>
    <cellStyle name="Normal 9 4 2 6 4 2" xfId="5107" xr:uid="{952CDFC4-4246-4FFC-B2F2-0254851AA25E}"/>
    <cellStyle name="Normal 9 4 2 6 5" xfId="5104" xr:uid="{4BDF5CCE-4237-487F-886F-BCCD362D01FB}"/>
    <cellStyle name="Normal 9 4 2 7" xfId="3304" xr:uid="{717EC764-6200-4781-9DBE-7AE01DC492DD}"/>
    <cellStyle name="Normal 9 4 2 7 2" xfId="5108" xr:uid="{3926CBBC-C10D-440F-AE42-C66A23D83745}"/>
    <cellStyle name="Normal 9 4 2 8" xfId="3305" xr:uid="{D54AE50E-6751-456D-B814-0BC1D4404099}"/>
    <cellStyle name="Normal 9 4 2 8 2" xfId="5109" xr:uid="{F5F202B4-0F0B-46D6-ADBB-1FFD11ADAC1B}"/>
    <cellStyle name="Normal 9 4 2 9" xfId="3306" xr:uid="{B26C6B3A-C714-4834-A076-37A046B30935}"/>
    <cellStyle name="Normal 9 4 2 9 2" xfId="5110" xr:uid="{DD6EA291-AF2B-414A-9C44-49033562D0A9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8" xr:uid="{CC6F1907-BBCE-4082-911F-21E99EE843E3}"/>
    <cellStyle name="Normal 9 4 3 2 2 2 2 2 2" xfId="5486" xr:uid="{99082B7F-1CAE-4992-9342-B602D8A2244C}"/>
    <cellStyle name="Normal 9 4 3 2 2 2 2 2 3" xfId="5115" xr:uid="{E9BCDCAB-59DE-4881-9374-B64B2EB173B0}"/>
    <cellStyle name="Normal 9 4 3 2 2 2 3" xfId="4769" xr:uid="{5B671D17-AFC1-49AD-B3E5-9B05D2FAC076}"/>
    <cellStyle name="Normal 9 4 3 2 2 2 3 2" xfId="5487" xr:uid="{9F493457-1AD1-4191-BCB0-5FBE702CC501}"/>
    <cellStyle name="Normal 9 4 3 2 2 2 3 3" xfId="5114" xr:uid="{0C2A7157-F764-4259-8A5B-E7A5FDD5887A}"/>
    <cellStyle name="Normal 9 4 3 2 2 3" xfId="3311" xr:uid="{11006371-3CA0-4985-B591-71D72B539045}"/>
    <cellStyle name="Normal 9 4 3 2 2 3 2" xfId="4770" xr:uid="{E8A4AF35-4333-4AB3-B55F-9C0DD816777F}"/>
    <cellStyle name="Normal 9 4 3 2 2 3 2 2" xfId="5488" xr:uid="{48DCBBF6-0F8E-4092-93CD-737A5CBA6662}"/>
    <cellStyle name="Normal 9 4 3 2 2 3 2 3" xfId="5116" xr:uid="{CF681F04-B488-49EB-B793-F8569EB2F92D}"/>
    <cellStyle name="Normal 9 4 3 2 2 4" xfId="3312" xr:uid="{E62A273D-F6D5-433E-B6BD-74AE87A1D16D}"/>
    <cellStyle name="Normal 9 4 3 2 2 4 2" xfId="5117" xr:uid="{14FDE8CE-5E46-4A6B-84B0-7983EBD52CC0}"/>
    <cellStyle name="Normal 9 4 3 2 2 5" xfId="5113" xr:uid="{00DAD805-213F-4663-AE39-9AF59C6F81EF}"/>
    <cellStyle name="Normal 9 4 3 2 3" xfId="3313" xr:uid="{CDF820E3-1F8D-4790-8EBB-F35BAB48E074}"/>
    <cellStyle name="Normal 9 4 3 2 3 2" xfId="3314" xr:uid="{C6D6D191-4345-4124-95DB-DA72114A04AD}"/>
    <cellStyle name="Normal 9 4 3 2 3 2 2" xfId="4771" xr:uid="{FC88A03F-8A48-4787-85B6-4F0494E5A695}"/>
    <cellStyle name="Normal 9 4 3 2 3 2 2 2" xfId="5489" xr:uid="{D5BCE0FC-9591-4C1F-B554-CA64D0CBF8D6}"/>
    <cellStyle name="Normal 9 4 3 2 3 2 2 3" xfId="5119" xr:uid="{AF3FEB97-8251-44A0-B8D3-C44B07EC9272}"/>
    <cellStyle name="Normal 9 4 3 2 3 3" xfId="3315" xr:uid="{F82A6596-11F2-4F37-AE15-33682F6E3CCA}"/>
    <cellStyle name="Normal 9 4 3 2 3 3 2" xfId="5120" xr:uid="{F4B885DF-1A3C-4DDF-8B39-699A21F77CEC}"/>
    <cellStyle name="Normal 9 4 3 2 3 4" xfId="3316" xr:uid="{93A4C50D-082E-4EAA-80B5-ABA592ACE146}"/>
    <cellStyle name="Normal 9 4 3 2 3 4 2" xfId="5121" xr:uid="{6F2F6AE1-45B9-48B0-BCD1-D9A5C53ED45A}"/>
    <cellStyle name="Normal 9 4 3 2 3 5" xfId="5118" xr:uid="{3B4B6E49-F0FD-4CF6-AF8C-D2B60B5341C3}"/>
    <cellStyle name="Normal 9 4 3 2 4" xfId="3317" xr:uid="{0989A098-235A-42A9-8FF4-60D3A72B6897}"/>
    <cellStyle name="Normal 9 4 3 2 4 2" xfId="4772" xr:uid="{F70FD037-4F43-4BCC-A4F3-689D57F7D80C}"/>
    <cellStyle name="Normal 9 4 3 2 4 2 2" xfId="5490" xr:uid="{F6B70F2E-9F53-4090-BBDD-87EF01E9C23B}"/>
    <cellStyle name="Normal 9 4 3 2 4 2 3" xfId="5122" xr:uid="{72897E21-5199-48C3-A4E8-856F1E0F1F0D}"/>
    <cellStyle name="Normal 9 4 3 2 5" xfId="3318" xr:uid="{74781C37-F52E-4614-9623-0B5315CC4C21}"/>
    <cellStyle name="Normal 9 4 3 2 5 2" xfId="5123" xr:uid="{379B562D-F149-48E5-A49F-8D11034EE14A}"/>
    <cellStyle name="Normal 9 4 3 2 6" xfId="3319" xr:uid="{47557503-8191-4F66-A55C-0066518F1329}"/>
    <cellStyle name="Normal 9 4 3 2 6 2" xfId="5124" xr:uid="{C71B526C-87A7-4545-AD18-B313F052A6D9}"/>
    <cellStyle name="Normal 9 4 3 2 7" xfId="5112" xr:uid="{EA72F10A-1B1A-4A1E-B5A8-198A4C8873C2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73" xr:uid="{B6EF6F26-35F9-4B96-B6BD-02D4F0C678A3}"/>
    <cellStyle name="Normal 9 4 3 3 2 2 2 2" xfId="5491" xr:uid="{57BBADA3-E878-49F8-9E06-377DDBCF7AF4}"/>
    <cellStyle name="Normal 9 4 3 3 2 2 2 3" xfId="5127" xr:uid="{788CA2C4-729B-49AD-8B47-80045C85A48B}"/>
    <cellStyle name="Normal 9 4 3 3 2 3" xfId="3323" xr:uid="{7540B3B3-BE63-4382-8788-035841DB8000}"/>
    <cellStyle name="Normal 9 4 3 3 2 3 2" xfId="5128" xr:uid="{56796181-A8B3-464C-8887-8907BF5722C9}"/>
    <cellStyle name="Normal 9 4 3 3 2 4" xfId="3324" xr:uid="{4D05D9EA-2B64-4F3B-97E4-EE0965D522EA}"/>
    <cellStyle name="Normal 9 4 3 3 2 4 2" xfId="5129" xr:uid="{E221019C-7820-49A2-9EDA-310E0BE6D9CD}"/>
    <cellStyle name="Normal 9 4 3 3 2 5" xfId="5126" xr:uid="{F8AB51FC-7DF2-4954-941B-4EAD8B30FB75}"/>
    <cellStyle name="Normal 9 4 3 3 3" xfId="3325" xr:uid="{1695321A-5755-4761-9344-30D1F8022A20}"/>
    <cellStyle name="Normal 9 4 3 3 3 2" xfId="4774" xr:uid="{FCF2ADF5-0837-4EA8-822C-009CB69BA1DA}"/>
    <cellStyle name="Normal 9 4 3 3 3 2 2" xfId="5492" xr:uid="{48A7D14B-A0B9-4A14-B490-F86DEB0744F6}"/>
    <cellStyle name="Normal 9 4 3 3 3 2 3" xfId="5130" xr:uid="{49E15627-3A67-4A78-B229-89FFAF32F74A}"/>
    <cellStyle name="Normal 9 4 3 3 4" xfId="3326" xr:uid="{E5D4892A-4307-46D8-9909-A239FFC90172}"/>
    <cellStyle name="Normal 9 4 3 3 4 2" xfId="5131" xr:uid="{A04F9755-E504-4D63-8782-82C2D8C0EB19}"/>
    <cellStyle name="Normal 9 4 3 3 5" xfId="3327" xr:uid="{4FF37372-DFBC-4372-9252-087A62240A77}"/>
    <cellStyle name="Normal 9 4 3 3 5 2" xfId="5132" xr:uid="{8DF16137-6150-423C-9F5F-ECEE3DC4B8E9}"/>
    <cellStyle name="Normal 9 4 3 3 6" xfId="5125" xr:uid="{02953A14-AE6E-4CCB-8449-24F974C9F571}"/>
    <cellStyle name="Normal 9 4 3 4" xfId="3328" xr:uid="{B65728D1-7259-48BA-B3D2-BD4C2CBF7246}"/>
    <cellStyle name="Normal 9 4 3 4 2" xfId="3329" xr:uid="{BE4EE3B0-ECF7-4EF0-ADD3-F7F9BC0D8FBD}"/>
    <cellStyle name="Normal 9 4 3 4 2 2" xfId="4775" xr:uid="{4B7D9F99-F0B9-495A-9037-2C5153B622D6}"/>
    <cellStyle name="Normal 9 4 3 4 2 2 2" xfId="5493" xr:uid="{85F3D558-56C7-4682-99C5-F904E0071139}"/>
    <cellStyle name="Normal 9 4 3 4 2 2 3" xfId="5134" xr:uid="{22814F09-BF97-4079-A78A-261F19A311D2}"/>
    <cellStyle name="Normal 9 4 3 4 3" xfId="3330" xr:uid="{B566C851-B38D-41FF-BF26-4880290593F5}"/>
    <cellStyle name="Normal 9 4 3 4 3 2" xfId="5135" xr:uid="{1E33E28F-CB4D-438A-B5B1-5294EA3ABBDE}"/>
    <cellStyle name="Normal 9 4 3 4 4" xfId="3331" xr:uid="{C4DF18AD-95DD-4803-8718-861871550545}"/>
    <cellStyle name="Normal 9 4 3 4 4 2" xfId="5136" xr:uid="{640CB37F-6824-40E3-921E-2CD62650C61B}"/>
    <cellStyle name="Normal 9 4 3 4 5" xfId="5133" xr:uid="{F4B3CB9F-64C2-4D3A-A73F-7710E8DE6B49}"/>
    <cellStyle name="Normal 9 4 3 5" xfId="3332" xr:uid="{6BE34A0C-5247-4E0E-8C18-CBEF482FD451}"/>
    <cellStyle name="Normal 9 4 3 5 2" xfId="3333" xr:uid="{69C0B82B-E59E-451D-8DA8-F3B070829995}"/>
    <cellStyle name="Normal 9 4 3 5 2 2" xfId="5138" xr:uid="{90464079-3E64-4583-9389-A02D5F8560A0}"/>
    <cellStyle name="Normal 9 4 3 5 3" xfId="3334" xr:uid="{C658907C-AF6D-45D3-88AB-E4B8019AE96D}"/>
    <cellStyle name="Normal 9 4 3 5 3 2" xfId="5139" xr:uid="{71B144BF-4CD7-4548-9685-9CF5677BCA25}"/>
    <cellStyle name="Normal 9 4 3 5 4" xfId="3335" xr:uid="{8BAF2CE6-A7BF-40F0-8222-1362BA7F2706}"/>
    <cellStyle name="Normal 9 4 3 5 4 2" xfId="5140" xr:uid="{542FB531-EFE8-4016-B878-A82E8C1B90BE}"/>
    <cellStyle name="Normal 9 4 3 5 5" xfId="5137" xr:uid="{F4479021-6E6C-4106-80D0-59155546CA52}"/>
    <cellStyle name="Normal 9 4 3 6" xfId="3336" xr:uid="{663F01B0-33FA-4D39-B6E1-F587E2B0AF15}"/>
    <cellStyle name="Normal 9 4 3 6 2" xfId="5141" xr:uid="{E2C018CE-3F64-46EC-94EA-5AEBA14774EF}"/>
    <cellStyle name="Normal 9 4 3 7" xfId="3337" xr:uid="{ED672016-18E9-4ABB-90F2-C09EC1FDC260}"/>
    <cellStyle name="Normal 9 4 3 7 2" xfId="5142" xr:uid="{EEDBAB8C-1F4F-4986-B2C9-718B07B05C47}"/>
    <cellStyle name="Normal 9 4 3 8" xfId="3338" xr:uid="{818A346A-71F6-4324-9525-50E86AB2A0BA}"/>
    <cellStyle name="Normal 9 4 3 8 2" xfId="5143" xr:uid="{57794311-178B-4841-8DCF-2A62EF4D482C}"/>
    <cellStyle name="Normal 9 4 3 9" xfId="5111" xr:uid="{157D46AD-C8BA-4A0E-947C-071BAF64326B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8" xr:uid="{5B9A0705-B158-485D-A35B-FD427381A485}"/>
    <cellStyle name="Normal 9 4 4 2 2 2 3" xfId="5147" xr:uid="{8BA91410-557C-465E-8B3E-E7A4FE79C586}"/>
    <cellStyle name="Normal 9 4 4 2 2 3" xfId="3343" xr:uid="{1B8C1CF7-E5C9-4880-B588-E7606850BBF2}"/>
    <cellStyle name="Normal 9 4 4 2 2 3 2" xfId="5149" xr:uid="{E69BB6FA-EBFC-454F-89AD-DA52A6205AFB}"/>
    <cellStyle name="Normal 9 4 4 2 2 4" xfId="3344" xr:uid="{A6BBA61C-2B58-4B6A-8522-D19F9275B174}"/>
    <cellStyle name="Normal 9 4 4 2 2 4 2" xfId="5150" xr:uid="{3875D9E1-545B-4504-9D31-783919EE1445}"/>
    <cellStyle name="Normal 9 4 4 2 2 5" xfId="5146" xr:uid="{78EA9DBB-2F58-44F1-9AEC-2DDF2EAC3E38}"/>
    <cellStyle name="Normal 9 4 4 2 3" xfId="3345" xr:uid="{58AD18EB-8B28-4CCF-A2F5-A6C00EBA9C96}"/>
    <cellStyle name="Normal 9 4 4 2 3 2" xfId="4274" xr:uid="{7633241B-2A2F-4012-9F3C-417098F53043}"/>
    <cellStyle name="Normal 9 4 4 2 3 2 2" xfId="5152" xr:uid="{96581BAC-3D75-4D9C-90FB-A8CF186EA7E2}"/>
    <cellStyle name="Normal 9 4 4 2 3 3" xfId="5151" xr:uid="{A58A21DE-DC93-4714-A3EF-6CB827182346}"/>
    <cellStyle name="Normal 9 4 4 2 4" xfId="3346" xr:uid="{3F26112B-9D0F-4391-92B1-84B930FB740C}"/>
    <cellStyle name="Normal 9 4 4 2 4 2" xfId="5153" xr:uid="{0BBF18F4-E7EB-4F4E-8330-095444A26CBB}"/>
    <cellStyle name="Normal 9 4 4 2 5" xfId="3347" xr:uid="{97EBE7D5-F65F-460B-9708-FD331A512542}"/>
    <cellStyle name="Normal 9 4 4 2 5 2" xfId="5154" xr:uid="{C99C3F56-E311-4C87-9CB5-A0D650E607B8}"/>
    <cellStyle name="Normal 9 4 4 2 6" xfId="5145" xr:uid="{F88780C1-5795-401E-A0B8-1BE886058527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7" xr:uid="{43F2BA4D-1472-4959-BDB5-FEE3DBC1B576}"/>
    <cellStyle name="Normal 9 4 4 3 2 3" xfId="5156" xr:uid="{C1524B44-FD4A-4349-9AF0-3D37B3FF944A}"/>
    <cellStyle name="Normal 9 4 4 3 3" xfId="3350" xr:uid="{677283A2-FBAA-4A7D-BF93-5C581F8828B9}"/>
    <cellStyle name="Normal 9 4 4 3 3 2" xfId="5158" xr:uid="{63BFA577-C9B0-4E2E-8941-1BE36C25FC16}"/>
    <cellStyle name="Normal 9 4 4 3 4" xfId="3351" xr:uid="{086C0F03-BD4C-4343-9F4F-C5C72CC9C108}"/>
    <cellStyle name="Normal 9 4 4 3 4 2" xfId="5159" xr:uid="{0803873E-AAB3-49EC-A519-4D75A044FE55}"/>
    <cellStyle name="Normal 9 4 4 3 5" xfId="5155" xr:uid="{608C1A2A-1C12-45CC-A9F3-FC6037371F47}"/>
    <cellStyle name="Normal 9 4 4 4" xfId="3352" xr:uid="{373083DB-45F7-467D-8220-0D1AFD273947}"/>
    <cellStyle name="Normal 9 4 4 4 2" xfId="3353" xr:uid="{321DF2AC-9CAD-420A-9817-3F63C8157AEA}"/>
    <cellStyle name="Normal 9 4 4 4 2 2" xfId="5161" xr:uid="{0FD75BB1-9B23-4568-8CFF-66FDD1711D8C}"/>
    <cellStyle name="Normal 9 4 4 4 3" xfId="3354" xr:uid="{B396A407-E763-4E74-9620-D29DAC74A0C9}"/>
    <cellStyle name="Normal 9 4 4 4 3 2" xfId="5162" xr:uid="{FE59BA30-2FCF-41C1-BACD-5219F8682F93}"/>
    <cellStyle name="Normal 9 4 4 4 4" xfId="3355" xr:uid="{49057117-C5D1-4F54-9358-182822105648}"/>
    <cellStyle name="Normal 9 4 4 4 4 2" xfId="5163" xr:uid="{41CAC488-9CB7-417F-800A-106A1D4BED15}"/>
    <cellStyle name="Normal 9 4 4 4 5" xfId="5160" xr:uid="{9561BF13-3B4E-418F-9637-2EB1F4EDAEAC}"/>
    <cellStyle name="Normal 9 4 4 5" xfId="3356" xr:uid="{C64D3DB9-8FB5-481D-8C0E-356859EB31C3}"/>
    <cellStyle name="Normal 9 4 4 5 2" xfId="5164" xr:uid="{CF763B0A-92FE-43A8-8FD3-4F8E7B4C5BB0}"/>
    <cellStyle name="Normal 9 4 4 6" xfId="3357" xr:uid="{CE611F52-669B-4434-9538-3DE5D1953BF8}"/>
    <cellStyle name="Normal 9 4 4 6 2" xfId="5165" xr:uid="{CE5FFF5C-F86D-4B36-B3B5-FB3C6F11DC1A}"/>
    <cellStyle name="Normal 9 4 4 7" xfId="3358" xr:uid="{E42AA119-7F29-4E69-B4D7-3893569B3A67}"/>
    <cellStyle name="Normal 9 4 4 7 2" xfId="5166" xr:uid="{BCE15A70-D77C-4A8A-A61B-73648FAFBC54}"/>
    <cellStyle name="Normal 9 4 4 8" xfId="5144" xr:uid="{2F1DEE5A-EC8D-4882-9E25-81D2ADCA78D9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70" xr:uid="{3BF290BE-D6E7-4EF7-BBD2-674FEF9D489E}"/>
    <cellStyle name="Normal 9 4 5 2 2 3" xfId="5169" xr:uid="{BDCC3D59-DCF0-47A0-AB34-B603EA80619C}"/>
    <cellStyle name="Normal 9 4 5 2 3" xfId="3362" xr:uid="{DC9331B7-1C1E-4DEF-8ACA-BBB92E1435CA}"/>
    <cellStyle name="Normal 9 4 5 2 3 2" xfId="5171" xr:uid="{D8F721BA-9924-46BA-B740-037A89919F22}"/>
    <cellStyle name="Normal 9 4 5 2 4" xfId="3363" xr:uid="{A08CA7CB-1D88-4572-B0F9-EF195DDDD5C2}"/>
    <cellStyle name="Normal 9 4 5 2 4 2" xfId="5172" xr:uid="{1F764CAB-533E-4F2D-8480-B7D4D3FBD1C3}"/>
    <cellStyle name="Normal 9 4 5 2 5" xfId="5168" xr:uid="{2E53C148-CEE9-4388-ACE5-FA8EA495EB77}"/>
    <cellStyle name="Normal 9 4 5 3" xfId="3364" xr:uid="{A1E9C33C-C94E-4FFB-BAAF-493B0788A2C1}"/>
    <cellStyle name="Normal 9 4 5 3 2" xfId="3365" xr:uid="{3876BB89-BE58-496A-92CB-3F4DBDAC9F60}"/>
    <cellStyle name="Normal 9 4 5 3 2 2" xfId="5174" xr:uid="{DA592205-35B3-489C-88F8-E79E4813309D}"/>
    <cellStyle name="Normal 9 4 5 3 3" xfId="3366" xr:uid="{F73D1800-06A9-4D99-8554-9DB4BC2DCF62}"/>
    <cellStyle name="Normal 9 4 5 3 3 2" xfId="5175" xr:uid="{120DA739-CA32-4FE1-BD48-431B5B9C57FF}"/>
    <cellStyle name="Normal 9 4 5 3 4" xfId="3367" xr:uid="{41C66C3B-088B-4235-9A2A-04856B8649BA}"/>
    <cellStyle name="Normal 9 4 5 3 4 2" xfId="5176" xr:uid="{136CDC1D-6A76-4533-B7BF-A3AC6F4F5BF8}"/>
    <cellStyle name="Normal 9 4 5 3 5" xfId="5173" xr:uid="{8D1C3CF8-A796-4B1A-B507-41D67D0CAD6D}"/>
    <cellStyle name="Normal 9 4 5 4" xfId="3368" xr:uid="{E2116F0C-A7ED-4018-B37E-6460DD191EFB}"/>
    <cellStyle name="Normal 9 4 5 4 2" xfId="5177" xr:uid="{02D6C4A9-B614-459A-A146-D46060A34E49}"/>
    <cellStyle name="Normal 9 4 5 5" xfId="3369" xr:uid="{10597110-38DF-4F4E-BF64-F79F5D4481D5}"/>
    <cellStyle name="Normal 9 4 5 5 2" xfId="5178" xr:uid="{482BF500-17AF-4D09-AF05-9B7650295DFC}"/>
    <cellStyle name="Normal 9 4 5 6" xfId="3370" xr:uid="{6193CB2F-0D4F-4003-B651-78D0486386BF}"/>
    <cellStyle name="Normal 9 4 5 6 2" xfId="5179" xr:uid="{D7E0733C-03DA-4D29-8631-0A01EE194087}"/>
    <cellStyle name="Normal 9 4 5 7" xfId="5167" xr:uid="{0FD8D746-73EC-49FB-B230-BFC81F3F6163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82" xr:uid="{2310AF1D-588A-4D61-AD62-CA03CC896FFB}"/>
    <cellStyle name="Normal 9 4 6 2 3" xfId="3374" xr:uid="{936E98DF-DA76-41C5-997F-EDEF1086A88A}"/>
    <cellStyle name="Normal 9 4 6 2 3 2" xfId="5183" xr:uid="{F8612511-B1CA-4069-83D9-15FF25580EC2}"/>
    <cellStyle name="Normal 9 4 6 2 4" xfId="3375" xr:uid="{D86FE3C7-4910-4F6A-AFE5-FB872984644E}"/>
    <cellStyle name="Normal 9 4 6 2 4 2" xfId="5184" xr:uid="{73EEF392-C686-4C3E-B5A0-34EAAB61E0F9}"/>
    <cellStyle name="Normal 9 4 6 2 5" xfId="5181" xr:uid="{0BCF2419-6242-4B98-81CF-C2A8F46E3436}"/>
    <cellStyle name="Normal 9 4 6 3" xfId="3376" xr:uid="{7D42B768-6197-45F7-A266-F5094882D122}"/>
    <cellStyle name="Normal 9 4 6 3 2" xfId="5185" xr:uid="{5CC8B79E-1AB9-4ADF-93E6-BF0C1BF9B874}"/>
    <cellStyle name="Normal 9 4 6 4" xfId="3377" xr:uid="{7DB71026-A14B-43C5-8F56-41602DDF0746}"/>
    <cellStyle name="Normal 9 4 6 4 2" xfId="5186" xr:uid="{0B7874FA-C45D-4CFA-A17D-CABAFE39F430}"/>
    <cellStyle name="Normal 9 4 6 5" xfId="3378" xr:uid="{331CA8AB-5B2B-4241-B49C-65027FE1626C}"/>
    <cellStyle name="Normal 9 4 6 5 2" xfId="5187" xr:uid="{C6D0DC93-5DAE-4195-80BB-F85306B94E41}"/>
    <cellStyle name="Normal 9 4 6 6" xfId="5180" xr:uid="{BA6C06DB-39AA-4FF1-B506-42CF154CE03A}"/>
    <cellStyle name="Normal 9 4 7" xfId="3379" xr:uid="{23E879BA-5EDE-4527-B83F-BD3E7C5CD9E1}"/>
    <cellStyle name="Normal 9 4 7 2" xfId="3380" xr:uid="{FE6BB645-9DCD-439A-AA54-1D20CA64AABA}"/>
    <cellStyle name="Normal 9 4 7 2 2" xfId="5189" xr:uid="{5F7F399E-6E92-42BD-A823-09707313DE1B}"/>
    <cellStyle name="Normal 9 4 7 3" xfId="3381" xr:uid="{63EACFD9-C165-4BCD-83BB-E9C03CCCBB36}"/>
    <cellStyle name="Normal 9 4 7 3 2" xfId="5190" xr:uid="{9413AE0B-2546-419C-BC6E-97BC471A9519}"/>
    <cellStyle name="Normal 9 4 7 4" xfId="3382" xr:uid="{A237818C-2634-4E2F-A320-E14CE2E43306}"/>
    <cellStyle name="Normal 9 4 7 4 2" xfId="5191" xr:uid="{E8609153-9CB9-4592-B3C8-C2BE0848EB31}"/>
    <cellStyle name="Normal 9 4 7 5" xfId="5188" xr:uid="{CE798782-5BFF-4FE5-8AE2-B4C2DDDAD8C0}"/>
    <cellStyle name="Normal 9 4 8" xfId="3383" xr:uid="{4B3F0F96-7698-4C1B-9352-DFB8A143B4C0}"/>
    <cellStyle name="Normal 9 4 8 2" xfId="3384" xr:uid="{1652C9F7-EF06-4CE0-89E5-AD33D943B7C8}"/>
    <cellStyle name="Normal 9 4 8 2 2" xfId="5193" xr:uid="{A874330B-04AE-44E3-AE0C-BEA4918B9A52}"/>
    <cellStyle name="Normal 9 4 8 3" xfId="3385" xr:uid="{42C48E4C-0A45-4969-A540-285C636278BC}"/>
    <cellStyle name="Normal 9 4 8 3 2" xfId="5194" xr:uid="{1E671692-0E9A-49C4-B4E0-68619611454F}"/>
    <cellStyle name="Normal 9 4 8 4" xfId="3386" xr:uid="{6ED60723-E769-4128-AB65-7053B9A54F85}"/>
    <cellStyle name="Normal 9 4 8 4 2" xfId="5195" xr:uid="{EBB43223-2A02-4BF2-A21E-1FC5B8CB863F}"/>
    <cellStyle name="Normal 9 4 8 5" xfId="5192" xr:uid="{7ABBDE68-E7FE-4230-A8C8-1141169B0120}"/>
    <cellStyle name="Normal 9 4 9" xfId="3387" xr:uid="{0A0D880C-0BFC-41C8-B227-974676FB3A25}"/>
    <cellStyle name="Normal 9 4 9 2" xfId="5196" xr:uid="{7680DFF4-3C32-4A7C-82DF-0D8F7C5A670B}"/>
    <cellStyle name="Normal 9 5" xfId="3388" xr:uid="{F86CC073-51FB-4947-B60F-A224C8F5AAAD}"/>
    <cellStyle name="Normal 9 5 10" xfId="3389" xr:uid="{A9761081-2313-4CCE-946F-97186494E246}"/>
    <cellStyle name="Normal 9 5 10 2" xfId="5198" xr:uid="{399FD024-51A9-4123-BA5C-40072109C4DA}"/>
    <cellStyle name="Normal 9 5 11" xfId="3390" xr:uid="{D20600A0-E03E-4CBD-8164-D0D21344248F}"/>
    <cellStyle name="Normal 9 5 11 2" xfId="5199" xr:uid="{C7E2183F-8509-4FE5-B4FB-69CB45575376}"/>
    <cellStyle name="Normal 9 5 12" xfId="5197" xr:uid="{F879E84D-E493-459F-A77C-6418E2C72003}"/>
    <cellStyle name="Normal 9 5 2" xfId="3391" xr:uid="{A630278B-53B1-4F67-ABBD-AD5D7E85E57A}"/>
    <cellStyle name="Normal 9 5 2 10" xfId="5200" xr:uid="{A1FE34C7-B34C-4416-8119-75B521DBC78E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204" xr:uid="{5E784F00-87C7-4E68-A77A-AB1C73B66F0A}"/>
    <cellStyle name="Normal 9 5 2 2 2 2 3" xfId="3396" xr:uid="{3E2CCF73-B1F9-4F05-80C1-CDC65940B91F}"/>
    <cellStyle name="Normal 9 5 2 2 2 2 3 2" xfId="5205" xr:uid="{28D8B92E-1B3E-482D-A104-D0B04FC37BD5}"/>
    <cellStyle name="Normal 9 5 2 2 2 2 4" xfId="3397" xr:uid="{BF6CCD5E-E621-4573-AA38-665E2F75835D}"/>
    <cellStyle name="Normal 9 5 2 2 2 2 4 2" xfId="5206" xr:uid="{BAED7A57-E0D4-416E-8DA8-B2848B6F431E}"/>
    <cellStyle name="Normal 9 5 2 2 2 2 5" xfId="5203" xr:uid="{11603525-6CD4-46F2-B606-7C4FC56DC458}"/>
    <cellStyle name="Normal 9 5 2 2 2 3" xfId="3398" xr:uid="{52C60F68-7D3D-4FAB-9822-F8D800416909}"/>
    <cellStyle name="Normal 9 5 2 2 2 3 2" xfId="3399" xr:uid="{A7D84D49-75C3-492F-8483-A4BA44E1ED1E}"/>
    <cellStyle name="Normal 9 5 2 2 2 3 2 2" xfId="5208" xr:uid="{4817CB3C-6245-4095-B2F1-06DBE7D4CAC7}"/>
    <cellStyle name="Normal 9 5 2 2 2 3 3" xfId="3400" xr:uid="{DEB0BFC0-6AC8-47D9-B90F-FD577C17CA56}"/>
    <cellStyle name="Normal 9 5 2 2 2 3 3 2" xfId="5209" xr:uid="{E25B45C1-93E4-4761-97DC-838A42E6584E}"/>
    <cellStyle name="Normal 9 5 2 2 2 3 4" xfId="3401" xr:uid="{03CA0861-E115-40D7-AD98-93C13EA8709B}"/>
    <cellStyle name="Normal 9 5 2 2 2 3 4 2" xfId="5210" xr:uid="{7AD67998-CB5B-4961-8E23-813E1143E154}"/>
    <cellStyle name="Normal 9 5 2 2 2 3 5" xfId="5207" xr:uid="{6AC2F04C-9E41-4F0E-96D4-148362B90D2C}"/>
    <cellStyle name="Normal 9 5 2 2 2 4" xfId="3402" xr:uid="{5D86A963-245A-49A6-A2B1-B654F7A5EFF0}"/>
    <cellStyle name="Normal 9 5 2 2 2 4 2" xfId="5211" xr:uid="{35515FAF-9F61-43C6-87DE-E648E2573A88}"/>
    <cellStyle name="Normal 9 5 2 2 2 5" xfId="3403" xr:uid="{0D7CCE81-E84A-4D9A-80E7-BF2B58D2C1DD}"/>
    <cellStyle name="Normal 9 5 2 2 2 5 2" xfId="5212" xr:uid="{CEEDEEBB-1A25-412A-888A-A9D1539E5DC6}"/>
    <cellStyle name="Normal 9 5 2 2 2 6" xfId="3404" xr:uid="{FE0A2B1A-1FB6-4859-A93A-8CAF03C86E3D}"/>
    <cellStyle name="Normal 9 5 2 2 2 6 2" xfId="5213" xr:uid="{C7C8D6FD-0A4C-4F41-A1AE-AF002EAD5318}"/>
    <cellStyle name="Normal 9 5 2 2 2 7" xfId="5202" xr:uid="{E5C1170B-E75D-4E4C-8BEB-82D1AC7C775B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6" xr:uid="{806B3749-FD49-4D67-844C-88D9DD823F16}"/>
    <cellStyle name="Normal 9 5 2 2 3 2 3" xfId="3408" xr:uid="{460C8630-68AB-426D-9D9D-763D724AF965}"/>
    <cellStyle name="Normal 9 5 2 2 3 2 3 2" xfId="5217" xr:uid="{F736B148-E6DC-4503-BF51-E08F057E6E27}"/>
    <cellStyle name="Normal 9 5 2 2 3 2 4" xfId="3409" xr:uid="{D555BAE4-2377-4ABA-9575-DA6DB052A73A}"/>
    <cellStyle name="Normal 9 5 2 2 3 2 4 2" xfId="5218" xr:uid="{5EFB974E-7132-4528-A92F-4C637B1D5120}"/>
    <cellStyle name="Normal 9 5 2 2 3 2 5" xfId="5215" xr:uid="{50831BF1-C06D-4442-80BB-3B28CB4580B4}"/>
    <cellStyle name="Normal 9 5 2 2 3 3" xfId="3410" xr:uid="{C505AA95-563E-408B-A1CC-731CD37B53A9}"/>
    <cellStyle name="Normal 9 5 2 2 3 3 2" xfId="5219" xr:uid="{CA09C8F9-19D7-4C67-A6AD-9827FB850BF8}"/>
    <cellStyle name="Normal 9 5 2 2 3 4" xfId="3411" xr:uid="{D68FF109-AC44-43B9-9469-DF21F3BAECA0}"/>
    <cellStyle name="Normal 9 5 2 2 3 4 2" xfId="5220" xr:uid="{DA263D58-EF86-4A4B-ACC9-C79883B8461F}"/>
    <cellStyle name="Normal 9 5 2 2 3 5" xfId="3412" xr:uid="{48D2BC56-2EE9-4334-A763-D2EDC87911F4}"/>
    <cellStyle name="Normal 9 5 2 2 3 5 2" xfId="5221" xr:uid="{EC9377E5-329A-4262-B4F9-5D6820B8D6F0}"/>
    <cellStyle name="Normal 9 5 2 2 3 6" xfId="5214" xr:uid="{19E0DEC4-1502-43E7-90F5-34026B1E6F31}"/>
    <cellStyle name="Normal 9 5 2 2 4" xfId="3413" xr:uid="{19746D52-1266-4886-850F-DE49B8F1E5D1}"/>
    <cellStyle name="Normal 9 5 2 2 4 2" xfId="3414" xr:uid="{8F02253D-2DA7-4DF7-AB36-0A15BE33DDCE}"/>
    <cellStyle name="Normal 9 5 2 2 4 2 2" xfId="5223" xr:uid="{93AF3FDA-7A8E-4587-ACEF-43366A21833C}"/>
    <cellStyle name="Normal 9 5 2 2 4 3" xfId="3415" xr:uid="{A1462127-7D09-4D1D-AA9D-AF764FEC13B9}"/>
    <cellStyle name="Normal 9 5 2 2 4 3 2" xfId="5224" xr:uid="{647685BA-DF52-4214-AC3D-911E4E4379BB}"/>
    <cellStyle name="Normal 9 5 2 2 4 4" xfId="3416" xr:uid="{E5FC1265-8147-4DBD-94DB-054BA3D935D8}"/>
    <cellStyle name="Normal 9 5 2 2 4 4 2" xfId="5225" xr:uid="{AFB5074E-0D1F-4842-B0A4-6745AC461038}"/>
    <cellStyle name="Normal 9 5 2 2 4 5" xfId="5222" xr:uid="{EDF227F2-301A-40A1-AD64-D8A7D0AE72B9}"/>
    <cellStyle name="Normal 9 5 2 2 5" xfId="3417" xr:uid="{D1030FEA-03C9-49A7-8E62-BABCB3AB477F}"/>
    <cellStyle name="Normal 9 5 2 2 5 2" xfId="3418" xr:uid="{9EF967B1-DD50-422B-9C1C-8D416AF67331}"/>
    <cellStyle name="Normal 9 5 2 2 5 2 2" xfId="5227" xr:uid="{0424A539-C50D-441F-947A-0AA5923601E3}"/>
    <cellStyle name="Normal 9 5 2 2 5 3" xfId="3419" xr:uid="{3ADD6D94-AD84-40E9-A436-ABE7AEFFDEE9}"/>
    <cellStyle name="Normal 9 5 2 2 5 3 2" xfId="5228" xr:uid="{932AF297-68DD-4E3B-BC74-D065EF8EA91F}"/>
    <cellStyle name="Normal 9 5 2 2 5 4" xfId="3420" xr:uid="{EBC5E9A4-78A2-4167-A8DF-A6150A067C14}"/>
    <cellStyle name="Normal 9 5 2 2 5 4 2" xfId="5229" xr:uid="{0D99AA6D-6A83-4FE1-97B8-68EB9323C93E}"/>
    <cellStyle name="Normal 9 5 2 2 5 5" xfId="5226" xr:uid="{2B67FA54-7A47-4762-9350-28C5D054AF59}"/>
    <cellStyle name="Normal 9 5 2 2 6" xfId="3421" xr:uid="{5E5DB2A2-9827-4596-869F-B8830BBB12B8}"/>
    <cellStyle name="Normal 9 5 2 2 6 2" xfId="5230" xr:uid="{96A10160-1383-4190-89EC-9B9685CD100F}"/>
    <cellStyle name="Normal 9 5 2 2 7" xfId="3422" xr:uid="{88D7E271-7BDB-49C9-AD74-416A73ED543D}"/>
    <cellStyle name="Normal 9 5 2 2 7 2" xfId="5231" xr:uid="{C3BDC508-E7D9-4E73-90C5-BEA5FCFDCFB3}"/>
    <cellStyle name="Normal 9 5 2 2 8" xfId="3423" xr:uid="{08E1DCC5-DF73-4598-A21C-A13B18CBF928}"/>
    <cellStyle name="Normal 9 5 2 2 8 2" xfId="5232" xr:uid="{2C2B03AF-D7CD-4725-9020-7151EA62B1D5}"/>
    <cellStyle name="Normal 9 5 2 2 9" xfId="5201" xr:uid="{0A590516-ADE9-4E01-85CE-B3BE0C159E26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5" xr:uid="{6ED27DCD-6416-40C6-941F-2774155B0D9A}"/>
    <cellStyle name="Normal 9 5 2 3 2 3" xfId="3427" xr:uid="{6CAF1EA0-5483-45FF-99E2-B6981CAE9767}"/>
    <cellStyle name="Normal 9 5 2 3 2 3 2" xfId="5236" xr:uid="{D506D880-C7BA-4FB7-83E5-36EF0EF1EB41}"/>
    <cellStyle name="Normal 9 5 2 3 2 4" xfId="3428" xr:uid="{B47E8974-458C-4AF9-84CC-34D421E180D2}"/>
    <cellStyle name="Normal 9 5 2 3 2 4 2" xfId="5237" xr:uid="{2C66C8E3-2D20-4BA5-B61F-9B89071AF9BB}"/>
    <cellStyle name="Normal 9 5 2 3 2 5" xfId="5234" xr:uid="{6C0EAC94-DAEA-4B97-B47D-B4D4A52121C0}"/>
    <cellStyle name="Normal 9 5 2 3 3" xfId="3429" xr:uid="{DF70A764-65AE-4A06-B0C3-C0EA68E39D1E}"/>
    <cellStyle name="Normal 9 5 2 3 3 2" xfId="3430" xr:uid="{33B9A006-230F-4430-AD81-0A1828F7FF73}"/>
    <cellStyle name="Normal 9 5 2 3 3 2 2" xfId="5239" xr:uid="{97F89A1C-A529-484F-BFAC-74DE5542324F}"/>
    <cellStyle name="Normal 9 5 2 3 3 3" xfId="3431" xr:uid="{4C6CE248-1EA7-4D82-AF72-DBF364689ED2}"/>
    <cellStyle name="Normal 9 5 2 3 3 3 2" xfId="5240" xr:uid="{FBFE80AF-0BC7-4923-B586-E0F5108C9429}"/>
    <cellStyle name="Normal 9 5 2 3 3 4" xfId="3432" xr:uid="{95A18C9F-E989-4B20-93A6-3A5BC6326BF0}"/>
    <cellStyle name="Normal 9 5 2 3 3 4 2" xfId="5241" xr:uid="{670BD5F2-60C4-4252-B57A-4EA704FB61BD}"/>
    <cellStyle name="Normal 9 5 2 3 3 5" xfId="5238" xr:uid="{ADA9BE86-38A9-482A-AA7C-FEA030062DA5}"/>
    <cellStyle name="Normal 9 5 2 3 4" xfId="3433" xr:uid="{63CBE5E3-3D73-45AA-8C1D-E37B4B46874E}"/>
    <cellStyle name="Normal 9 5 2 3 4 2" xfId="5242" xr:uid="{5B43B4F4-E87B-4B8F-B1CC-69A57472305E}"/>
    <cellStyle name="Normal 9 5 2 3 5" xfId="3434" xr:uid="{50BFB28E-AADF-4B76-ABA7-97EA3ECBB478}"/>
    <cellStyle name="Normal 9 5 2 3 5 2" xfId="5243" xr:uid="{6C67965F-A8F8-446D-96F2-DE7AC55A5E77}"/>
    <cellStyle name="Normal 9 5 2 3 6" xfId="3435" xr:uid="{9AFBB40A-5FA7-4E06-8CB0-CD5FD46CC394}"/>
    <cellStyle name="Normal 9 5 2 3 6 2" xfId="5244" xr:uid="{75696569-E55F-4061-A359-AF4D22C1C668}"/>
    <cellStyle name="Normal 9 5 2 3 7" xfId="5233" xr:uid="{6C251EBD-98A1-4C8E-9466-E8BE5A65E7E1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7" xr:uid="{82383D95-3D56-4A61-A7CA-BE9E63E75272}"/>
    <cellStyle name="Normal 9 5 2 4 2 3" xfId="3439" xr:uid="{99513CF1-4434-4648-9370-365F77384D49}"/>
    <cellStyle name="Normal 9 5 2 4 2 3 2" xfId="5248" xr:uid="{4CBD90BC-6226-4227-BD8D-8FDD8D2B70B2}"/>
    <cellStyle name="Normal 9 5 2 4 2 4" xfId="3440" xr:uid="{0BFD76FB-8B12-4A52-80B3-C930DD07FDA4}"/>
    <cellStyle name="Normal 9 5 2 4 2 4 2" xfId="5249" xr:uid="{15A7E42C-77FA-4AC3-92F8-49B16605B7BE}"/>
    <cellStyle name="Normal 9 5 2 4 2 5" xfId="5246" xr:uid="{F4C2876D-A573-4E7F-B621-9264D344C17B}"/>
    <cellStyle name="Normal 9 5 2 4 3" xfId="3441" xr:uid="{558C0A5C-B690-4755-A11B-3995B5942152}"/>
    <cellStyle name="Normal 9 5 2 4 3 2" xfId="5250" xr:uid="{A5CA80E1-380E-4323-A33D-31C09B6E36A7}"/>
    <cellStyle name="Normal 9 5 2 4 4" xfId="3442" xr:uid="{731FAB44-C035-4434-BBC2-78D19177F876}"/>
    <cellStyle name="Normal 9 5 2 4 4 2" xfId="5251" xr:uid="{EA352916-8DCF-4078-8BC8-1A6E7A469B01}"/>
    <cellStyle name="Normal 9 5 2 4 5" xfId="3443" xr:uid="{5287E35C-CA63-49C4-85CA-9AC4CE3047F9}"/>
    <cellStyle name="Normal 9 5 2 4 5 2" xfId="5252" xr:uid="{342707BA-7642-46D7-90E5-09E25A51486B}"/>
    <cellStyle name="Normal 9 5 2 4 6" xfId="5245" xr:uid="{7134C34E-0DFA-4161-AABF-D21E67781689}"/>
    <cellStyle name="Normal 9 5 2 5" xfId="3444" xr:uid="{E41A2246-1F45-4D76-B522-E10C396DE870}"/>
    <cellStyle name="Normal 9 5 2 5 2" xfId="3445" xr:uid="{9C71CA7C-6CFE-4080-AE49-38B843637FEB}"/>
    <cellStyle name="Normal 9 5 2 5 2 2" xfId="5254" xr:uid="{9BD9FB3D-492D-4792-9A59-996C353F4D74}"/>
    <cellStyle name="Normal 9 5 2 5 3" xfId="3446" xr:uid="{0CF0622F-4418-4EC2-ACF3-0B81D498B5AD}"/>
    <cellStyle name="Normal 9 5 2 5 3 2" xfId="5255" xr:uid="{EAB8C6F1-EACA-4386-B81A-2E93F5FB622D}"/>
    <cellStyle name="Normal 9 5 2 5 4" xfId="3447" xr:uid="{A6E4643C-6A1B-4B6B-A850-222E09D6CCA6}"/>
    <cellStyle name="Normal 9 5 2 5 4 2" xfId="5256" xr:uid="{87690A7E-7477-4499-9E1F-F9A4478026EC}"/>
    <cellStyle name="Normal 9 5 2 5 5" xfId="5253" xr:uid="{8734C566-9CEA-4F20-8CC2-7462C5094D77}"/>
    <cellStyle name="Normal 9 5 2 6" xfId="3448" xr:uid="{8C110C3A-907B-435A-A8AA-D24C4B1366CE}"/>
    <cellStyle name="Normal 9 5 2 6 2" xfId="3449" xr:uid="{8568CA61-10C1-4A67-BF81-74C3A75566F2}"/>
    <cellStyle name="Normal 9 5 2 6 2 2" xfId="5258" xr:uid="{D828CCD2-15B5-4713-9982-771769165E24}"/>
    <cellStyle name="Normal 9 5 2 6 3" xfId="3450" xr:uid="{29A4313F-8949-45E4-B984-92A0944FDCE2}"/>
    <cellStyle name="Normal 9 5 2 6 3 2" xfId="5259" xr:uid="{3F55AF1D-93F0-4833-9D2C-4CB0D58B8986}"/>
    <cellStyle name="Normal 9 5 2 6 4" xfId="3451" xr:uid="{0325FD9A-847A-43EE-B727-CD6655DBABC1}"/>
    <cellStyle name="Normal 9 5 2 6 4 2" xfId="5260" xr:uid="{45F66EC7-7AF8-4585-B6E9-A5C38D70AFAF}"/>
    <cellStyle name="Normal 9 5 2 6 5" xfId="5257" xr:uid="{322AFE15-F5A0-4114-8A87-165CA23C2620}"/>
    <cellStyle name="Normal 9 5 2 7" xfId="3452" xr:uid="{E9633376-09FD-480B-B8E6-E2BBB4C54C9C}"/>
    <cellStyle name="Normal 9 5 2 7 2" xfId="5261" xr:uid="{57C9D61E-B189-4B09-9098-187FF6E5CE97}"/>
    <cellStyle name="Normal 9 5 2 8" xfId="3453" xr:uid="{24667192-8A7F-4C78-B8E0-8EA511051635}"/>
    <cellStyle name="Normal 9 5 2 8 2" xfId="5262" xr:uid="{23DC6A4E-5821-4FD3-B786-DF5C10DE2D8D}"/>
    <cellStyle name="Normal 9 5 2 9" xfId="3454" xr:uid="{A3859758-B49F-42CD-A0B5-055EE9E68BF6}"/>
    <cellStyle name="Normal 9 5 2 9 2" xfId="5263" xr:uid="{46724625-858F-46BF-90A8-A8DC8A440835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8" xr:uid="{921628F0-D78A-48BD-9756-E4A8DAF0D68C}"/>
    <cellStyle name="Normal 9 5 3 2 2 2 3" xfId="5267" xr:uid="{686DA74B-A66E-4386-B2AA-A21CAC051E6A}"/>
    <cellStyle name="Normal 9 5 3 2 2 3" xfId="3459" xr:uid="{81EDA8D9-CE06-4943-BBD1-3133299612F3}"/>
    <cellStyle name="Normal 9 5 3 2 2 3 2" xfId="5269" xr:uid="{3AFF8B0B-4B74-4326-8C2B-A107A3F514E8}"/>
    <cellStyle name="Normal 9 5 3 2 2 4" xfId="3460" xr:uid="{9B9702E4-91CA-4288-83C4-823B366BBDE5}"/>
    <cellStyle name="Normal 9 5 3 2 2 4 2" xfId="5270" xr:uid="{903867C4-E144-40AE-9613-B1C8B28B65F2}"/>
    <cellStyle name="Normal 9 5 3 2 2 5" xfId="5266" xr:uid="{C63196B7-817E-4A6C-8E60-76B05489C3FE}"/>
    <cellStyle name="Normal 9 5 3 2 3" xfId="3461" xr:uid="{215002A9-D445-4D5A-AE79-C3D1F42472E5}"/>
    <cellStyle name="Normal 9 5 3 2 3 2" xfId="3462" xr:uid="{3B61D4E9-2E45-4B2B-8CF2-01515EE8EC5B}"/>
    <cellStyle name="Normal 9 5 3 2 3 2 2" xfId="5272" xr:uid="{D073230E-B956-4AF8-8093-C5C29E10F773}"/>
    <cellStyle name="Normal 9 5 3 2 3 3" xfId="3463" xr:uid="{1F61B04B-9527-40FF-BE3D-CA384975FB41}"/>
    <cellStyle name="Normal 9 5 3 2 3 3 2" xfId="5273" xr:uid="{8B95FF2D-8F6A-4556-9A38-8C6C1787D4C1}"/>
    <cellStyle name="Normal 9 5 3 2 3 4" xfId="3464" xr:uid="{8882092E-0D1E-4D0E-907F-194906559D1A}"/>
    <cellStyle name="Normal 9 5 3 2 3 4 2" xfId="5274" xr:uid="{236CB8EB-EB17-40FC-93FA-A9F4008C20B7}"/>
    <cellStyle name="Normal 9 5 3 2 3 5" xfId="5271" xr:uid="{68A6680E-DE4C-44F7-A933-36C76BD4C392}"/>
    <cellStyle name="Normal 9 5 3 2 4" xfId="3465" xr:uid="{411F4421-ABEA-461A-9058-E8CD9798B9E8}"/>
    <cellStyle name="Normal 9 5 3 2 4 2" xfId="5275" xr:uid="{53C200FA-798A-4301-996F-A8F5B975C65A}"/>
    <cellStyle name="Normal 9 5 3 2 5" xfId="3466" xr:uid="{0B02444B-F6A2-462A-9062-3C95251D624E}"/>
    <cellStyle name="Normal 9 5 3 2 5 2" xfId="5276" xr:uid="{9C897665-D349-4072-B4F8-6190EAEDB7EC}"/>
    <cellStyle name="Normal 9 5 3 2 6" xfId="3467" xr:uid="{65C3478D-E36D-4799-9007-A7B5C1DE94A4}"/>
    <cellStyle name="Normal 9 5 3 2 6 2" xfId="5277" xr:uid="{C298F26D-0EB1-4A81-AAD4-7DAC5385C648}"/>
    <cellStyle name="Normal 9 5 3 2 7" xfId="5265" xr:uid="{85E5FEBD-787F-4026-B596-CDC10557502F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80" xr:uid="{3ADE9BA7-01B2-4186-A48A-F8EA67F01F05}"/>
    <cellStyle name="Normal 9 5 3 3 2 3" xfId="3471" xr:uid="{9DD214D2-D70D-43B5-B6D3-39A6668C3BA7}"/>
    <cellStyle name="Normal 9 5 3 3 2 3 2" xfId="5281" xr:uid="{7BB2DEE6-FF13-4E09-ACB9-C0B72AF5D318}"/>
    <cellStyle name="Normal 9 5 3 3 2 4" xfId="3472" xr:uid="{4CAC0FFB-A3DC-46A0-853A-11ACB7CC7939}"/>
    <cellStyle name="Normal 9 5 3 3 2 4 2" xfId="5282" xr:uid="{54AF1946-E166-42F7-977A-26649E58C56A}"/>
    <cellStyle name="Normal 9 5 3 3 2 5" xfId="5279" xr:uid="{0E2A0BEE-5076-4507-B551-CA6DA341BB33}"/>
    <cellStyle name="Normal 9 5 3 3 3" xfId="3473" xr:uid="{E5026B54-9B89-4D83-A174-5D07F5E2155D}"/>
    <cellStyle name="Normal 9 5 3 3 3 2" xfId="5283" xr:uid="{ED76FD35-17C2-49A8-BC62-41EF244A900E}"/>
    <cellStyle name="Normal 9 5 3 3 4" xfId="3474" xr:uid="{E062739B-F646-405F-8385-F898B790ECB5}"/>
    <cellStyle name="Normal 9 5 3 3 4 2" xfId="5284" xr:uid="{033EDE53-8CDB-4B3D-9C7D-A284D83D405B}"/>
    <cellStyle name="Normal 9 5 3 3 5" xfId="3475" xr:uid="{F5D30213-279D-4255-A0DE-3F69F4F403A7}"/>
    <cellStyle name="Normal 9 5 3 3 5 2" xfId="5285" xr:uid="{3CC3C3E3-4362-46F4-9FEB-9B52F2D7148E}"/>
    <cellStyle name="Normal 9 5 3 3 6" xfId="5278" xr:uid="{18B0FA59-2824-4280-BF14-1DD6935CB2EF}"/>
    <cellStyle name="Normal 9 5 3 4" xfId="3476" xr:uid="{2956DDAD-978D-48AC-8E58-46D23C8B510F}"/>
    <cellStyle name="Normal 9 5 3 4 2" xfId="3477" xr:uid="{D1FFA0D6-70DA-4217-8381-68FE55181D90}"/>
    <cellStyle name="Normal 9 5 3 4 2 2" xfId="5287" xr:uid="{493C239F-9A0F-4DDA-878D-4B0BEB0342D4}"/>
    <cellStyle name="Normal 9 5 3 4 3" xfId="3478" xr:uid="{900533C0-49E9-4916-B9A3-32FDDAE42CF6}"/>
    <cellStyle name="Normal 9 5 3 4 3 2" xfId="5288" xr:uid="{860994C2-1F5B-499F-A69D-B2184BF55061}"/>
    <cellStyle name="Normal 9 5 3 4 4" xfId="3479" xr:uid="{D7820F01-9A4B-4F9C-B399-F6C809DC336F}"/>
    <cellStyle name="Normal 9 5 3 4 4 2" xfId="5289" xr:uid="{7665141F-C827-476D-9498-D9AC19B382B0}"/>
    <cellStyle name="Normal 9 5 3 4 5" xfId="5286" xr:uid="{1180132A-4B65-4AD3-B1CE-4988509D5F83}"/>
    <cellStyle name="Normal 9 5 3 5" xfId="3480" xr:uid="{7CB31839-CB84-4E61-8E87-49120194112E}"/>
    <cellStyle name="Normal 9 5 3 5 2" xfId="3481" xr:uid="{78CD7958-FB10-470E-9ADC-A9F616CE1DA8}"/>
    <cellStyle name="Normal 9 5 3 5 2 2" xfId="5291" xr:uid="{CDC02B0B-F48E-45D9-B4A7-FF9ECE38BA3A}"/>
    <cellStyle name="Normal 9 5 3 5 3" xfId="3482" xr:uid="{7A44180B-DC9E-4628-AA2C-D511A3E1A4DB}"/>
    <cellStyle name="Normal 9 5 3 5 3 2" xfId="5292" xr:uid="{9823D8ED-DF1C-4CC4-BE64-1374C77724D5}"/>
    <cellStyle name="Normal 9 5 3 5 4" xfId="3483" xr:uid="{C065D9EF-3BF9-4395-869B-985EBB592D22}"/>
    <cellStyle name="Normal 9 5 3 5 4 2" xfId="5293" xr:uid="{1E60ED4C-5E81-4EE1-92ED-F8A7C08D6342}"/>
    <cellStyle name="Normal 9 5 3 5 5" xfId="5290" xr:uid="{84A5B3F8-5C98-46B2-864F-6D0870848741}"/>
    <cellStyle name="Normal 9 5 3 6" xfId="3484" xr:uid="{8069611D-FE07-40C2-A3F2-F7AADA426843}"/>
    <cellStyle name="Normal 9 5 3 6 2" xfId="5294" xr:uid="{B0CD29BD-BF83-4737-9DAA-FDF4E7AF1AFF}"/>
    <cellStyle name="Normal 9 5 3 7" xfId="3485" xr:uid="{E409B1D1-567A-4E09-ADFE-5127B91B5C13}"/>
    <cellStyle name="Normal 9 5 3 7 2" xfId="5295" xr:uid="{112A3061-8C4B-4EE8-8AEC-469006E503A2}"/>
    <cellStyle name="Normal 9 5 3 8" xfId="3486" xr:uid="{AD8E4184-C5B5-42A8-95BB-6AF790A5515D}"/>
    <cellStyle name="Normal 9 5 3 8 2" xfId="5296" xr:uid="{CF707256-2FE9-429D-9E09-3A48ADFE2B0F}"/>
    <cellStyle name="Normal 9 5 3 9" xfId="5264" xr:uid="{0D62B2AF-FF57-4971-9708-3891560ADE88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300" xr:uid="{F039DB29-F4B2-4896-B398-1A9F95CB4B23}"/>
    <cellStyle name="Normal 9 5 4 2 2 3" xfId="3491" xr:uid="{F4965547-5CE4-4099-98C1-719E32EC737E}"/>
    <cellStyle name="Normal 9 5 4 2 2 3 2" xfId="5301" xr:uid="{16C8F61D-7A65-4596-9FB4-FD14D3B1B4A5}"/>
    <cellStyle name="Normal 9 5 4 2 2 4" xfId="3492" xr:uid="{CAFDA8F3-4445-4C8B-9D75-ED2E1F9C4D20}"/>
    <cellStyle name="Normal 9 5 4 2 2 4 2" xfId="5302" xr:uid="{F3081621-1A26-4F75-B68A-10ECD1AAAA91}"/>
    <cellStyle name="Normal 9 5 4 2 2 5" xfId="5299" xr:uid="{2FCC965D-2865-4FA3-A5A0-86971943F0DF}"/>
    <cellStyle name="Normal 9 5 4 2 3" xfId="3493" xr:uid="{ABEBAA1B-2EFC-4D53-91C2-CFB8E892C35D}"/>
    <cellStyle name="Normal 9 5 4 2 3 2" xfId="5303" xr:uid="{F1087F36-5636-4450-B9B7-0C7C0642FB43}"/>
    <cellStyle name="Normal 9 5 4 2 4" xfId="3494" xr:uid="{F80B5EA7-759F-4D1A-BE47-A48DFBB52A17}"/>
    <cellStyle name="Normal 9 5 4 2 4 2" xfId="5304" xr:uid="{D4AE404D-033C-4433-A04C-D9F7AF783653}"/>
    <cellStyle name="Normal 9 5 4 2 5" xfId="3495" xr:uid="{8290C90D-43B6-427D-AB95-609FE562B116}"/>
    <cellStyle name="Normal 9 5 4 2 5 2" xfId="5305" xr:uid="{035450EC-A17E-401D-9BFB-EFED110D34BD}"/>
    <cellStyle name="Normal 9 5 4 2 6" xfId="5298" xr:uid="{A6C59AF0-0495-45E9-9540-73906183C362}"/>
    <cellStyle name="Normal 9 5 4 3" xfId="3496" xr:uid="{F50801D6-FC22-40E5-A00A-61F4FB8F1128}"/>
    <cellStyle name="Normal 9 5 4 3 2" xfId="3497" xr:uid="{39EF0002-E058-4ADE-9EE2-B1CCF3F38BC8}"/>
    <cellStyle name="Normal 9 5 4 3 2 2" xfId="5307" xr:uid="{8B5BC922-F6D8-4644-B8B4-8FA4EC17657B}"/>
    <cellStyle name="Normal 9 5 4 3 3" xfId="3498" xr:uid="{34CA5CF6-F299-4624-8DA9-F03519E3BC52}"/>
    <cellStyle name="Normal 9 5 4 3 3 2" xfId="5308" xr:uid="{72C3290A-A024-4F1D-8476-086F9AF2DB3D}"/>
    <cellStyle name="Normal 9 5 4 3 4" xfId="3499" xr:uid="{39A6F213-740F-4718-A632-93D5AE134FC9}"/>
    <cellStyle name="Normal 9 5 4 3 4 2" xfId="5309" xr:uid="{BC8D7B5A-6A6E-49CD-9494-A183DB7F258F}"/>
    <cellStyle name="Normal 9 5 4 3 5" xfId="5306" xr:uid="{124B647F-C30B-4DC2-B860-851388A467C3}"/>
    <cellStyle name="Normal 9 5 4 4" xfId="3500" xr:uid="{2C9BBD38-6AEB-49E7-BA39-C871B7F700AA}"/>
    <cellStyle name="Normal 9 5 4 4 2" xfId="3501" xr:uid="{681755ED-F5DC-433D-B04E-19D20F0825CC}"/>
    <cellStyle name="Normal 9 5 4 4 2 2" xfId="5311" xr:uid="{04A13AB4-AB6C-42CD-9337-D8A69797066F}"/>
    <cellStyle name="Normal 9 5 4 4 3" xfId="3502" xr:uid="{A023CC44-368B-47B8-88A1-E0BBB93BA094}"/>
    <cellStyle name="Normal 9 5 4 4 3 2" xfId="5312" xr:uid="{A6D30916-C5BF-4FCD-B9F4-D760CB8082FD}"/>
    <cellStyle name="Normal 9 5 4 4 4" xfId="3503" xr:uid="{2498BC5C-214B-434F-BC73-5368B7617698}"/>
    <cellStyle name="Normal 9 5 4 4 4 2" xfId="5313" xr:uid="{BE98C746-D54A-4E68-8883-82FF5E6A49EA}"/>
    <cellStyle name="Normal 9 5 4 4 5" xfId="5310" xr:uid="{3D86775C-215C-4B2D-8DE4-8FFD87AEBC70}"/>
    <cellStyle name="Normal 9 5 4 5" xfId="3504" xr:uid="{8446262D-E7F7-4258-9D75-FCC787D28D67}"/>
    <cellStyle name="Normal 9 5 4 5 2" xfId="5314" xr:uid="{814938A5-9A4D-4510-982A-5AE7CCABCCD5}"/>
    <cellStyle name="Normal 9 5 4 6" xfId="3505" xr:uid="{77E3D96C-E4D1-4F59-B251-4F8906AAB81D}"/>
    <cellStyle name="Normal 9 5 4 6 2" xfId="5315" xr:uid="{F521DA36-3BAB-42F2-9FC6-53DB38AE8108}"/>
    <cellStyle name="Normal 9 5 4 7" xfId="3506" xr:uid="{32671DA6-9AD3-4086-BD12-3784DE729229}"/>
    <cellStyle name="Normal 9 5 4 7 2" xfId="5316" xr:uid="{C95FEF7B-18FD-4F52-A5EE-4D83DC7F208E}"/>
    <cellStyle name="Normal 9 5 4 8" xfId="5297" xr:uid="{06C7BA9D-6480-4FDC-A381-26E736AE2A5A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9" xr:uid="{A4B19C28-DBFE-4F10-9C4B-01CF05F89D7A}"/>
    <cellStyle name="Normal 9 5 5 2 3" xfId="3510" xr:uid="{C7D3BD57-3ACF-4D97-BA3E-A4BF37669E8D}"/>
    <cellStyle name="Normal 9 5 5 2 3 2" xfId="5320" xr:uid="{7E26BC83-A38A-4822-B834-27CAD4E2DE96}"/>
    <cellStyle name="Normal 9 5 5 2 4" xfId="3511" xr:uid="{8DA4C761-7A49-4571-8A1D-72507E79E84E}"/>
    <cellStyle name="Normal 9 5 5 2 4 2" xfId="5321" xr:uid="{C7A806B5-CCED-4E89-8BB1-39B4E435C1FA}"/>
    <cellStyle name="Normal 9 5 5 2 5" xfId="5318" xr:uid="{A0DE06C5-444E-4085-9A00-A02DD3AF16FA}"/>
    <cellStyle name="Normal 9 5 5 3" xfId="3512" xr:uid="{2BE788CD-4950-456F-8B23-3AA8AD516D7B}"/>
    <cellStyle name="Normal 9 5 5 3 2" xfId="3513" xr:uid="{44C72F3C-AE61-4366-B44B-8ACA85C34C2A}"/>
    <cellStyle name="Normal 9 5 5 3 2 2" xfId="5323" xr:uid="{2396B990-9954-48AF-A96D-432907F641EE}"/>
    <cellStyle name="Normal 9 5 5 3 3" xfId="3514" xr:uid="{0ED9306D-CB61-424E-8173-2CCDE6CAA260}"/>
    <cellStyle name="Normal 9 5 5 3 3 2" xfId="5324" xr:uid="{957EE920-583A-455E-86A3-BCD6EB795B6D}"/>
    <cellStyle name="Normal 9 5 5 3 4" xfId="3515" xr:uid="{E66B88EB-697F-46E7-AF5B-304EDB839CEE}"/>
    <cellStyle name="Normal 9 5 5 3 4 2" xfId="5325" xr:uid="{0F38C856-FAD3-4E90-B45F-2229EF7A6B41}"/>
    <cellStyle name="Normal 9 5 5 3 5" xfId="5322" xr:uid="{AF11D7D9-5B89-46AD-97FF-7FE64ECE6B23}"/>
    <cellStyle name="Normal 9 5 5 4" xfId="3516" xr:uid="{E57C5B06-B711-49E3-BBE2-CD6C41D017AC}"/>
    <cellStyle name="Normal 9 5 5 4 2" xfId="5326" xr:uid="{55A6CC9A-ECD1-4C93-9736-1434B6D3F434}"/>
    <cellStyle name="Normal 9 5 5 5" xfId="3517" xr:uid="{20BC3070-137A-4FE4-86CB-626E81A8A232}"/>
    <cellStyle name="Normal 9 5 5 5 2" xfId="5327" xr:uid="{844252AA-3480-472E-AC26-AE239999133A}"/>
    <cellStyle name="Normal 9 5 5 6" xfId="3518" xr:uid="{5C5464CF-3BBC-4985-967F-F6E6B54E4410}"/>
    <cellStyle name="Normal 9 5 5 6 2" xfId="5328" xr:uid="{AE445109-D63E-4260-9BAE-9BA4120D8411}"/>
    <cellStyle name="Normal 9 5 5 7" xfId="5317" xr:uid="{E35A0F50-AEC2-4368-B30A-050829690601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31" xr:uid="{14379E79-A505-41C8-BE3F-6E34E0891EDC}"/>
    <cellStyle name="Normal 9 5 6 2 3" xfId="3522" xr:uid="{006A5A07-34F7-42CB-A581-0731DEA5CD09}"/>
    <cellStyle name="Normal 9 5 6 2 3 2" xfId="5332" xr:uid="{BB6EA52E-E2A7-41EC-ACEC-715E5DE62BA1}"/>
    <cellStyle name="Normal 9 5 6 2 4" xfId="3523" xr:uid="{9FB6EDE4-ABB1-4D30-B3C6-2868CB304DE9}"/>
    <cellStyle name="Normal 9 5 6 2 4 2" xfId="5333" xr:uid="{47F70D1A-7BA6-446E-B5E8-9289D28EE14E}"/>
    <cellStyle name="Normal 9 5 6 2 5" xfId="5330" xr:uid="{592CA2E5-7AF8-42DE-BE30-A625C7FFFA1A}"/>
    <cellStyle name="Normal 9 5 6 3" xfId="3524" xr:uid="{70D31E7D-8D35-44B6-B356-31B307F95A5E}"/>
    <cellStyle name="Normal 9 5 6 3 2" xfId="5334" xr:uid="{FB4313C8-A551-4AFA-B241-05023F81B7D1}"/>
    <cellStyle name="Normal 9 5 6 4" xfId="3525" xr:uid="{59D60B76-2E95-4932-908E-B4A988E02ED0}"/>
    <cellStyle name="Normal 9 5 6 4 2" xfId="5335" xr:uid="{936E8A85-476F-4769-85A2-B4681ED4B3C0}"/>
    <cellStyle name="Normal 9 5 6 5" xfId="3526" xr:uid="{53C37F21-B8FF-4570-A5B6-899519EC1C2C}"/>
    <cellStyle name="Normal 9 5 6 5 2" xfId="5336" xr:uid="{AF343E3A-49D7-4ED0-BBE1-09B30403EE94}"/>
    <cellStyle name="Normal 9 5 6 6" xfId="5329" xr:uid="{213F786A-6715-4240-93C7-8AC22CAA0A04}"/>
    <cellStyle name="Normal 9 5 7" xfId="3527" xr:uid="{8A32F5F6-6741-43EE-B908-023D31B5CDEF}"/>
    <cellStyle name="Normal 9 5 7 2" xfId="3528" xr:uid="{0BFFC645-E101-4F53-AA74-A74675214F22}"/>
    <cellStyle name="Normal 9 5 7 2 2" xfId="5338" xr:uid="{14660E9F-8FE9-42E6-9A57-71B703DF44E0}"/>
    <cellStyle name="Normal 9 5 7 3" xfId="3529" xr:uid="{6C2490A9-054E-46AA-BD0E-B1E151926868}"/>
    <cellStyle name="Normal 9 5 7 3 2" xfId="5339" xr:uid="{41CB40FC-DF86-4DE1-A7B2-6B5189DF41E1}"/>
    <cellStyle name="Normal 9 5 7 4" xfId="3530" xr:uid="{ED3CC8C0-21C6-4A1E-BC3F-94506ED26F43}"/>
    <cellStyle name="Normal 9 5 7 4 2" xfId="5340" xr:uid="{61EEAFAC-E01D-406F-AE9A-E88C8A0E0A92}"/>
    <cellStyle name="Normal 9 5 7 5" xfId="5337" xr:uid="{AF978252-E174-4108-A727-1A92A1D0DFB7}"/>
    <cellStyle name="Normal 9 5 8" xfId="3531" xr:uid="{6C98A002-3128-4D4F-83EE-6C28969DC451}"/>
    <cellStyle name="Normal 9 5 8 2" xfId="3532" xr:uid="{DC28BC4D-8758-49D8-B680-B0944F67D6B4}"/>
    <cellStyle name="Normal 9 5 8 2 2" xfId="5342" xr:uid="{93F118AE-966C-4F04-A2B4-1B82D8884828}"/>
    <cellStyle name="Normal 9 5 8 3" xfId="3533" xr:uid="{268D54E0-77E2-4619-B8E2-87A0033AA1BC}"/>
    <cellStyle name="Normal 9 5 8 3 2" xfId="5343" xr:uid="{075BF488-5007-4C95-8B97-B9FCB7C67F25}"/>
    <cellStyle name="Normal 9 5 8 4" xfId="3534" xr:uid="{94538C98-43EE-4226-9D9A-8F6193FFF09B}"/>
    <cellStyle name="Normal 9 5 8 4 2" xfId="5344" xr:uid="{E639214C-1E69-4595-9571-F0A9A77BE05D}"/>
    <cellStyle name="Normal 9 5 8 5" xfId="5341" xr:uid="{20107DF1-B649-4E1C-838A-05E004064BB9}"/>
    <cellStyle name="Normal 9 5 9" xfId="3535" xr:uid="{50615741-9D37-4C1F-A470-C55E03F6F494}"/>
    <cellStyle name="Normal 9 5 9 2" xfId="5345" xr:uid="{3E40351C-3AF8-4FBE-A24B-0124ADA4B8D3}"/>
    <cellStyle name="Normal 9 6" xfId="3536" xr:uid="{BFF50448-C313-459F-A1AE-C47CB71FEEAF}"/>
    <cellStyle name="Normal 9 6 10" xfId="5346" xr:uid="{29022A9E-2309-4C3C-880A-E2E4E15EFEA4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50" xr:uid="{B9FFB702-87E7-4991-A772-F5C65096426C}"/>
    <cellStyle name="Normal 9 6 2 2 2 3" xfId="3541" xr:uid="{73779289-A292-487E-B418-CBD91DC2C29B}"/>
    <cellStyle name="Normal 9 6 2 2 2 3 2" xfId="5351" xr:uid="{687B83FE-56E2-4FC4-B60C-17B02704D75C}"/>
    <cellStyle name="Normal 9 6 2 2 2 4" xfId="3542" xr:uid="{73DBD49D-6AE8-49DC-8480-11C32F4CC6D8}"/>
    <cellStyle name="Normal 9 6 2 2 2 4 2" xfId="5352" xr:uid="{44884FFF-FFB8-41C8-8078-D8C79773D7EE}"/>
    <cellStyle name="Normal 9 6 2 2 2 5" xfId="5349" xr:uid="{F348C646-F624-468B-B940-D998B7556737}"/>
    <cellStyle name="Normal 9 6 2 2 3" xfId="3543" xr:uid="{7BA9F422-CD62-4268-82F0-C92AB9933DCF}"/>
    <cellStyle name="Normal 9 6 2 2 3 2" xfId="3544" xr:uid="{5377CFB1-BB37-4FE4-AB9C-531370EB18D3}"/>
    <cellStyle name="Normal 9 6 2 2 3 2 2" xfId="5354" xr:uid="{C64E81AE-AA4A-4BC6-8344-045EE9F50D43}"/>
    <cellStyle name="Normal 9 6 2 2 3 3" xfId="3545" xr:uid="{6DE34F42-A5F4-48D8-B3CF-462084457B73}"/>
    <cellStyle name="Normal 9 6 2 2 3 3 2" xfId="5355" xr:uid="{9EB0C7B8-1632-4D1E-A5D4-3745573D0EE3}"/>
    <cellStyle name="Normal 9 6 2 2 3 4" xfId="3546" xr:uid="{6D549EB1-AE7E-45A6-8D6A-4E41FABAA8D3}"/>
    <cellStyle name="Normal 9 6 2 2 3 4 2" xfId="5356" xr:uid="{AA7D1C72-6F72-4FB7-9163-0E8D212B738F}"/>
    <cellStyle name="Normal 9 6 2 2 3 5" xfId="5353" xr:uid="{E78F19FB-1FF4-4720-9155-796E3DE60E74}"/>
    <cellStyle name="Normal 9 6 2 2 4" xfId="3547" xr:uid="{25C44FEE-C857-454C-9628-80136D3143C4}"/>
    <cellStyle name="Normal 9 6 2 2 4 2" xfId="5357" xr:uid="{1789A373-6062-4968-9E6B-12A0909B2E68}"/>
    <cellStyle name="Normal 9 6 2 2 5" xfId="3548" xr:uid="{BB987446-C94E-4745-8998-FC992F40EDDE}"/>
    <cellStyle name="Normal 9 6 2 2 5 2" xfId="5358" xr:uid="{55C1C2C5-D448-4761-B64E-C265A2F5D84A}"/>
    <cellStyle name="Normal 9 6 2 2 6" xfId="3549" xr:uid="{7D423F21-B260-4FB8-84D8-F006CDBDBE2B}"/>
    <cellStyle name="Normal 9 6 2 2 6 2" xfId="5359" xr:uid="{36979525-DC77-49E2-AC5D-5BA32DA70B6E}"/>
    <cellStyle name="Normal 9 6 2 2 7" xfId="5348" xr:uid="{DA7A4047-1873-4FD8-AAF4-F0B5278026E9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62" xr:uid="{7ADAE854-E07E-41DB-A0FD-12FF14C0BAC3}"/>
    <cellStyle name="Normal 9 6 2 3 2 3" xfId="3553" xr:uid="{976C345C-BF81-4A56-AF4A-BA19F53385F9}"/>
    <cellStyle name="Normal 9 6 2 3 2 3 2" xfId="5363" xr:uid="{17CD8B5E-041A-4DE7-AA84-C0F1DEA497A7}"/>
    <cellStyle name="Normal 9 6 2 3 2 4" xfId="3554" xr:uid="{DAE3C33D-9F68-41A1-9BC4-BF63BBC05322}"/>
    <cellStyle name="Normal 9 6 2 3 2 4 2" xfId="5364" xr:uid="{34940431-0E07-4122-B961-D5EAEF6026C0}"/>
    <cellStyle name="Normal 9 6 2 3 2 5" xfId="5361" xr:uid="{2FD61C6A-A113-4C04-8BEF-BF38FF368EBB}"/>
    <cellStyle name="Normal 9 6 2 3 3" xfId="3555" xr:uid="{6569709C-1DB4-4379-B9F1-707848279119}"/>
    <cellStyle name="Normal 9 6 2 3 3 2" xfId="5365" xr:uid="{8A71DCD3-B80A-4A95-956E-A7DC9F5FF999}"/>
    <cellStyle name="Normal 9 6 2 3 4" xfId="3556" xr:uid="{473A70A9-1D27-41DD-BEB5-C40510E5B886}"/>
    <cellStyle name="Normal 9 6 2 3 4 2" xfId="5366" xr:uid="{CC03BD17-2F8A-4059-9E1E-4E61F2ABA607}"/>
    <cellStyle name="Normal 9 6 2 3 5" xfId="3557" xr:uid="{469C6613-360F-4DC0-926E-953A820A56D9}"/>
    <cellStyle name="Normal 9 6 2 3 5 2" xfId="5367" xr:uid="{2281ADCA-8AFD-4878-BB08-F4F6773DB134}"/>
    <cellStyle name="Normal 9 6 2 3 6" xfId="5360" xr:uid="{0E739E52-6360-4D2C-AE14-401CE8762C0C}"/>
    <cellStyle name="Normal 9 6 2 4" xfId="3558" xr:uid="{181F9A72-7F71-4BF4-8374-2655C19FD2BE}"/>
    <cellStyle name="Normal 9 6 2 4 2" xfId="3559" xr:uid="{EDE0ADEA-01DF-4D01-8810-40EF343715F5}"/>
    <cellStyle name="Normal 9 6 2 4 2 2" xfId="5369" xr:uid="{F314A554-AA4D-4623-A621-AB83DCAD56FE}"/>
    <cellStyle name="Normal 9 6 2 4 3" xfId="3560" xr:uid="{7D46754F-1AC8-42A2-8351-AC704A273C3E}"/>
    <cellStyle name="Normal 9 6 2 4 3 2" xfId="5370" xr:uid="{AEE3B2C8-B0D4-44FA-969E-0360C9DF2A93}"/>
    <cellStyle name="Normal 9 6 2 4 4" xfId="3561" xr:uid="{BBFBAE1F-7778-4D57-8216-8BAA1EB684FC}"/>
    <cellStyle name="Normal 9 6 2 4 4 2" xfId="5371" xr:uid="{8BBB66D1-F1C3-4A55-9EEF-F2B68D9F271D}"/>
    <cellStyle name="Normal 9 6 2 4 5" xfId="5368" xr:uid="{2075FE1A-22A8-405B-B449-C36D60E71173}"/>
    <cellStyle name="Normal 9 6 2 5" xfId="3562" xr:uid="{58A1AE35-8B69-4A2D-956A-33769B503AC6}"/>
    <cellStyle name="Normal 9 6 2 5 2" xfId="3563" xr:uid="{831D0774-7BEE-40E5-9751-35C17D08B1A5}"/>
    <cellStyle name="Normal 9 6 2 5 2 2" xfId="5373" xr:uid="{8B5D7D24-963C-4F6D-8E73-AA6CEF6BCCDA}"/>
    <cellStyle name="Normal 9 6 2 5 3" xfId="3564" xr:uid="{EABD4579-EDCC-49DC-ADE2-BB733F24C981}"/>
    <cellStyle name="Normal 9 6 2 5 3 2" xfId="5374" xr:uid="{972BD532-BDF7-4B8E-A290-5B1783003649}"/>
    <cellStyle name="Normal 9 6 2 5 4" xfId="3565" xr:uid="{E9050EC4-9E3F-4864-9B10-478686ED3916}"/>
    <cellStyle name="Normal 9 6 2 5 4 2" xfId="5375" xr:uid="{B8059A8B-9B12-43EF-8E03-9710D9CC825F}"/>
    <cellStyle name="Normal 9 6 2 5 5" xfId="5372" xr:uid="{ACDB02E5-DF3B-41F3-B7AB-647CE71FFA63}"/>
    <cellStyle name="Normal 9 6 2 6" xfId="3566" xr:uid="{4B33F863-1C38-4324-AA75-D196B7579E80}"/>
    <cellStyle name="Normal 9 6 2 6 2" xfId="5376" xr:uid="{D4B3B4ED-F856-4673-82FF-BA5A4091A17A}"/>
    <cellStyle name="Normal 9 6 2 7" xfId="3567" xr:uid="{B14AE6E0-C2EF-4B6C-A994-A48E33E70A9A}"/>
    <cellStyle name="Normal 9 6 2 7 2" xfId="5377" xr:uid="{9E4E1DE2-4AC1-401E-8BC9-70C91D8BFA02}"/>
    <cellStyle name="Normal 9 6 2 8" xfId="3568" xr:uid="{DD756611-FAB7-48F1-88C5-282241F09FE9}"/>
    <cellStyle name="Normal 9 6 2 8 2" xfId="5378" xr:uid="{62496CBA-B579-4AAD-A5F0-D74E9CD3535A}"/>
    <cellStyle name="Normal 9 6 2 9" xfId="5347" xr:uid="{7BC57ADC-CBA8-43F3-A53A-0CB9C84A4AFC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81" xr:uid="{D0D088DE-5900-44CB-980A-C030A08D5A43}"/>
    <cellStyle name="Normal 9 6 3 2 3" xfId="3572" xr:uid="{A3BFEEC4-8F30-4186-BD82-2A46424EE3FD}"/>
    <cellStyle name="Normal 9 6 3 2 3 2" xfId="5382" xr:uid="{36B45BE2-1FD1-45C3-A756-EE3A9C7F5B0B}"/>
    <cellStyle name="Normal 9 6 3 2 4" xfId="3573" xr:uid="{8BB588AC-2F51-46D3-B387-FE3A8D84AA87}"/>
    <cellStyle name="Normal 9 6 3 2 4 2" xfId="5383" xr:uid="{87F06787-EAF6-4BFE-89BC-A8157D26C563}"/>
    <cellStyle name="Normal 9 6 3 2 5" xfId="5380" xr:uid="{95C67616-960F-486A-9E78-CC008655FC4E}"/>
    <cellStyle name="Normal 9 6 3 3" xfId="3574" xr:uid="{6DB1D84B-B945-407A-836E-297729974FE9}"/>
    <cellStyle name="Normal 9 6 3 3 2" xfId="3575" xr:uid="{6B0D7E83-9998-4BBE-B9BE-62EC78B57D03}"/>
    <cellStyle name="Normal 9 6 3 3 2 2" xfId="5385" xr:uid="{53B011E2-35A7-42F8-BE49-8EA195191CBF}"/>
    <cellStyle name="Normal 9 6 3 3 3" xfId="3576" xr:uid="{B48D4A7B-667B-4F43-9694-BDA9AF1FF268}"/>
    <cellStyle name="Normal 9 6 3 3 3 2" xfId="5386" xr:uid="{B3E76284-58C6-4B10-B6EA-301D2A3A3E88}"/>
    <cellStyle name="Normal 9 6 3 3 4" xfId="3577" xr:uid="{473FF0FD-BB7F-4164-B806-DFA303720F70}"/>
    <cellStyle name="Normal 9 6 3 3 4 2" xfId="5387" xr:uid="{DDF099D4-7B29-49EE-A5AC-2C11D7A9CE82}"/>
    <cellStyle name="Normal 9 6 3 3 5" xfId="5384" xr:uid="{360AC4F5-4F4F-4C81-8A9E-09305D25697F}"/>
    <cellStyle name="Normal 9 6 3 4" xfId="3578" xr:uid="{6FC633F9-6940-468A-81F1-10EF4C3C73D6}"/>
    <cellStyle name="Normal 9 6 3 4 2" xfId="5388" xr:uid="{FF00DF35-825C-455B-B9FA-1647CF3782BE}"/>
    <cellStyle name="Normal 9 6 3 5" xfId="3579" xr:uid="{CEFE2E24-082C-401F-8910-15BEA397F712}"/>
    <cellStyle name="Normal 9 6 3 5 2" xfId="5389" xr:uid="{4AD0FFDA-F788-4962-A563-84302DD48B06}"/>
    <cellStyle name="Normal 9 6 3 6" xfId="3580" xr:uid="{CBF0593B-4FC3-4CEE-9D56-F5B4D4CD827A}"/>
    <cellStyle name="Normal 9 6 3 6 2" xfId="5390" xr:uid="{EA7AF814-D6A3-4B9A-90D3-6837B3735A87}"/>
    <cellStyle name="Normal 9 6 3 7" xfId="5379" xr:uid="{E3266D58-8F4E-4382-BEC4-B35272194B04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93" xr:uid="{10EB6FA6-83A7-4460-A45D-86FE5D78DA39}"/>
    <cellStyle name="Normal 9 6 4 2 3" xfId="3584" xr:uid="{DC61F81A-6DF7-4700-94A5-B9EB382707BC}"/>
    <cellStyle name="Normal 9 6 4 2 3 2" xfId="5394" xr:uid="{9A05DEF5-2A9D-4ABE-ACA0-76592A152995}"/>
    <cellStyle name="Normal 9 6 4 2 4" xfId="3585" xr:uid="{67AA95AB-FDFD-43D6-A665-5C710A2C2282}"/>
    <cellStyle name="Normal 9 6 4 2 4 2" xfId="5395" xr:uid="{F94358B5-A02B-4C9F-A8F8-1193C1F83015}"/>
    <cellStyle name="Normal 9 6 4 2 5" xfId="5392" xr:uid="{3E3944ED-16BE-4580-A040-E2BD3946C93E}"/>
    <cellStyle name="Normal 9 6 4 3" xfId="3586" xr:uid="{809A3D4A-684F-44B2-A252-AAC9427708E6}"/>
    <cellStyle name="Normal 9 6 4 3 2" xfId="5396" xr:uid="{ABA8884C-3A2F-4BA5-9B09-796208D37DC5}"/>
    <cellStyle name="Normal 9 6 4 4" xfId="3587" xr:uid="{10B8F45D-7267-48A3-9B6F-985E233549E9}"/>
    <cellStyle name="Normal 9 6 4 4 2" xfId="5397" xr:uid="{B3027C99-296A-4E2A-AE54-9BFC55F6B94C}"/>
    <cellStyle name="Normal 9 6 4 5" xfId="3588" xr:uid="{94E968E2-C4B9-4661-8E26-BAC486FBD715}"/>
    <cellStyle name="Normal 9 6 4 5 2" xfId="5398" xr:uid="{A2ACACEB-8763-4A39-9C9A-98C9F65E9F43}"/>
    <cellStyle name="Normal 9 6 4 6" xfId="5391" xr:uid="{B3F9D7DA-F0A0-4D8A-A3C0-5C049C7A2523}"/>
    <cellStyle name="Normal 9 6 5" xfId="3589" xr:uid="{D7DEA669-35E8-4386-9E39-652110E46899}"/>
    <cellStyle name="Normal 9 6 5 2" xfId="3590" xr:uid="{36EBB53C-B0AA-48BB-99D7-8DDFC815D542}"/>
    <cellStyle name="Normal 9 6 5 2 2" xfId="5400" xr:uid="{8D6EFD07-AB01-4255-9CC3-1BDE8BCB3530}"/>
    <cellStyle name="Normal 9 6 5 3" xfId="3591" xr:uid="{F07DB241-45F7-4040-A12A-34D633E5E2FB}"/>
    <cellStyle name="Normal 9 6 5 3 2" xfId="5401" xr:uid="{B60A9775-72FC-4DB7-AC61-53BA360775BE}"/>
    <cellStyle name="Normal 9 6 5 4" xfId="3592" xr:uid="{90897537-06F6-458A-A62D-EDC6187BEB9D}"/>
    <cellStyle name="Normal 9 6 5 4 2" xfId="5402" xr:uid="{27836844-39CB-4820-BC72-AF99FF011D6B}"/>
    <cellStyle name="Normal 9 6 5 5" xfId="5399" xr:uid="{BC9EA89C-36A8-43EE-A500-F950D4FDBF6E}"/>
    <cellStyle name="Normal 9 6 6" xfId="3593" xr:uid="{E64DE26C-5E9A-47A0-BE60-B36039D521E8}"/>
    <cellStyle name="Normal 9 6 6 2" xfId="3594" xr:uid="{FAE45BA7-BEF7-4442-9F63-8C356B78A5CB}"/>
    <cellStyle name="Normal 9 6 6 2 2" xfId="5404" xr:uid="{450032F2-9A9D-4737-A91B-84F0B24F6BF5}"/>
    <cellStyle name="Normal 9 6 6 3" xfId="3595" xr:uid="{67AAB308-2EB9-44EA-B33D-8F1A69C94B6F}"/>
    <cellStyle name="Normal 9 6 6 3 2" xfId="5405" xr:uid="{C7763F3C-9630-4D6C-B200-EB1586856D55}"/>
    <cellStyle name="Normal 9 6 6 4" xfId="3596" xr:uid="{6FFD0B3E-2192-4836-B579-95842BC39CF3}"/>
    <cellStyle name="Normal 9 6 6 4 2" xfId="5406" xr:uid="{88605139-2C88-46FF-AE50-FCD38F85DBB0}"/>
    <cellStyle name="Normal 9 6 6 5" xfId="5403" xr:uid="{031F1E1B-173E-41BD-A1ED-C69BBCB9F6C6}"/>
    <cellStyle name="Normal 9 6 7" xfId="3597" xr:uid="{9019F92E-C065-46D0-A6FF-9D9B80A657F1}"/>
    <cellStyle name="Normal 9 6 7 2" xfId="5407" xr:uid="{C01D8D45-789C-4D59-97D5-41D2B29EF55A}"/>
    <cellStyle name="Normal 9 6 8" xfId="3598" xr:uid="{193ABBD1-F4F9-45CF-AA0D-DBB3F8B2B385}"/>
    <cellStyle name="Normal 9 6 8 2" xfId="5408" xr:uid="{54D0F1C2-B137-4333-B2C6-B434E7C65FAA}"/>
    <cellStyle name="Normal 9 6 9" xfId="3599" xr:uid="{00B2B5A6-9F51-4D64-8277-75B17B08B9B8}"/>
    <cellStyle name="Normal 9 6 9 2" xfId="5409" xr:uid="{FD2FFA95-E6D2-4767-A6EC-F0B0FAF5A3CA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14" xr:uid="{0C2134A0-C062-4B47-A01F-78BADDB0CD19}"/>
    <cellStyle name="Normal 9 7 2 2 2 3" xfId="5413" xr:uid="{1FDBEB46-6800-4783-BB9C-A0D7B19F428D}"/>
    <cellStyle name="Normal 9 7 2 2 3" xfId="3604" xr:uid="{2E626BC5-1911-4CBB-A85B-3BF05DED003B}"/>
    <cellStyle name="Normal 9 7 2 2 3 2" xfId="5415" xr:uid="{B461721F-4B5F-4CC0-A8E1-8F2F0C206068}"/>
    <cellStyle name="Normal 9 7 2 2 4" xfId="3605" xr:uid="{09E9B784-B6A2-4EEF-B74B-EA06208DCDD2}"/>
    <cellStyle name="Normal 9 7 2 2 4 2" xfId="5416" xr:uid="{E2C453D6-A1CC-47E7-AE7E-BCC43BCE6D6B}"/>
    <cellStyle name="Normal 9 7 2 2 5" xfId="5412" xr:uid="{A5F630E3-AE8F-4591-861F-B4F77EAE0A7C}"/>
    <cellStyle name="Normal 9 7 2 3" xfId="3606" xr:uid="{2961A527-A5A0-4FD6-91A2-96A85005EF31}"/>
    <cellStyle name="Normal 9 7 2 3 2" xfId="3607" xr:uid="{C678F8B2-AE8A-4663-BB19-19B928427025}"/>
    <cellStyle name="Normal 9 7 2 3 2 2" xfId="5418" xr:uid="{18D755F8-AD45-4441-BF13-0124679C217E}"/>
    <cellStyle name="Normal 9 7 2 3 3" xfId="3608" xr:uid="{1BD4EB06-3217-45DB-9510-4F91E919C856}"/>
    <cellStyle name="Normal 9 7 2 3 3 2" xfId="5419" xr:uid="{16B24E6C-0FF0-4780-9244-D817FC1ADEC0}"/>
    <cellStyle name="Normal 9 7 2 3 4" xfId="3609" xr:uid="{D25A23E5-F06B-4DB6-B767-ECEDD31CA078}"/>
    <cellStyle name="Normal 9 7 2 3 4 2" xfId="5420" xr:uid="{A8331B5E-2F95-412F-B26E-B2F95A764C61}"/>
    <cellStyle name="Normal 9 7 2 3 5" xfId="5417" xr:uid="{5691F52C-8150-4D6F-BCDB-411E4F46E11B}"/>
    <cellStyle name="Normal 9 7 2 4" xfId="3610" xr:uid="{DC9C7B3B-D56A-4400-9BA6-0A8D4B5DAF0A}"/>
    <cellStyle name="Normal 9 7 2 4 2" xfId="5421" xr:uid="{1A2E941A-786F-4A96-9D37-EB31CCC09FE8}"/>
    <cellStyle name="Normal 9 7 2 5" xfId="3611" xr:uid="{74A854AA-BE3C-4C1B-9BF3-D1A85778D077}"/>
    <cellStyle name="Normal 9 7 2 5 2" xfId="5422" xr:uid="{7AAD8292-4252-41C1-9577-D2BDDFDB868D}"/>
    <cellStyle name="Normal 9 7 2 6" xfId="3612" xr:uid="{3667CF48-1370-49B0-BD9F-7E88100CB84A}"/>
    <cellStyle name="Normal 9 7 2 6 2" xfId="5423" xr:uid="{5CBE56AB-ED02-48F3-A662-419565C43EC1}"/>
    <cellStyle name="Normal 9 7 2 7" xfId="5411" xr:uid="{F9EDBC55-B462-4ED9-B0D3-D6C30DE659ED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6" xr:uid="{A8411FA2-DA63-40C0-ABAC-5B3DD9FCD0D1}"/>
    <cellStyle name="Normal 9 7 3 2 3" xfId="3616" xr:uid="{07D563BF-E801-40FD-BCB1-8E3E3262EB12}"/>
    <cellStyle name="Normal 9 7 3 2 3 2" xfId="5427" xr:uid="{3F9D36C3-42E9-4D55-8C1C-F0FEE9E32F79}"/>
    <cellStyle name="Normal 9 7 3 2 4" xfId="3617" xr:uid="{06CEE252-CBBE-4CD0-B330-2852D613814B}"/>
    <cellStyle name="Normal 9 7 3 2 4 2" xfId="5428" xr:uid="{2CA8156D-4540-4C79-B995-1CCB626612C4}"/>
    <cellStyle name="Normal 9 7 3 2 5" xfId="5425" xr:uid="{7277FD96-869F-49A4-85F3-2566FA459737}"/>
    <cellStyle name="Normal 9 7 3 3" xfId="3618" xr:uid="{DA496EC0-5ADD-4BE0-8356-91A5D643329E}"/>
    <cellStyle name="Normal 9 7 3 3 2" xfId="5429" xr:uid="{6A31DF1F-D16F-4140-8A9B-7D0DEF486344}"/>
    <cellStyle name="Normal 9 7 3 4" xfId="3619" xr:uid="{594CA94A-87A5-477C-91B4-BBA60C6CE123}"/>
    <cellStyle name="Normal 9 7 3 4 2" xfId="5430" xr:uid="{0B3C3381-7671-4D13-A747-CFF0530CB980}"/>
    <cellStyle name="Normal 9 7 3 5" xfId="3620" xr:uid="{C427076E-FB01-4841-9F79-6F2E93744E88}"/>
    <cellStyle name="Normal 9 7 3 5 2" xfId="5431" xr:uid="{8FFA446C-DD38-470C-BF93-0A1FCD5603A4}"/>
    <cellStyle name="Normal 9 7 3 6" xfId="5424" xr:uid="{74616648-7943-4E26-BFB7-BF0750383A53}"/>
    <cellStyle name="Normal 9 7 4" xfId="3621" xr:uid="{6C9E7BAF-4D63-4E99-9949-9CEC7B4D8A4B}"/>
    <cellStyle name="Normal 9 7 4 2" xfId="3622" xr:uid="{7DD27DF7-9311-4DC5-8455-F4C930942613}"/>
    <cellStyle name="Normal 9 7 4 2 2" xfId="5433" xr:uid="{D678F955-2B57-4CD6-893F-0ADEC1C2FA1B}"/>
    <cellStyle name="Normal 9 7 4 3" xfId="3623" xr:uid="{B1CD8D0A-5EF7-4EC4-BE0B-DAC542A55B63}"/>
    <cellStyle name="Normal 9 7 4 3 2" xfId="5434" xr:uid="{B1712E31-644B-4366-AA4C-7D058048ABC2}"/>
    <cellStyle name="Normal 9 7 4 4" xfId="3624" xr:uid="{0E6BF897-F229-445E-BE94-B9A3678ECC6D}"/>
    <cellStyle name="Normal 9 7 4 4 2" xfId="5435" xr:uid="{258C33E1-52A9-4827-8CA4-953587CC7522}"/>
    <cellStyle name="Normal 9 7 4 5" xfId="5432" xr:uid="{0FFC6955-164E-44F8-810B-A148571D9A21}"/>
    <cellStyle name="Normal 9 7 5" xfId="3625" xr:uid="{5BFF3073-2034-4E17-B505-FB1B98FEC907}"/>
    <cellStyle name="Normal 9 7 5 2" xfId="3626" xr:uid="{8BBDB8FF-BF98-44D1-9134-F685BB7E95F9}"/>
    <cellStyle name="Normal 9 7 5 2 2" xfId="5437" xr:uid="{48C7CA6A-E746-42D3-8292-BB41BCD9C6B3}"/>
    <cellStyle name="Normal 9 7 5 3" xfId="3627" xr:uid="{32A4342F-C2A6-41F5-9DAE-027E60F571BE}"/>
    <cellStyle name="Normal 9 7 5 3 2" xfId="5438" xr:uid="{2E646F65-4CA1-4CAE-969D-767DA1EE6362}"/>
    <cellStyle name="Normal 9 7 5 4" xfId="3628" xr:uid="{6003E606-2178-4B8D-A56E-9468325110C8}"/>
    <cellStyle name="Normal 9 7 5 4 2" xfId="5439" xr:uid="{61B83B77-67BF-4A46-A2D7-80D073CD4CB2}"/>
    <cellStyle name="Normal 9 7 5 5" xfId="5436" xr:uid="{EA6E4757-BFBB-4CF7-9BF5-A224047B764E}"/>
    <cellStyle name="Normal 9 7 6" xfId="3629" xr:uid="{7A13BAFB-B33D-4667-BB7B-C7427265176B}"/>
    <cellStyle name="Normal 9 7 6 2" xfId="5440" xr:uid="{6361482D-E30D-4F6F-A858-A73BC8E0CBEC}"/>
    <cellStyle name="Normal 9 7 7" xfId="3630" xr:uid="{857833F3-4206-4BF2-9D86-9D386834CCA9}"/>
    <cellStyle name="Normal 9 7 7 2" xfId="5441" xr:uid="{9E627789-3425-4DF1-A011-71D28A8309E1}"/>
    <cellStyle name="Normal 9 7 8" xfId="3631" xr:uid="{9A139019-200B-440C-9D85-1AB73A6A4C56}"/>
    <cellStyle name="Normal 9 7 8 2" xfId="5442" xr:uid="{7F708605-584B-43FE-8661-0E70D8F684D8}"/>
    <cellStyle name="Normal 9 7 9" xfId="5410" xr:uid="{B57B58FF-A349-463D-9D99-DF4BC073E1D6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6" xr:uid="{A80EBD6F-559D-4002-8F33-CDD919090A1D}"/>
    <cellStyle name="Normal 9 8 2 2 3" xfId="3636" xr:uid="{6E272C3E-45E8-47C3-BCC0-AD2244A388E1}"/>
    <cellStyle name="Normal 9 8 2 2 3 2" xfId="5447" xr:uid="{D23292B4-B77D-46DE-A0E2-68A5699F2D84}"/>
    <cellStyle name="Normal 9 8 2 2 4" xfId="3637" xr:uid="{B7A78CC0-CA37-45B4-8144-865D08256F04}"/>
    <cellStyle name="Normal 9 8 2 2 4 2" xfId="5448" xr:uid="{DB154746-83FF-4F5B-94EC-E256C90DA617}"/>
    <cellStyle name="Normal 9 8 2 2 5" xfId="5445" xr:uid="{05247F41-32D4-48E4-9495-CDD1692C8ABD}"/>
    <cellStyle name="Normal 9 8 2 3" xfId="3638" xr:uid="{9E900116-C839-4B36-A322-5A7509900B5B}"/>
    <cellStyle name="Normal 9 8 2 3 2" xfId="5449" xr:uid="{AC2DDC23-0E35-4723-8A84-968FEDEE2E54}"/>
    <cellStyle name="Normal 9 8 2 4" xfId="3639" xr:uid="{5D88517C-88EB-4F3C-A06A-0E1703FA1B1D}"/>
    <cellStyle name="Normal 9 8 2 4 2" xfId="5450" xr:uid="{B394335B-273C-4899-B5D6-E3DDE2B7F3CB}"/>
    <cellStyle name="Normal 9 8 2 5" xfId="3640" xr:uid="{05896BB6-F57E-4BB4-8743-2CC4BBCB32F6}"/>
    <cellStyle name="Normal 9 8 2 5 2" xfId="5451" xr:uid="{6E4B8E67-EE19-422D-9060-C4748A4E5954}"/>
    <cellStyle name="Normal 9 8 2 6" xfId="5444" xr:uid="{010C68D2-8F39-4A62-A70E-20D150E803DE}"/>
    <cellStyle name="Normal 9 8 3" xfId="3641" xr:uid="{4649D1C1-078F-4EF0-9BFE-6F402EF00446}"/>
    <cellStyle name="Normal 9 8 3 2" xfId="3642" xr:uid="{B7AB93C7-A568-4481-BF6B-21860DBE6121}"/>
    <cellStyle name="Normal 9 8 3 2 2" xfId="5453" xr:uid="{A89DE81B-E0D4-4361-B353-3A9969BAB313}"/>
    <cellStyle name="Normal 9 8 3 3" xfId="3643" xr:uid="{21304D52-FDBA-4FB2-86CB-5694683F5861}"/>
    <cellStyle name="Normal 9 8 3 3 2" xfId="5454" xr:uid="{3375BE6B-014E-4B89-9741-3D4DD026DE03}"/>
    <cellStyle name="Normal 9 8 3 4" xfId="3644" xr:uid="{CD15FEAC-5CA3-4DD2-BC2E-E23BAB659DD4}"/>
    <cellStyle name="Normal 9 8 3 4 2" xfId="5455" xr:uid="{97EDD8CF-AA0A-4686-9171-FBB1C5A1AC46}"/>
    <cellStyle name="Normal 9 8 3 5" xfId="5452" xr:uid="{0346ADE1-4451-4647-9444-EB9BC1F1E912}"/>
    <cellStyle name="Normal 9 8 4" xfId="3645" xr:uid="{3F650EE3-B876-4D70-92E8-CB73D1CF7880}"/>
    <cellStyle name="Normal 9 8 4 2" xfId="3646" xr:uid="{68B66646-06E1-43D4-8153-99BC8B0FA796}"/>
    <cellStyle name="Normal 9 8 4 2 2" xfId="5457" xr:uid="{8F892154-DB64-4AE8-B794-8BA1F924005D}"/>
    <cellStyle name="Normal 9 8 4 3" xfId="3647" xr:uid="{641C0901-22F5-473D-ABA3-BD85B4BCD562}"/>
    <cellStyle name="Normal 9 8 4 3 2" xfId="5458" xr:uid="{F2DB4047-2B7A-48CE-B68F-85B934D0F245}"/>
    <cellStyle name="Normal 9 8 4 4" xfId="3648" xr:uid="{6802E739-3394-4E66-A9F2-00C11CC3469B}"/>
    <cellStyle name="Normal 9 8 4 4 2" xfId="5459" xr:uid="{38394FA1-834A-482E-9B2A-CA4F3C8DD5D0}"/>
    <cellStyle name="Normal 9 8 4 5" xfId="5456" xr:uid="{748E094E-B663-468E-867D-59A15014243A}"/>
    <cellStyle name="Normal 9 8 5" xfId="3649" xr:uid="{3C041058-318B-41A5-ADBB-64D04DE98204}"/>
    <cellStyle name="Normal 9 8 5 2" xfId="5460" xr:uid="{58147D11-B4EA-4A36-85AA-A307DD2DA35B}"/>
    <cellStyle name="Normal 9 8 6" xfId="3650" xr:uid="{3C1DC8F7-43B5-4D9B-9135-4F5AF94799F7}"/>
    <cellStyle name="Normal 9 8 6 2" xfId="5461" xr:uid="{119C3A6F-3BDF-4166-A986-8644B2DFE432}"/>
    <cellStyle name="Normal 9 8 7" xfId="3651" xr:uid="{1CC99482-1D33-4992-AD22-6BDA4BC0AB3E}"/>
    <cellStyle name="Normal 9 8 7 2" xfId="5462" xr:uid="{2315A5F9-F178-4E15-A247-4D3175262796}"/>
    <cellStyle name="Normal 9 8 8" xfId="5443" xr:uid="{DEA3FA1E-63E4-4A2A-8865-686122BC8737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5" xr:uid="{C34C7BFB-5E52-4213-9F34-D3D26DB778D6}"/>
    <cellStyle name="Normal 9 9 2 3" xfId="3655" xr:uid="{62CBCAAE-7869-4256-80FB-05F1A173D00B}"/>
    <cellStyle name="Normal 9 9 2 3 2" xfId="5466" xr:uid="{1D513A3C-AA84-4797-B0DD-5425A01D66B7}"/>
    <cellStyle name="Normal 9 9 2 4" xfId="3656" xr:uid="{66BC08DA-6A39-47E5-A59E-0956FD36FF0D}"/>
    <cellStyle name="Normal 9 9 2 4 2" xfId="5467" xr:uid="{A54E5D6E-7E17-4932-852E-0D32E62D8866}"/>
    <cellStyle name="Normal 9 9 2 5" xfId="5464" xr:uid="{655BB572-3159-4B34-BECA-40098068829B}"/>
    <cellStyle name="Normal 9 9 3" xfId="3657" xr:uid="{DBF7B777-3095-48FD-825C-02FC4A36C6D7}"/>
    <cellStyle name="Normal 9 9 3 2" xfId="3658" xr:uid="{82F64612-5806-4225-9C43-0EB75720D7EE}"/>
    <cellStyle name="Normal 9 9 3 2 2" xfId="5469" xr:uid="{0A68B3F9-BD41-4F0D-B191-1684C00EAD69}"/>
    <cellStyle name="Normal 9 9 3 3" xfId="3659" xr:uid="{10D810C2-F585-4B39-84DC-0F01552EC093}"/>
    <cellStyle name="Normal 9 9 3 3 2" xfId="5470" xr:uid="{3112534C-E75A-4CD2-8B9B-4CF500550A63}"/>
    <cellStyle name="Normal 9 9 3 4" xfId="3660" xr:uid="{A5385F0A-72D7-4655-B04D-B81B1552A410}"/>
    <cellStyle name="Normal 9 9 3 4 2" xfId="5471" xr:uid="{9863DE86-6415-4144-B1D5-9610F0457448}"/>
    <cellStyle name="Normal 9 9 3 5" xfId="5468" xr:uid="{2425F917-3544-4AAA-AD1A-30AD58AA7CEB}"/>
    <cellStyle name="Normal 9 9 4" xfId="3661" xr:uid="{99D6C685-704D-47F2-9F39-005F0D0475EA}"/>
    <cellStyle name="Normal 9 9 4 2" xfId="5472" xr:uid="{2CF7829F-7FE1-4052-BE6D-BE714821D0BB}"/>
    <cellStyle name="Normal 9 9 5" xfId="3662" xr:uid="{7C324A39-4404-45C2-843C-B46208813AB4}"/>
    <cellStyle name="Normal 9 9 5 2" xfId="5473" xr:uid="{3231FE0B-2156-465E-B08A-B553FE86FFDC}"/>
    <cellStyle name="Normal 9 9 6" xfId="3663" xr:uid="{B741073B-D48B-446D-BDDB-AF93464E6262}"/>
    <cellStyle name="Normal 9 9 6 2" xfId="5474" xr:uid="{430546F4-C91D-4770-9086-FBC19ED8FE79}"/>
    <cellStyle name="Normal 9 9 7" xfId="5463" xr:uid="{D0EE5F52-564C-4056-A9CD-60D8A2834463}"/>
    <cellStyle name="Percent 2" xfId="79" xr:uid="{750081A1-93E2-4099-B6D5-52DA3EB8C718}"/>
    <cellStyle name="Percent 2 2" xfId="5475" xr:uid="{8ED1D2C6-4F8C-405F-BCFA-588082CF2A15}"/>
    <cellStyle name="Гиперссылка 2" xfId="4" xr:uid="{49BAA0F8-B3D3-41B5-87DD-435502328B29}"/>
    <cellStyle name="Гиперссылка 2 2" xfId="5476" xr:uid="{F64BA03E-B63E-4F9B-92C7-22030F99A30D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8" xr:uid="{056736B9-206B-4EC9-B5C8-0B2D4F2050B8}"/>
    <cellStyle name="Обычный 2 3" xfId="5477" xr:uid="{AD816F48-6B56-4A9E-8731-898BBF9D3294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\\NEWSERVER3\Dropbox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59"/>
  <sheetViews>
    <sheetView tabSelected="1" zoomScale="90" zoomScaleNormal="90" workbookViewId="0"/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32" t="s">
        <v>12</v>
      </c>
      <c r="L2" s="94"/>
    </row>
    <row r="3" spans="1:12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94"/>
    </row>
    <row r="4" spans="1:12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94"/>
    </row>
    <row r="5" spans="1:12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85" t="s">
        <v>56</v>
      </c>
      <c r="L5" s="94"/>
    </row>
    <row r="6" spans="1:12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44" t="s">
        <v>155</v>
      </c>
      <c r="L6" s="94"/>
    </row>
    <row r="7" spans="1:12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45"/>
      <c r="L7" s="94"/>
    </row>
    <row r="8" spans="1:12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85" t="s">
        <v>70</v>
      </c>
      <c r="L9" s="94"/>
    </row>
    <row r="10" spans="1:12" ht="15" customHeight="1">
      <c r="A10" s="93"/>
      <c r="B10" s="93" t="s">
        <v>86</v>
      </c>
      <c r="C10" s="125"/>
      <c r="D10" s="125"/>
      <c r="E10" s="94"/>
      <c r="F10" s="125"/>
      <c r="G10" s="94"/>
      <c r="H10" s="95"/>
      <c r="I10" s="95" t="s">
        <v>86</v>
      </c>
      <c r="J10" s="125"/>
      <c r="K10" s="141">
        <v>45594</v>
      </c>
      <c r="L10" s="94"/>
    </row>
    <row r="11" spans="1:12">
      <c r="A11" s="93"/>
      <c r="B11" s="93" t="s">
        <v>87</v>
      </c>
      <c r="C11" s="125"/>
      <c r="D11" s="125"/>
      <c r="E11" s="94"/>
      <c r="F11" s="125"/>
      <c r="G11" s="94"/>
      <c r="H11" s="95"/>
      <c r="I11" s="95" t="s">
        <v>87</v>
      </c>
      <c r="J11" s="125"/>
      <c r="K11" s="142"/>
      <c r="L11" s="94"/>
    </row>
    <row r="12" spans="1:12">
      <c r="A12" s="93"/>
      <c r="B12" s="93" t="s">
        <v>88</v>
      </c>
      <c r="C12" s="125"/>
      <c r="D12" s="125"/>
      <c r="E12" s="94"/>
      <c r="F12" s="125"/>
      <c r="G12" s="94"/>
      <c r="H12" s="95"/>
      <c r="I12" s="95" t="s">
        <v>88</v>
      </c>
      <c r="J12" s="125"/>
      <c r="K12" s="125"/>
      <c r="L12" s="94"/>
    </row>
    <row r="13" spans="1:12">
      <c r="A13" s="93"/>
      <c r="B13" s="93" t="s">
        <v>89</v>
      </c>
      <c r="C13" s="125"/>
      <c r="D13" s="125"/>
      <c r="E13" s="94"/>
      <c r="F13" s="125"/>
      <c r="G13" s="94"/>
      <c r="H13" s="95"/>
      <c r="I13" s="95" t="s">
        <v>89</v>
      </c>
      <c r="J13" s="125"/>
      <c r="K13" s="85" t="s">
        <v>3</v>
      </c>
      <c r="L13" s="94"/>
    </row>
    <row r="14" spans="1:12" ht="15" customHeight="1">
      <c r="A14" s="93"/>
      <c r="B14" s="93"/>
      <c r="C14" s="125"/>
      <c r="D14" s="125"/>
      <c r="E14" s="94"/>
      <c r="F14" s="125"/>
      <c r="G14" s="94"/>
      <c r="H14" s="95"/>
      <c r="I14" s="95" t="s">
        <v>1</v>
      </c>
      <c r="J14" s="125"/>
      <c r="K14" s="141">
        <v>45593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/>
      <c r="J15" s="125"/>
      <c r="K15" s="143"/>
      <c r="L15" s="94"/>
    </row>
    <row r="16" spans="1:12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34">
        <v>44700</v>
      </c>
      <c r="L16" s="94"/>
    </row>
    <row r="17" spans="1:12">
      <c r="A17" s="93"/>
      <c r="B17" s="125" t="s">
        <v>90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34" t="s">
        <v>78</v>
      </c>
      <c r="L17" s="94"/>
    </row>
    <row r="18" spans="1:12" ht="18">
      <c r="A18" s="93"/>
      <c r="B18" s="125" t="s">
        <v>91</v>
      </c>
      <c r="C18" s="125"/>
      <c r="D18" s="125"/>
      <c r="E18" s="125"/>
      <c r="F18" s="125"/>
      <c r="G18" s="125"/>
      <c r="H18" s="125"/>
      <c r="I18" s="125"/>
      <c r="J18" s="127" t="s">
        <v>64</v>
      </c>
      <c r="K18" s="90" t="s">
        <v>33</v>
      </c>
      <c r="L18" s="94"/>
    </row>
    <row r="19" spans="1:12">
      <c r="A19" s="93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46" t="s">
        <v>60</v>
      </c>
      <c r="H20" s="147"/>
      <c r="I20" s="86" t="s">
        <v>40</v>
      </c>
      <c r="J20" s="121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48"/>
      <c r="H21" s="149"/>
      <c r="I21" s="98" t="s">
        <v>13</v>
      </c>
      <c r="J21" s="122"/>
      <c r="K21" s="98"/>
      <c r="L21" s="94"/>
    </row>
    <row r="22" spans="1:12">
      <c r="A22" s="93"/>
      <c r="B22" s="100">
        <v>6</v>
      </c>
      <c r="C22" s="110" t="s">
        <v>92</v>
      </c>
      <c r="D22" s="106" t="s">
        <v>92</v>
      </c>
      <c r="E22" s="112" t="s">
        <v>93</v>
      </c>
      <c r="F22" s="106" t="s">
        <v>81</v>
      </c>
      <c r="G22" s="150"/>
      <c r="H22" s="151"/>
      <c r="I22" s="107" t="s">
        <v>94</v>
      </c>
      <c r="J22" s="123">
        <v>1.1100000000000001</v>
      </c>
      <c r="K22" s="104">
        <f t="shared" ref="K22:K47" si="0">J22*B22</f>
        <v>6.66</v>
      </c>
      <c r="L22" s="97"/>
    </row>
    <row r="23" spans="1:12">
      <c r="A23" s="93"/>
      <c r="B23" s="100">
        <v>6</v>
      </c>
      <c r="C23" s="110" t="s">
        <v>92</v>
      </c>
      <c r="D23" s="106" t="s">
        <v>92</v>
      </c>
      <c r="E23" s="112" t="s">
        <v>95</v>
      </c>
      <c r="F23" s="106" t="s">
        <v>84</v>
      </c>
      <c r="G23" s="150"/>
      <c r="H23" s="151"/>
      <c r="I23" s="107" t="s">
        <v>94</v>
      </c>
      <c r="J23" s="123">
        <v>1.1100000000000001</v>
      </c>
      <c r="K23" s="104">
        <f t="shared" si="0"/>
        <v>6.66</v>
      </c>
      <c r="L23" s="97"/>
    </row>
    <row r="24" spans="1:12" ht="24">
      <c r="A24" s="93"/>
      <c r="B24" s="100">
        <v>5</v>
      </c>
      <c r="C24" s="110" t="s">
        <v>96</v>
      </c>
      <c r="D24" s="106" t="s">
        <v>96</v>
      </c>
      <c r="E24" s="112" t="s">
        <v>97</v>
      </c>
      <c r="F24" s="106" t="s">
        <v>98</v>
      </c>
      <c r="G24" s="150"/>
      <c r="H24" s="151"/>
      <c r="I24" s="107" t="s">
        <v>99</v>
      </c>
      <c r="J24" s="123">
        <v>0.95</v>
      </c>
      <c r="K24" s="104">
        <f t="shared" si="0"/>
        <v>4.75</v>
      </c>
      <c r="L24" s="97"/>
    </row>
    <row r="25" spans="1:12" ht="24">
      <c r="A25" s="93"/>
      <c r="B25" s="100">
        <v>5</v>
      </c>
      <c r="C25" s="110" t="s">
        <v>96</v>
      </c>
      <c r="D25" s="106" t="s">
        <v>96</v>
      </c>
      <c r="E25" s="112" t="s">
        <v>100</v>
      </c>
      <c r="F25" s="106" t="s">
        <v>83</v>
      </c>
      <c r="G25" s="150"/>
      <c r="H25" s="151"/>
      <c r="I25" s="107" t="s">
        <v>99</v>
      </c>
      <c r="J25" s="123">
        <v>0.95</v>
      </c>
      <c r="K25" s="104">
        <f t="shared" si="0"/>
        <v>4.75</v>
      </c>
      <c r="L25" s="97"/>
    </row>
    <row r="26" spans="1:12" ht="24">
      <c r="A26" s="93"/>
      <c r="B26" s="100">
        <v>5</v>
      </c>
      <c r="C26" s="110" t="s">
        <v>96</v>
      </c>
      <c r="D26" s="106" t="s">
        <v>96</v>
      </c>
      <c r="E26" s="112" t="s">
        <v>101</v>
      </c>
      <c r="F26" s="106" t="s">
        <v>81</v>
      </c>
      <c r="G26" s="150"/>
      <c r="H26" s="151"/>
      <c r="I26" s="107" t="s">
        <v>99</v>
      </c>
      <c r="J26" s="123">
        <v>0.95</v>
      </c>
      <c r="K26" s="104">
        <f t="shared" si="0"/>
        <v>4.75</v>
      </c>
      <c r="L26" s="97"/>
    </row>
    <row r="27" spans="1:12" ht="24">
      <c r="A27" s="93"/>
      <c r="B27" s="100">
        <v>5</v>
      </c>
      <c r="C27" s="110" t="s">
        <v>96</v>
      </c>
      <c r="D27" s="106" t="s">
        <v>96</v>
      </c>
      <c r="E27" s="112" t="s">
        <v>102</v>
      </c>
      <c r="F27" s="106" t="s">
        <v>84</v>
      </c>
      <c r="G27" s="150"/>
      <c r="H27" s="151"/>
      <c r="I27" s="107" t="s">
        <v>99</v>
      </c>
      <c r="J27" s="123">
        <v>0.95</v>
      </c>
      <c r="K27" s="104">
        <f t="shared" si="0"/>
        <v>4.75</v>
      </c>
      <c r="L27" s="97"/>
    </row>
    <row r="28" spans="1:12">
      <c r="A28" s="93"/>
      <c r="B28" s="100">
        <v>20</v>
      </c>
      <c r="C28" s="110" t="s">
        <v>103</v>
      </c>
      <c r="D28" s="106" t="s">
        <v>103</v>
      </c>
      <c r="E28" s="112" t="s">
        <v>104</v>
      </c>
      <c r="F28" s="106" t="s">
        <v>105</v>
      </c>
      <c r="G28" s="150"/>
      <c r="H28" s="151"/>
      <c r="I28" s="107" t="s">
        <v>106</v>
      </c>
      <c r="J28" s="123">
        <v>0.8</v>
      </c>
      <c r="K28" s="104">
        <f t="shared" si="0"/>
        <v>16</v>
      </c>
      <c r="L28" s="97"/>
    </row>
    <row r="29" spans="1:12">
      <c r="A29" s="93"/>
      <c r="B29" s="100">
        <v>10</v>
      </c>
      <c r="C29" s="110" t="s">
        <v>103</v>
      </c>
      <c r="D29" s="106" t="s">
        <v>103</v>
      </c>
      <c r="E29" s="112" t="s">
        <v>107</v>
      </c>
      <c r="F29" s="106" t="s">
        <v>81</v>
      </c>
      <c r="G29" s="150"/>
      <c r="H29" s="151"/>
      <c r="I29" s="107" t="s">
        <v>106</v>
      </c>
      <c r="J29" s="123">
        <v>0.8</v>
      </c>
      <c r="K29" s="104">
        <f t="shared" si="0"/>
        <v>8</v>
      </c>
      <c r="L29" s="97"/>
    </row>
    <row r="30" spans="1:12" ht="24">
      <c r="A30" s="93"/>
      <c r="B30" s="100">
        <v>4</v>
      </c>
      <c r="C30" s="110" t="s">
        <v>108</v>
      </c>
      <c r="D30" s="106" t="s">
        <v>108</v>
      </c>
      <c r="E30" s="112" t="s">
        <v>109</v>
      </c>
      <c r="F30" s="106" t="s">
        <v>105</v>
      </c>
      <c r="G30" s="150" t="s">
        <v>82</v>
      </c>
      <c r="H30" s="151"/>
      <c r="I30" s="107" t="s">
        <v>110</v>
      </c>
      <c r="J30" s="123">
        <v>1</v>
      </c>
      <c r="K30" s="104">
        <f t="shared" si="0"/>
        <v>4</v>
      </c>
      <c r="L30" s="97"/>
    </row>
    <row r="31" spans="1:12" ht="24">
      <c r="A31" s="93"/>
      <c r="B31" s="100">
        <v>4</v>
      </c>
      <c r="C31" s="110" t="s">
        <v>108</v>
      </c>
      <c r="D31" s="106" t="s">
        <v>108</v>
      </c>
      <c r="E31" s="112" t="s">
        <v>111</v>
      </c>
      <c r="F31" s="106" t="s">
        <v>105</v>
      </c>
      <c r="G31" s="150" t="s">
        <v>85</v>
      </c>
      <c r="H31" s="151"/>
      <c r="I31" s="107" t="s">
        <v>110</v>
      </c>
      <c r="J31" s="123">
        <v>1</v>
      </c>
      <c r="K31" s="104">
        <f t="shared" si="0"/>
        <v>4</v>
      </c>
      <c r="L31" s="97"/>
    </row>
    <row r="32" spans="1:12" ht="24">
      <c r="A32" s="93"/>
      <c r="B32" s="100">
        <v>4</v>
      </c>
      <c r="C32" s="110" t="s">
        <v>108</v>
      </c>
      <c r="D32" s="106" t="s">
        <v>108</v>
      </c>
      <c r="E32" s="112" t="s">
        <v>112</v>
      </c>
      <c r="F32" s="106" t="s">
        <v>105</v>
      </c>
      <c r="G32" s="150" t="s">
        <v>113</v>
      </c>
      <c r="H32" s="151"/>
      <c r="I32" s="107" t="s">
        <v>110</v>
      </c>
      <c r="J32" s="123">
        <v>1</v>
      </c>
      <c r="K32" s="104">
        <f t="shared" si="0"/>
        <v>4</v>
      </c>
      <c r="L32" s="97"/>
    </row>
    <row r="33" spans="1:12" ht="24">
      <c r="A33" s="93"/>
      <c r="B33" s="100">
        <v>4</v>
      </c>
      <c r="C33" s="110" t="s">
        <v>108</v>
      </c>
      <c r="D33" s="106" t="s">
        <v>108</v>
      </c>
      <c r="E33" s="112" t="s">
        <v>114</v>
      </c>
      <c r="F33" s="106" t="s">
        <v>105</v>
      </c>
      <c r="G33" s="150" t="s">
        <v>115</v>
      </c>
      <c r="H33" s="151"/>
      <c r="I33" s="107" t="s">
        <v>110</v>
      </c>
      <c r="J33" s="123">
        <v>1</v>
      </c>
      <c r="K33" s="104">
        <f t="shared" si="0"/>
        <v>4</v>
      </c>
      <c r="L33" s="97"/>
    </row>
    <row r="34" spans="1:12" ht="24">
      <c r="A34" s="93"/>
      <c r="B34" s="100">
        <v>2</v>
      </c>
      <c r="C34" s="110" t="s">
        <v>108</v>
      </c>
      <c r="D34" s="106" t="s">
        <v>108</v>
      </c>
      <c r="E34" s="112" t="s">
        <v>116</v>
      </c>
      <c r="F34" s="106" t="s">
        <v>81</v>
      </c>
      <c r="G34" s="150" t="s">
        <v>82</v>
      </c>
      <c r="H34" s="151"/>
      <c r="I34" s="107" t="s">
        <v>110</v>
      </c>
      <c r="J34" s="123">
        <v>1</v>
      </c>
      <c r="K34" s="104">
        <f t="shared" si="0"/>
        <v>2</v>
      </c>
      <c r="L34" s="97"/>
    </row>
    <row r="35" spans="1:12" ht="24">
      <c r="A35" s="93"/>
      <c r="B35" s="100">
        <v>2</v>
      </c>
      <c r="C35" s="110" t="s">
        <v>108</v>
      </c>
      <c r="D35" s="106" t="s">
        <v>108</v>
      </c>
      <c r="E35" s="112" t="s">
        <v>117</v>
      </c>
      <c r="F35" s="106" t="s">
        <v>81</v>
      </c>
      <c r="G35" s="150" t="s">
        <v>85</v>
      </c>
      <c r="H35" s="151"/>
      <c r="I35" s="107" t="s">
        <v>110</v>
      </c>
      <c r="J35" s="123">
        <v>1</v>
      </c>
      <c r="K35" s="104">
        <f t="shared" si="0"/>
        <v>2</v>
      </c>
      <c r="L35" s="97"/>
    </row>
    <row r="36" spans="1:12" ht="24">
      <c r="A36" s="93"/>
      <c r="B36" s="100">
        <v>2</v>
      </c>
      <c r="C36" s="110" t="s">
        <v>108</v>
      </c>
      <c r="D36" s="106" t="s">
        <v>108</v>
      </c>
      <c r="E36" s="112" t="s">
        <v>118</v>
      </c>
      <c r="F36" s="106" t="s">
        <v>81</v>
      </c>
      <c r="G36" s="150" t="s">
        <v>113</v>
      </c>
      <c r="H36" s="151"/>
      <c r="I36" s="107" t="s">
        <v>110</v>
      </c>
      <c r="J36" s="123">
        <v>1</v>
      </c>
      <c r="K36" s="104">
        <f t="shared" si="0"/>
        <v>2</v>
      </c>
      <c r="L36" s="97"/>
    </row>
    <row r="37" spans="1:12" ht="24">
      <c r="A37" s="93"/>
      <c r="B37" s="100">
        <v>2</v>
      </c>
      <c r="C37" s="110" t="s">
        <v>108</v>
      </c>
      <c r="D37" s="106" t="s">
        <v>108</v>
      </c>
      <c r="E37" s="112" t="s">
        <v>119</v>
      </c>
      <c r="F37" s="106" t="s">
        <v>81</v>
      </c>
      <c r="G37" s="150" t="s">
        <v>115</v>
      </c>
      <c r="H37" s="151"/>
      <c r="I37" s="107" t="s">
        <v>110</v>
      </c>
      <c r="J37" s="123">
        <v>1</v>
      </c>
      <c r="K37" s="104">
        <f t="shared" si="0"/>
        <v>2</v>
      </c>
      <c r="L37" s="97"/>
    </row>
    <row r="38" spans="1:12" ht="36">
      <c r="A38" s="93"/>
      <c r="B38" s="100">
        <v>3</v>
      </c>
      <c r="C38" s="110" t="s">
        <v>120</v>
      </c>
      <c r="D38" s="106" t="s">
        <v>149</v>
      </c>
      <c r="E38" s="112" t="s">
        <v>121</v>
      </c>
      <c r="F38" s="106" t="s">
        <v>122</v>
      </c>
      <c r="G38" s="150" t="s">
        <v>123</v>
      </c>
      <c r="H38" s="151"/>
      <c r="I38" s="107" t="s">
        <v>124</v>
      </c>
      <c r="J38" s="123">
        <v>1.61</v>
      </c>
      <c r="K38" s="104">
        <f t="shared" si="0"/>
        <v>4.83</v>
      </c>
      <c r="L38" s="97"/>
    </row>
    <row r="39" spans="1:12" ht="36">
      <c r="A39" s="93"/>
      <c r="B39" s="100">
        <v>3</v>
      </c>
      <c r="C39" s="110" t="s">
        <v>120</v>
      </c>
      <c r="D39" s="106" t="s">
        <v>149</v>
      </c>
      <c r="E39" s="112" t="s">
        <v>125</v>
      </c>
      <c r="F39" s="106" t="s">
        <v>122</v>
      </c>
      <c r="G39" s="150" t="s">
        <v>126</v>
      </c>
      <c r="H39" s="151"/>
      <c r="I39" s="107" t="s">
        <v>124</v>
      </c>
      <c r="J39" s="123">
        <v>1.61</v>
      </c>
      <c r="K39" s="104">
        <f t="shared" si="0"/>
        <v>4.83</v>
      </c>
      <c r="L39" s="97"/>
    </row>
    <row r="40" spans="1:12" ht="24">
      <c r="A40" s="93"/>
      <c r="B40" s="100">
        <v>2</v>
      </c>
      <c r="C40" s="110" t="s">
        <v>127</v>
      </c>
      <c r="D40" s="106" t="s">
        <v>127</v>
      </c>
      <c r="E40" s="112" t="s">
        <v>128</v>
      </c>
      <c r="F40" s="106" t="s">
        <v>129</v>
      </c>
      <c r="G40" s="150" t="s">
        <v>105</v>
      </c>
      <c r="H40" s="151"/>
      <c r="I40" s="107" t="s">
        <v>130</v>
      </c>
      <c r="J40" s="123">
        <v>1.53</v>
      </c>
      <c r="K40" s="104">
        <f t="shared" si="0"/>
        <v>3.06</v>
      </c>
      <c r="L40" s="97"/>
    </row>
    <row r="41" spans="1:12" ht="24">
      <c r="A41" s="93"/>
      <c r="B41" s="100">
        <v>2</v>
      </c>
      <c r="C41" s="110" t="s">
        <v>127</v>
      </c>
      <c r="D41" s="106" t="s">
        <v>127</v>
      </c>
      <c r="E41" s="112" t="s">
        <v>131</v>
      </c>
      <c r="F41" s="106" t="s">
        <v>129</v>
      </c>
      <c r="G41" s="150" t="s">
        <v>83</v>
      </c>
      <c r="H41" s="151"/>
      <c r="I41" s="107" t="s">
        <v>130</v>
      </c>
      <c r="J41" s="123">
        <v>1.53</v>
      </c>
      <c r="K41" s="104">
        <f t="shared" si="0"/>
        <v>3.06</v>
      </c>
      <c r="L41" s="97"/>
    </row>
    <row r="42" spans="1:12" ht="24">
      <c r="A42" s="93"/>
      <c r="B42" s="100">
        <v>2</v>
      </c>
      <c r="C42" s="110" t="s">
        <v>132</v>
      </c>
      <c r="D42" s="106" t="s">
        <v>132</v>
      </c>
      <c r="E42" s="112" t="s">
        <v>133</v>
      </c>
      <c r="F42" s="106" t="s">
        <v>129</v>
      </c>
      <c r="G42" s="150" t="s">
        <v>105</v>
      </c>
      <c r="H42" s="151"/>
      <c r="I42" s="107" t="s">
        <v>134</v>
      </c>
      <c r="J42" s="123">
        <v>1.53</v>
      </c>
      <c r="K42" s="104">
        <f t="shared" si="0"/>
        <v>3.06</v>
      </c>
      <c r="L42" s="97"/>
    </row>
    <row r="43" spans="1:12" ht="24">
      <c r="A43" s="93"/>
      <c r="B43" s="100">
        <v>2</v>
      </c>
      <c r="C43" s="110" t="s">
        <v>132</v>
      </c>
      <c r="D43" s="106" t="s">
        <v>132</v>
      </c>
      <c r="E43" s="112" t="s">
        <v>135</v>
      </c>
      <c r="F43" s="106" t="s">
        <v>129</v>
      </c>
      <c r="G43" s="150" t="s">
        <v>83</v>
      </c>
      <c r="H43" s="151"/>
      <c r="I43" s="107" t="s">
        <v>134</v>
      </c>
      <c r="J43" s="123">
        <v>1.53</v>
      </c>
      <c r="K43" s="104">
        <f t="shared" si="0"/>
        <v>3.06</v>
      </c>
      <c r="L43" s="97"/>
    </row>
    <row r="44" spans="1:12" ht="36">
      <c r="A44" s="93"/>
      <c r="B44" s="100">
        <v>5</v>
      </c>
      <c r="C44" s="110" t="s">
        <v>136</v>
      </c>
      <c r="D44" s="106" t="s">
        <v>136</v>
      </c>
      <c r="E44" s="112" t="s">
        <v>137</v>
      </c>
      <c r="F44" s="106" t="s">
        <v>138</v>
      </c>
      <c r="G44" s="150" t="s">
        <v>139</v>
      </c>
      <c r="H44" s="151"/>
      <c r="I44" s="107" t="s">
        <v>140</v>
      </c>
      <c r="J44" s="123">
        <v>1.03</v>
      </c>
      <c r="K44" s="104">
        <f t="shared" si="0"/>
        <v>5.15</v>
      </c>
      <c r="L44" s="97"/>
    </row>
    <row r="45" spans="1:12" ht="36">
      <c r="A45" s="93"/>
      <c r="B45" s="100">
        <v>5</v>
      </c>
      <c r="C45" s="110" t="s">
        <v>136</v>
      </c>
      <c r="D45" s="106" t="s">
        <v>150</v>
      </c>
      <c r="E45" s="112" t="s">
        <v>141</v>
      </c>
      <c r="F45" s="106" t="s">
        <v>142</v>
      </c>
      <c r="G45" s="150" t="s">
        <v>139</v>
      </c>
      <c r="H45" s="151"/>
      <c r="I45" s="107" t="s">
        <v>140</v>
      </c>
      <c r="J45" s="123">
        <v>0.96</v>
      </c>
      <c r="K45" s="104">
        <f t="shared" si="0"/>
        <v>4.8</v>
      </c>
      <c r="L45" s="97"/>
    </row>
    <row r="46" spans="1:12" ht="36">
      <c r="A46" s="93"/>
      <c r="B46" s="100">
        <v>2</v>
      </c>
      <c r="C46" s="110" t="s">
        <v>143</v>
      </c>
      <c r="D46" s="106" t="s">
        <v>151</v>
      </c>
      <c r="E46" s="112" t="s">
        <v>144</v>
      </c>
      <c r="F46" s="106" t="s">
        <v>129</v>
      </c>
      <c r="G46" s="150" t="s">
        <v>145</v>
      </c>
      <c r="H46" s="151"/>
      <c r="I46" s="107" t="s">
        <v>146</v>
      </c>
      <c r="J46" s="123">
        <v>5.96</v>
      </c>
      <c r="K46" s="104">
        <f t="shared" si="0"/>
        <v>11.92</v>
      </c>
      <c r="L46" s="97"/>
    </row>
    <row r="47" spans="1:12" ht="36">
      <c r="A47" s="93"/>
      <c r="B47" s="101">
        <v>2</v>
      </c>
      <c r="C47" s="111" t="s">
        <v>143</v>
      </c>
      <c r="D47" s="108" t="s">
        <v>152</v>
      </c>
      <c r="E47" s="113" t="s">
        <v>147</v>
      </c>
      <c r="F47" s="108" t="s">
        <v>129</v>
      </c>
      <c r="G47" s="152" t="s">
        <v>148</v>
      </c>
      <c r="H47" s="153"/>
      <c r="I47" s="109" t="s">
        <v>146</v>
      </c>
      <c r="J47" s="124">
        <v>5.96</v>
      </c>
      <c r="K47" s="105">
        <f t="shared" si="0"/>
        <v>11.92</v>
      </c>
      <c r="L47" s="97"/>
    </row>
    <row r="48" spans="1:12">
      <c r="A48" s="93"/>
      <c r="B48" s="135"/>
      <c r="C48" s="125"/>
      <c r="D48" s="125"/>
      <c r="E48" s="125"/>
      <c r="F48" s="125"/>
      <c r="G48" s="125"/>
      <c r="H48" s="125"/>
      <c r="I48" s="125"/>
      <c r="J48" s="137" t="s">
        <v>62</v>
      </c>
      <c r="K48" s="133">
        <f>SUM(K22:K47)</f>
        <v>136.01</v>
      </c>
      <c r="L48" s="97"/>
    </row>
    <row r="49" spans="1:12">
      <c r="A49" s="93"/>
      <c r="B49" s="125"/>
      <c r="C49" s="125"/>
      <c r="D49" s="125"/>
      <c r="E49" s="125"/>
      <c r="F49" s="125"/>
      <c r="G49" s="125"/>
      <c r="H49" s="125"/>
      <c r="I49" s="125"/>
      <c r="J49" s="138" t="s">
        <v>156</v>
      </c>
      <c r="K49" s="133">
        <v>16.21</v>
      </c>
      <c r="L49" s="97"/>
    </row>
    <row r="50" spans="1:12" hidden="1" outlineLevel="1">
      <c r="A50" s="93"/>
      <c r="B50" s="125"/>
      <c r="C50" s="125"/>
      <c r="D50" s="125"/>
      <c r="E50" s="125"/>
      <c r="F50" s="125"/>
      <c r="G50" s="125"/>
      <c r="H50" s="125"/>
      <c r="I50" s="125"/>
      <c r="J50" s="130" t="s">
        <v>55</v>
      </c>
      <c r="K50" s="133">
        <v>0</v>
      </c>
      <c r="L50" s="97"/>
    </row>
    <row r="51" spans="1:12" collapsed="1">
      <c r="A51" s="93"/>
      <c r="B51" s="125"/>
      <c r="C51" s="125"/>
      <c r="D51" s="125"/>
      <c r="E51" s="125"/>
      <c r="F51" s="125"/>
      <c r="G51" s="125"/>
      <c r="H51" s="125"/>
      <c r="I51" s="125"/>
      <c r="J51" s="130" t="s">
        <v>63</v>
      </c>
      <c r="K51" s="133">
        <f>SUM(K48:K50)</f>
        <v>152.22</v>
      </c>
      <c r="L51" s="97"/>
    </row>
    <row r="52" spans="1:12">
      <c r="A52" s="6"/>
      <c r="B52" s="154" t="s">
        <v>154</v>
      </c>
      <c r="C52" s="154"/>
      <c r="D52" s="154"/>
      <c r="E52" s="154"/>
      <c r="F52" s="154"/>
      <c r="G52" s="154"/>
      <c r="H52" s="154"/>
      <c r="I52" s="154"/>
      <c r="J52" s="154"/>
      <c r="K52" s="154"/>
      <c r="L52" s="8"/>
    </row>
    <row r="54" spans="1:12">
      <c r="I54" s="1" t="s">
        <v>153</v>
      </c>
      <c r="J54" s="79">
        <f>'Tax Invoice'!E14</f>
        <v>43.37</v>
      </c>
    </row>
    <row r="55" spans="1:12">
      <c r="I55" s="1" t="s">
        <v>74</v>
      </c>
      <c r="J55" s="79">
        <f>'Tax Invoice'!M11</f>
        <v>33.619999999999997</v>
      </c>
    </row>
    <row r="56" spans="1:12">
      <c r="I56" s="1" t="s">
        <v>79</v>
      </c>
      <c r="J56" s="79">
        <f>J58/J55</f>
        <v>175.45370910172517</v>
      </c>
    </row>
    <row r="57" spans="1:12">
      <c r="I57" s="1" t="s">
        <v>80</v>
      </c>
      <c r="J57" s="79">
        <f>J59/J55</f>
        <v>196.3647055324212</v>
      </c>
    </row>
    <row r="58" spans="1:12">
      <c r="I58" s="1" t="s">
        <v>75</v>
      </c>
      <c r="J58" s="79">
        <f>K48*J54</f>
        <v>5898.7536999999993</v>
      </c>
    </row>
    <row r="59" spans="1:12">
      <c r="I59" s="1" t="s">
        <v>76</v>
      </c>
      <c r="J59" s="79">
        <f>K51*J54</f>
        <v>6601.7813999999998</v>
      </c>
    </row>
  </sheetData>
  <mergeCells count="32">
    <mergeCell ref="G47:H47"/>
    <mergeCell ref="B52:K52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K10:K11"/>
    <mergeCell ref="K14:K15"/>
    <mergeCell ref="K6:K7"/>
    <mergeCell ref="G20:H20"/>
    <mergeCell ref="G21:H21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47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114</v>
      </c>
      <c r="O1" t="s">
        <v>15</v>
      </c>
      <c r="T1" t="s">
        <v>62</v>
      </c>
      <c r="U1">
        <v>136.01</v>
      </c>
    </row>
    <row r="2" spans="1:21" ht="15.75">
      <c r="A2" s="93"/>
      <c r="B2" s="131" t="s">
        <v>6</v>
      </c>
      <c r="C2" s="125"/>
      <c r="D2" s="125"/>
      <c r="E2" s="125"/>
      <c r="F2" s="125"/>
      <c r="G2" s="125"/>
      <c r="H2" s="125"/>
      <c r="I2" s="132" t="s">
        <v>12</v>
      </c>
      <c r="J2" s="94"/>
    </row>
    <row r="3" spans="1:2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94"/>
    </row>
    <row r="4" spans="1:2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94"/>
    </row>
    <row r="5" spans="1:21">
      <c r="A5" s="93"/>
      <c r="B5" s="126" t="s">
        <v>9</v>
      </c>
      <c r="C5" s="125"/>
      <c r="D5" s="125"/>
      <c r="E5" s="125"/>
      <c r="F5" s="125"/>
      <c r="G5" s="125"/>
      <c r="H5" s="125"/>
      <c r="I5" s="85" t="s">
        <v>56</v>
      </c>
      <c r="J5" s="94"/>
    </row>
    <row r="6" spans="1:21">
      <c r="A6" s="93"/>
      <c r="B6" s="126" t="s">
        <v>10</v>
      </c>
      <c r="C6" s="125"/>
      <c r="D6" s="125"/>
      <c r="E6" s="125"/>
      <c r="F6" s="125"/>
      <c r="G6" s="125"/>
      <c r="H6" s="125"/>
      <c r="I6" s="144"/>
      <c r="J6" s="94"/>
    </row>
    <row r="7" spans="1:21">
      <c r="A7" s="93"/>
      <c r="B7" s="126" t="s">
        <v>11</v>
      </c>
      <c r="C7" s="125"/>
      <c r="D7" s="125"/>
      <c r="E7" s="125"/>
      <c r="F7" s="125"/>
      <c r="G7" s="125"/>
      <c r="H7" s="125"/>
      <c r="I7" s="155"/>
      <c r="J7" s="94"/>
    </row>
    <row r="8" spans="1:21">
      <c r="A8" s="93"/>
      <c r="B8" s="125"/>
      <c r="C8" s="125"/>
      <c r="D8" s="125"/>
      <c r="E8" s="125"/>
      <c r="F8" s="125"/>
      <c r="G8" s="125"/>
      <c r="H8" s="125"/>
      <c r="I8" s="125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5"/>
      <c r="I9" s="85" t="s">
        <v>70</v>
      </c>
      <c r="J9" s="94"/>
    </row>
    <row r="10" spans="1:21">
      <c r="A10" s="93"/>
      <c r="B10" s="93" t="s">
        <v>86</v>
      </c>
      <c r="C10" s="125"/>
      <c r="D10" s="125"/>
      <c r="E10" s="94"/>
      <c r="F10" s="95"/>
      <c r="G10" s="95" t="s">
        <v>86</v>
      </c>
      <c r="H10" s="125"/>
      <c r="I10" s="141"/>
      <c r="J10" s="94"/>
    </row>
    <row r="11" spans="1:21">
      <c r="A11" s="93"/>
      <c r="B11" s="93" t="s">
        <v>87</v>
      </c>
      <c r="C11" s="125"/>
      <c r="D11" s="125"/>
      <c r="E11" s="94"/>
      <c r="F11" s="95"/>
      <c r="G11" s="95" t="s">
        <v>87</v>
      </c>
      <c r="H11" s="125"/>
      <c r="I11" s="142"/>
      <c r="J11" s="94"/>
    </row>
    <row r="12" spans="1:21">
      <c r="A12" s="93"/>
      <c r="B12" s="93" t="s">
        <v>88</v>
      </c>
      <c r="C12" s="125"/>
      <c r="D12" s="125"/>
      <c r="E12" s="94"/>
      <c r="F12" s="95"/>
      <c r="G12" s="95" t="s">
        <v>88</v>
      </c>
      <c r="H12" s="125"/>
      <c r="I12" s="125"/>
      <c r="J12" s="94"/>
    </row>
    <row r="13" spans="1:21">
      <c r="A13" s="93"/>
      <c r="B13" s="93" t="s">
        <v>89</v>
      </c>
      <c r="C13" s="125"/>
      <c r="D13" s="125"/>
      <c r="E13" s="94"/>
      <c r="F13" s="95"/>
      <c r="G13" s="95" t="s">
        <v>89</v>
      </c>
      <c r="H13" s="125"/>
      <c r="I13" s="85" t="s">
        <v>3</v>
      </c>
      <c r="J13" s="94"/>
    </row>
    <row r="14" spans="1:21">
      <c r="A14" s="93"/>
      <c r="B14" s="93"/>
      <c r="C14" s="125"/>
      <c r="D14" s="125"/>
      <c r="E14" s="94"/>
      <c r="F14" s="95"/>
      <c r="G14" s="95" t="s">
        <v>1</v>
      </c>
      <c r="H14" s="125"/>
      <c r="I14" s="141">
        <v>45593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/>
      <c r="H15" s="125"/>
      <c r="I15" s="143"/>
      <c r="J15" s="94"/>
    </row>
    <row r="16" spans="1:21">
      <c r="A16" s="93"/>
      <c r="B16" s="125"/>
      <c r="C16" s="125"/>
      <c r="D16" s="125"/>
      <c r="E16" s="125"/>
      <c r="F16" s="125"/>
      <c r="G16" s="125"/>
      <c r="H16" s="128" t="s">
        <v>71</v>
      </c>
      <c r="I16" s="134">
        <v>44700</v>
      </c>
      <c r="J16" s="94"/>
    </row>
    <row r="17" spans="1:10">
      <c r="A17" s="93"/>
      <c r="B17" s="125" t="s">
        <v>90</v>
      </c>
      <c r="C17" s="125"/>
      <c r="D17" s="125"/>
      <c r="E17" s="125"/>
      <c r="F17" s="125"/>
      <c r="G17" s="125"/>
      <c r="H17" s="128" t="s">
        <v>14</v>
      </c>
      <c r="I17" s="134" t="s">
        <v>78</v>
      </c>
      <c r="J17" s="94"/>
    </row>
    <row r="18" spans="1:10" ht="18">
      <c r="A18" s="93"/>
      <c r="B18" s="125" t="s">
        <v>91</v>
      </c>
      <c r="C18" s="125"/>
      <c r="D18" s="125"/>
      <c r="E18" s="125"/>
      <c r="F18" s="125"/>
      <c r="G18" s="125"/>
      <c r="H18" s="127" t="s">
        <v>64</v>
      </c>
      <c r="I18" s="90" t="s">
        <v>33</v>
      </c>
      <c r="J18" s="94"/>
    </row>
    <row r="19" spans="1:10">
      <c r="A19" s="93"/>
      <c r="B19" s="125"/>
      <c r="C19" s="125"/>
      <c r="D19" s="125"/>
      <c r="E19" s="125"/>
      <c r="F19" s="125"/>
      <c r="G19" s="125"/>
      <c r="H19" s="125"/>
      <c r="I19" s="125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46" t="s">
        <v>60</v>
      </c>
      <c r="F20" s="147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48"/>
      <c r="F21" s="149"/>
      <c r="G21" s="98" t="s">
        <v>13</v>
      </c>
      <c r="H21" s="98"/>
      <c r="I21" s="98"/>
      <c r="J21" s="94"/>
    </row>
    <row r="22" spans="1:10" ht="84">
      <c r="A22" s="93"/>
      <c r="B22" s="100">
        <v>6</v>
      </c>
      <c r="C22" s="110" t="s">
        <v>92</v>
      </c>
      <c r="D22" s="106" t="s">
        <v>81</v>
      </c>
      <c r="E22" s="150"/>
      <c r="F22" s="151"/>
      <c r="G22" s="107" t="s">
        <v>94</v>
      </c>
      <c r="H22" s="102">
        <v>1.1100000000000001</v>
      </c>
      <c r="I22" s="104">
        <f t="shared" ref="I22:I47" si="0">H22*B22</f>
        <v>6.66</v>
      </c>
      <c r="J22" s="97"/>
    </row>
    <row r="23" spans="1:10" ht="84">
      <c r="A23" s="93"/>
      <c r="B23" s="100">
        <v>6</v>
      </c>
      <c r="C23" s="110" t="s">
        <v>92</v>
      </c>
      <c r="D23" s="106" t="s">
        <v>84</v>
      </c>
      <c r="E23" s="150"/>
      <c r="F23" s="151"/>
      <c r="G23" s="107" t="s">
        <v>94</v>
      </c>
      <c r="H23" s="102">
        <v>1.1100000000000001</v>
      </c>
      <c r="I23" s="104">
        <f t="shared" si="0"/>
        <v>6.66</v>
      </c>
      <c r="J23" s="97"/>
    </row>
    <row r="24" spans="1:10" ht="96">
      <c r="A24" s="93"/>
      <c r="B24" s="100">
        <v>5</v>
      </c>
      <c r="C24" s="110" t="s">
        <v>96</v>
      </c>
      <c r="D24" s="106" t="s">
        <v>98</v>
      </c>
      <c r="E24" s="150"/>
      <c r="F24" s="151"/>
      <c r="G24" s="107" t="s">
        <v>99</v>
      </c>
      <c r="H24" s="102">
        <v>0.95</v>
      </c>
      <c r="I24" s="104">
        <f t="shared" si="0"/>
        <v>4.75</v>
      </c>
      <c r="J24" s="97"/>
    </row>
    <row r="25" spans="1:10" ht="96">
      <c r="A25" s="93"/>
      <c r="B25" s="100">
        <v>5</v>
      </c>
      <c r="C25" s="110" t="s">
        <v>96</v>
      </c>
      <c r="D25" s="106" t="s">
        <v>83</v>
      </c>
      <c r="E25" s="150"/>
      <c r="F25" s="151"/>
      <c r="G25" s="107" t="s">
        <v>99</v>
      </c>
      <c r="H25" s="102">
        <v>0.95</v>
      </c>
      <c r="I25" s="104">
        <f t="shared" si="0"/>
        <v>4.75</v>
      </c>
      <c r="J25" s="97"/>
    </row>
    <row r="26" spans="1:10" ht="96">
      <c r="A26" s="93"/>
      <c r="B26" s="100">
        <v>5</v>
      </c>
      <c r="C26" s="110" t="s">
        <v>96</v>
      </c>
      <c r="D26" s="106" t="s">
        <v>81</v>
      </c>
      <c r="E26" s="150"/>
      <c r="F26" s="151"/>
      <c r="G26" s="107" t="s">
        <v>99</v>
      </c>
      <c r="H26" s="102">
        <v>0.95</v>
      </c>
      <c r="I26" s="104">
        <f t="shared" si="0"/>
        <v>4.75</v>
      </c>
      <c r="J26" s="97"/>
    </row>
    <row r="27" spans="1:10" ht="96">
      <c r="A27" s="93"/>
      <c r="B27" s="100">
        <v>5</v>
      </c>
      <c r="C27" s="110" t="s">
        <v>96</v>
      </c>
      <c r="D27" s="106" t="s">
        <v>84</v>
      </c>
      <c r="E27" s="150"/>
      <c r="F27" s="151"/>
      <c r="G27" s="107" t="s">
        <v>99</v>
      </c>
      <c r="H27" s="102">
        <v>0.95</v>
      </c>
      <c r="I27" s="104">
        <f t="shared" si="0"/>
        <v>4.75</v>
      </c>
      <c r="J27" s="97"/>
    </row>
    <row r="28" spans="1:10" ht="84">
      <c r="A28" s="93"/>
      <c r="B28" s="100">
        <v>20</v>
      </c>
      <c r="C28" s="110" t="s">
        <v>103</v>
      </c>
      <c r="D28" s="106" t="s">
        <v>105</v>
      </c>
      <c r="E28" s="150"/>
      <c r="F28" s="151"/>
      <c r="G28" s="107" t="s">
        <v>106</v>
      </c>
      <c r="H28" s="102">
        <v>0.8</v>
      </c>
      <c r="I28" s="104">
        <f t="shared" si="0"/>
        <v>16</v>
      </c>
      <c r="J28" s="97"/>
    </row>
    <row r="29" spans="1:10" ht="84">
      <c r="A29" s="93"/>
      <c r="B29" s="100">
        <v>10</v>
      </c>
      <c r="C29" s="110" t="s">
        <v>103</v>
      </c>
      <c r="D29" s="106" t="s">
        <v>81</v>
      </c>
      <c r="E29" s="150"/>
      <c r="F29" s="151"/>
      <c r="G29" s="107" t="s">
        <v>106</v>
      </c>
      <c r="H29" s="102">
        <v>0.8</v>
      </c>
      <c r="I29" s="104">
        <f t="shared" si="0"/>
        <v>8</v>
      </c>
      <c r="J29" s="97"/>
    </row>
    <row r="30" spans="1:10" ht="96">
      <c r="A30" s="93"/>
      <c r="B30" s="100">
        <v>4</v>
      </c>
      <c r="C30" s="110" t="s">
        <v>108</v>
      </c>
      <c r="D30" s="106" t="s">
        <v>105</v>
      </c>
      <c r="E30" s="150" t="s">
        <v>82</v>
      </c>
      <c r="F30" s="151"/>
      <c r="G30" s="107" t="s">
        <v>110</v>
      </c>
      <c r="H30" s="102">
        <v>1</v>
      </c>
      <c r="I30" s="104">
        <f t="shared" si="0"/>
        <v>4</v>
      </c>
      <c r="J30" s="97"/>
    </row>
    <row r="31" spans="1:10" ht="96">
      <c r="A31" s="93"/>
      <c r="B31" s="100">
        <v>4</v>
      </c>
      <c r="C31" s="110" t="s">
        <v>108</v>
      </c>
      <c r="D31" s="106" t="s">
        <v>105</v>
      </c>
      <c r="E31" s="150" t="s">
        <v>85</v>
      </c>
      <c r="F31" s="151"/>
      <c r="G31" s="107" t="s">
        <v>110</v>
      </c>
      <c r="H31" s="102">
        <v>1</v>
      </c>
      <c r="I31" s="104">
        <f t="shared" si="0"/>
        <v>4</v>
      </c>
      <c r="J31" s="97"/>
    </row>
    <row r="32" spans="1:10" ht="96">
      <c r="A32" s="93"/>
      <c r="B32" s="100">
        <v>4</v>
      </c>
      <c r="C32" s="110" t="s">
        <v>108</v>
      </c>
      <c r="D32" s="106" t="s">
        <v>105</v>
      </c>
      <c r="E32" s="150" t="s">
        <v>113</v>
      </c>
      <c r="F32" s="151"/>
      <c r="G32" s="107" t="s">
        <v>110</v>
      </c>
      <c r="H32" s="102">
        <v>1</v>
      </c>
      <c r="I32" s="104">
        <f t="shared" si="0"/>
        <v>4</v>
      </c>
      <c r="J32" s="97"/>
    </row>
    <row r="33" spans="1:10" ht="96">
      <c r="A33" s="93"/>
      <c r="B33" s="100">
        <v>4</v>
      </c>
      <c r="C33" s="110" t="s">
        <v>108</v>
      </c>
      <c r="D33" s="106" t="s">
        <v>105</v>
      </c>
      <c r="E33" s="150" t="s">
        <v>115</v>
      </c>
      <c r="F33" s="151"/>
      <c r="G33" s="107" t="s">
        <v>110</v>
      </c>
      <c r="H33" s="102">
        <v>1</v>
      </c>
      <c r="I33" s="104">
        <f t="shared" si="0"/>
        <v>4</v>
      </c>
      <c r="J33" s="97"/>
    </row>
    <row r="34" spans="1:10" ht="96">
      <c r="A34" s="93"/>
      <c r="B34" s="100">
        <v>2</v>
      </c>
      <c r="C34" s="110" t="s">
        <v>108</v>
      </c>
      <c r="D34" s="106" t="s">
        <v>81</v>
      </c>
      <c r="E34" s="150" t="s">
        <v>82</v>
      </c>
      <c r="F34" s="151"/>
      <c r="G34" s="107" t="s">
        <v>110</v>
      </c>
      <c r="H34" s="102">
        <v>1</v>
      </c>
      <c r="I34" s="104">
        <f t="shared" si="0"/>
        <v>2</v>
      </c>
      <c r="J34" s="97"/>
    </row>
    <row r="35" spans="1:10" ht="96">
      <c r="A35" s="93"/>
      <c r="B35" s="100">
        <v>2</v>
      </c>
      <c r="C35" s="110" t="s">
        <v>108</v>
      </c>
      <c r="D35" s="106" t="s">
        <v>81</v>
      </c>
      <c r="E35" s="150" t="s">
        <v>85</v>
      </c>
      <c r="F35" s="151"/>
      <c r="G35" s="107" t="s">
        <v>110</v>
      </c>
      <c r="H35" s="102">
        <v>1</v>
      </c>
      <c r="I35" s="104">
        <f t="shared" si="0"/>
        <v>2</v>
      </c>
      <c r="J35" s="97"/>
    </row>
    <row r="36" spans="1:10" ht="96">
      <c r="A36" s="93"/>
      <c r="B36" s="100">
        <v>2</v>
      </c>
      <c r="C36" s="110" t="s">
        <v>108</v>
      </c>
      <c r="D36" s="106" t="s">
        <v>81</v>
      </c>
      <c r="E36" s="150" t="s">
        <v>113</v>
      </c>
      <c r="F36" s="151"/>
      <c r="G36" s="107" t="s">
        <v>110</v>
      </c>
      <c r="H36" s="102">
        <v>1</v>
      </c>
      <c r="I36" s="104">
        <f t="shared" si="0"/>
        <v>2</v>
      </c>
      <c r="J36" s="97"/>
    </row>
    <row r="37" spans="1:10" ht="96">
      <c r="A37" s="93"/>
      <c r="B37" s="100">
        <v>2</v>
      </c>
      <c r="C37" s="110" t="s">
        <v>108</v>
      </c>
      <c r="D37" s="106" t="s">
        <v>81</v>
      </c>
      <c r="E37" s="150" t="s">
        <v>115</v>
      </c>
      <c r="F37" s="151"/>
      <c r="G37" s="107" t="s">
        <v>110</v>
      </c>
      <c r="H37" s="102">
        <v>1</v>
      </c>
      <c r="I37" s="104">
        <f t="shared" si="0"/>
        <v>2</v>
      </c>
      <c r="J37" s="97"/>
    </row>
    <row r="38" spans="1:10" ht="204">
      <c r="A38" s="93"/>
      <c r="B38" s="100">
        <v>3</v>
      </c>
      <c r="C38" s="110" t="s">
        <v>120</v>
      </c>
      <c r="D38" s="106" t="s">
        <v>122</v>
      </c>
      <c r="E38" s="150" t="s">
        <v>123</v>
      </c>
      <c r="F38" s="151"/>
      <c r="G38" s="107" t="s">
        <v>124</v>
      </c>
      <c r="H38" s="102">
        <v>1.61</v>
      </c>
      <c r="I38" s="104">
        <f t="shared" si="0"/>
        <v>4.83</v>
      </c>
      <c r="J38" s="97"/>
    </row>
    <row r="39" spans="1:10" ht="204">
      <c r="A39" s="93"/>
      <c r="B39" s="100">
        <v>3</v>
      </c>
      <c r="C39" s="110" t="s">
        <v>120</v>
      </c>
      <c r="D39" s="106" t="s">
        <v>122</v>
      </c>
      <c r="E39" s="150" t="s">
        <v>126</v>
      </c>
      <c r="F39" s="151"/>
      <c r="G39" s="107" t="s">
        <v>124</v>
      </c>
      <c r="H39" s="102">
        <v>1.61</v>
      </c>
      <c r="I39" s="104">
        <f t="shared" si="0"/>
        <v>4.83</v>
      </c>
      <c r="J39" s="97"/>
    </row>
    <row r="40" spans="1:10" ht="180">
      <c r="A40" s="93"/>
      <c r="B40" s="100">
        <v>2</v>
      </c>
      <c r="C40" s="110" t="s">
        <v>127</v>
      </c>
      <c r="D40" s="106" t="s">
        <v>129</v>
      </c>
      <c r="E40" s="150" t="s">
        <v>105</v>
      </c>
      <c r="F40" s="151"/>
      <c r="G40" s="107" t="s">
        <v>130</v>
      </c>
      <c r="H40" s="102">
        <v>1.53</v>
      </c>
      <c r="I40" s="104">
        <f t="shared" si="0"/>
        <v>3.06</v>
      </c>
      <c r="J40" s="97"/>
    </row>
    <row r="41" spans="1:10" ht="180">
      <c r="A41" s="93"/>
      <c r="B41" s="100">
        <v>2</v>
      </c>
      <c r="C41" s="110" t="s">
        <v>127</v>
      </c>
      <c r="D41" s="106" t="s">
        <v>129</v>
      </c>
      <c r="E41" s="150" t="s">
        <v>83</v>
      </c>
      <c r="F41" s="151"/>
      <c r="G41" s="107" t="s">
        <v>130</v>
      </c>
      <c r="H41" s="102">
        <v>1.53</v>
      </c>
      <c r="I41" s="104">
        <f t="shared" si="0"/>
        <v>3.06</v>
      </c>
      <c r="J41" s="97"/>
    </row>
    <row r="42" spans="1:10" ht="156">
      <c r="A42" s="93"/>
      <c r="B42" s="100">
        <v>2</v>
      </c>
      <c r="C42" s="110" t="s">
        <v>132</v>
      </c>
      <c r="D42" s="106" t="s">
        <v>129</v>
      </c>
      <c r="E42" s="150" t="s">
        <v>105</v>
      </c>
      <c r="F42" s="151"/>
      <c r="G42" s="107" t="s">
        <v>134</v>
      </c>
      <c r="H42" s="102">
        <v>1.53</v>
      </c>
      <c r="I42" s="104">
        <f t="shared" si="0"/>
        <v>3.06</v>
      </c>
      <c r="J42" s="97"/>
    </row>
    <row r="43" spans="1:10" ht="156">
      <c r="A43" s="93"/>
      <c r="B43" s="100">
        <v>2</v>
      </c>
      <c r="C43" s="110" t="s">
        <v>132</v>
      </c>
      <c r="D43" s="106" t="s">
        <v>129</v>
      </c>
      <c r="E43" s="150" t="s">
        <v>83</v>
      </c>
      <c r="F43" s="151"/>
      <c r="G43" s="107" t="s">
        <v>134</v>
      </c>
      <c r="H43" s="102">
        <v>1.53</v>
      </c>
      <c r="I43" s="104">
        <f t="shared" si="0"/>
        <v>3.06</v>
      </c>
      <c r="J43" s="97"/>
    </row>
    <row r="44" spans="1:10" ht="204">
      <c r="A44" s="93"/>
      <c r="B44" s="100">
        <v>5</v>
      </c>
      <c r="C44" s="110" t="s">
        <v>136</v>
      </c>
      <c r="D44" s="106" t="s">
        <v>138</v>
      </c>
      <c r="E44" s="150" t="s">
        <v>139</v>
      </c>
      <c r="F44" s="151"/>
      <c r="G44" s="107" t="s">
        <v>140</v>
      </c>
      <c r="H44" s="102">
        <v>1.03</v>
      </c>
      <c r="I44" s="104">
        <f t="shared" si="0"/>
        <v>5.15</v>
      </c>
      <c r="J44" s="97"/>
    </row>
    <row r="45" spans="1:10" ht="204">
      <c r="A45" s="93"/>
      <c r="B45" s="100">
        <v>5</v>
      </c>
      <c r="C45" s="110" t="s">
        <v>136</v>
      </c>
      <c r="D45" s="106" t="s">
        <v>142</v>
      </c>
      <c r="E45" s="150" t="s">
        <v>139</v>
      </c>
      <c r="F45" s="151"/>
      <c r="G45" s="107" t="s">
        <v>140</v>
      </c>
      <c r="H45" s="102">
        <v>0.96</v>
      </c>
      <c r="I45" s="104">
        <f t="shared" si="0"/>
        <v>4.8</v>
      </c>
      <c r="J45" s="97"/>
    </row>
    <row r="46" spans="1:10" ht="288">
      <c r="A46" s="93"/>
      <c r="B46" s="100">
        <v>2</v>
      </c>
      <c r="C46" s="110" t="s">
        <v>143</v>
      </c>
      <c r="D46" s="106" t="s">
        <v>129</v>
      </c>
      <c r="E46" s="150" t="s">
        <v>145</v>
      </c>
      <c r="F46" s="151"/>
      <c r="G46" s="107" t="s">
        <v>146</v>
      </c>
      <c r="H46" s="102">
        <v>5.96</v>
      </c>
      <c r="I46" s="104">
        <f t="shared" si="0"/>
        <v>11.92</v>
      </c>
      <c r="J46" s="97"/>
    </row>
    <row r="47" spans="1:10" ht="288">
      <c r="A47" s="93"/>
      <c r="B47" s="101">
        <v>2</v>
      </c>
      <c r="C47" s="111" t="s">
        <v>143</v>
      </c>
      <c r="D47" s="108" t="s">
        <v>129</v>
      </c>
      <c r="E47" s="152" t="s">
        <v>148</v>
      </c>
      <c r="F47" s="153"/>
      <c r="G47" s="109" t="s">
        <v>146</v>
      </c>
      <c r="H47" s="103">
        <v>5.96</v>
      </c>
      <c r="I47" s="105">
        <f t="shared" si="0"/>
        <v>11.92</v>
      </c>
      <c r="J47" s="97"/>
    </row>
  </sheetData>
  <mergeCells count="31">
    <mergeCell ref="E45:F45"/>
    <mergeCell ref="E46:F46"/>
    <mergeCell ref="E47:F47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59"/>
  <sheetViews>
    <sheetView topLeftCell="A4"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v>0.4</v>
      </c>
      <c r="P1" t="s">
        <v>51</v>
      </c>
    </row>
    <row r="2" spans="1:16" ht="15.75" customHeight="1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25"/>
      <c r="L2" s="132" t="s">
        <v>12</v>
      </c>
      <c r="M2" s="94"/>
      <c r="O2">
        <v>136.01</v>
      </c>
      <c r="P2" t="s">
        <v>52</v>
      </c>
    </row>
    <row r="3" spans="1:16" ht="12.75" customHeight="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94"/>
      <c r="O3">
        <v>136.01</v>
      </c>
      <c r="P3" t="s">
        <v>53</v>
      </c>
    </row>
    <row r="4" spans="1:16" ht="12.75" customHeight="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94"/>
    </row>
    <row r="5" spans="1:16" ht="12.75" customHeight="1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125"/>
      <c r="L5" s="85" t="s">
        <v>56</v>
      </c>
      <c r="M5" s="94"/>
    </row>
    <row r="6" spans="1:16" ht="12.75" customHeight="1">
      <c r="A6" s="93"/>
      <c r="B6" s="126"/>
      <c r="C6" s="125"/>
      <c r="D6" s="125"/>
      <c r="E6" s="125"/>
      <c r="F6" s="125"/>
      <c r="G6" s="125"/>
      <c r="H6" s="125"/>
      <c r="I6" s="125"/>
      <c r="J6" s="125"/>
      <c r="K6" s="125"/>
      <c r="L6" s="156" t="str">
        <f>IF(Invoice!K6&lt;&gt;"", Invoice!K6, "")</f>
        <v>56395</v>
      </c>
      <c r="M6" s="94"/>
    </row>
    <row r="7" spans="1:16" ht="12.75" customHeight="1">
      <c r="A7" s="93"/>
      <c r="B7" s="126"/>
      <c r="C7" s="125"/>
      <c r="D7" s="125"/>
      <c r="E7" s="125"/>
      <c r="F7" s="125"/>
      <c r="G7" s="125"/>
      <c r="H7" s="125"/>
      <c r="I7" s="125"/>
      <c r="J7" s="125"/>
      <c r="K7" s="125"/>
      <c r="L7" s="155"/>
      <c r="M7" s="94"/>
    </row>
    <row r="8" spans="1:16" ht="12.75" customHeight="1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125"/>
      <c r="L9" s="85" t="s">
        <v>70</v>
      </c>
      <c r="M9" s="94"/>
    </row>
    <row r="10" spans="1:16" ht="15" customHeight="1">
      <c r="A10" s="93"/>
      <c r="B10" s="93" t="s">
        <v>86</v>
      </c>
      <c r="C10" s="125"/>
      <c r="D10" s="125"/>
      <c r="E10" s="94"/>
      <c r="F10" s="125"/>
      <c r="G10" s="94"/>
      <c r="H10" s="95"/>
      <c r="I10" s="95" t="s">
        <v>86</v>
      </c>
      <c r="J10" s="125"/>
      <c r="K10" s="125"/>
      <c r="L10" s="141">
        <f>IF(Invoice!K10&lt;&gt;"",Invoice!K10,"")</f>
        <v>45594</v>
      </c>
      <c r="M10" s="94"/>
    </row>
    <row r="11" spans="1:16" ht="12.75" customHeight="1">
      <c r="A11" s="93"/>
      <c r="B11" s="93" t="s">
        <v>87</v>
      </c>
      <c r="C11" s="125"/>
      <c r="D11" s="125"/>
      <c r="E11" s="94"/>
      <c r="F11" s="125"/>
      <c r="G11" s="94"/>
      <c r="H11" s="95"/>
      <c r="I11" s="95" t="s">
        <v>87</v>
      </c>
      <c r="J11" s="125"/>
      <c r="K11" s="125"/>
      <c r="L11" s="142"/>
      <c r="M11" s="94"/>
    </row>
    <row r="12" spans="1:16" ht="12.75" customHeight="1">
      <c r="A12" s="93"/>
      <c r="B12" s="93" t="s">
        <v>88</v>
      </c>
      <c r="C12" s="125"/>
      <c r="D12" s="125"/>
      <c r="E12" s="94"/>
      <c r="F12" s="125"/>
      <c r="G12" s="94"/>
      <c r="H12" s="95"/>
      <c r="I12" s="95" t="s">
        <v>88</v>
      </c>
      <c r="J12" s="125"/>
      <c r="K12" s="125"/>
      <c r="L12" s="125"/>
      <c r="M12" s="94"/>
    </row>
    <row r="13" spans="1:16" ht="12.75" customHeight="1">
      <c r="A13" s="93"/>
      <c r="B13" s="93" t="s">
        <v>89</v>
      </c>
      <c r="C13" s="125"/>
      <c r="D13" s="125"/>
      <c r="E13" s="94"/>
      <c r="F13" s="125"/>
      <c r="G13" s="94"/>
      <c r="H13" s="95"/>
      <c r="I13" s="95" t="s">
        <v>89</v>
      </c>
      <c r="J13" s="125"/>
      <c r="K13" s="125"/>
      <c r="L13" s="85" t="s">
        <v>3</v>
      </c>
      <c r="M13" s="94"/>
    </row>
    <row r="14" spans="1:16" ht="15" customHeight="1">
      <c r="A14" s="93"/>
      <c r="B14" s="93"/>
      <c r="C14" s="125"/>
      <c r="D14" s="125"/>
      <c r="E14" s="94"/>
      <c r="F14" s="125"/>
      <c r="G14" s="94"/>
      <c r="H14" s="95"/>
      <c r="I14" s="95" t="s">
        <v>1</v>
      </c>
      <c r="J14" s="125"/>
      <c r="K14" s="125"/>
      <c r="L14" s="141">
        <v>45593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/>
      <c r="J15" s="125"/>
      <c r="K15" s="125"/>
      <c r="L15" s="143"/>
      <c r="M15" s="94"/>
    </row>
    <row r="16" spans="1:16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28" t="s">
        <v>71</v>
      </c>
      <c r="L16" s="134">
        <v>44700</v>
      </c>
      <c r="M16" s="94"/>
    </row>
    <row r="17" spans="1:13" ht="12.75" customHeight="1">
      <c r="A17" s="93"/>
      <c r="B17" s="125" t="s">
        <v>90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28" t="s">
        <v>14</v>
      </c>
      <c r="L17" s="134" t="str">
        <f>IF(Invoice!K17&lt;&gt;"",Invoice!K17,"")</f>
        <v>Moss</v>
      </c>
      <c r="M17" s="94"/>
    </row>
    <row r="18" spans="1:13" ht="18" customHeight="1">
      <c r="A18" s="93"/>
      <c r="B18" s="125" t="s">
        <v>91</v>
      </c>
      <c r="C18" s="125"/>
      <c r="D18" s="125"/>
      <c r="E18" s="125"/>
      <c r="F18" s="125"/>
      <c r="G18" s="125"/>
      <c r="H18" s="125"/>
      <c r="I18" s="139" t="s">
        <v>157</v>
      </c>
      <c r="J18" s="127" t="s">
        <v>64</v>
      </c>
      <c r="K18" s="127" t="s">
        <v>64</v>
      </c>
      <c r="L18" s="90" t="s">
        <v>33</v>
      </c>
      <c r="M18" s="94"/>
    </row>
    <row r="19" spans="1:13" ht="12.75" customHeight="1">
      <c r="A19" s="93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46" t="s">
        <v>60</v>
      </c>
      <c r="H20" s="147"/>
      <c r="I20" s="86" t="s">
        <v>40</v>
      </c>
      <c r="J20" s="121" t="s">
        <v>61</v>
      </c>
      <c r="K20" s="86" t="s">
        <v>61</v>
      </c>
      <c r="L20" s="86" t="s">
        <v>4</v>
      </c>
      <c r="M20" s="94"/>
    </row>
    <row r="21" spans="1:13" ht="38.25">
      <c r="A21" s="93"/>
      <c r="B21" s="98"/>
      <c r="C21" s="98"/>
      <c r="D21" s="99"/>
      <c r="E21" s="99"/>
      <c r="F21" s="99"/>
      <c r="G21" s="148"/>
      <c r="H21" s="149"/>
      <c r="I21" s="140" t="s">
        <v>158</v>
      </c>
      <c r="J21" s="122"/>
      <c r="K21" s="98"/>
      <c r="L21" s="98"/>
      <c r="M21" s="94"/>
    </row>
    <row r="22" spans="1:13" ht="12.75" customHeight="1">
      <c r="A22" s="93"/>
      <c r="B22" s="100">
        <f>'Tax Invoice'!D18</f>
        <v>6</v>
      </c>
      <c r="C22" s="110" t="s">
        <v>92</v>
      </c>
      <c r="D22" s="106" t="s">
        <v>92</v>
      </c>
      <c r="E22" s="112" t="s">
        <v>93</v>
      </c>
      <c r="F22" s="106" t="s">
        <v>81</v>
      </c>
      <c r="G22" s="150"/>
      <c r="H22" s="151"/>
      <c r="I22" s="107" t="s">
        <v>94</v>
      </c>
      <c r="J22" s="123">
        <f t="shared" ref="J22:J47" si="0">ROUNDUP(K22*$O$1,2)</f>
        <v>0.45</v>
      </c>
      <c r="K22" s="102">
        <v>1.1100000000000001</v>
      </c>
      <c r="L22" s="104">
        <f t="shared" ref="L22:L47" si="1">J22*B22</f>
        <v>2.7</v>
      </c>
      <c r="M22" s="97"/>
    </row>
    <row r="23" spans="1:13" ht="12.75" customHeight="1">
      <c r="A23" s="93"/>
      <c r="B23" s="100">
        <f>'Tax Invoice'!D19</f>
        <v>6</v>
      </c>
      <c r="C23" s="110" t="s">
        <v>92</v>
      </c>
      <c r="D23" s="106" t="s">
        <v>92</v>
      </c>
      <c r="E23" s="112" t="s">
        <v>95</v>
      </c>
      <c r="F23" s="106" t="s">
        <v>84</v>
      </c>
      <c r="G23" s="150"/>
      <c r="H23" s="151"/>
      <c r="I23" s="107" t="s">
        <v>94</v>
      </c>
      <c r="J23" s="123">
        <f t="shared" si="0"/>
        <v>0.45</v>
      </c>
      <c r="K23" s="102">
        <v>1.1100000000000001</v>
      </c>
      <c r="L23" s="104">
        <f t="shared" si="1"/>
        <v>2.7</v>
      </c>
      <c r="M23" s="97"/>
    </row>
    <row r="24" spans="1:13" ht="12.95" customHeight="1">
      <c r="A24" s="93"/>
      <c r="B24" s="100">
        <f>'Tax Invoice'!D20</f>
        <v>5</v>
      </c>
      <c r="C24" s="110" t="s">
        <v>96</v>
      </c>
      <c r="D24" s="106" t="s">
        <v>96</v>
      </c>
      <c r="E24" s="112" t="s">
        <v>97</v>
      </c>
      <c r="F24" s="106" t="s">
        <v>98</v>
      </c>
      <c r="G24" s="150"/>
      <c r="H24" s="151"/>
      <c r="I24" s="107" t="s">
        <v>99</v>
      </c>
      <c r="J24" s="123">
        <f t="shared" si="0"/>
        <v>0.38</v>
      </c>
      <c r="K24" s="102">
        <v>0.95</v>
      </c>
      <c r="L24" s="104">
        <f t="shared" si="1"/>
        <v>1.9</v>
      </c>
      <c r="M24" s="97"/>
    </row>
    <row r="25" spans="1:13" ht="12.95" customHeight="1">
      <c r="A25" s="93"/>
      <c r="B25" s="100">
        <f>'Tax Invoice'!D21</f>
        <v>5</v>
      </c>
      <c r="C25" s="110" t="s">
        <v>96</v>
      </c>
      <c r="D25" s="106" t="s">
        <v>96</v>
      </c>
      <c r="E25" s="112" t="s">
        <v>100</v>
      </c>
      <c r="F25" s="106" t="s">
        <v>83</v>
      </c>
      <c r="G25" s="150"/>
      <c r="H25" s="151"/>
      <c r="I25" s="107" t="s">
        <v>99</v>
      </c>
      <c r="J25" s="123">
        <f t="shared" si="0"/>
        <v>0.38</v>
      </c>
      <c r="K25" s="102">
        <v>0.95</v>
      </c>
      <c r="L25" s="104">
        <f t="shared" si="1"/>
        <v>1.9</v>
      </c>
      <c r="M25" s="97"/>
    </row>
    <row r="26" spans="1:13" ht="12.95" customHeight="1">
      <c r="A26" s="93"/>
      <c r="B26" s="100">
        <f>'Tax Invoice'!D22</f>
        <v>5</v>
      </c>
      <c r="C26" s="110" t="s">
        <v>96</v>
      </c>
      <c r="D26" s="106" t="s">
        <v>96</v>
      </c>
      <c r="E26" s="112" t="s">
        <v>101</v>
      </c>
      <c r="F26" s="106" t="s">
        <v>81</v>
      </c>
      <c r="G26" s="150"/>
      <c r="H26" s="151"/>
      <c r="I26" s="107" t="s">
        <v>99</v>
      </c>
      <c r="J26" s="123">
        <f t="shared" si="0"/>
        <v>0.38</v>
      </c>
      <c r="K26" s="102">
        <v>0.95</v>
      </c>
      <c r="L26" s="104">
        <f t="shared" si="1"/>
        <v>1.9</v>
      </c>
      <c r="M26" s="97"/>
    </row>
    <row r="27" spans="1:13" ht="12.95" customHeight="1">
      <c r="A27" s="93"/>
      <c r="B27" s="100">
        <f>'Tax Invoice'!D23</f>
        <v>5</v>
      </c>
      <c r="C27" s="110" t="s">
        <v>96</v>
      </c>
      <c r="D27" s="106" t="s">
        <v>96</v>
      </c>
      <c r="E27" s="112" t="s">
        <v>102</v>
      </c>
      <c r="F27" s="106" t="s">
        <v>84</v>
      </c>
      <c r="G27" s="150"/>
      <c r="H27" s="151"/>
      <c r="I27" s="107" t="s">
        <v>99</v>
      </c>
      <c r="J27" s="123">
        <f t="shared" si="0"/>
        <v>0.38</v>
      </c>
      <c r="K27" s="102">
        <v>0.95</v>
      </c>
      <c r="L27" s="104">
        <f t="shared" si="1"/>
        <v>1.9</v>
      </c>
      <c r="M27" s="97"/>
    </row>
    <row r="28" spans="1:13" ht="12.75" customHeight="1">
      <c r="A28" s="93"/>
      <c r="B28" s="100">
        <f>'Tax Invoice'!D24</f>
        <v>20</v>
      </c>
      <c r="C28" s="110" t="s">
        <v>103</v>
      </c>
      <c r="D28" s="106" t="s">
        <v>103</v>
      </c>
      <c r="E28" s="112" t="s">
        <v>104</v>
      </c>
      <c r="F28" s="106" t="s">
        <v>105</v>
      </c>
      <c r="G28" s="150"/>
      <c r="H28" s="151"/>
      <c r="I28" s="107" t="s">
        <v>106</v>
      </c>
      <c r="J28" s="123">
        <f t="shared" si="0"/>
        <v>0.32</v>
      </c>
      <c r="K28" s="102">
        <v>0.8</v>
      </c>
      <c r="L28" s="104">
        <f t="shared" si="1"/>
        <v>6.4</v>
      </c>
      <c r="M28" s="97"/>
    </row>
    <row r="29" spans="1:13" ht="12.75" customHeight="1">
      <c r="A29" s="93"/>
      <c r="B29" s="100">
        <f>'Tax Invoice'!D25</f>
        <v>10</v>
      </c>
      <c r="C29" s="110" t="s">
        <v>103</v>
      </c>
      <c r="D29" s="106" t="s">
        <v>103</v>
      </c>
      <c r="E29" s="112" t="s">
        <v>107</v>
      </c>
      <c r="F29" s="106" t="s">
        <v>81</v>
      </c>
      <c r="G29" s="150"/>
      <c r="H29" s="151"/>
      <c r="I29" s="107" t="s">
        <v>106</v>
      </c>
      <c r="J29" s="123">
        <f t="shared" si="0"/>
        <v>0.32</v>
      </c>
      <c r="K29" s="102">
        <v>0.8</v>
      </c>
      <c r="L29" s="104">
        <f t="shared" si="1"/>
        <v>3.2</v>
      </c>
      <c r="M29" s="97"/>
    </row>
    <row r="30" spans="1:13" ht="24" customHeight="1">
      <c r="A30" s="93"/>
      <c r="B30" s="100">
        <f>'Tax Invoice'!D26</f>
        <v>4</v>
      </c>
      <c r="C30" s="110" t="s">
        <v>108</v>
      </c>
      <c r="D30" s="106" t="s">
        <v>108</v>
      </c>
      <c r="E30" s="112" t="s">
        <v>109</v>
      </c>
      <c r="F30" s="106" t="s">
        <v>105</v>
      </c>
      <c r="G30" s="150" t="s">
        <v>82</v>
      </c>
      <c r="H30" s="151"/>
      <c r="I30" s="107" t="s">
        <v>110</v>
      </c>
      <c r="J30" s="123">
        <f t="shared" si="0"/>
        <v>0.4</v>
      </c>
      <c r="K30" s="102">
        <v>1</v>
      </c>
      <c r="L30" s="104">
        <f t="shared" si="1"/>
        <v>1.6</v>
      </c>
      <c r="M30" s="97"/>
    </row>
    <row r="31" spans="1:13" ht="24" customHeight="1">
      <c r="A31" s="93"/>
      <c r="B31" s="100">
        <f>'Tax Invoice'!D27</f>
        <v>4</v>
      </c>
      <c r="C31" s="110" t="s">
        <v>108</v>
      </c>
      <c r="D31" s="106" t="s">
        <v>108</v>
      </c>
      <c r="E31" s="112" t="s">
        <v>111</v>
      </c>
      <c r="F31" s="106" t="s">
        <v>105</v>
      </c>
      <c r="G31" s="150" t="s">
        <v>85</v>
      </c>
      <c r="H31" s="151"/>
      <c r="I31" s="107" t="s">
        <v>110</v>
      </c>
      <c r="J31" s="123">
        <f t="shared" si="0"/>
        <v>0.4</v>
      </c>
      <c r="K31" s="102">
        <v>1</v>
      </c>
      <c r="L31" s="104">
        <f t="shared" si="1"/>
        <v>1.6</v>
      </c>
      <c r="M31" s="97"/>
    </row>
    <row r="32" spans="1:13" ht="24" customHeight="1">
      <c r="A32" s="93"/>
      <c r="B32" s="100">
        <f>'Tax Invoice'!D28</f>
        <v>4</v>
      </c>
      <c r="C32" s="110" t="s">
        <v>108</v>
      </c>
      <c r="D32" s="106" t="s">
        <v>108</v>
      </c>
      <c r="E32" s="112" t="s">
        <v>112</v>
      </c>
      <c r="F32" s="106" t="s">
        <v>105</v>
      </c>
      <c r="G32" s="150" t="s">
        <v>113</v>
      </c>
      <c r="H32" s="151"/>
      <c r="I32" s="107" t="s">
        <v>110</v>
      </c>
      <c r="J32" s="123">
        <f t="shared" si="0"/>
        <v>0.4</v>
      </c>
      <c r="K32" s="102">
        <v>1</v>
      </c>
      <c r="L32" s="104">
        <f t="shared" si="1"/>
        <v>1.6</v>
      </c>
      <c r="M32" s="97"/>
    </row>
    <row r="33" spans="1:13" ht="24" customHeight="1">
      <c r="A33" s="93"/>
      <c r="B33" s="100">
        <f>'Tax Invoice'!D29</f>
        <v>4</v>
      </c>
      <c r="C33" s="110" t="s">
        <v>108</v>
      </c>
      <c r="D33" s="106" t="s">
        <v>108</v>
      </c>
      <c r="E33" s="112" t="s">
        <v>114</v>
      </c>
      <c r="F33" s="106" t="s">
        <v>105</v>
      </c>
      <c r="G33" s="150" t="s">
        <v>115</v>
      </c>
      <c r="H33" s="151"/>
      <c r="I33" s="107" t="s">
        <v>110</v>
      </c>
      <c r="J33" s="123">
        <f t="shared" si="0"/>
        <v>0.4</v>
      </c>
      <c r="K33" s="102">
        <v>1</v>
      </c>
      <c r="L33" s="104">
        <f t="shared" si="1"/>
        <v>1.6</v>
      </c>
      <c r="M33" s="97"/>
    </row>
    <row r="34" spans="1:13" ht="24" customHeight="1">
      <c r="A34" s="93"/>
      <c r="B34" s="100">
        <f>'Tax Invoice'!D30</f>
        <v>2</v>
      </c>
      <c r="C34" s="110" t="s">
        <v>108</v>
      </c>
      <c r="D34" s="106" t="s">
        <v>108</v>
      </c>
      <c r="E34" s="112" t="s">
        <v>116</v>
      </c>
      <c r="F34" s="106" t="s">
        <v>81</v>
      </c>
      <c r="G34" s="150" t="s">
        <v>82</v>
      </c>
      <c r="H34" s="151"/>
      <c r="I34" s="107" t="s">
        <v>110</v>
      </c>
      <c r="J34" s="123">
        <f t="shared" si="0"/>
        <v>0.4</v>
      </c>
      <c r="K34" s="102">
        <v>1</v>
      </c>
      <c r="L34" s="104">
        <f t="shared" si="1"/>
        <v>0.8</v>
      </c>
      <c r="M34" s="97"/>
    </row>
    <row r="35" spans="1:13" ht="24" customHeight="1">
      <c r="A35" s="93"/>
      <c r="B35" s="100">
        <f>'Tax Invoice'!D31</f>
        <v>2</v>
      </c>
      <c r="C35" s="110" t="s">
        <v>108</v>
      </c>
      <c r="D35" s="106" t="s">
        <v>108</v>
      </c>
      <c r="E35" s="112" t="s">
        <v>117</v>
      </c>
      <c r="F35" s="106" t="s">
        <v>81</v>
      </c>
      <c r="G35" s="150" t="s">
        <v>85</v>
      </c>
      <c r="H35" s="151"/>
      <c r="I35" s="107" t="s">
        <v>110</v>
      </c>
      <c r="J35" s="123">
        <f t="shared" si="0"/>
        <v>0.4</v>
      </c>
      <c r="K35" s="102">
        <v>1</v>
      </c>
      <c r="L35" s="104">
        <f t="shared" si="1"/>
        <v>0.8</v>
      </c>
      <c r="M35" s="97"/>
    </row>
    <row r="36" spans="1:13" ht="24" customHeight="1">
      <c r="A36" s="93"/>
      <c r="B36" s="100">
        <f>'Tax Invoice'!D32</f>
        <v>2</v>
      </c>
      <c r="C36" s="110" t="s">
        <v>108</v>
      </c>
      <c r="D36" s="106" t="s">
        <v>108</v>
      </c>
      <c r="E36" s="112" t="s">
        <v>118</v>
      </c>
      <c r="F36" s="106" t="s">
        <v>81</v>
      </c>
      <c r="G36" s="150" t="s">
        <v>113</v>
      </c>
      <c r="H36" s="151"/>
      <c r="I36" s="107" t="s">
        <v>110</v>
      </c>
      <c r="J36" s="123">
        <f t="shared" si="0"/>
        <v>0.4</v>
      </c>
      <c r="K36" s="102">
        <v>1</v>
      </c>
      <c r="L36" s="104">
        <f t="shared" si="1"/>
        <v>0.8</v>
      </c>
      <c r="M36" s="97"/>
    </row>
    <row r="37" spans="1:13" ht="24" customHeight="1">
      <c r="A37" s="93"/>
      <c r="B37" s="100">
        <f>'Tax Invoice'!D33</f>
        <v>2</v>
      </c>
      <c r="C37" s="110" t="s">
        <v>108</v>
      </c>
      <c r="D37" s="106" t="s">
        <v>108</v>
      </c>
      <c r="E37" s="112" t="s">
        <v>119</v>
      </c>
      <c r="F37" s="106" t="s">
        <v>81</v>
      </c>
      <c r="G37" s="150" t="s">
        <v>115</v>
      </c>
      <c r="H37" s="151"/>
      <c r="I37" s="107" t="s">
        <v>110</v>
      </c>
      <c r="J37" s="123">
        <f t="shared" si="0"/>
        <v>0.4</v>
      </c>
      <c r="K37" s="102">
        <v>1</v>
      </c>
      <c r="L37" s="104">
        <f t="shared" si="1"/>
        <v>0.8</v>
      </c>
      <c r="M37" s="97"/>
    </row>
    <row r="38" spans="1:13" ht="36" customHeight="1">
      <c r="A38" s="93"/>
      <c r="B38" s="100">
        <f>'Tax Invoice'!D34</f>
        <v>3</v>
      </c>
      <c r="C38" s="110" t="s">
        <v>120</v>
      </c>
      <c r="D38" s="106" t="s">
        <v>149</v>
      </c>
      <c r="E38" s="112" t="s">
        <v>121</v>
      </c>
      <c r="F38" s="106" t="s">
        <v>122</v>
      </c>
      <c r="G38" s="150" t="s">
        <v>123</v>
      </c>
      <c r="H38" s="151"/>
      <c r="I38" s="107" t="s">
        <v>124</v>
      </c>
      <c r="J38" s="123">
        <f t="shared" si="0"/>
        <v>0.65</v>
      </c>
      <c r="K38" s="102">
        <v>1.61</v>
      </c>
      <c r="L38" s="104">
        <f t="shared" si="1"/>
        <v>1.9500000000000002</v>
      </c>
      <c r="M38" s="97"/>
    </row>
    <row r="39" spans="1:13" ht="36" customHeight="1">
      <c r="A39" s="93"/>
      <c r="B39" s="100">
        <f>'Tax Invoice'!D35</f>
        <v>3</v>
      </c>
      <c r="C39" s="110" t="s">
        <v>120</v>
      </c>
      <c r="D39" s="106" t="s">
        <v>149</v>
      </c>
      <c r="E39" s="112" t="s">
        <v>125</v>
      </c>
      <c r="F39" s="106" t="s">
        <v>122</v>
      </c>
      <c r="G39" s="150" t="s">
        <v>126</v>
      </c>
      <c r="H39" s="151"/>
      <c r="I39" s="107" t="s">
        <v>124</v>
      </c>
      <c r="J39" s="123">
        <f t="shared" si="0"/>
        <v>0.65</v>
      </c>
      <c r="K39" s="102">
        <v>1.61</v>
      </c>
      <c r="L39" s="104">
        <f t="shared" si="1"/>
        <v>1.9500000000000002</v>
      </c>
      <c r="M39" s="97"/>
    </row>
    <row r="40" spans="1:13" ht="24" customHeight="1">
      <c r="A40" s="93"/>
      <c r="B40" s="100">
        <f>'Tax Invoice'!D36</f>
        <v>2</v>
      </c>
      <c r="C40" s="110" t="s">
        <v>127</v>
      </c>
      <c r="D40" s="106" t="s">
        <v>127</v>
      </c>
      <c r="E40" s="112" t="s">
        <v>128</v>
      </c>
      <c r="F40" s="106" t="s">
        <v>129</v>
      </c>
      <c r="G40" s="150" t="s">
        <v>105</v>
      </c>
      <c r="H40" s="151"/>
      <c r="I40" s="107" t="s">
        <v>130</v>
      </c>
      <c r="J40" s="123">
        <f t="shared" si="0"/>
        <v>0.62</v>
      </c>
      <c r="K40" s="102">
        <v>1.53</v>
      </c>
      <c r="L40" s="104">
        <f t="shared" si="1"/>
        <v>1.24</v>
      </c>
      <c r="M40" s="97"/>
    </row>
    <row r="41" spans="1:13" ht="24" customHeight="1">
      <c r="A41" s="93"/>
      <c r="B41" s="100">
        <f>'Tax Invoice'!D37</f>
        <v>2</v>
      </c>
      <c r="C41" s="110" t="s">
        <v>127</v>
      </c>
      <c r="D41" s="106" t="s">
        <v>127</v>
      </c>
      <c r="E41" s="112" t="s">
        <v>131</v>
      </c>
      <c r="F41" s="106" t="s">
        <v>129</v>
      </c>
      <c r="G41" s="150" t="s">
        <v>83</v>
      </c>
      <c r="H41" s="151"/>
      <c r="I41" s="107" t="s">
        <v>130</v>
      </c>
      <c r="J41" s="123">
        <f t="shared" si="0"/>
        <v>0.62</v>
      </c>
      <c r="K41" s="102">
        <v>1.53</v>
      </c>
      <c r="L41" s="104">
        <f t="shared" si="1"/>
        <v>1.24</v>
      </c>
      <c r="M41" s="97"/>
    </row>
    <row r="42" spans="1:13" ht="24" customHeight="1">
      <c r="A42" s="93"/>
      <c r="B42" s="100">
        <f>'Tax Invoice'!D38</f>
        <v>2</v>
      </c>
      <c r="C42" s="110" t="s">
        <v>132</v>
      </c>
      <c r="D42" s="106" t="s">
        <v>132</v>
      </c>
      <c r="E42" s="112" t="s">
        <v>133</v>
      </c>
      <c r="F42" s="106" t="s">
        <v>129</v>
      </c>
      <c r="G42" s="150" t="s">
        <v>105</v>
      </c>
      <c r="H42" s="151"/>
      <c r="I42" s="107" t="s">
        <v>134</v>
      </c>
      <c r="J42" s="123">
        <f t="shared" si="0"/>
        <v>0.62</v>
      </c>
      <c r="K42" s="102">
        <v>1.53</v>
      </c>
      <c r="L42" s="104">
        <f t="shared" si="1"/>
        <v>1.24</v>
      </c>
      <c r="M42" s="97"/>
    </row>
    <row r="43" spans="1:13" ht="24" customHeight="1">
      <c r="A43" s="93"/>
      <c r="B43" s="100">
        <f>'Tax Invoice'!D39</f>
        <v>2</v>
      </c>
      <c r="C43" s="110" t="s">
        <v>132</v>
      </c>
      <c r="D43" s="106" t="s">
        <v>132</v>
      </c>
      <c r="E43" s="112" t="s">
        <v>135</v>
      </c>
      <c r="F43" s="106" t="s">
        <v>129</v>
      </c>
      <c r="G43" s="150" t="s">
        <v>83</v>
      </c>
      <c r="H43" s="151"/>
      <c r="I43" s="107" t="s">
        <v>134</v>
      </c>
      <c r="J43" s="123">
        <f t="shared" si="0"/>
        <v>0.62</v>
      </c>
      <c r="K43" s="102">
        <v>1.53</v>
      </c>
      <c r="L43" s="104">
        <f t="shared" si="1"/>
        <v>1.24</v>
      </c>
      <c r="M43" s="97"/>
    </row>
    <row r="44" spans="1:13" ht="36" customHeight="1">
      <c r="A44" s="93"/>
      <c r="B44" s="100">
        <f>'Tax Invoice'!D40</f>
        <v>5</v>
      </c>
      <c r="C44" s="110" t="s">
        <v>136</v>
      </c>
      <c r="D44" s="106" t="s">
        <v>136</v>
      </c>
      <c r="E44" s="112" t="s">
        <v>137</v>
      </c>
      <c r="F44" s="106" t="s">
        <v>138</v>
      </c>
      <c r="G44" s="150" t="s">
        <v>139</v>
      </c>
      <c r="H44" s="151"/>
      <c r="I44" s="107" t="s">
        <v>140</v>
      </c>
      <c r="J44" s="123">
        <f t="shared" si="0"/>
        <v>0.42</v>
      </c>
      <c r="K44" s="102">
        <v>1.03</v>
      </c>
      <c r="L44" s="104">
        <f t="shared" si="1"/>
        <v>2.1</v>
      </c>
      <c r="M44" s="97"/>
    </row>
    <row r="45" spans="1:13" ht="36" customHeight="1">
      <c r="A45" s="93"/>
      <c r="B45" s="100">
        <f>'Tax Invoice'!D41</f>
        <v>5</v>
      </c>
      <c r="C45" s="110" t="s">
        <v>136</v>
      </c>
      <c r="D45" s="106" t="s">
        <v>150</v>
      </c>
      <c r="E45" s="112" t="s">
        <v>141</v>
      </c>
      <c r="F45" s="106" t="s">
        <v>142</v>
      </c>
      <c r="G45" s="150" t="s">
        <v>139</v>
      </c>
      <c r="H45" s="151"/>
      <c r="I45" s="107" t="s">
        <v>140</v>
      </c>
      <c r="J45" s="123">
        <f t="shared" si="0"/>
        <v>0.39</v>
      </c>
      <c r="K45" s="102">
        <v>0.96</v>
      </c>
      <c r="L45" s="104">
        <f t="shared" si="1"/>
        <v>1.9500000000000002</v>
      </c>
      <c r="M45" s="97"/>
    </row>
    <row r="46" spans="1:13" ht="36" customHeight="1">
      <c r="A46" s="93"/>
      <c r="B46" s="100">
        <f>'Tax Invoice'!D42</f>
        <v>2</v>
      </c>
      <c r="C46" s="110" t="s">
        <v>143</v>
      </c>
      <c r="D46" s="106" t="s">
        <v>151</v>
      </c>
      <c r="E46" s="112" t="s">
        <v>144</v>
      </c>
      <c r="F46" s="106" t="s">
        <v>129</v>
      </c>
      <c r="G46" s="150" t="s">
        <v>145</v>
      </c>
      <c r="H46" s="151"/>
      <c r="I46" s="107" t="s">
        <v>146</v>
      </c>
      <c r="J46" s="123">
        <f t="shared" si="0"/>
        <v>2.3899999999999997</v>
      </c>
      <c r="K46" s="102">
        <v>5.96</v>
      </c>
      <c r="L46" s="104">
        <f t="shared" si="1"/>
        <v>4.7799999999999994</v>
      </c>
      <c r="M46" s="97"/>
    </row>
    <row r="47" spans="1:13" ht="36" customHeight="1">
      <c r="A47" s="93"/>
      <c r="B47" s="101">
        <f>'Tax Invoice'!D43</f>
        <v>2</v>
      </c>
      <c r="C47" s="111" t="s">
        <v>143</v>
      </c>
      <c r="D47" s="108" t="s">
        <v>152</v>
      </c>
      <c r="E47" s="113" t="s">
        <v>147</v>
      </c>
      <c r="F47" s="108" t="s">
        <v>129</v>
      </c>
      <c r="G47" s="152" t="s">
        <v>148</v>
      </c>
      <c r="H47" s="153"/>
      <c r="I47" s="109" t="s">
        <v>146</v>
      </c>
      <c r="J47" s="124">
        <f t="shared" si="0"/>
        <v>2.3899999999999997</v>
      </c>
      <c r="K47" s="103">
        <v>5.96</v>
      </c>
      <c r="L47" s="105">
        <f t="shared" si="1"/>
        <v>4.7799999999999994</v>
      </c>
      <c r="M47" s="97"/>
    </row>
    <row r="48" spans="1:13" ht="12.75" customHeight="1">
      <c r="A48" s="93"/>
      <c r="B48" s="135"/>
      <c r="C48" s="125"/>
      <c r="D48" s="125"/>
      <c r="E48" s="125"/>
      <c r="F48" s="125"/>
      <c r="G48" s="125"/>
      <c r="H48" s="125"/>
      <c r="I48" s="125"/>
      <c r="J48" s="137" t="s">
        <v>62</v>
      </c>
      <c r="K48" s="130" t="s">
        <v>62</v>
      </c>
      <c r="L48" s="133">
        <f>SUM(L22:L47)</f>
        <v>54.67000000000003</v>
      </c>
      <c r="M48" s="97"/>
    </row>
    <row r="49" spans="1:13" ht="12.75" customHeight="1">
      <c r="A49" s="93"/>
      <c r="B49" s="125"/>
      <c r="C49" s="125"/>
      <c r="D49" s="125"/>
      <c r="E49" s="125"/>
      <c r="F49" s="125"/>
      <c r="G49" s="125"/>
      <c r="H49" s="125"/>
      <c r="I49" s="125"/>
      <c r="J49" s="138" t="s">
        <v>156</v>
      </c>
      <c r="K49" s="129" t="s">
        <v>54</v>
      </c>
      <c r="L49" s="133">
        <v>0</v>
      </c>
      <c r="M49" s="97"/>
    </row>
    <row r="50" spans="1:13" ht="12.75" hidden="1" customHeight="1" outlineLevel="1">
      <c r="A50" s="93"/>
      <c r="B50" s="125"/>
      <c r="C50" s="125"/>
      <c r="D50" s="125"/>
      <c r="E50" s="125"/>
      <c r="F50" s="125"/>
      <c r="G50" s="125"/>
      <c r="H50" s="125"/>
      <c r="I50" s="125"/>
      <c r="J50" s="130" t="s">
        <v>55</v>
      </c>
      <c r="K50" s="130" t="s">
        <v>55</v>
      </c>
      <c r="L50" s="133">
        <f>Invoice!K50</f>
        <v>0</v>
      </c>
      <c r="M50" s="97"/>
    </row>
    <row r="51" spans="1:13" ht="12.75" customHeight="1" collapsed="1">
      <c r="A51" s="93"/>
      <c r="B51" s="125"/>
      <c r="C51" s="125"/>
      <c r="D51" s="125"/>
      <c r="E51" s="125"/>
      <c r="F51" s="125"/>
      <c r="G51" s="125"/>
      <c r="H51" s="125"/>
      <c r="I51" s="125"/>
      <c r="J51" s="130" t="s">
        <v>63</v>
      </c>
      <c r="K51" s="130" t="s">
        <v>63</v>
      </c>
      <c r="L51" s="133">
        <f>SUM(L48:L50)</f>
        <v>54.67000000000003</v>
      </c>
      <c r="M51" s="97"/>
    </row>
    <row r="52" spans="1:13" ht="12.75" customHeight="1">
      <c r="A52" s="6"/>
      <c r="B52" s="154" t="s">
        <v>159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8"/>
    </row>
    <row r="53" spans="1:13" ht="12.75" customHeight="1"/>
    <row r="54" spans="1:13" ht="12.75" customHeight="1"/>
    <row r="55" spans="1:13" ht="12.75" customHeight="1"/>
    <row r="56" spans="1:13" ht="12.75" customHeight="1"/>
    <row r="57" spans="1:13" ht="12.75" customHeight="1"/>
    <row r="58" spans="1:13" ht="12.75" customHeight="1"/>
    <row r="59" spans="1:13" ht="12.75" customHeight="1"/>
  </sheetData>
  <mergeCells count="32">
    <mergeCell ref="B52:L52"/>
    <mergeCell ref="G44:H44"/>
    <mergeCell ref="G45:H45"/>
    <mergeCell ref="G46:H46"/>
    <mergeCell ref="G47:H47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22:H22"/>
    <mergeCell ref="G23:H23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136.01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f>Invoice!K10</f>
        <v>45594</v>
      </c>
      <c r="H3" s="136"/>
      <c r="N3" s="15">
        <v>136.01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GBP</v>
      </c>
    </row>
    <row r="10" spans="1:15" s="15" customFormat="1" ht="13.5" thickBot="1">
      <c r="A10" s="28" t="str">
        <f>'Copy paste to Here'!G10</f>
        <v>Amber Lavender</v>
      </c>
      <c r="B10" s="29"/>
      <c r="C10" s="29"/>
      <c r="D10" s="29"/>
      <c r="F10" s="30" t="str">
        <f>'Copy paste to Here'!B10</f>
        <v>Amber Lavender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38 Tibbersley Avenue</v>
      </c>
      <c r="B11" s="34"/>
      <c r="C11" s="34"/>
      <c r="D11" s="34"/>
      <c r="F11" s="35" t="str">
        <f>'Copy paste to Here'!B11</f>
        <v>38 Tibbersley Avenue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33.619999999999997</v>
      </c>
    </row>
    <row r="12" spans="1:15" s="15" customFormat="1" ht="15.75" thickBot="1">
      <c r="A12" s="33" t="str">
        <f>'Copy paste to Here'!G12</f>
        <v>TS231JA Billingham</v>
      </c>
      <c r="B12" s="34"/>
      <c r="C12" s="34"/>
      <c r="D12" s="34"/>
      <c r="E12" s="77"/>
      <c r="F12" s="35" t="str">
        <f>'Copy paste to Here'!B12</f>
        <v>TS231JA Billingham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36.17</v>
      </c>
    </row>
    <row r="13" spans="1:15" s="15" customFormat="1" ht="15.75" thickBot="1">
      <c r="A13" s="33" t="str">
        <f>'Copy paste to Here'!G13</f>
        <v>United Kingdom</v>
      </c>
      <c r="B13" s="34"/>
      <c r="C13" s="34"/>
      <c r="D13" s="34"/>
      <c r="E13" s="91" t="s">
        <v>33</v>
      </c>
      <c r="F13" s="35" t="str">
        <f>'Copy paste to Here'!B13</f>
        <v>United Kingdom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43.37</v>
      </c>
    </row>
    <row r="14" spans="1:15" s="15" customFormat="1" ht="15.75" thickBot="1">
      <c r="A14" s="33" t="str">
        <f>'Copy paste to Here'!G14</f>
        <v xml:space="preserve"> </v>
      </c>
      <c r="B14" s="34"/>
      <c r="C14" s="34"/>
      <c r="D14" s="34"/>
      <c r="E14" s="91">
        <f>VLOOKUP(J9,$L$10:$M$17,2,FALSE)</f>
        <v>43.37</v>
      </c>
      <c r="F14" s="35">
        <f>'Copy paste to Here'!B14</f>
        <v>0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21.73</v>
      </c>
    </row>
    <row r="15" spans="1:15" s="15" customFormat="1" ht="15.75" thickBot="1">
      <c r="A15" s="39">
        <f>'Copy paste to Here'!G15</f>
        <v>0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24.01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19.829999999999998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GBP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Titanium G23 barbell, 1.6mm (14g) with two 5mm ballsLength: 10mm</v>
      </c>
      <c r="B18" s="49" t="str">
        <f>'Copy paste to Here'!C22</f>
        <v>UBBBS</v>
      </c>
      <c r="C18" s="50" t="s">
        <v>92</v>
      </c>
      <c r="D18" s="50">
        <f>Invoice!B22</f>
        <v>6</v>
      </c>
      <c r="E18" s="51">
        <f>'Shipping Invoice'!K22*$N$1</f>
        <v>1.1100000000000001</v>
      </c>
      <c r="F18" s="51">
        <f>D18*E18</f>
        <v>6.66</v>
      </c>
      <c r="G18" s="52">
        <f>E18*$E$14</f>
        <v>48.140700000000002</v>
      </c>
      <c r="H18" s="53">
        <f>D18*G18</f>
        <v>288.8442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Titanium G23 barbell, 1.6mm (14g) with two 5mm ballsLength: 12mm</v>
      </c>
      <c r="B19" s="49" t="str">
        <f>'Copy paste to Here'!C23</f>
        <v>UBBBS</v>
      </c>
      <c r="C19" s="50" t="s">
        <v>92</v>
      </c>
      <c r="D19" s="50">
        <f>Invoice!B23</f>
        <v>6</v>
      </c>
      <c r="E19" s="51">
        <f>'Shipping Invoice'!K23*$N$1</f>
        <v>1.1100000000000001</v>
      </c>
      <c r="F19" s="51">
        <f t="shared" ref="F19:F82" si="0">D19*E19</f>
        <v>6.66</v>
      </c>
      <c r="G19" s="52">
        <f t="shared" ref="G19:G82" si="1">E19*$E$14</f>
        <v>48.140700000000002</v>
      </c>
      <c r="H19" s="55">
        <f t="shared" ref="H19:H82" si="2">D19*G19</f>
        <v>288.8442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Titanium G23 circular barbell, 1.2mm (16g) with two 3mm ballsLength: 6mm</v>
      </c>
      <c r="B20" s="49" t="str">
        <f>'Copy paste to Here'!C24</f>
        <v>UCBEB</v>
      </c>
      <c r="C20" s="50" t="s">
        <v>96</v>
      </c>
      <c r="D20" s="50">
        <f>Invoice!B24</f>
        <v>5</v>
      </c>
      <c r="E20" s="51">
        <f>'Shipping Invoice'!K24*$N$1</f>
        <v>0.95</v>
      </c>
      <c r="F20" s="51">
        <f t="shared" si="0"/>
        <v>4.75</v>
      </c>
      <c r="G20" s="52">
        <f t="shared" si="1"/>
        <v>41.201499999999996</v>
      </c>
      <c r="H20" s="55">
        <f t="shared" si="2"/>
        <v>206.00749999999999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Titanium G23 circular barbell, 1.2mm (16g) with two 3mm ballsLength: 8mm</v>
      </c>
      <c r="B21" s="49" t="str">
        <f>'Copy paste to Here'!C25</f>
        <v>UCBEB</v>
      </c>
      <c r="C21" s="50" t="s">
        <v>96</v>
      </c>
      <c r="D21" s="50">
        <f>Invoice!B25</f>
        <v>5</v>
      </c>
      <c r="E21" s="51">
        <f>'Shipping Invoice'!K25*$N$1</f>
        <v>0.95</v>
      </c>
      <c r="F21" s="51">
        <f t="shared" si="0"/>
        <v>4.75</v>
      </c>
      <c r="G21" s="52">
        <f t="shared" si="1"/>
        <v>41.201499999999996</v>
      </c>
      <c r="H21" s="55">
        <f t="shared" si="2"/>
        <v>206.00749999999999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Titanium G23 circular barbell, 1.2mm (16g) with two 3mm ballsLength: 10mm</v>
      </c>
      <c r="B22" s="49" t="str">
        <f>'Copy paste to Here'!C26</f>
        <v>UCBEB</v>
      </c>
      <c r="C22" s="50" t="s">
        <v>96</v>
      </c>
      <c r="D22" s="50">
        <f>Invoice!B26</f>
        <v>5</v>
      </c>
      <c r="E22" s="51">
        <f>'Shipping Invoice'!K26*$N$1</f>
        <v>0.95</v>
      </c>
      <c r="F22" s="51">
        <f t="shared" si="0"/>
        <v>4.75</v>
      </c>
      <c r="G22" s="52">
        <f t="shared" si="1"/>
        <v>41.201499999999996</v>
      </c>
      <c r="H22" s="55">
        <f t="shared" si="2"/>
        <v>206.00749999999999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Titanium G23 circular barbell, 1.2mm (16g) with two 3mm ballsLength: 12mm</v>
      </c>
      <c r="B23" s="49" t="str">
        <f>'Copy paste to Here'!C27</f>
        <v>UCBEB</v>
      </c>
      <c r="C23" s="50" t="s">
        <v>96</v>
      </c>
      <c r="D23" s="50">
        <f>Invoice!B27</f>
        <v>5</v>
      </c>
      <c r="E23" s="51">
        <f>'Shipping Invoice'!K27*$N$1</f>
        <v>0.95</v>
      </c>
      <c r="F23" s="51">
        <f t="shared" si="0"/>
        <v>4.75</v>
      </c>
      <c r="G23" s="52">
        <f t="shared" si="1"/>
        <v>41.201499999999996</v>
      </c>
      <c r="H23" s="55">
        <f t="shared" si="2"/>
        <v>206.00749999999999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Titanium G23 labret, 1.2mm (16g) with a 3mm ballLength: 7mm</v>
      </c>
      <c r="B24" s="49" t="str">
        <f>'Copy paste to Here'!C28</f>
        <v>ULBB3</v>
      </c>
      <c r="C24" s="50" t="s">
        <v>103</v>
      </c>
      <c r="D24" s="50">
        <f>Invoice!B28</f>
        <v>20</v>
      </c>
      <c r="E24" s="51">
        <f>'Shipping Invoice'!K28*$N$1</f>
        <v>0.8</v>
      </c>
      <c r="F24" s="51">
        <f t="shared" si="0"/>
        <v>16</v>
      </c>
      <c r="G24" s="52">
        <f t="shared" si="1"/>
        <v>34.695999999999998</v>
      </c>
      <c r="H24" s="55">
        <f t="shared" si="2"/>
        <v>693.92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Titanium G23 labret, 1.2mm (16g) with a 3mm ballLength: 10mm</v>
      </c>
      <c r="B25" s="49" t="str">
        <f>'Copy paste to Here'!C29</f>
        <v>ULBB3</v>
      </c>
      <c r="C25" s="50" t="s">
        <v>103</v>
      </c>
      <c r="D25" s="50">
        <f>Invoice!B29</f>
        <v>10</v>
      </c>
      <c r="E25" s="51">
        <f>'Shipping Invoice'!K29*$N$1</f>
        <v>0.8</v>
      </c>
      <c r="F25" s="51">
        <f t="shared" si="0"/>
        <v>8</v>
      </c>
      <c r="G25" s="52">
        <f t="shared" si="1"/>
        <v>34.695999999999998</v>
      </c>
      <c r="H25" s="55">
        <f t="shared" si="2"/>
        <v>346.96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Titanium G23 labret, 1.2mm (16g) with a 3mm bezel set jewel ballLength: 7mmCrystal Color: Clear</v>
      </c>
      <c r="B26" s="49" t="str">
        <f>'Copy paste to Here'!C30</f>
        <v>ULBC3</v>
      </c>
      <c r="C26" s="50" t="s">
        <v>108</v>
      </c>
      <c r="D26" s="50">
        <f>Invoice!B30</f>
        <v>4</v>
      </c>
      <c r="E26" s="51">
        <f>'Shipping Invoice'!K30*$N$1</f>
        <v>1</v>
      </c>
      <c r="F26" s="51">
        <f t="shared" si="0"/>
        <v>4</v>
      </c>
      <c r="G26" s="52">
        <f t="shared" si="1"/>
        <v>43.37</v>
      </c>
      <c r="H26" s="55">
        <f t="shared" si="2"/>
        <v>173.48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Titanium G23 labret, 1.2mm (16g) with a 3mm bezel set jewel ballLength: 7mmCrystal Color: Aquamarine</v>
      </c>
      <c r="B27" s="49" t="str">
        <f>'Copy paste to Here'!C31</f>
        <v>ULBC3</v>
      </c>
      <c r="C27" s="50" t="s">
        <v>108</v>
      </c>
      <c r="D27" s="50">
        <f>Invoice!B31</f>
        <v>4</v>
      </c>
      <c r="E27" s="51">
        <f>'Shipping Invoice'!K31*$N$1</f>
        <v>1</v>
      </c>
      <c r="F27" s="51">
        <f t="shared" si="0"/>
        <v>4</v>
      </c>
      <c r="G27" s="52">
        <f t="shared" si="1"/>
        <v>43.37</v>
      </c>
      <c r="H27" s="55">
        <f t="shared" si="2"/>
        <v>173.48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Titanium G23 labret, 1.2mm (16g) with a 3mm bezel set jewel ballLength: 7mmCrystal Color: Light Amethyst</v>
      </c>
      <c r="B28" s="49" t="str">
        <f>'Copy paste to Here'!C32</f>
        <v>ULBC3</v>
      </c>
      <c r="C28" s="50" t="s">
        <v>108</v>
      </c>
      <c r="D28" s="50">
        <f>Invoice!B32</f>
        <v>4</v>
      </c>
      <c r="E28" s="51">
        <f>'Shipping Invoice'!K32*$N$1</f>
        <v>1</v>
      </c>
      <c r="F28" s="51">
        <f t="shared" si="0"/>
        <v>4</v>
      </c>
      <c r="G28" s="52">
        <f t="shared" si="1"/>
        <v>43.37</v>
      </c>
      <c r="H28" s="55">
        <f t="shared" si="2"/>
        <v>173.48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Titanium G23 labret, 1.2mm (16g) with a 3mm bezel set jewel ballLength: 7mmCrystal Color: AB Rose</v>
      </c>
      <c r="B29" s="49" t="str">
        <f>'Copy paste to Here'!C33</f>
        <v>ULBC3</v>
      </c>
      <c r="C29" s="50" t="s">
        <v>108</v>
      </c>
      <c r="D29" s="50">
        <f>Invoice!B33</f>
        <v>4</v>
      </c>
      <c r="E29" s="51">
        <f>'Shipping Invoice'!K33*$N$1</f>
        <v>1</v>
      </c>
      <c r="F29" s="51">
        <f t="shared" si="0"/>
        <v>4</v>
      </c>
      <c r="G29" s="52">
        <f t="shared" si="1"/>
        <v>43.37</v>
      </c>
      <c r="H29" s="55">
        <f t="shared" si="2"/>
        <v>173.48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Titanium G23 labret, 1.2mm (16g) with a 3mm bezel set jewel ballLength: 10mmCrystal Color: Clear</v>
      </c>
      <c r="B30" s="49" t="str">
        <f>'Copy paste to Here'!C34</f>
        <v>ULBC3</v>
      </c>
      <c r="C30" s="50" t="s">
        <v>108</v>
      </c>
      <c r="D30" s="50">
        <f>Invoice!B34</f>
        <v>2</v>
      </c>
      <c r="E30" s="51">
        <f>'Shipping Invoice'!K34*$N$1</f>
        <v>1</v>
      </c>
      <c r="F30" s="51">
        <f t="shared" si="0"/>
        <v>2</v>
      </c>
      <c r="G30" s="52">
        <f t="shared" si="1"/>
        <v>43.37</v>
      </c>
      <c r="H30" s="55">
        <f t="shared" si="2"/>
        <v>86.74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Titanium G23 labret, 1.2mm (16g) with a 3mm bezel set jewel ballLength: 10mmCrystal Color: Aquamarine</v>
      </c>
      <c r="B31" s="49" t="str">
        <f>'Copy paste to Here'!C35</f>
        <v>ULBC3</v>
      </c>
      <c r="C31" s="50" t="s">
        <v>108</v>
      </c>
      <c r="D31" s="50">
        <f>Invoice!B35</f>
        <v>2</v>
      </c>
      <c r="E31" s="51">
        <f>'Shipping Invoice'!K35*$N$1</f>
        <v>1</v>
      </c>
      <c r="F31" s="51">
        <f t="shared" si="0"/>
        <v>2</v>
      </c>
      <c r="G31" s="52">
        <f t="shared" si="1"/>
        <v>43.37</v>
      </c>
      <c r="H31" s="55">
        <f t="shared" si="2"/>
        <v>86.74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Titanium G23 labret, 1.2mm (16g) with a 3mm bezel set jewel ballLength: 10mmCrystal Color: Light Amethyst</v>
      </c>
      <c r="B32" s="49" t="str">
        <f>'Copy paste to Here'!C36</f>
        <v>ULBC3</v>
      </c>
      <c r="C32" s="50" t="s">
        <v>108</v>
      </c>
      <c r="D32" s="50">
        <f>Invoice!B36</f>
        <v>2</v>
      </c>
      <c r="E32" s="51">
        <f>'Shipping Invoice'!K36*$N$1</f>
        <v>1</v>
      </c>
      <c r="F32" s="51">
        <f t="shared" si="0"/>
        <v>2</v>
      </c>
      <c r="G32" s="52">
        <f t="shared" si="1"/>
        <v>43.37</v>
      </c>
      <c r="H32" s="55">
        <f t="shared" si="2"/>
        <v>86.74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Titanium G23 labret, 1.2mm (16g) with a 3mm bezel set jewel ballLength: 10mmCrystal Color: AB Rose</v>
      </c>
      <c r="B33" s="49" t="str">
        <f>'Copy paste to Here'!C37</f>
        <v>ULBC3</v>
      </c>
      <c r="C33" s="50" t="s">
        <v>108</v>
      </c>
      <c r="D33" s="50">
        <f>Invoice!B37</f>
        <v>2</v>
      </c>
      <c r="E33" s="51">
        <f>'Shipping Invoice'!K37*$N$1</f>
        <v>1</v>
      </c>
      <c r="F33" s="51">
        <f t="shared" si="0"/>
        <v>2</v>
      </c>
      <c r="G33" s="52">
        <f t="shared" si="1"/>
        <v>43.37</v>
      </c>
      <c r="H33" s="55">
        <f t="shared" si="2"/>
        <v>86.74</v>
      </c>
    </row>
    <row r="34" spans="1:8" s="54" customFormat="1" ht="38.25">
      <c r="A34" s="48" t="str">
        <f>IF(LEN('Copy paste to Here'!G38) &gt; 5, CONCATENATE('Copy paste to Here'!G38, 'Copy paste to Here'!D38, 'Copy paste to Here'!E38), "Empty Cell")</f>
        <v>Titanium G23 internally threaded labret, 1.2mm (16g) with 2mm to 5mm round color Cubic Zirconia (CZ) stone in prong set topLength: 7mm with 2mm top partCz Color: Rose</v>
      </c>
      <c r="B34" s="49" t="str">
        <f>'Copy paste to Here'!C38</f>
        <v>ULBIN12</v>
      </c>
      <c r="C34" s="50" t="s">
        <v>149</v>
      </c>
      <c r="D34" s="50">
        <f>Invoice!B38</f>
        <v>3</v>
      </c>
      <c r="E34" s="51">
        <f>'Shipping Invoice'!K38*$N$1</f>
        <v>1.61</v>
      </c>
      <c r="F34" s="51">
        <f t="shared" si="0"/>
        <v>4.83</v>
      </c>
      <c r="G34" s="52">
        <f t="shared" si="1"/>
        <v>69.825699999999998</v>
      </c>
      <c r="H34" s="55">
        <f t="shared" si="2"/>
        <v>209.47710000000001</v>
      </c>
    </row>
    <row r="35" spans="1:8" s="54" customFormat="1" ht="38.25">
      <c r="A35" s="48" t="str">
        <f>IF(LEN('Copy paste to Here'!G39) &gt; 5, CONCATENATE('Copy paste to Here'!G39, 'Copy paste to Here'!D39, 'Copy paste to Here'!E39), "Empty Cell")</f>
        <v>Titanium G23 internally threaded labret, 1.2mm (16g) with 2mm to 5mm round color Cubic Zirconia (CZ) stone in prong set topLength: 7mm with 2mm top partCz Color: AB</v>
      </c>
      <c r="B35" s="49" t="str">
        <f>'Copy paste to Here'!C39</f>
        <v>ULBIN12</v>
      </c>
      <c r="C35" s="50" t="s">
        <v>149</v>
      </c>
      <c r="D35" s="50">
        <f>Invoice!B39</f>
        <v>3</v>
      </c>
      <c r="E35" s="51">
        <f>'Shipping Invoice'!K39*$N$1</f>
        <v>1.61</v>
      </c>
      <c r="F35" s="51">
        <f t="shared" si="0"/>
        <v>4.83</v>
      </c>
      <c r="G35" s="52">
        <f t="shared" si="1"/>
        <v>69.825699999999998</v>
      </c>
      <c r="H35" s="55">
        <f t="shared" si="2"/>
        <v>209.47710000000001</v>
      </c>
    </row>
    <row r="36" spans="1:8" s="54" customFormat="1" ht="36">
      <c r="A36" s="48" t="str">
        <f>IF(LEN('Copy paste to Here'!G40) &gt; 5, CONCATENATE('Copy paste to Here'!G40, 'Copy paste to Here'!D40, 'Copy paste to Here'!E40), "Empty Cell")</f>
        <v>High polish and PVD plated titanium G23 internally threaded labret, 1.2mm (16g) with a 3mm flat heart shaped topColor: High PolishLength: 7mm</v>
      </c>
      <c r="B36" s="49" t="str">
        <f>'Copy paste to Here'!C40</f>
        <v>ULBIN3</v>
      </c>
      <c r="C36" s="50" t="s">
        <v>127</v>
      </c>
      <c r="D36" s="50">
        <f>Invoice!B40</f>
        <v>2</v>
      </c>
      <c r="E36" s="51">
        <f>'Shipping Invoice'!K40*$N$1</f>
        <v>1.53</v>
      </c>
      <c r="F36" s="51">
        <f t="shared" si="0"/>
        <v>3.06</v>
      </c>
      <c r="G36" s="52">
        <f t="shared" si="1"/>
        <v>66.356099999999998</v>
      </c>
      <c r="H36" s="55">
        <f t="shared" si="2"/>
        <v>132.7122</v>
      </c>
    </row>
    <row r="37" spans="1:8" s="54" customFormat="1" ht="36">
      <c r="A37" s="48" t="str">
        <f>IF(LEN('Copy paste to Here'!G41) &gt; 5, CONCATENATE('Copy paste to Here'!G41, 'Copy paste to Here'!D41, 'Copy paste to Here'!E41), "Empty Cell")</f>
        <v>High polish and PVD plated titanium G23 internally threaded labret, 1.2mm (16g) with a 3mm flat heart shaped topColor: High PolishLength: 8mm</v>
      </c>
      <c r="B37" s="49" t="str">
        <f>'Copy paste to Here'!C41</f>
        <v>ULBIN3</v>
      </c>
      <c r="C37" s="50" t="s">
        <v>127</v>
      </c>
      <c r="D37" s="50">
        <f>Invoice!B41</f>
        <v>2</v>
      </c>
      <c r="E37" s="51">
        <f>'Shipping Invoice'!K41*$N$1</f>
        <v>1.53</v>
      </c>
      <c r="F37" s="51">
        <f t="shared" si="0"/>
        <v>3.06</v>
      </c>
      <c r="G37" s="52">
        <f t="shared" si="1"/>
        <v>66.356099999999998</v>
      </c>
      <c r="H37" s="55">
        <f t="shared" si="2"/>
        <v>132.7122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PVD plated titanium G23 internally threaded labret, 1.2mm (16g) with a 3mm flat moon shaped topColor: High PolishLength: 7mm</v>
      </c>
      <c r="B38" s="49" t="str">
        <f>'Copy paste to Here'!C42</f>
        <v>ULBIN5</v>
      </c>
      <c r="C38" s="50" t="s">
        <v>132</v>
      </c>
      <c r="D38" s="50">
        <f>Invoice!B42</f>
        <v>2</v>
      </c>
      <c r="E38" s="51">
        <f>'Shipping Invoice'!K42*$N$1</f>
        <v>1.53</v>
      </c>
      <c r="F38" s="51">
        <f t="shared" si="0"/>
        <v>3.06</v>
      </c>
      <c r="G38" s="52">
        <f t="shared" si="1"/>
        <v>66.356099999999998</v>
      </c>
      <c r="H38" s="55">
        <f t="shared" si="2"/>
        <v>132.7122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PVD plated titanium G23 internally threaded labret, 1.2mm (16g) with a 3mm flat moon shaped topColor: High PolishLength: 8mm</v>
      </c>
      <c r="B39" s="49" t="str">
        <f>'Copy paste to Here'!C43</f>
        <v>ULBIN5</v>
      </c>
      <c r="C39" s="50" t="s">
        <v>132</v>
      </c>
      <c r="D39" s="50">
        <f>Invoice!B43</f>
        <v>2</v>
      </c>
      <c r="E39" s="51">
        <f>'Shipping Invoice'!K43*$N$1</f>
        <v>1.53</v>
      </c>
      <c r="F39" s="51">
        <f t="shared" si="0"/>
        <v>3.06</v>
      </c>
      <c r="G39" s="52">
        <f t="shared" si="1"/>
        <v>66.356099999999998</v>
      </c>
      <c r="H39" s="55">
        <f t="shared" si="2"/>
        <v>132.7122</v>
      </c>
    </row>
    <row r="40" spans="1:8" s="54" customFormat="1" ht="48">
      <c r="A40" s="48" t="str">
        <f>IF(LEN('Copy paste to Here'!G44) &gt; 5, CONCATENATE('Copy paste to Here'!G44, 'Copy paste to Here'!D44, 'Copy paste to Here'!E44), "Empty Cell")</f>
        <v>High polished titanium G23 nose screw, 1mm (18g) with a 1.5mm to 2.5mm bezel set color round crystal - length: 6.5mm and 7.2mmLength: 6.5mm with 2.5mm top partCrystal Color: Assorted</v>
      </c>
      <c r="B40" s="49" t="str">
        <f>'Copy paste to Here'!C44</f>
        <v>UNSC</v>
      </c>
      <c r="C40" s="50" t="s">
        <v>136</v>
      </c>
      <c r="D40" s="50">
        <f>Invoice!B44</f>
        <v>5</v>
      </c>
      <c r="E40" s="51">
        <f>'Shipping Invoice'!K44*$N$1</f>
        <v>1.03</v>
      </c>
      <c r="F40" s="51">
        <f t="shared" si="0"/>
        <v>5.15</v>
      </c>
      <c r="G40" s="52">
        <f t="shared" si="1"/>
        <v>44.671099999999996</v>
      </c>
      <c r="H40" s="55">
        <f t="shared" si="2"/>
        <v>223.35549999999998</v>
      </c>
    </row>
    <row r="41" spans="1:8" s="54" customFormat="1" ht="48">
      <c r="A41" s="48" t="str">
        <f>IF(LEN('Copy paste to Here'!G45) &gt; 5, CONCATENATE('Copy paste to Here'!G45, 'Copy paste to Here'!D45, 'Copy paste to Here'!E45), "Empty Cell")</f>
        <v>High polished titanium G23 nose screw, 1mm (18g) with a 1.5mm to 2.5mm bezel set color round crystal - length: 6.5mm and 7.2mmLength: 7.2mm with 2.5mm top partCrystal Color: Assorted</v>
      </c>
      <c r="B41" s="49" t="str">
        <f>'Copy paste to Here'!C45</f>
        <v>UNSC</v>
      </c>
      <c r="C41" s="50" t="s">
        <v>150</v>
      </c>
      <c r="D41" s="50">
        <f>Invoice!B45</f>
        <v>5</v>
      </c>
      <c r="E41" s="51">
        <f>'Shipping Invoice'!K45*$N$1</f>
        <v>0.96</v>
      </c>
      <c r="F41" s="51">
        <f t="shared" si="0"/>
        <v>4.8</v>
      </c>
      <c r="G41" s="52">
        <f t="shared" si="1"/>
        <v>41.635199999999998</v>
      </c>
      <c r="H41" s="55">
        <f t="shared" si="2"/>
        <v>208.17599999999999</v>
      </c>
    </row>
    <row r="42" spans="1:8" s="54" customFormat="1" ht="51">
      <c r="A42" s="48" t="str">
        <f>IF(LEN('Copy paste to Here'!G46) &gt; 5, CONCATENATE('Copy paste to Here'!G46, 'Copy paste to Here'!D46, 'Copy paste to Here'!E46), "Empty Cell")</f>
        <v>High polish and PVD plated titanium G23 hinged segment ring, 1.2mm (16g) with forward facing CNC set Cubic Zirconia (CZ) stones in a heart design - Available for left and right sidesColor: High PolishLength: Left side 8mm</v>
      </c>
      <c r="B42" s="49" t="str">
        <f>'Copy paste to Here'!C46</f>
        <v>USGSH27</v>
      </c>
      <c r="C42" s="50" t="s">
        <v>151</v>
      </c>
      <c r="D42" s="50">
        <f>Invoice!B46</f>
        <v>2</v>
      </c>
      <c r="E42" s="51">
        <f>'Shipping Invoice'!K46*$N$1</f>
        <v>5.96</v>
      </c>
      <c r="F42" s="51">
        <f t="shared" si="0"/>
        <v>11.92</v>
      </c>
      <c r="G42" s="52">
        <f t="shared" si="1"/>
        <v>258.48519999999996</v>
      </c>
      <c r="H42" s="55">
        <f t="shared" si="2"/>
        <v>516.97039999999993</v>
      </c>
    </row>
    <row r="43" spans="1:8" s="54" customFormat="1" ht="51">
      <c r="A43" s="48" t="str">
        <f>IF(LEN('Copy paste to Here'!G47) &gt; 5, CONCATENATE('Copy paste to Here'!G47, 'Copy paste to Here'!D47, 'Copy paste to Here'!E47), "Empty Cell")</f>
        <v>High polish and PVD plated titanium G23 hinged segment ring, 1.2mm (16g) with forward facing CNC set Cubic Zirconia (CZ) stones in a heart design - Available for left and right sidesColor: High PolishLength: Right side 8mm</v>
      </c>
      <c r="B43" s="49" t="str">
        <f>'Copy paste to Here'!C47</f>
        <v>USGSH27</v>
      </c>
      <c r="C43" s="50" t="s">
        <v>152</v>
      </c>
      <c r="D43" s="50">
        <f>Invoice!B47</f>
        <v>2</v>
      </c>
      <c r="E43" s="51">
        <f>'Shipping Invoice'!K47*$N$1</f>
        <v>5.96</v>
      </c>
      <c r="F43" s="51">
        <f t="shared" si="0"/>
        <v>11.92</v>
      </c>
      <c r="G43" s="52">
        <f t="shared" si="1"/>
        <v>258.48519999999996</v>
      </c>
      <c r="H43" s="55">
        <f t="shared" si="2"/>
        <v>516.97039999999993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136.01</v>
      </c>
      <c r="G1000" s="52"/>
      <c r="H1000" s="53">
        <f t="shared" ref="H1000:H1007" si="49">F1000*$E$14</f>
        <v>5898.7536999999993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Invoice!K49</f>
        <v>16.21</v>
      </c>
      <c r="G1001" s="52"/>
      <c r="H1001" s="53">
        <f t="shared" si="49"/>
        <v>703.02769999999998</v>
      </c>
    </row>
    <row r="1002" spans="1:14" s="54" customFormat="1" outlineLevel="1">
      <c r="A1002" s="48" t="s">
        <v>55</v>
      </c>
      <c r="B1002" s="67"/>
      <c r="C1002" s="68"/>
      <c r="D1002" s="68"/>
      <c r="E1002" s="116"/>
      <c r="F1002" s="51">
        <f>Invoice!K50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152.22</v>
      </c>
      <c r="G1003" s="52"/>
      <c r="H1003" s="53">
        <f t="shared" si="49"/>
        <v>6601.7813999999998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5898.7536999999993</v>
      </c>
    </row>
    <row r="1010" spans="1:8" s="15" customFormat="1">
      <c r="A1010" s="16"/>
      <c r="E1010" s="15" t="s">
        <v>47</v>
      </c>
      <c r="H1010" s="118">
        <f>(SUMIF($A$1000:$A$1008,"Total:",$H$1000:$H$1008))</f>
        <v>6601.7813999999998</v>
      </c>
    </row>
    <row r="1011" spans="1:8" s="15" customFormat="1">
      <c r="E1011" s="15" t="s">
        <v>48</v>
      </c>
      <c r="H1011" s="119">
        <f>H1013-H1012</f>
        <v>6169.8899999999994</v>
      </c>
    </row>
    <row r="1012" spans="1:8" s="15" customFormat="1">
      <c r="E1012" s="15" t="s">
        <v>49</v>
      </c>
      <c r="H1012" s="119">
        <f>ROUND((H1013*7)/107,2)</f>
        <v>431.89</v>
      </c>
    </row>
    <row r="1013" spans="1:8" s="15" customFormat="1">
      <c r="E1013" s="16" t="s">
        <v>50</v>
      </c>
      <c r="H1013" s="120">
        <f>ROUND((SUMIF($A$1000:$A$1008,"Total:",$H$1000:$H$1008)),2)</f>
        <v>6601.78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8" stopIfTrue="1" operator="containsText" text="Empty Cell">
      <formula>NOT(ISERROR(SEARCH("Empty Cell",A18)))</formula>
    </cfRule>
  </conditionalFormatting>
  <conditionalFormatting sqref="C18:D77 B27 C79:D999">
    <cfRule type="cellIs" dxfId="3" priority="13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7" stopIfTrue="1" operator="equal">
      <formula>0</formula>
    </cfRule>
  </conditionalFormatting>
  <conditionalFormatting sqref="F10:F15 B18:H77 D79:H1001 B79:C1007 D1002 F1002:H1002 D1003:H1007">
    <cfRule type="cellIs" dxfId="0" priority="12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0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26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92</v>
      </c>
      <c r="B1" s="2" t="s">
        <v>93</v>
      </c>
    </row>
    <row r="2" spans="1:2">
      <c r="A2" s="2" t="s">
        <v>92</v>
      </c>
      <c r="B2" s="2" t="s">
        <v>95</v>
      </c>
    </row>
    <row r="3" spans="1:2">
      <c r="A3" s="2" t="s">
        <v>96</v>
      </c>
      <c r="B3" s="2" t="s">
        <v>97</v>
      </c>
    </row>
    <row r="4" spans="1:2">
      <c r="A4" s="2" t="s">
        <v>96</v>
      </c>
      <c r="B4" s="2" t="s">
        <v>100</v>
      </c>
    </row>
    <row r="5" spans="1:2">
      <c r="A5" s="2" t="s">
        <v>96</v>
      </c>
      <c r="B5" s="2" t="s">
        <v>101</v>
      </c>
    </row>
    <row r="6" spans="1:2">
      <c r="A6" s="2" t="s">
        <v>96</v>
      </c>
      <c r="B6" s="2" t="s">
        <v>102</v>
      </c>
    </row>
    <row r="7" spans="1:2">
      <c r="A7" s="2" t="s">
        <v>103</v>
      </c>
      <c r="B7" s="2" t="s">
        <v>104</v>
      </c>
    </row>
    <row r="8" spans="1:2">
      <c r="A8" s="2" t="s">
        <v>103</v>
      </c>
      <c r="B8" s="2" t="s">
        <v>107</v>
      </c>
    </row>
    <row r="9" spans="1:2">
      <c r="A9" s="2" t="s">
        <v>108</v>
      </c>
      <c r="B9" s="2" t="s">
        <v>109</v>
      </c>
    </row>
    <row r="10" spans="1:2">
      <c r="A10" s="2" t="s">
        <v>108</v>
      </c>
      <c r="B10" s="2" t="s">
        <v>111</v>
      </c>
    </row>
    <row r="11" spans="1:2">
      <c r="A11" s="2" t="s">
        <v>108</v>
      </c>
      <c r="B11" s="2" t="s">
        <v>112</v>
      </c>
    </row>
    <row r="12" spans="1:2">
      <c r="A12" s="2" t="s">
        <v>108</v>
      </c>
      <c r="B12" s="2" t="s">
        <v>114</v>
      </c>
    </row>
    <row r="13" spans="1:2">
      <c r="A13" s="2" t="s">
        <v>108</v>
      </c>
      <c r="B13" s="2" t="s">
        <v>116</v>
      </c>
    </row>
    <row r="14" spans="1:2">
      <c r="A14" s="2" t="s">
        <v>108</v>
      </c>
      <c r="B14" s="2" t="s">
        <v>117</v>
      </c>
    </row>
    <row r="15" spans="1:2">
      <c r="A15" s="2" t="s">
        <v>108</v>
      </c>
      <c r="B15" s="2" t="s">
        <v>118</v>
      </c>
    </row>
    <row r="16" spans="1:2">
      <c r="A16" s="2" t="s">
        <v>108</v>
      </c>
      <c r="B16" s="2" t="s">
        <v>119</v>
      </c>
    </row>
    <row r="17" spans="1:2">
      <c r="A17" s="2" t="s">
        <v>149</v>
      </c>
      <c r="B17" s="2" t="s">
        <v>121</v>
      </c>
    </row>
    <row r="18" spans="1:2">
      <c r="A18" s="2" t="s">
        <v>149</v>
      </c>
      <c r="B18" s="2" t="s">
        <v>125</v>
      </c>
    </row>
    <row r="19" spans="1:2">
      <c r="A19" s="2" t="s">
        <v>127</v>
      </c>
      <c r="B19" s="2" t="s">
        <v>128</v>
      </c>
    </row>
    <row r="20" spans="1:2">
      <c r="A20" s="2" t="s">
        <v>127</v>
      </c>
      <c r="B20" s="2" t="s">
        <v>131</v>
      </c>
    </row>
    <row r="21" spans="1:2">
      <c r="A21" s="2" t="s">
        <v>132</v>
      </c>
      <c r="B21" s="2" t="s">
        <v>133</v>
      </c>
    </row>
    <row r="22" spans="1:2">
      <c r="A22" s="2" t="s">
        <v>132</v>
      </c>
      <c r="B22" s="2" t="s">
        <v>135</v>
      </c>
    </row>
    <row r="23" spans="1:2">
      <c r="A23" s="2" t="s">
        <v>136</v>
      </c>
      <c r="B23" s="2" t="s">
        <v>137</v>
      </c>
    </row>
    <row r="24" spans="1:2">
      <c r="A24" s="2" t="s">
        <v>150</v>
      </c>
      <c r="B24" s="2" t="s">
        <v>141</v>
      </c>
    </row>
    <row r="25" spans="1:2">
      <c r="A25" s="2" t="s">
        <v>151</v>
      </c>
      <c r="B25" s="2" t="s">
        <v>144</v>
      </c>
    </row>
    <row r="26" spans="1:2">
      <c r="A26" s="2" t="s">
        <v>152</v>
      </c>
      <c r="B26" s="2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2024-10-31T04:23:11Z</cp:lastPrinted>
  <dcterms:created xsi:type="dcterms:W3CDTF">2009-06-02T18:56:54Z</dcterms:created>
  <dcterms:modified xsi:type="dcterms:W3CDTF">2024-10-31T04:23:13Z</dcterms:modified>
</cp:coreProperties>
</file>