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ACD6A0B-7232-42F0-AFBD-7C61498512FC}"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Invoice!$A$1:$K$213</definedName>
    <definedName name="_xlnm.Print_Area" localSheetId="2">'Shipping Invoice'!$A$1:$L$203</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3" i="6" l="1"/>
  <c r="F1002" i="6"/>
  <c r="A1002" i="6"/>
  <c r="A1001" i="6"/>
  <c r="J200" i="2"/>
  <c r="K201" i="7"/>
  <c r="E188" i="6"/>
  <c r="E173" i="6"/>
  <c r="E171" i="6"/>
  <c r="E167" i="6"/>
  <c r="E165" i="6"/>
  <c r="E164" i="6"/>
  <c r="E155" i="6"/>
  <c r="E141" i="6"/>
  <c r="E140" i="6"/>
  <c r="E135" i="6"/>
  <c r="E134" i="6"/>
  <c r="E131" i="6"/>
  <c r="E123" i="6"/>
  <c r="E110" i="6"/>
  <c r="E107" i="6"/>
  <c r="E105" i="6"/>
  <c r="E104" i="6"/>
  <c r="E101" i="6"/>
  <c r="E99" i="6"/>
  <c r="E92" i="6"/>
  <c r="E87" i="6"/>
  <c r="E77" i="6"/>
  <c r="E75" i="6"/>
  <c r="E74" i="6"/>
  <c r="E71" i="6"/>
  <c r="E69" i="6"/>
  <c r="E68" i="6"/>
  <c r="E59" i="6"/>
  <c r="E56" i="6"/>
  <c r="E45" i="6"/>
  <c r="E44" i="6"/>
  <c r="E41" i="6"/>
  <c r="E39" i="6"/>
  <c r="E38" i="6"/>
  <c r="E35" i="6"/>
  <c r="E33" i="6"/>
  <c r="E27" i="6"/>
  <c r="E23" i="6"/>
  <c r="E20" i="6"/>
  <c r="K14" i="7"/>
  <c r="K17" i="7"/>
  <c r="K10" i="7"/>
  <c r="I196" i="7"/>
  <c r="I195" i="7"/>
  <c r="I194" i="7"/>
  <c r="I191" i="7"/>
  <c r="I189" i="7"/>
  <c r="I188" i="7"/>
  <c r="I185" i="7"/>
  <c r="I183" i="7"/>
  <c r="I182" i="7"/>
  <c r="I179" i="7"/>
  <c r="I177" i="7"/>
  <c r="I174" i="7"/>
  <c r="I172" i="7"/>
  <c r="I171" i="7"/>
  <c r="I168" i="7"/>
  <c r="I166" i="7"/>
  <c r="I163" i="7"/>
  <c r="I161" i="7"/>
  <c r="I160" i="7"/>
  <c r="I157" i="7"/>
  <c r="I155" i="7"/>
  <c r="I154" i="7"/>
  <c r="I152" i="7"/>
  <c r="I150" i="7"/>
  <c r="I149" i="7"/>
  <c r="I146" i="7"/>
  <c r="I144" i="7"/>
  <c r="I143" i="7"/>
  <c r="I140" i="7"/>
  <c r="I138" i="7"/>
  <c r="I137" i="7"/>
  <c r="I134" i="7"/>
  <c r="I132" i="7"/>
  <c r="I131" i="7"/>
  <c r="I128" i="7"/>
  <c r="I126" i="7"/>
  <c r="I123" i="7"/>
  <c r="I121" i="7"/>
  <c r="I118" i="7"/>
  <c r="I116" i="7"/>
  <c r="I115" i="7"/>
  <c r="I113" i="7"/>
  <c r="I111" i="7"/>
  <c r="I110" i="7"/>
  <c r="I107" i="7"/>
  <c r="I105" i="7"/>
  <c r="I102" i="7"/>
  <c r="I100" i="7"/>
  <c r="I99" i="7"/>
  <c r="I96" i="7"/>
  <c r="I94" i="7"/>
  <c r="I93" i="7"/>
  <c r="I90" i="7"/>
  <c r="I88" i="7"/>
  <c r="I85" i="7"/>
  <c r="I83" i="7"/>
  <c r="I82" i="7"/>
  <c r="I79" i="7"/>
  <c r="I77" i="7"/>
  <c r="I76" i="7"/>
  <c r="I73" i="7"/>
  <c r="I71" i="7"/>
  <c r="I70" i="7"/>
  <c r="I67" i="7"/>
  <c r="I65" i="7"/>
  <c r="I64" i="7"/>
  <c r="I62" i="7"/>
  <c r="I60" i="7"/>
  <c r="I59" i="7"/>
  <c r="I56" i="7"/>
  <c r="I54" i="7"/>
  <c r="I53" i="7"/>
  <c r="I51" i="7"/>
  <c r="I50" i="7"/>
  <c r="I48" i="7"/>
  <c r="I47" i="7"/>
  <c r="I45" i="7"/>
  <c r="I44" i="7"/>
  <c r="I42" i="7"/>
  <c r="I41" i="7"/>
  <c r="I39" i="7"/>
  <c r="I38" i="7"/>
  <c r="I36" i="7"/>
  <c r="I35" i="7"/>
  <c r="I33" i="7"/>
  <c r="I32" i="7"/>
  <c r="I30" i="7"/>
  <c r="I29" i="7"/>
  <c r="I27" i="7"/>
  <c r="I26" i="7"/>
  <c r="I24" i="7"/>
  <c r="I23" i="7"/>
  <c r="I198" i="7"/>
  <c r="N1" i="6"/>
  <c r="E192" i="6" s="1"/>
  <c r="F1001" i="6"/>
  <c r="D193" i="6"/>
  <c r="B198" i="7" s="1"/>
  <c r="D192" i="6"/>
  <c r="B197" i="7" s="1"/>
  <c r="D191" i="6"/>
  <c r="B196" i="7" s="1"/>
  <c r="D190" i="6"/>
  <c r="B195" i="7" s="1"/>
  <c r="D189" i="6"/>
  <c r="B194" i="7" s="1"/>
  <c r="D188" i="6"/>
  <c r="B193" i="7" s="1"/>
  <c r="D187" i="6"/>
  <c r="B192" i="7" s="1"/>
  <c r="D186" i="6"/>
  <c r="B191" i="7" s="1"/>
  <c r="D185" i="6"/>
  <c r="B190" i="7" s="1"/>
  <c r="D184" i="6"/>
  <c r="B189" i="7" s="1"/>
  <c r="D183" i="6"/>
  <c r="B188" i="7" s="1"/>
  <c r="K188" i="7" s="1"/>
  <c r="D182" i="6"/>
  <c r="B187" i="7" s="1"/>
  <c r="D181" i="6"/>
  <c r="B186" i="7" s="1"/>
  <c r="D180" i="6"/>
  <c r="B185" i="7" s="1"/>
  <c r="K185" i="7" s="1"/>
  <c r="D179" i="6"/>
  <c r="B184" i="7" s="1"/>
  <c r="D178" i="6"/>
  <c r="B183" i="7" s="1"/>
  <c r="D177" i="6"/>
  <c r="B182" i="7" s="1"/>
  <c r="D176" i="6"/>
  <c r="B181" i="7" s="1"/>
  <c r="D175" i="6"/>
  <c r="B180" i="7" s="1"/>
  <c r="D174" i="6"/>
  <c r="B179" i="7" s="1"/>
  <c r="D173" i="6"/>
  <c r="B178" i="7" s="1"/>
  <c r="D172" i="6"/>
  <c r="B177" i="7" s="1"/>
  <c r="D171" i="6"/>
  <c r="B176" i="7" s="1"/>
  <c r="D170" i="6"/>
  <c r="B175" i="7" s="1"/>
  <c r="D169" i="6"/>
  <c r="B174" i="7" s="1"/>
  <c r="D168" i="6"/>
  <c r="B173" i="7" s="1"/>
  <c r="D167" i="6"/>
  <c r="B172" i="7" s="1"/>
  <c r="D166" i="6"/>
  <c r="B171" i="7" s="1"/>
  <c r="D165" i="6"/>
  <c r="B170" i="7" s="1"/>
  <c r="D164" i="6"/>
  <c r="B169" i="7" s="1"/>
  <c r="D163" i="6"/>
  <c r="B168" i="7" s="1"/>
  <c r="D162" i="6"/>
  <c r="B167" i="7" s="1"/>
  <c r="D161" i="6"/>
  <c r="B166" i="7" s="1"/>
  <c r="D160" i="6"/>
  <c r="B165" i="7" s="1"/>
  <c r="D159" i="6"/>
  <c r="B164" i="7" s="1"/>
  <c r="D158" i="6"/>
  <c r="B163" i="7" s="1"/>
  <c r="D157" i="6"/>
  <c r="B162" i="7" s="1"/>
  <c r="D156" i="6"/>
  <c r="B161" i="7" s="1"/>
  <c r="K161" i="7" s="1"/>
  <c r="D155" i="6"/>
  <c r="B160" i="7" s="1"/>
  <c r="D154" i="6"/>
  <c r="B159" i="7" s="1"/>
  <c r="D153" i="6"/>
  <c r="B158" i="7" s="1"/>
  <c r="D152" i="6"/>
  <c r="B157" i="7" s="1"/>
  <c r="D151" i="6"/>
  <c r="B156" i="7" s="1"/>
  <c r="D150" i="6"/>
  <c r="B155" i="7" s="1"/>
  <c r="D149" i="6"/>
  <c r="B154" i="7" s="1"/>
  <c r="D148" i="6"/>
  <c r="B153" i="7" s="1"/>
  <c r="D147" i="6"/>
  <c r="B152" i="7" s="1"/>
  <c r="K152" i="7" s="1"/>
  <c r="D146" i="6"/>
  <c r="B151" i="7" s="1"/>
  <c r="D145" i="6"/>
  <c r="B150" i="7" s="1"/>
  <c r="K150" i="7" s="1"/>
  <c r="D144" i="6"/>
  <c r="B149" i="7" s="1"/>
  <c r="K149" i="7" s="1"/>
  <c r="D143" i="6"/>
  <c r="B148" i="7" s="1"/>
  <c r="D142" i="6"/>
  <c r="B147" i="7" s="1"/>
  <c r="D141" i="6"/>
  <c r="B146" i="7" s="1"/>
  <c r="K146" i="7" s="1"/>
  <c r="D140" i="6"/>
  <c r="B145" i="7" s="1"/>
  <c r="D139" i="6"/>
  <c r="B144" i="7" s="1"/>
  <c r="D138" i="6"/>
  <c r="B143" i="7" s="1"/>
  <c r="D137" i="6"/>
  <c r="B142" i="7" s="1"/>
  <c r="D136" i="6"/>
  <c r="B141" i="7" s="1"/>
  <c r="D135" i="6"/>
  <c r="B140" i="7" s="1"/>
  <c r="K140" i="7" s="1"/>
  <c r="D134" i="6"/>
  <c r="B139" i="7" s="1"/>
  <c r="D133" i="6"/>
  <c r="B138" i="7" s="1"/>
  <c r="K138" i="7" s="1"/>
  <c r="D132" i="6"/>
  <c r="B137" i="7" s="1"/>
  <c r="K137" i="7" s="1"/>
  <c r="D131" i="6"/>
  <c r="B136" i="7" s="1"/>
  <c r="D130" i="6"/>
  <c r="B135" i="7" s="1"/>
  <c r="D129" i="6"/>
  <c r="B134" i="7" s="1"/>
  <c r="K134" i="7" s="1"/>
  <c r="D128" i="6"/>
  <c r="B133" i="7" s="1"/>
  <c r="D127" i="6"/>
  <c r="B132" i="7" s="1"/>
  <c r="D126" i="6"/>
  <c r="B131" i="7" s="1"/>
  <c r="D125" i="6"/>
  <c r="B130" i="7" s="1"/>
  <c r="D124" i="6"/>
  <c r="B129" i="7" s="1"/>
  <c r="D123" i="6"/>
  <c r="B128" i="7" s="1"/>
  <c r="K128" i="7" s="1"/>
  <c r="D122" i="6"/>
  <c r="B127" i="7" s="1"/>
  <c r="D121" i="6"/>
  <c r="B126" i="7" s="1"/>
  <c r="D120" i="6"/>
  <c r="B125" i="7" s="1"/>
  <c r="D119" i="6"/>
  <c r="B124" i="7" s="1"/>
  <c r="D118" i="6"/>
  <c r="B123" i="7" s="1"/>
  <c r="D117" i="6"/>
  <c r="B122" i="7" s="1"/>
  <c r="D116" i="6"/>
  <c r="B121" i="7" s="1"/>
  <c r="D115" i="6"/>
  <c r="B120" i="7" s="1"/>
  <c r="D114" i="6"/>
  <c r="B119" i="7" s="1"/>
  <c r="D113" i="6"/>
  <c r="B118" i="7" s="1"/>
  <c r="D112" i="6"/>
  <c r="B117" i="7" s="1"/>
  <c r="D111" i="6"/>
  <c r="B116" i="7" s="1"/>
  <c r="D110" i="6"/>
  <c r="B115" i="7" s="1"/>
  <c r="D109" i="6"/>
  <c r="B114" i="7" s="1"/>
  <c r="D108" i="6"/>
  <c r="B113" i="7" s="1"/>
  <c r="K113" i="7" s="1"/>
  <c r="D107" i="6"/>
  <c r="B112" i="7" s="1"/>
  <c r="D106" i="6"/>
  <c r="B111" i="7" s="1"/>
  <c r="D105" i="6"/>
  <c r="B110" i="7" s="1"/>
  <c r="K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B97" i="7" s="1"/>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K83" i="7" s="1"/>
  <c r="D77" i="6"/>
  <c r="B82" i="7" s="1"/>
  <c r="D76" i="6"/>
  <c r="B81" i="7" s="1"/>
  <c r="D75" i="6"/>
  <c r="B80" i="7" s="1"/>
  <c r="D74" i="6"/>
  <c r="B79" i="7" s="1"/>
  <c r="D73" i="6"/>
  <c r="B78" i="7" s="1"/>
  <c r="D72" i="6"/>
  <c r="B77" i="7" s="1"/>
  <c r="K77" i="7" s="1"/>
  <c r="D71" i="6"/>
  <c r="B76" i="7" s="1"/>
  <c r="D70" i="6"/>
  <c r="B75" i="7" s="1"/>
  <c r="D69" i="6"/>
  <c r="B74" i="7" s="1"/>
  <c r="D68" i="6"/>
  <c r="B73" i="7" s="1"/>
  <c r="D67" i="6"/>
  <c r="B72" i="7" s="1"/>
  <c r="D66" i="6"/>
  <c r="B71" i="7" s="1"/>
  <c r="K71" i="7" s="1"/>
  <c r="D65" i="6"/>
  <c r="B70" i="7" s="1"/>
  <c r="D64" i="6"/>
  <c r="B69" i="7" s="1"/>
  <c r="D63" i="6"/>
  <c r="B68" i="7" s="1"/>
  <c r="D62" i="6"/>
  <c r="B67" i="7" s="1"/>
  <c r="D61" i="6"/>
  <c r="B66" i="7" s="1"/>
  <c r="D60" i="6"/>
  <c r="B65" i="7" s="1"/>
  <c r="K65" i="7" s="1"/>
  <c r="D59" i="6"/>
  <c r="B64" i="7" s="1"/>
  <c r="D58" i="6"/>
  <c r="B63" i="7" s="1"/>
  <c r="D57" i="6"/>
  <c r="B62" i="7" s="1"/>
  <c r="K62" i="7" s="1"/>
  <c r="D56" i="6"/>
  <c r="B61" i="7" s="1"/>
  <c r="D55" i="6"/>
  <c r="B60" i="7" s="1"/>
  <c r="K60" i="7" s="1"/>
  <c r="D54" i="6"/>
  <c r="B59" i="7" s="1"/>
  <c r="D53" i="6"/>
  <c r="B58" i="7" s="1"/>
  <c r="D52" i="6"/>
  <c r="B57" i="7" s="1"/>
  <c r="D51" i="6"/>
  <c r="B56" i="7" s="1"/>
  <c r="D50" i="6"/>
  <c r="B55" i="7" s="1"/>
  <c r="D49" i="6"/>
  <c r="B54" i="7" s="1"/>
  <c r="K54" i="7" s="1"/>
  <c r="D48" i="6"/>
  <c r="B53" i="7" s="1"/>
  <c r="K53" i="7" s="1"/>
  <c r="D47" i="6"/>
  <c r="B52" i="7" s="1"/>
  <c r="D46" i="6"/>
  <c r="B51" i="7" s="1"/>
  <c r="K51" i="7" s="1"/>
  <c r="D45" i="6"/>
  <c r="B50" i="7" s="1"/>
  <c r="K50" i="7" s="1"/>
  <c r="D44" i="6"/>
  <c r="B49" i="7" s="1"/>
  <c r="D43" i="6"/>
  <c r="B48" i="7" s="1"/>
  <c r="D42" i="6"/>
  <c r="B47" i="7" s="1"/>
  <c r="D41" i="6"/>
  <c r="B46" i="7" s="1"/>
  <c r="D40" i="6"/>
  <c r="B45" i="7" s="1"/>
  <c r="K45" i="7" s="1"/>
  <c r="D39" i="6"/>
  <c r="B44" i="7" s="1"/>
  <c r="K44" i="7" s="1"/>
  <c r="D38" i="6"/>
  <c r="B43" i="7" s="1"/>
  <c r="D37" i="6"/>
  <c r="B42" i="7" s="1"/>
  <c r="K42" i="7" s="1"/>
  <c r="D36" i="6"/>
  <c r="B41" i="7" s="1"/>
  <c r="K41" i="7" s="1"/>
  <c r="D35" i="6"/>
  <c r="B40" i="7" s="1"/>
  <c r="D34" i="6"/>
  <c r="B39" i="7" s="1"/>
  <c r="D33" i="6"/>
  <c r="B38" i="7" s="1"/>
  <c r="D32" i="6"/>
  <c r="B37" i="7" s="1"/>
  <c r="D31" i="6"/>
  <c r="B36" i="7" s="1"/>
  <c r="K36" i="7" s="1"/>
  <c r="D30" i="6"/>
  <c r="B35" i="7" s="1"/>
  <c r="K35" i="7" s="1"/>
  <c r="D29" i="6"/>
  <c r="B34" i="7" s="1"/>
  <c r="D28" i="6"/>
  <c r="B33" i="7" s="1"/>
  <c r="K33" i="7" s="1"/>
  <c r="D27" i="6"/>
  <c r="B32" i="7" s="1"/>
  <c r="K32" i="7" s="1"/>
  <c r="D26" i="6"/>
  <c r="B31" i="7" s="1"/>
  <c r="D25" i="6"/>
  <c r="B30" i="7" s="1"/>
  <c r="D24" i="6"/>
  <c r="B29" i="7" s="1"/>
  <c r="D23" i="6"/>
  <c r="B28" i="7" s="1"/>
  <c r="D22" i="6"/>
  <c r="B27" i="7" s="1"/>
  <c r="K27" i="7" s="1"/>
  <c r="D21" i="6"/>
  <c r="B26" i="7" s="1"/>
  <c r="K26" i="7" s="1"/>
  <c r="D20" i="6"/>
  <c r="B25" i="7" s="1"/>
  <c r="D19" i="6"/>
  <c r="B24" i="7" s="1"/>
  <c r="K24" i="7" s="1"/>
  <c r="D18" i="6"/>
  <c r="B23" i="7" s="1"/>
  <c r="K23" i="7" s="1"/>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E47" i="6" l="1"/>
  <c r="E80" i="6"/>
  <c r="E111" i="6"/>
  <c r="E143" i="6"/>
  <c r="E176" i="6"/>
  <c r="E50" i="6"/>
  <c r="E81" i="6"/>
  <c r="E113" i="6"/>
  <c r="E146" i="6"/>
  <c r="E177" i="6"/>
  <c r="E51" i="6"/>
  <c r="E83" i="6"/>
  <c r="E116" i="6"/>
  <c r="E147" i="6"/>
  <c r="E179" i="6"/>
  <c r="E21" i="6"/>
  <c r="E53" i="6"/>
  <c r="E86" i="6"/>
  <c r="E117" i="6"/>
  <c r="E149" i="6"/>
  <c r="E182" i="6"/>
  <c r="E119" i="6"/>
  <c r="E152" i="6"/>
  <c r="E183" i="6"/>
  <c r="E26" i="6"/>
  <c r="E57" i="6"/>
  <c r="E89" i="6"/>
  <c r="E122" i="6"/>
  <c r="E153" i="6"/>
  <c r="E185" i="6"/>
  <c r="E29" i="6"/>
  <c r="E62" i="6"/>
  <c r="E93" i="6"/>
  <c r="E125" i="6"/>
  <c r="E158" i="6"/>
  <c r="E189" i="6"/>
  <c r="E32" i="6"/>
  <c r="E63" i="6"/>
  <c r="E95" i="6"/>
  <c r="E128" i="6"/>
  <c r="E159" i="6"/>
  <c r="E191" i="6"/>
  <c r="E65" i="6"/>
  <c r="E98" i="6"/>
  <c r="E129" i="6"/>
  <c r="E161" i="6"/>
  <c r="E137" i="6"/>
  <c r="E170" i="6"/>
  <c r="K38" i="7"/>
  <c r="K56" i="7"/>
  <c r="K116" i="7"/>
  <c r="K47" i="7"/>
  <c r="K131" i="7"/>
  <c r="K143" i="7"/>
  <c r="K179" i="7"/>
  <c r="K191" i="7"/>
  <c r="K29" i="7"/>
  <c r="K39" i="7"/>
  <c r="K59" i="7"/>
  <c r="K107" i="7"/>
  <c r="K155" i="7"/>
  <c r="K30" i="7"/>
  <c r="K48" i="7"/>
  <c r="K132" i="7"/>
  <c r="K144" i="7"/>
  <c r="K182" i="7"/>
  <c r="K194" i="7"/>
  <c r="K96" i="7"/>
  <c r="K102" i="7"/>
  <c r="K168" i="7"/>
  <c r="K174" i="7"/>
  <c r="K198" i="7"/>
  <c r="K105" i="7"/>
  <c r="K67" i="7"/>
  <c r="K73" i="7"/>
  <c r="K79" i="7"/>
  <c r="K85" i="7"/>
  <c r="K115" i="7"/>
  <c r="K121" i="7"/>
  <c r="K157" i="7"/>
  <c r="K163" i="7"/>
  <c r="I25" i="7"/>
  <c r="K25" i="7" s="1"/>
  <c r="I31" i="7"/>
  <c r="K31" i="7" s="1"/>
  <c r="I37" i="7"/>
  <c r="K37" i="7" s="1"/>
  <c r="I43" i="7"/>
  <c r="K43" i="7" s="1"/>
  <c r="I49" i="7"/>
  <c r="K49" i="7" s="1"/>
  <c r="I55" i="7"/>
  <c r="K55" i="7" s="1"/>
  <c r="I61" i="7"/>
  <c r="K61" i="7" s="1"/>
  <c r="I66" i="7"/>
  <c r="I72" i="7"/>
  <c r="K72" i="7" s="1"/>
  <c r="I78" i="7"/>
  <c r="K78" i="7" s="1"/>
  <c r="I84" i="7"/>
  <c r="K84" i="7" s="1"/>
  <c r="I89" i="7"/>
  <c r="K89" i="7" s="1"/>
  <c r="I95" i="7"/>
  <c r="K95" i="7" s="1"/>
  <c r="I101" i="7"/>
  <c r="I106" i="7"/>
  <c r="K106" i="7" s="1"/>
  <c r="I112" i="7"/>
  <c r="K112" i="7" s="1"/>
  <c r="I117" i="7"/>
  <c r="K117" i="7" s="1"/>
  <c r="I122" i="7"/>
  <c r="I127" i="7"/>
  <c r="K127" i="7" s="1"/>
  <c r="I133" i="7"/>
  <c r="K133" i="7" s="1"/>
  <c r="I139" i="7"/>
  <c r="K139" i="7" s="1"/>
  <c r="I145" i="7"/>
  <c r="K145" i="7" s="1"/>
  <c r="I151" i="7"/>
  <c r="K151" i="7" s="1"/>
  <c r="I156" i="7"/>
  <c r="K156" i="7" s="1"/>
  <c r="I162" i="7"/>
  <c r="K162" i="7" s="1"/>
  <c r="I167" i="7"/>
  <c r="I173" i="7"/>
  <c r="K173" i="7" s="1"/>
  <c r="I178" i="7"/>
  <c r="I184" i="7"/>
  <c r="K184" i="7" s="1"/>
  <c r="I190" i="7"/>
  <c r="K195" i="7"/>
  <c r="K93" i="7"/>
  <c r="K99" i="7"/>
  <c r="K111" i="7"/>
  <c r="K123" i="7"/>
  <c r="K171" i="7"/>
  <c r="K183" i="7"/>
  <c r="K189" i="7"/>
  <c r="I57" i="7"/>
  <c r="K57" i="7" s="1"/>
  <c r="I63" i="7"/>
  <c r="K63" i="7" s="1"/>
  <c r="I68" i="7"/>
  <c r="K68" i="7" s="1"/>
  <c r="I74" i="7"/>
  <c r="I80" i="7"/>
  <c r="K80" i="7" s="1"/>
  <c r="I86" i="7"/>
  <c r="K86" i="7" s="1"/>
  <c r="I91" i="7"/>
  <c r="K91" i="7" s="1"/>
  <c r="I97" i="7"/>
  <c r="K97" i="7" s="1"/>
  <c r="I103" i="7"/>
  <c r="K103" i="7" s="1"/>
  <c r="I108" i="7"/>
  <c r="K108" i="7" s="1"/>
  <c r="I114" i="7"/>
  <c r="I119" i="7"/>
  <c r="K119" i="7" s="1"/>
  <c r="I124" i="7"/>
  <c r="K124" i="7" s="1"/>
  <c r="I129" i="7"/>
  <c r="K129" i="7" s="1"/>
  <c r="I135" i="7"/>
  <c r="K135" i="7" s="1"/>
  <c r="I141" i="7"/>
  <c r="K141" i="7" s="1"/>
  <c r="I147" i="7"/>
  <c r="K147" i="7" s="1"/>
  <c r="I153" i="7"/>
  <c r="K153" i="7" s="1"/>
  <c r="I158" i="7"/>
  <c r="K158" i="7" s="1"/>
  <c r="I164" i="7"/>
  <c r="K164" i="7" s="1"/>
  <c r="I169" i="7"/>
  <c r="K169" i="7" s="1"/>
  <c r="I175" i="7"/>
  <c r="K175" i="7" s="1"/>
  <c r="I180" i="7"/>
  <c r="I186" i="7"/>
  <c r="K186" i="7" s="1"/>
  <c r="I192" i="7"/>
  <c r="I197" i="7"/>
  <c r="K197" i="7" s="1"/>
  <c r="K122" i="7"/>
  <c r="K64" i="7"/>
  <c r="K70" i="7"/>
  <c r="K76" i="7"/>
  <c r="K82" i="7"/>
  <c r="K88" i="7"/>
  <c r="K94" i="7"/>
  <c r="K100" i="7"/>
  <c r="K118" i="7"/>
  <c r="K154" i="7"/>
  <c r="K160" i="7"/>
  <c r="K166" i="7"/>
  <c r="K172" i="7"/>
  <c r="K178" i="7"/>
  <c r="K190" i="7"/>
  <c r="K196" i="7"/>
  <c r="I28" i="7"/>
  <c r="K28" i="7" s="1"/>
  <c r="I34" i="7"/>
  <c r="K34" i="7" s="1"/>
  <c r="I40" i="7"/>
  <c r="K40" i="7" s="1"/>
  <c r="I46" i="7"/>
  <c r="K46" i="7" s="1"/>
  <c r="I52" i="7"/>
  <c r="K52" i="7" s="1"/>
  <c r="I58" i="7"/>
  <c r="K58" i="7" s="1"/>
  <c r="I69" i="7"/>
  <c r="K69" i="7" s="1"/>
  <c r="I75" i="7"/>
  <c r="K75" i="7" s="1"/>
  <c r="I81" i="7"/>
  <c r="K81" i="7" s="1"/>
  <c r="I87" i="7"/>
  <c r="K87" i="7" s="1"/>
  <c r="I92" i="7"/>
  <c r="K92" i="7" s="1"/>
  <c r="I98" i="7"/>
  <c r="K98" i="7" s="1"/>
  <c r="I104" i="7"/>
  <c r="K104" i="7" s="1"/>
  <c r="I109" i="7"/>
  <c r="K109" i="7" s="1"/>
  <c r="K114" i="7"/>
  <c r="I120" i="7"/>
  <c r="K120" i="7" s="1"/>
  <c r="I125" i="7"/>
  <c r="I130" i="7"/>
  <c r="K130" i="7" s="1"/>
  <c r="I136" i="7"/>
  <c r="K136" i="7" s="1"/>
  <c r="I142" i="7"/>
  <c r="K142" i="7" s="1"/>
  <c r="I148" i="7"/>
  <c r="K148" i="7" s="1"/>
  <c r="I159" i="7"/>
  <c r="K159" i="7" s="1"/>
  <c r="I165" i="7"/>
  <c r="K165" i="7" s="1"/>
  <c r="I170" i="7"/>
  <c r="K170" i="7" s="1"/>
  <c r="I176" i="7"/>
  <c r="K176" i="7" s="1"/>
  <c r="I181" i="7"/>
  <c r="K181" i="7" s="1"/>
  <c r="I187" i="7"/>
  <c r="K187" i="7" s="1"/>
  <c r="I193" i="7"/>
  <c r="K193" i="7" s="1"/>
  <c r="K101" i="7"/>
  <c r="K125" i="7"/>
  <c r="K167" i="7"/>
  <c r="K74" i="7"/>
  <c r="K66" i="7"/>
  <c r="K90" i="7"/>
  <c r="K180" i="7"/>
  <c r="K192" i="7"/>
  <c r="K126" i="7"/>
  <c r="K177" i="7"/>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B199" i="7"/>
  <c r="J198" i="2"/>
  <c r="M11" i="6"/>
  <c r="I209" i="2" s="1"/>
  <c r="J202" i="2" l="1"/>
  <c r="I206" i="2" s="1"/>
  <c r="K199" i="7"/>
  <c r="K20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I213" i="2" l="1"/>
  <c r="H1008" i="6"/>
  <c r="H1007" i="6"/>
  <c r="H1006" i="6"/>
  <c r="H1004" i="6"/>
  <c r="H1005"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211" i="2" l="1"/>
  <c r="I212" i="2"/>
  <c r="I210" i="2" s="1"/>
  <c r="H1014" i="6"/>
  <c r="H1011" i="6"/>
  <c r="H1010" i="6"/>
  <c r="H1013" i="6" l="1"/>
  <c r="H1012" i="6" s="1"/>
</calcChain>
</file>

<file path=xl/sharedStrings.xml><?xml version="1.0" encoding="utf-8"?>
<sst xmlns="http://schemas.openxmlformats.org/spreadsheetml/2006/main" count="4278" uniqueCount="906">
  <si>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</si>
  <si>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</si>
  <si>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</si>
  <si>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</si>
  <si>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</si>
  <si>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</si>
  <si>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</si>
  <si>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</si>
  <si>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</si>
  <si>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</si>
  <si>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</si>
  <si>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</si>
  <si>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</si>
  <si>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</si>
  <si>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</si>
  <si>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</si>
  <si>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</si>
  <si>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</si>
  <si>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</si>
  <si>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</si>
  <si>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</si>
  <si>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</si>
  <si>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</si>
  <si>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</si>
  <si>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</si>
  <si>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</si>
  <si>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</si>
  <si>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</si>
  <si>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</si>
  <si>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</si>
  <si>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</si>
  <si>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</si>
  <si>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</si>
  <si>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</si>
  <si>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</si>
  <si>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</si>
  <si>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</si>
  <si>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</si>
  <si>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</si>
  <si>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</si>
  <si>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</si>
  <si>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</si>
  <si>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</si>
  <si>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</si>
  <si>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</si>
  <si>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</si>
  <si>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</si>
  <si>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</si>
  <si>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</si>
  <si>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</si>
  <si>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</si>
  <si>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</si>
  <si>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</si>
  <si>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</si>
  <si>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</si>
  <si>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</si>
  <si>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</si>
  <si>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</si>
  <si>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</si>
  <si>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</si>
  <si>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</si>
  <si>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</si>
  <si>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</si>
  <si>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</si>
  <si>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</si>
  <si>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</si>
  <si>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</si>
  <si>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</si>
  <si>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</si>
  <si>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</si>
  <si>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</si>
  <si>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</si>
  <si>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</si>
  <si>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</si>
  <si>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</si>
  <si>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</si>
  <si>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</si>
  <si>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</si>
  <si>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</si>
  <si>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</si>
  <si>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</si>
  <si>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</si>
  <si>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</si>
  <si>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</si>
  <si>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</si>
  <si>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</si>
  <si>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</si>
  <si>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</si>
  <si>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</si>
  <si>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</si>
  <si>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</si>
  <si>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</si>
  <si>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</si>
  <si>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</si>
  <si>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</si>
  <si>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</si>
  <si>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</si>
  <si>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</si>
  <si>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</si>
  <si>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</si>
  <si>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</si>
  <si>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</si>
  <si>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</si>
  <si>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</si>
  <si>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</si>
  <si>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</si>
  <si>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</si>
  <si>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</si>
  <si>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</si>
  <si>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</si>
  <si>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</si>
  <si>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</si>
  <si>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</si>
  <si>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</si>
  <si>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</si>
  <si>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</si>
  <si>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</si>
  <si>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</si>
  <si>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</si>
  <si>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</si>
  <si>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</si>
  <si>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</si>
  <si>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</si>
  <si>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</si>
  <si>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</si>
  <si>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</si>
  <si>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</si>
  <si>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</si>
  <si>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</si>
  <si>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</si>
  <si>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</si>
  <si>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</si>
  <si>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</si>
  <si>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</si>
  <si>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</si>
  <si>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</si>
  <si>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</si>
  <si>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</si>
  <si>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</si>
  <si>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</si>
  <si>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</si>
  <si>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</si>
  <si>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</si>
  <si>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</si>
  <si>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</si>
  <si>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</si>
  <si>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</si>
  <si>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</si>
  <si>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</si>
  <si>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</si>
  <si>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</si>
  <si>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</si>
  <si>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</si>
  <si>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</si>
  <si>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</si>
  <si>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</si>
  <si>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</si>
  <si>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</si>
  <si>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</si>
  <si>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</si>
  <si>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</si>
  <si>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</si>
  <si>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</si>
  <si>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</si>
  <si>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</si>
  <si>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</si>
  <si>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</si>
  <si>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</si>
  <si>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</si>
  <si>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</si>
  <si>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</si>
  <si>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</si>
  <si>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</si>
  <si>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</si>
  <si>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</si>
  <si>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</si>
  <si>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</si>
  <si>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</si>
  <si>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</si>
  <si>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</si>
  <si>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</si>
  <si>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</si>
  <si>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</si>
  <si>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</si>
  <si>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</si>
  <si>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</si>
  <si>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</si>
  <si>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</si>
  <si>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</si>
  <si>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</si>
  <si>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</si>
  <si>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</si>
  <si>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</si>
  <si>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</si>
  <si>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</si>
  <si>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</si>
  <si>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</si>
  <si>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</si>
  <si>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</si>
  <si>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</si>
  <si>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</si>
  <si>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</si>
  <si>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</si>
  <si>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</si>
  <si>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</si>
  <si>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</si>
  <si>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</si>
  <si>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</si>
  <si>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</si>
  <si>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</si>
  <si>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</si>
  <si>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</si>
  <si>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</si>
  <si>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</si>
  <si>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</si>
  <si>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</si>
  <si>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</si>
  <si>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</si>
  <si>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</si>
  <si>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</si>
  <si>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</si>
  <si>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</si>
  <si>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</si>
  <si>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</si>
  <si>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</si>
  <si>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</si>
  <si>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</si>
  <si>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</si>
  <si>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</si>
  <si>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</si>
  <si>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</si>
  <si>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</si>
  <si>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</si>
  <si>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</si>
  <si>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</si>
  <si>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</si>
  <si>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</si>
  <si>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</si>
  <si>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</si>
  <si>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</si>
  <si>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</si>
  <si>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</si>
  <si>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</si>
  <si>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</si>
  <si>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</si>
  <si>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</si>
  <si>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</si>
  <si>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</si>
  <si>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</si>
  <si>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</si>
  <si>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</si>
  <si>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</si>
  <si>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</si>
  <si>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</si>
  <si>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</si>
  <si>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</si>
  <si>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</si>
  <si>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</si>
  <si>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</si>
  <si>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</si>
  <si>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</si>
  <si>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</si>
  <si>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</si>
  <si>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</si>
  <si>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</si>
  <si>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</si>
  <si>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</si>
  <si>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</si>
  <si>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</si>
  <si>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</si>
  <si>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</si>
  <si>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</si>
  <si>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</si>
  <si>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</si>
  <si>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</si>
  <si>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</si>
  <si>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</si>
  <si>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</si>
  <si>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</si>
  <si>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</si>
  <si>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</si>
  <si>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</si>
  <si>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</si>
  <si>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</si>
  <si>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</si>
  <si>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</si>
  <si>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</si>
  <si>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</si>
  <si>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</si>
  <si>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</si>
  <si>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</si>
  <si>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</si>
  <si>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</si>
  <si>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</si>
  <si>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</si>
  <si>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</si>
  <si>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</si>
  <si>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</si>
  <si>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</si>
  <si>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</si>
  <si>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</si>
  <si>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</si>
  <si>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</si>
  <si>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</si>
  <si>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</si>
  <si>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</si>
  <si>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</si>
  <si>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</si>
  <si>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</si>
  <si>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</si>
  <si>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</si>
  <si>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</si>
  <si>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</si>
  <si>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</si>
  <si>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</si>
  <si>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</si>
  <si>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</si>
  <si>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</si>
  <si>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</si>
  <si>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</si>
  <si>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</si>
  <si>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</si>
  <si>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</si>
  <si>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</si>
  <si>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</si>
  <si>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</si>
  <si>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</si>
  <si>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</si>
  <si>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</si>
  <si>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</si>
  <si>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</si>
  <si>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</si>
  <si>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</si>
  <si>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</si>
  <si>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</si>
  <si>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</si>
  <si>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</si>
  <si>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</si>
  <si>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</si>
  <si>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</si>
  <si>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</si>
  <si>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</si>
  <si>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</si>
  <si>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</si>
  <si>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</si>
  <si>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</si>
  <si>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</si>
  <si>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</si>
  <si>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</si>
  <si>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</si>
  <si>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</si>
  <si>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</si>
  <si>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</si>
  <si>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</si>
  <si>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</si>
  <si>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</si>
  <si>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</si>
  <si>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</si>
  <si>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</si>
  <si>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</si>
  <si>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</si>
  <si>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</si>
  <si>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</si>
  <si>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</si>
  <si>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</si>
  <si>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</si>
  <si>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</si>
  <si>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</si>
  <si>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</si>
  <si>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</si>
  <si>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</si>
  <si>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</si>
  <si>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</si>
  <si>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</si>
  <si>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</si>
  <si>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</si>
  <si>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</si>
  <si>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</si>
  <si>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</si>
  <si>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</si>
  <si>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</si>
  <si>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</si>
  <si>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</si>
  <si>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</si>
  <si>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</si>
  <si>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</si>
  <si>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</si>
  <si>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</si>
  <si>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</si>
  <si>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</si>
  <si>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</si>
  <si>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</si>
  <si>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</si>
  <si>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</si>
  <si>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</si>
  <si>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</si>
  <si>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</si>
  <si>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</si>
  <si>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</si>
  <si>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</si>
  <si>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</si>
  <si>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</si>
  <si>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</si>
  <si>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</si>
  <si>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</si>
  <si>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</si>
  <si>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</si>
  <si>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</si>
  <si>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</si>
  <si>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</si>
  <si>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</si>
  <si>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</si>
  <si>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</si>
  <si>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</si>
  <si>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</si>
  <si>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</si>
  <si>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</si>
  <si>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</si>
  <si>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</si>
  <si>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</si>
  <si>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</si>
  <si>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</si>
  <si>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</si>
  <si>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</si>
  <si>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</si>
  <si>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</si>
  <si>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</si>
  <si>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</si>
  <si>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</si>
  <si>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</si>
  <si>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</si>
  <si>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</si>
  <si>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</si>
  <si>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</si>
  <si>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</si>
  <si>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</si>
  <si>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</si>
  <si>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</si>
  <si>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</si>
  <si>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</si>
  <si>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</si>
  <si>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</si>
  <si>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</si>
  <si>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</si>
  <si>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</si>
  <si>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</si>
  <si>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</si>
  <si>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</si>
  <si>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</si>
  <si>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</si>
  <si>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</si>
  <si>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</si>
  <si>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</si>
  <si>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</si>
  <si>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</si>
  <si>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</si>
  <si>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</si>
  <si>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</si>
  <si>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</si>
  <si>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</si>
  <si>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</si>
  <si>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</si>
  <si>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</si>
  <si>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</si>
  <si>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</si>
  <si>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</si>
  <si>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</si>
  <si>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</si>
  <si>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</si>
  <si>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</si>
  <si>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</si>
  <si>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</si>
  <si>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</si>
  <si>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</si>
  <si>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</si>
  <si>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</si>
  <si>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</si>
  <si>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</si>
  <si>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</si>
  <si>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</si>
  <si>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</si>
  <si>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</si>
  <si>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</si>
  <si>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</si>
  <si>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</si>
  <si>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</si>
  <si>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</si>
  <si>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</si>
  <si>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</si>
  <si>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</si>
  <si>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</si>
  <si>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</si>
  <si>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</si>
  <si>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</si>
  <si>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</si>
  <si>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</si>
  <si>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</si>
  <si>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</si>
  <si>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</si>
  <si>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</si>
  <si>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</si>
  <si>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</si>
  <si>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</si>
  <si>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</si>
  <si>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</si>
  <si>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</si>
  <si>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</si>
  <si>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</si>
  <si>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</si>
  <si>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</si>
  <si>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</si>
  <si>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</si>
  <si>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</si>
  <si>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</si>
  <si>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</si>
  <si>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</si>
  <si>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</si>
  <si>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</si>
  <si>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</si>
  <si>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</si>
  <si>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</si>
  <si>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</si>
  <si>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</si>
  <si>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</si>
  <si>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</si>
  <si>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</si>
  <si>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</si>
  <si>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</si>
  <si>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</si>
  <si>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</si>
  <si>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</si>
  <si>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</si>
  <si>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</si>
  <si>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</si>
  <si>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</si>
  <si>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</si>
  <si>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</si>
  <si>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</si>
  <si>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</si>
  <si>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</si>
  <si>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</si>
  <si>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</si>
  <si>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</si>
  <si>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</si>
  <si>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</si>
  <si>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</si>
  <si>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</si>
  <si>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</si>
  <si>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</si>
  <si>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</si>
  <si>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</si>
  <si>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</si>
  <si>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</si>
  <si>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</si>
  <si>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</si>
  <si>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</si>
  <si>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</si>
  <si>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</si>
  <si>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</si>
  <si>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</si>
  <si>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</si>
  <si>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</si>
  <si>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</si>
  <si>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</si>
  <si>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</si>
  <si>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</si>
  <si>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</si>
  <si>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</si>
  <si>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</si>
  <si>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</si>
  <si>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</si>
  <si>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</si>
  <si>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</si>
  <si>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</si>
  <si>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</si>
  <si>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</si>
  <si>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</si>
  <si>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</si>
  <si>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</si>
  <si>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</si>
  <si>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</si>
  <si>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</si>
  <si>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</si>
  <si>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</si>
  <si>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</si>
  <si>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</si>
  <si>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</si>
  <si>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</si>
  <si>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</si>
  <si>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</si>
  <si>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</si>
  <si>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</si>
  <si>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</si>
  <si>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</si>
  <si>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</si>
  <si>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</si>
  <si>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</si>
  <si>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</si>
  <si>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</si>
  <si>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</si>
  <si>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</si>
  <si>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</si>
  <si>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</si>
  <si>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</si>
  <si>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</si>
  <si>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</si>
  <si>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</si>
  <si>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</si>
  <si>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</si>
  <si>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</si>
  <si>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</si>
  <si>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</si>
  <si>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</si>
  <si>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</si>
  <si>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</si>
  <si>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</si>
  <si>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</si>
  <si>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</si>
  <si>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</si>
  <si>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</si>
  <si>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</si>
  <si>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</si>
  <si>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</si>
  <si>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</si>
  <si>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</si>
  <si>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</si>
  <si>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</si>
  <si>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</si>
  <si>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</si>
  <si>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</si>
  <si>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</si>
  <si>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</si>
  <si>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</si>
  <si>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</si>
  <si>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</si>
  <si>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</si>
  <si>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</si>
  <si>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</si>
  <si>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</si>
  <si>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</si>
  <si>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</si>
  <si>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</si>
  <si>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</si>
  <si>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</si>
  <si>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</si>
  <si>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</si>
  <si>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</si>
  <si>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</si>
  <si>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</si>
  <si>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</si>
  <si>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</si>
  <si>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</si>
  <si>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</si>
  <si>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</si>
  <si>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</si>
  <si>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</si>
  <si>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</si>
  <si>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</si>
  <si>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</si>
  <si>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</si>
  <si>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</si>
  <si>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</si>
  <si>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</si>
  <si>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</si>
  <si>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</si>
  <si>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</si>
  <si>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</si>
  <si>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</si>
  <si>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</si>
  <si>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</si>
  <si>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</si>
  <si>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</si>
  <si>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</si>
  <si>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</si>
  <si>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</si>
  <si>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</si>
  <si>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</si>
  <si>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</si>
  <si>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</si>
  <si>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</si>
  <si>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</si>
  <si>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</si>
  <si>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</si>
  <si>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</si>
  <si>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</si>
  <si>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</si>
  <si>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</si>
  <si>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</si>
  <si>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</si>
  <si>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</si>
  <si>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</si>
  <si>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</si>
  <si>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</si>
  <si>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</si>
  <si>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</si>
  <si>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</si>
  <si>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</si>
  <si>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</si>
  <si>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</si>
  <si>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</si>
  <si>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</si>
  <si>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</si>
  <si>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</si>
  <si>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</si>
  <si>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</si>
  <si>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</si>
  <si>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</si>
  <si>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</si>
  <si>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art sion piercing</t>
  </si>
  <si>
    <t>schoch anthony</t>
  </si>
  <si>
    <t>avenue de la gare 3</t>
  </si>
  <si>
    <t>1950 sion</t>
  </si>
  <si>
    <t>Switzerland</t>
  </si>
  <si>
    <t>Tel: 0041786535814</t>
  </si>
  <si>
    <t>Email: contact@artsionpiercing.ch</t>
  </si>
  <si>
    <t>BBNPHZ</t>
  </si>
  <si>
    <t>Size: 14mm</t>
  </si>
  <si>
    <t>316L steel nipple barbell, 14g (1.6mm) with two forward facing 5mm heart shaped CZs in prong set (prong sets made from 925 Silver plated brass)</t>
  </si>
  <si>
    <t>BNTS</t>
  </si>
  <si>
    <t>Anodized 316L steel belly banana, 14g (1.6mm) with 5 &amp; 6mm balls</t>
  </si>
  <si>
    <t>CBJB25XS</t>
  </si>
  <si>
    <t>Surgical steel circular barbell, 20g (0.8mm) with two 2.5 bezel jewel balls</t>
  </si>
  <si>
    <t>DACB157</t>
  </si>
  <si>
    <t>Acrylic Display with 24 pcs. of fake areng wood plugs with surgical steel post - size 8mm &amp; 10mm</t>
  </si>
  <si>
    <t>DACB161</t>
  </si>
  <si>
    <t>Acrylic Display with 40 pcs. of fake sawo wood plugs with surgical steel post - size 8mm &amp; 10mm</t>
  </si>
  <si>
    <t>DHPG</t>
  </si>
  <si>
    <t>Gauge: 3mm</t>
  </si>
  <si>
    <t>Mirror polished 316L steel internally threaded spiked top hat hollow stash plug</t>
  </si>
  <si>
    <t>Gauge: 4mm</t>
  </si>
  <si>
    <t>FPHM</t>
  </si>
  <si>
    <t>Gauge: 6mm</t>
  </si>
  <si>
    <t>High polished 316L steel hammered screw fit flesh tunnel</t>
  </si>
  <si>
    <t>Gauge: 8mm</t>
  </si>
  <si>
    <t>Gauge: 10mm</t>
  </si>
  <si>
    <t>Gauge: 12mm</t>
  </si>
  <si>
    <t>FSCPC</t>
  </si>
  <si>
    <t>Crystal Color: Black&amp;White</t>
  </si>
  <si>
    <t>High polished surgical steel screw-fit flesh tunnel with crystal studded rim</t>
  </si>
  <si>
    <t>Gauge: 5mm</t>
  </si>
  <si>
    <t>Crystal Color: Rainbow</t>
  </si>
  <si>
    <t>IPARE</t>
  </si>
  <si>
    <t>Areng wood fake plug with surgical steel post</t>
  </si>
  <si>
    <t>IPSWO</t>
  </si>
  <si>
    <t>Sawo wood fake plug with surgical steel post</t>
  </si>
  <si>
    <t>MFR3</t>
  </si>
  <si>
    <t>3mm multi-crystal ferido glued ball with resin cover and 16g (1.2mm) threading (sold per pcs)</t>
  </si>
  <si>
    <t>MFR5</t>
  </si>
  <si>
    <t>5mm multi-crystal ferido glued balls with resin cover and 14g (1.6mm) threading (sold per pcs)</t>
  </si>
  <si>
    <t>NS05BL</t>
  </si>
  <si>
    <t>Color: Aqua</t>
  </si>
  <si>
    <t>Color: Green</t>
  </si>
  <si>
    <t>Color: Pink</t>
  </si>
  <si>
    <t>Color: Purple</t>
  </si>
  <si>
    <t>Color: Red</t>
  </si>
  <si>
    <t>PHBO</t>
  </si>
  <si>
    <t>Double flared flesh tunnel with black horn on the outside and coconut wood in the inner side</t>
  </si>
  <si>
    <t>PKBO</t>
  </si>
  <si>
    <t>Coconut and areng wood striped double flared flesh tunnel</t>
  </si>
  <si>
    <t>Gauge: 14mm</t>
  </si>
  <si>
    <t>Gauge: 16mm</t>
  </si>
  <si>
    <t>PWK</t>
  </si>
  <si>
    <t>Gauge: 25mm</t>
  </si>
  <si>
    <t>Black horn double flared solid plug</t>
  </si>
  <si>
    <t>PWKKXL</t>
  </si>
  <si>
    <t>XL size areng wood concave double flare plug</t>
  </si>
  <si>
    <t>SDP</t>
  </si>
  <si>
    <t>Hand polished 316L steel saddle plug</t>
  </si>
  <si>
    <t>Gauge: 18mm</t>
  </si>
  <si>
    <t>SEGHT18</t>
  </si>
  <si>
    <t>Length: 5mm</t>
  </si>
  <si>
    <t xml:space="preserve">PVD plated surgical steel hinged segment ring, 18g (1.0mm) </t>
  </si>
  <si>
    <t>Color: Rose-gold</t>
  </si>
  <si>
    <t>SEGT14</t>
  </si>
  <si>
    <t>Premium PVD plated surgical steel segment ring, 14g (1.6mm)</t>
  </si>
  <si>
    <t>SGSH10RB</t>
  </si>
  <si>
    <t>316L steel hinged segment ring, 1.2mm (16g) with outward facing CNC set rainbow colors Cubic Zirconia (CZ) stones, inner diameter from 8mm to 10mm</t>
  </si>
  <si>
    <t>SGSH11RB</t>
  </si>
  <si>
    <t>316L steel hinged segment ring, 1.2mm (16g) with side facing CNC set rainbow colors Cubic Zirconia (CZ) stones, inner diameter from 8mm to 10mm</t>
  </si>
  <si>
    <t>SGSH11RBT</t>
  </si>
  <si>
    <t>Color: Gold 8mm</t>
  </si>
  <si>
    <t>PVD plated 316L steel hinged segment ring, 1.2mm (16g) with side facing CNC set rainbow colors Cubic Zirconia (CZ) stones, inner diameter from 8mm to 10mm</t>
  </si>
  <si>
    <t>Color: Gold 10mm</t>
  </si>
  <si>
    <t>SGSH11TQ</t>
  </si>
  <si>
    <t>316L steel hinged segment ring, 1.2mm (16g) with side facing CNC set synthetic turquoise stones, inner diameter from 8mm to 10mm</t>
  </si>
  <si>
    <t>SGSH11TQT</t>
  </si>
  <si>
    <t>PVD plated 316L steel hinged segment ring, 1.2mm (16g) with side facing CNC set synthetic turquoise stones, inner diameter from 8mm to 10mm</t>
  </si>
  <si>
    <t>SGSH18</t>
  </si>
  <si>
    <t>316L steel hinged segment ring, 1.2mm (16g) side facing CNC set round Cubic Zirconia (CZ) stones, chain balls design, and inner diameter from 8mm to 10mm</t>
  </si>
  <si>
    <t>SGTSH14</t>
  </si>
  <si>
    <t>Color: High Polish 8mm</t>
  </si>
  <si>
    <t>PVD plated 316L steel hinged segment ring, 1.2mm (16g) pear shape design</t>
  </si>
  <si>
    <t>Color: High Polish 10mm</t>
  </si>
  <si>
    <t>Color: Rose Gold 8mm</t>
  </si>
  <si>
    <t>Color: Rose Gold 10mm</t>
  </si>
  <si>
    <t>Color: Rainbow 8mm</t>
  </si>
  <si>
    <t>Color: Rainbow 10mm</t>
  </si>
  <si>
    <t>Color: Black 8mm</t>
  </si>
  <si>
    <t>Color: Black 10mm</t>
  </si>
  <si>
    <t>SGTSH18</t>
  </si>
  <si>
    <t>Color: Rainbow Anodized w/ Clear CZ</t>
  </si>
  <si>
    <t>Anodized 316L steel hinged segment ring, 1.2mm (16g) with side facing CNC set round Cubic Zirconia (CZ) stones, chain balls design, and inner diameter from 8mm to 10mm</t>
  </si>
  <si>
    <t>Color: Gold Anodized w/ Clear CZ</t>
  </si>
  <si>
    <t>Color: Rose gold Anodized w/ Clear CZ</t>
  </si>
  <si>
    <t>TAJF3</t>
  </si>
  <si>
    <t>Titanium G23 dermal anchor top part with 3mm bezel set crystal (this item does only fit our dermal anchors and surface bars)</t>
  </si>
  <si>
    <t>UNPSH11</t>
  </si>
  <si>
    <t>Heart shaped nipple shield with a titanium G23 barbell, 14g (1.6mm) with two 5mm balls (shield is made from 925 Silver plated brass) - inner diameter 15mm</t>
  </si>
  <si>
    <t>USGSH8T</t>
  </si>
  <si>
    <t>PVD plated titanium G23 hinged segment ring, 1.2mm (16g) with double rings design, inner diameter from 8mm to 10mm</t>
  </si>
  <si>
    <t>UTBBS</t>
  </si>
  <si>
    <t>Anodized titanium G23 tongue barbell, 14g (1.6mm) with two 5mm balls</t>
  </si>
  <si>
    <t>XCKBAL5</t>
  </si>
  <si>
    <t>Pack of 10 acrylic checker balls - 5mm * 1.6mm threading (14g)</t>
  </si>
  <si>
    <t>Color: Orange</t>
  </si>
  <si>
    <t>XCKBAL6</t>
  </si>
  <si>
    <t>Pack of 10 pcs. of 6mm acrylic checker balls with threading 1.6mm (14g)</t>
  </si>
  <si>
    <t>XMBBAL6</t>
  </si>
  <si>
    <t>Set of 10 pcs.: of 6mm acrylic marble balls with 14g (1.6mm) threading</t>
  </si>
  <si>
    <t>XSAB5</t>
  </si>
  <si>
    <t>Set of 10 pcs. of 5mm acrylic ball in solid colors with 14g (1.6mm) threading</t>
  </si>
  <si>
    <t>XUVBE5</t>
  </si>
  <si>
    <t>Set of 10 pcs. 5mm acrylic UV beach balls with 14g (1.6mm) threading</t>
  </si>
  <si>
    <t>XUVBE6</t>
  </si>
  <si>
    <t>Set of 10 pcs. 6mm acrylic UV beach balls with 14g (1.6mm) threading</t>
  </si>
  <si>
    <t>CHF</t>
  </si>
  <si>
    <t>DHPG8</t>
  </si>
  <si>
    <t>DHPG6</t>
  </si>
  <si>
    <t>FPHM2</t>
  </si>
  <si>
    <t>FPHM0</t>
  </si>
  <si>
    <t>FPHM00</t>
  </si>
  <si>
    <t>FPHM1/2</t>
  </si>
  <si>
    <t>FSCPC6</t>
  </si>
  <si>
    <t>FSCPC4</t>
  </si>
  <si>
    <t>FSCPC2</t>
  </si>
  <si>
    <t>FSCPC0</t>
  </si>
  <si>
    <t>FSCPC00</t>
  </si>
  <si>
    <t>FSCPC1/2</t>
  </si>
  <si>
    <t>IPARE8</t>
  </si>
  <si>
    <t>IPARE10</t>
  </si>
  <si>
    <t>IPSWO10</t>
  </si>
  <si>
    <t>NS05RB</t>
  </si>
  <si>
    <t>PHBO6</t>
  </si>
  <si>
    <t>PHBO4</t>
  </si>
  <si>
    <t>PHBO2</t>
  </si>
  <si>
    <t>PHBO0</t>
  </si>
  <si>
    <t>PHBO00</t>
  </si>
  <si>
    <t>PHBO1/2</t>
  </si>
  <si>
    <t>PKBO4</t>
  </si>
  <si>
    <t>PKBO2</t>
  </si>
  <si>
    <t>PKBO0</t>
  </si>
  <si>
    <t>PKBO00</t>
  </si>
  <si>
    <t>PKBO1/2</t>
  </si>
  <si>
    <t>PKBO9/16</t>
  </si>
  <si>
    <t>PKBO5/8</t>
  </si>
  <si>
    <t>PWK1</t>
  </si>
  <si>
    <t>PWKKXL1</t>
  </si>
  <si>
    <t>SDP0</t>
  </si>
  <si>
    <t>SDP00</t>
  </si>
  <si>
    <t>SDP1/2</t>
  </si>
  <si>
    <t>SDP11/16</t>
  </si>
  <si>
    <t>SGSH10RB16S8</t>
  </si>
  <si>
    <t>SGSH10RB16S10</t>
  </si>
  <si>
    <t>SGSH11RB16S8</t>
  </si>
  <si>
    <t>SGSH11RB16S10</t>
  </si>
  <si>
    <t>SGSH11RBT16G8</t>
  </si>
  <si>
    <t>SGSH11RBT16G10</t>
  </si>
  <si>
    <t>SGSH11TQ16S8</t>
  </si>
  <si>
    <t>SGSH11TQ16S10</t>
  </si>
  <si>
    <t>SGSH11TQT16G8</t>
  </si>
  <si>
    <t>SGSH11TQT16G10</t>
  </si>
  <si>
    <t>SGSH18D</t>
  </si>
  <si>
    <t>SGSH18A</t>
  </si>
  <si>
    <t>SGSH18B</t>
  </si>
  <si>
    <t>SGSH18C</t>
  </si>
  <si>
    <t>SGSH14A</t>
  </si>
  <si>
    <t>SGSH14B</t>
  </si>
  <si>
    <t>SGTSH14A</t>
  </si>
  <si>
    <t>SGTSH14B</t>
  </si>
  <si>
    <t>SGTSH18A</t>
  </si>
  <si>
    <t>SGTSH18B</t>
  </si>
  <si>
    <t>USGSH8TX16G8</t>
  </si>
  <si>
    <t>USGSH8TX16G10</t>
  </si>
  <si>
    <t>USGSH8TX16R8</t>
  </si>
  <si>
    <t>USGSH8TX16R10</t>
  </si>
  <si>
    <t>USGSH8TX16K8</t>
  </si>
  <si>
    <t>USGSH8TX16K10</t>
  </si>
  <si>
    <t>One Thousand Three Hundred Twenty Nine and 48 cents CHF</t>
  </si>
  <si>
    <t>Color-plated sterling silver nose hoop, 22g (0.6mm) with ball and an outer diameter of 5/16'' (8mm) - 1 piece</t>
  </si>
  <si>
    <t>Exchange Rate CHF-THB</t>
  </si>
  <si>
    <t>Total Order USD</t>
  </si>
  <si>
    <t>Total Invoice USD</t>
  </si>
  <si>
    <t>Art Sion Piercing</t>
  </si>
  <si>
    <t>Schoch Anthony</t>
  </si>
  <si>
    <t>Avenue de la Gare 3</t>
  </si>
  <si>
    <t>1950 Sion, Wallis</t>
  </si>
  <si>
    <t>Mina</t>
  </si>
  <si>
    <t>Store Credit from last INV #50467:</t>
  </si>
  <si>
    <t>Discount (5% for Orders over 1400 USD):</t>
  </si>
  <si>
    <t>Free Shipping to Switzerland via DHL due to order over 350USD:</t>
  </si>
  <si>
    <t>One Thousand One Hundred Sixty Two and 46 cents CHF</t>
  </si>
  <si>
    <t>Customer paid</t>
  </si>
  <si>
    <t>Refund</t>
  </si>
  <si>
    <t>Three Hundred Fifty Two and 04 cents CHF</t>
  </si>
  <si>
    <t>Free Shipping to Switzerland via DHL due to order over 310CHF:</t>
  </si>
  <si>
    <t>Steel Nipple Barbell, Steel Flesh Tunnel, Steel Hinged Segment Ring and other items as invocie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</si>
</sst>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20" xfId="0" applyFont="1" applyFill="1" applyBorder="1" applyAlignment="1">
      <alignment horizontal="center"/>
    </xf>
    <xf numFmtId="0" fontId="18" fillId="3" borderId="18" xfId="0" applyFont="1" applyFill="1" applyBorder="1" applyAlignment="1">
      <alignment horizontal="center"/>
    </xf>
    <xf numFmtId="0" fontId="18" fillId="3" borderId="20" xfId="0" applyFont="1" applyFill="1" applyBorder="1" applyAlignment="1">
      <alignment horizontal="center" vertical="center" wrapText="1"/>
    </xf>
    <xf numFmtId="0" fontId="18" fillId="3" borderId="13" xfId="0" applyFont="1" applyFill="1" applyBorder="1" applyAlignment="1">
      <alignment horizontal="center"/>
    </xf>
    <xf numFmtId="0" fontId="31" fillId="0" borderId="0" xfId="0" applyFont="1" applyAlignment="1">
      <alignment horizontal="right"/>
    </xf>
    <xf numFmtId="2" fontId="31" fillId="0" borderId="0" xfId="0" applyNumberFormat="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1">
    <cellStyle name="Comma 2" xfId="7" xr:uid="{D3999A50-134B-47A2-91C0-1E22B425D310}"/>
    <cellStyle name="Comma 2 2" xfId="4430" xr:uid="{1A9DE93A-9346-40F3-8549-62573B0DB790}"/>
    <cellStyle name="Comma 2 2 2" xfId="4755" xr:uid="{ED467E52-1C50-4013-A25E-A026809B6643}"/>
    <cellStyle name="Comma 2 2 2 2" xfId="5326" xr:uid="{F16DEAD5-E184-4D7E-8DBC-2B825B430CF2}"/>
    <cellStyle name="Comma 2 2 3" xfId="4591" xr:uid="{56F497F1-0668-49C7-9E17-0F5B6CA9B52C}"/>
    <cellStyle name="Comma 3" xfId="4318" xr:uid="{CB119CC6-9017-4D23-B231-E11C00F18E2A}"/>
    <cellStyle name="Comma 3 2" xfId="4432" xr:uid="{0029B787-3197-406A-A7B6-517AE2A01F05}"/>
    <cellStyle name="Comma 3 2 2" xfId="4756" xr:uid="{7C9B1CF7-345F-4DBB-8B51-45039B33C948}"/>
    <cellStyle name="Comma 3 2 2 2" xfId="5327" xr:uid="{187C0A40-1006-4321-9901-58FBFD5A4E0A}"/>
    <cellStyle name="Comma 3 2 3" xfId="5325" xr:uid="{DE4A06C2-7E34-4307-9AE2-CAE776DDD569}"/>
    <cellStyle name="Currency 10" xfId="8" xr:uid="{0187AD85-76EA-46C7-BE01-EF0FB0418A6D}"/>
    <cellStyle name="Currency 10 2" xfId="9" xr:uid="{E0BEFC8B-F0CA-4797-940B-8B4C3F60979F}"/>
    <cellStyle name="Currency 10 2 2" xfId="203" xr:uid="{20A4E9DC-4080-460D-9645-BA4AAE8BE8F3}"/>
    <cellStyle name="Currency 10 2 2 2" xfId="4616" xr:uid="{9B11FF5C-2837-4580-9051-E62816AAE8E8}"/>
    <cellStyle name="Currency 10 2 3" xfId="4511" xr:uid="{87B35483-E64B-4BC8-9CCD-EC27D143B802}"/>
    <cellStyle name="Currency 10 3" xfId="10" xr:uid="{031706D3-75A4-4B43-A934-6223A99FC638}"/>
    <cellStyle name="Currency 10 3 2" xfId="204" xr:uid="{C6FE1B46-C359-47B0-B1DF-D6896393E673}"/>
    <cellStyle name="Currency 10 3 2 2" xfId="4617" xr:uid="{42A1F729-A9ED-42B3-B50F-EBAB5DD6FDB8}"/>
    <cellStyle name="Currency 10 3 3" xfId="4512" xr:uid="{D06E3B55-62C6-41F8-9A61-A4CA9C433FCF}"/>
    <cellStyle name="Currency 10 4" xfId="205" xr:uid="{91FB7F83-7893-4D1F-AAB1-377CDC0C1133}"/>
    <cellStyle name="Currency 10 4 2" xfId="4618" xr:uid="{392D3BF2-D65B-41B0-8B10-D405C75C046D}"/>
    <cellStyle name="Currency 10 5" xfId="4437" xr:uid="{DB95133E-9D2F-46C4-833E-2EC80E4EAF4F}"/>
    <cellStyle name="Currency 10 6" xfId="4510" xr:uid="{9C757A00-1480-4C57-9593-9705D44945CB}"/>
    <cellStyle name="Currency 11" xfId="11" xr:uid="{BAA7F4AA-71F5-452A-BDA2-7C07C46A171A}"/>
    <cellStyle name="Currency 11 2" xfId="12" xr:uid="{81972896-224F-494E-88BD-3018F33D0C13}"/>
    <cellStyle name="Currency 11 2 2" xfId="206" xr:uid="{EC3904AB-4145-4745-8823-E33E4283F61B}"/>
    <cellStyle name="Currency 11 2 2 2" xfId="4619" xr:uid="{27754C1E-4669-469D-A3FE-C692D29AFD8B}"/>
    <cellStyle name="Currency 11 2 3" xfId="4514" xr:uid="{F424C549-92C1-46D4-ACDB-5A7B65C32FB2}"/>
    <cellStyle name="Currency 11 3" xfId="13" xr:uid="{C84D1E90-8180-4B91-AB9D-6393A48F4D73}"/>
    <cellStyle name="Currency 11 3 2" xfId="207" xr:uid="{6D3CF18E-2A7F-42CC-999F-550234019C8F}"/>
    <cellStyle name="Currency 11 3 2 2" xfId="4620" xr:uid="{DF7E0673-FAC5-407B-97A0-4F4E9C0577ED}"/>
    <cellStyle name="Currency 11 3 3" xfId="4515" xr:uid="{D3EEC0CC-E8A1-4752-9288-06991B1319C9}"/>
    <cellStyle name="Currency 11 4" xfId="208" xr:uid="{AC5680BC-7319-4CFB-A0FC-637F9014D225}"/>
    <cellStyle name="Currency 11 4 2" xfId="4621" xr:uid="{462D93D2-1D1A-4E79-A957-58725D600E7E}"/>
    <cellStyle name="Currency 11 5" xfId="4319" xr:uid="{1938EAA4-A71E-444D-AC2A-2DB79545CA1C}"/>
    <cellStyle name="Currency 11 5 2" xfId="4438" xr:uid="{F6823794-ABFA-4466-A40B-B3CE9D7D6711}"/>
    <cellStyle name="Currency 11 5 3" xfId="4720" xr:uid="{4CDA53A2-CB8A-44CA-846D-DDE65984D5EF}"/>
    <cellStyle name="Currency 11 5 3 2" xfId="5315" xr:uid="{A2C3DDEB-C2F6-443B-845B-694894033E84}"/>
    <cellStyle name="Currency 11 5 3 3" xfId="4757" xr:uid="{C999CF18-96D1-4825-8D82-5B5C46897718}"/>
    <cellStyle name="Currency 11 5 4" xfId="4697" xr:uid="{8DDEDBFD-290F-4383-9B13-4AE90CFCCD98}"/>
    <cellStyle name="Currency 11 6" xfId="4513" xr:uid="{02597911-A2F8-447F-9461-814FACABF306}"/>
    <cellStyle name="Currency 12" xfId="14" xr:uid="{6112FAC5-1D05-431C-ACC0-C9070CB2BC18}"/>
    <cellStyle name="Currency 12 2" xfId="15" xr:uid="{4E389967-DD08-4E5C-A265-2869B2576A30}"/>
    <cellStyle name="Currency 12 2 2" xfId="209" xr:uid="{EAFA424C-4410-472D-B1CD-11CDC765BF02}"/>
    <cellStyle name="Currency 12 2 2 2" xfId="4622" xr:uid="{A710D55B-6F85-483A-B193-AD3FC56965A5}"/>
    <cellStyle name="Currency 12 2 3" xfId="4517" xr:uid="{CCD789DC-6508-45D1-A7E7-D4DB5A4BB81D}"/>
    <cellStyle name="Currency 12 3" xfId="210" xr:uid="{226C0E64-0189-4B7E-A431-7F11D81E4CCB}"/>
    <cellStyle name="Currency 12 3 2" xfId="4623" xr:uid="{3C511845-B222-4649-8607-1B4CAC440435}"/>
    <cellStyle name="Currency 12 4" xfId="4516" xr:uid="{6441EAF8-1912-4AF5-A6D8-92404D0C0750}"/>
    <cellStyle name="Currency 13" xfId="16" xr:uid="{68F1105F-269B-46C7-A2D2-B342A6358E40}"/>
    <cellStyle name="Currency 13 2" xfId="4321" xr:uid="{5BD9CE01-034E-4484-8E48-E63F7E4B934A}"/>
    <cellStyle name="Currency 13 3" xfId="4322" xr:uid="{1B43B14D-7D94-4F88-84C6-EC6F470B9153}"/>
    <cellStyle name="Currency 13 3 2" xfId="4759" xr:uid="{9D726885-08B5-4B27-8BC6-E93845C6E88B}"/>
    <cellStyle name="Currency 13 4" xfId="4320" xr:uid="{1F94B4F2-A4EB-4D9C-9545-269D780BD163}"/>
    <cellStyle name="Currency 13 5" xfId="4758" xr:uid="{ED5FD15B-7381-46A7-B7DC-A4D8082D43B6}"/>
    <cellStyle name="Currency 14" xfId="17" xr:uid="{10A74EFC-5012-45E6-AACA-5905C3C664B2}"/>
    <cellStyle name="Currency 14 2" xfId="211" xr:uid="{C6F26F64-8DAA-46D5-AED2-5AE11CFBD145}"/>
    <cellStyle name="Currency 14 2 2" xfId="4624" xr:uid="{2A1621C7-720D-4E64-ADE3-5B59D11531DC}"/>
    <cellStyle name="Currency 14 3" xfId="4518" xr:uid="{98B9D665-6B86-4C54-B6B1-BF14ADBA6AFD}"/>
    <cellStyle name="Currency 15" xfId="4414" xr:uid="{16410E04-EBE9-4363-859A-9C09751A9CAA}"/>
    <cellStyle name="Currency 17" xfId="4323" xr:uid="{982E51D9-A807-4A7B-B211-7B1C59280FCE}"/>
    <cellStyle name="Currency 2" xfId="18" xr:uid="{82393A02-68AB-4590-8BEE-666DCDE33628}"/>
    <cellStyle name="Currency 2 2" xfId="19" xr:uid="{AD3DB2F7-E86F-4E49-BFEA-E55350FADA75}"/>
    <cellStyle name="Currency 2 2 2" xfId="20" xr:uid="{EE834D7A-7F3B-419C-B2D5-905A4D925D1D}"/>
    <cellStyle name="Currency 2 2 2 2" xfId="21" xr:uid="{3EC70804-4A93-4427-B774-A33C275F2CF7}"/>
    <cellStyle name="Currency 2 2 2 2 2" xfId="4760" xr:uid="{F2BFD127-5051-4A1F-848B-BB0E2EA9D9D0}"/>
    <cellStyle name="Currency 2 2 2 3" xfId="22" xr:uid="{A1E66DE2-CAB7-4A1A-82A4-31EF835AC0B9}"/>
    <cellStyle name="Currency 2 2 2 3 2" xfId="212" xr:uid="{1A463CB9-420B-4995-A82F-64973985899F}"/>
    <cellStyle name="Currency 2 2 2 3 2 2" xfId="4625" xr:uid="{89A06B9B-DF63-4D1A-BD0C-75714F861BEB}"/>
    <cellStyle name="Currency 2 2 2 3 3" xfId="4521" xr:uid="{44BFAC1F-E771-44B3-A0C3-68231FBB8AF7}"/>
    <cellStyle name="Currency 2 2 2 4" xfId="213" xr:uid="{F89283AF-5606-4AC4-826E-7F8B2ADD6286}"/>
    <cellStyle name="Currency 2 2 2 4 2" xfId="4626" xr:uid="{9018CDEF-2170-46CF-B047-DB363CAC39EF}"/>
    <cellStyle name="Currency 2 2 2 5" xfId="4520" xr:uid="{537C5893-71BA-4659-86E5-1082B96EF90F}"/>
    <cellStyle name="Currency 2 2 3" xfId="214" xr:uid="{3961A692-9090-4311-B7EC-6CCF1AA14A4D}"/>
    <cellStyle name="Currency 2 2 3 2" xfId="4627" xr:uid="{F9F0B835-C4DB-4D72-9F0A-034E094761EF}"/>
    <cellStyle name="Currency 2 2 4" xfId="4519" xr:uid="{E411B6DE-8EAE-4A2D-9E89-2CD85D499339}"/>
    <cellStyle name="Currency 2 3" xfId="23" xr:uid="{15D79508-1BED-4CC6-8A21-56AEF3F809E0}"/>
    <cellStyle name="Currency 2 3 2" xfId="215" xr:uid="{70AA25CC-8B5F-4B12-9EDA-78AEB507F662}"/>
    <cellStyle name="Currency 2 3 2 2" xfId="4628" xr:uid="{E28237DE-C845-45DE-A7AF-CBFCADF6C67F}"/>
    <cellStyle name="Currency 2 3 3" xfId="4522" xr:uid="{3FA9C199-88D0-4387-9506-6D869BA79C6E}"/>
    <cellStyle name="Currency 2 4" xfId="216" xr:uid="{8CF77637-4020-40EB-A01E-E6D2B0E4ED40}"/>
    <cellStyle name="Currency 2 4 2" xfId="217" xr:uid="{CF29BDE0-6FF3-4C6F-A311-AD34FEB600A1}"/>
    <cellStyle name="Currency 2 5" xfId="218" xr:uid="{4D631D69-31C0-40FF-B4B4-03F62372A464}"/>
    <cellStyle name="Currency 2 5 2" xfId="219" xr:uid="{216FB60C-78EF-464B-90BD-F1CE693A5D70}"/>
    <cellStyle name="Currency 2 6" xfId="220" xr:uid="{54858AC3-3A44-475F-96CC-E5701D3065A3}"/>
    <cellStyle name="Currency 3" xfId="24" xr:uid="{33EED0EE-815F-4334-81A0-E9C85E22BED6}"/>
    <cellStyle name="Currency 3 2" xfId="25" xr:uid="{B1C93471-0715-4842-93FF-10E39FFB3673}"/>
    <cellStyle name="Currency 3 2 2" xfId="221" xr:uid="{828A3742-F3E9-4A65-A3BB-EC201E17301F}"/>
    <cellStyle name="Currency 3 2 2 2" xfId="4629" xr:uid="{459D872B-5C54-4E54-B308-5814C341BAF1}"/>
    <cellStyle name="Currency 3 2 3" xfId="4524" xr:uid="{4996B735-7959-4B15-8682-D99F08729BF5}"/>
    <cellStyle name="Currency 3 3" xfId="26" xr:uid="{ECD5A486-2D3A-461D-9EA8-CB81B4922173}"/>
    <cellStyle name="Currency 3 3 2" xfId="222" xr:uid="{B4EF2690-6A4A-47C5-8F00-6D49DBFFA0E0}"/>
    <cellStyle name="Currency 3 3 2 2" xfId="4630" xr:uid="{592FE2E9-2C20-4AAC-AC57-7E348A01686A}"/>
    <cellStyle name="Currency 3 3 3" xfId="4525" xr:uid="{66C3E1F8-4549-4E58-88E1-FFB3A36F45A0}"/>
    <cellStyle name="Currency 3 4" xfId="27" xr:uid="{60413D88-5514-40B9-B533-22CD484A7AF3}"/>
    <cellStyle name="Currency 3 4 2" xfId="223" xr:uid="{6EFEE23E-63C7-43A7-8168-39CC2C8349D2}"/>
    <cellStyle name="Currency 3 4 2 2" xfId="4631" xr:uid="{DAE402D8-D608-4337-BE0E-47771C27B0B8}"/>
    <cellStyle name="Currency 3 4 3" xfId="4526" xr:uid="{78F1C4EB-3195-4A52-8777-62247F96D76A}"/>
    <cellStyle name="Currency 3 5" xfId="224" xr:uid="{0E844BEB-5C74-4C32-94F0-6E24798F5A4E}"/>
    <cellStyle name="Currency 3 5 2" xfId="4632" xr:uid="{129032D1-A34F-40E1-85A5-108424C456A3}"/>
    <cellStyle name="Currency 3 6" xfId="4523" xr:uid="{0D2CA25C-0ECE-4CBB-A364-D421AE4C3405}"/>
    <cellStyle name="Currency 4" xfId="28" xr:uid="{98A0088A-8DA5-4A88-AE52-8243CE266A59}"/>
    <cellStyle name="Currency 4 2" xfId="29" xr:uid="{6912AA13-8C69-46BA-AC78-623E0BDA124E}"/>
    <cellStyle name="Currency 4 2 2" xfId="225" xr:uid="{3F7B8837-11D0-40A5-AF21-8712FC70A76B}"/>
    <cellStyle name="Currency 4 2 2 2" xfId="4633" xr:uid="{93FFB456-4478-4FAA-B965-22DB14F227EF}"/>
    <cellStyle name="Currency 4 2 3" xfId="4528" xr:uid="{4AB3845B-4321-452F-8967-E2B094BF77A2}"/>
    <cellStyle name="Currency 4 3" xfId="30" xr:uid="{F7E26F05-5B40-4C9B-88E3-91E7475AB9B6}"/>
    <cellStyle name="Currency 4 3 2" xfId="226" xr:uid="{F2069444-16B5-4FC8-AC5F-CACA221609A6}"/>
    <cellStyle name="Currency 4 3 2 2" xfId="4634" xr:uid="{9E27E5BF-D405-45BA-9788-9B60DBDA4607}"/>
    <cellStyle name="Currency 4 3 3" xfId="4529" xr:uid="{F1D8962A-962D-4240-956E-E5B4BA1FEE1F}"/>
    <cellStyle name="Currency 4 4" xfId="227" xr:uid="{D678C8B3-5FD3-436F-AFEF-9C4A1F3FF429}"/>
    <cellStyle name="Currency 4 4 2" xfId="4635" xr:uid="{1DA1FAB0-3B4F-4975-BA80-032675A2E826}"/>
    <cellStyle name="Currency 4 5" xfId="4324" xr:uid="{DFACD5C9-9A80-4421-AA52-89CD35458EAF}"/>
    <cellStyle name="Currency 4 5 2" xfId="4439" xr:uid="{1F6663A4-F10D-4A68-BAD0-CA2820DF4A70}"/>
    <cellStyle name="Currency 4 5 3" xfId="4721" xr:uid="{719F5BB0-C0E2-48E7-904D-0FF7D3BD4E60}"/>
    <cellStyle name="Currency 4 5 3 2" xfId="5316" xr:uid="{92DFB73A-924C-4CC5-9B23-F44F8DD744C5}"/>
    <cellStyle name="Currency 4 5 3 3" xfId="4761" xr:uid="{0E36F873-9DE0-4B59-8761-85F64E11E524}"/>
    <cellStyle name="Currency 4 5 4" xfId="4698" xr:uid="{1AA12CC6-72F5-4B3A-9686-6C486BD400AF}"/>
    <cellStyle name="Currency 4 6" xfId="4527" xr:uid="{6F6046D9-D1D0-4013-B130-09CC98916917}"/>
    <cellStyle name="Currency 5" xfId="31" xr:uid="{020A5355-6FB5-4697-911D-352854E4DC42}"/>
    <cellStyle name="Currency 5 2" xfId="32" xr:uid="{CF838F67-CCA7-41DA-9DD8-E727170E6B75}"/>
    <cellStyle name="Currency 5 2 2" xfId="228" xr:uid="{BE6FD3F8-6EAB-430C-A02B-A33D5E5872DA}"/>
    <cellStyle name="Currency 5 2 2 2" xfId="4636" xr:uid="{304A60E2-97BE-48C3-84BA-F89B89D0DD03}"/>
    <cellStyle name="Currency 5 2 3" xfId="4530" xr:uid="{78F80792-7001-4677-ADD0-C587001E50F6}"/>
    <cellStyle name="Currency 5 3" xfId="4325" xr:uid="{07CD1F29-FC72-4289-ADE6-F60E8645A823}"/>
    <cellStyle name="Currency 5 3 2" xfId="4440" xr:uid="{DDA9D22B-D7D3-4140-9E2B-CE1984B62AF9}"/>
    <cellStyle name="Currency 5 3 2 2" xfId="5306" xr:uid="{25255EE7-35F0-4286-B887-D7803F40BA85}"/>
    <cellStyle name="Currency 5 3 2 3" xfId="4763" xr:uid="{E8499F7B-8D4D-4F9D-A125-290E9194DC84}"/>
    <cellStyle name="Currency 5 4" xfId="4762" xr:uid="{14E49FFD-49B1-4CFF-8E36-A0F8586BE25F}"/>
    <cellStyle name="Currency 6" xfId="33" xr:uid="{3CB5525E-0632-4E9C-A888-2FDBFFA4AD4F}"/>
    <cellStyle name="Currency 6 2" xfId="229" xr:uid="{4D527DD0-1DAE-4BB5-85AF-87DD871664E8}"/>
    <cellStyle name="Currency 6 2 2" xfId="4637" xr:uid="{3C5771B9-59B3-470F-8D44-7E8E90E2A92D}"/>
    <cellStyle name="Currency 6 3" xfId="4326" xr:uid="{D84116F9-C224-457A-A71C-9939BEB45EE6}"/>
    <cellStyle name="Currency 6 3 2" xfId="4441" xr:uid="{D1F0EEE2-8B62-47B1-8030-78828103E9CD}"/>
    <cellStyle name="Currency 6 3 3" xfId="4722" xr:uid="{78EEC02E-682F-4B04-9DA3-CE057522501A}"/>
    <cellStyle name="Currency 6 3 3 2" xfId="5317" xr:uid="{E23FE7B7-4630-413F-BE93-668AB542FC46}"/>
    <cellStyle name="Currency 6 3 3 3" xfId="4764" xr:uid="{938A544D-72E6-437C-BDE6-1C988E0E8F3C}"/>
    <cellStyle name="Currency 6 3 4" xfId="4699" xr:uid="{158B0CB9-2DD8-4737-9748-2544D4FD4641}"/>
    <cellStyle name="Currency 6 4" xfId="4531" xr:uid="{C54E54ED-B4A5-4CEC-A107-BC719A2B2F61}"/>
    <cellStyle name="Currency 7" xfId="34" xr:uid="{EF4A52CB-5E4B-4B95-A7E2-FC41541FB66F}"/>
    <cellStyle name="Currency 7 2" xfId="35" xr:uid="{22EFA00A-2BC3-43C5-AAB5-4D968B7586B4}"/>
    <cellStyle name="Currency 7 2 2" xfId="250" xr:uid="{2F2B1909-FCA0-416A-8417-0BEF331DBCD2}"/>
    <cellStyle name="Currency 7 2 2 2" xfId="4638" xr:uid="{18AD3573-C568-47E6-A521-3E45E40614E1}"/>
    <cellStyle name="Currency 7 2 3" xfId="4533" xr:uid="{6E6381C0-B6F1-4D8C-AA28-7AC0FBE65C44}"/>
    <cellStyle name="Currency 7 3" xfId="230" xr:uid="{CB48D8ED-AFBE-4EF0-9446-82B10699683D}"/>
    <cellStyle name="Currency 7 3 2" xfId="4639" xr:uid="{7D6A9343-C37E-4AA3-8334-349B37324984}"/>
    <cellStyle name="Currency 7 4" xfId="4442" xr:uid="{05D775A7-A744-4E3F-9E88-8EB35AAEFA26}"/>
    <cellStyle name="Currency 7 5" xfId="4532" xr:uid="{DA2CA324-DE45-4169-9C98-6A6CCDA52F91}"/>
    <cellStyle name="Currency 8" xfId="36" xr:uid="{28F11B6E-FFEC-4029-AFDD-247B6E419524}"/>
    <cellStyle name="Currency 8 2" xfId="37" xr:uid="{F3D37EF5-D250-42BD-AC3F-0FF6314164DD}"/>
    <cellStyle name="Currency 8 2 2" xfId="231" xr:uid="{AA20EB76-4745-46B5-AE1F-DB1DCAFD0F80}"/>
    <cellStyle name="Currency 8 2 2 2" xfId="4640" xr:uid="{20DB852B-B3E1-4E32-909A-51EB96ABAF84}"/>
    <cellStyle name="Currency 8 2 3" xfId="4535" xr:uid="{15F560E8-0392-4D40-9477-A3D78BA11F00}"/>
    <cellStyle name="Currency 8 3" xfId="38" xr:uid="{4E675DC9-1421-47FA-8A5F-2614617ED96A}"/>
    <cellStyle name="Currency 8 3 2" xfId="232" xr:uid="{E06E9E5E-ADF7-4A49-99D7-AADB026E93EE}"/>
    <cellStyle name="Currency 8 3 2 2" xfId="4641" xr:uid="{E4F5B569-EF1A-4BDD-83CF-F6E797ACDD4B}"/>
    <cellStyle name="Currency 8 3 3" xfId="4536" xr:uid="{004A55BE-9036-4AEF-830F-DE6FF8A20DEE}"/>
    <cellStyle name="Currency 8 4" xfId="39" xr:uid="{18EE13C1-5D73-4A99-9904-DEECF5F1071D}"/>
    <cellStyle name="Currency 8 4 2" xfId="233" xr:uid="{B527968B-69FC-4FDA-BD26-FF7722525914}"/>
    <cellStyle name="Currency 8 4 2 2" xfId="4642" xr:uid="{4C3BEF0C-2213-478D-A986-50D8CD5750FE}"/>
    <cellStyle name="Currency 8 4 3" xfId="4537" xr:uid="{EC5D68A0-A8E0-4D7D-8696-C6D0DFE4FF4F}"/>
    <cellStyle name="Currency 8 5" xfId="234" xr:uid="{CDCAC744-BBD4-4AF1-8A5E-9E3E77C48888}"/>
    <cellStyle name="Currency 8 5 2" xfId="4643" xr:uid="{D5AB363B-E528-44F3-A662-D9548A56D1C6}"/>
    <cellStyle name="Currency 8 6" xfId="4443" xr:uid="{BEFAC5F4-ADE4-49E9-B795-0B8A6E8FDCF7}"/>
    <cellStyle name="Currency 8 7" xfId="4534" xr:uid="{C7BB8454-D0F7-4144-97C6-77222C30F148}"/>
    <cellStyle name="Currency 9" xfId="40" xr:uid="{72D44067-0F70-42A4-BE89-F74234FF6461}"/>
    <cellStyle name="Currency 9 2" xfId="41" xr:uid="{84A2D6B1-9056-4C4A-B2D5-6B3A47608BD3}"/>
    <cellStyle name="Currency 9 2 2" xfId="235" xr:uid="{C29B3820-B98E-4412-8CCC-C29E735ACFAF}"/>
    <cellStyle name="Currency 9 2 2 2" xfId="4644" xr:uid="{03FB6AD7-3CED-4698-8250-0398650AB0A5}"/>
    <cellStyle name="Currency 9 2 3" xfId="4539" xr:uid="{D59C666C-E1F7-4281-9CDA-36B0E9FB52EF}"/>
    <cellStyle name="Currency 9 3" xfId="42" xr:uid="{3A585E01-6889-49FF-9670-86ED6DD5CCED}"/>
    <cellStyle name="Currency 9 3 2" xfId="236" xr:uid="{BA5E5E80-7A85-40AD-BA39-7DDA196AE3EA}"/>
    <cellStyle name="Currency 9 3 2 2" xfId="4645" xr:uid="{FA5703D0-5665-4322-BBAA-95DFE2501161}"/>
    <cellStyle name="Currency 9 3 3" xfId="4540" xr:uid="{9A08A487-D2AC-4441-87B5-2B3B4AB43FAA}"/>
    <cellStyle name="Currency 9 4" xfId="237" xr:uid="{A960E769-15C9-4035-A7D8-F36E234358ED}"/>
    <cellStyle name="Currency 9 4 2" xfId="4646" xr:uid="{59BBA6D5-7DB2-4FC9-A50B-FBC559F1F00F}"/>
    <cellStyle name="Currency 9 5" xfId="4327" xr:uid="{FA8F1739-70D9-4606-9494-751B8C110E9D}"/>
    <cellStyle name="Currency 9 5 2" xfId="4444" xr:uid="{D8426090-EAF1-493A-A48F-3F2722B2C4C1}"/>
    <cellStyle name="Currency 9 5 3" xfId="4723" xr:uid="{79F69860-D757-4CFE-8DDD-803E68078390}"/>
    <cellStyle name="Currency 9 5 4" xfId="4700" xr:uid="{E76F3F66-8B0A-4E36-8E0B-BDF9A1BF457E}"/>
    <cellStyle name="Currency 9 6" xfId="4538" xr:uid="{1A057C3F-126A-4888-8E92-7B0634B0B047}"/>
    <cellStyle name="Hyperlink 2" xfId="6" xr:uid="{6CFFD761-E1C4-4FFC-9C82-FDD569F38491}"/>
    <cellStyle name="Hyperlink 3" xfId="202" xr:uid="{26E24933-0FED-4433-9BD9-FF3129B33B85}"/>
    <cellStyle name="Hyperlink 3 2" xfId="4415" xr:uid="{901A28C5-EC71-4092-9FA7-5604D6C8ED0C}"/>
    <cellStyle name="Hyperlink 3 3" xfId="4328" xr:uid="{6E005963-2AAD-4CFA-9CB0-E0A0EE16E8D6}"/>
    <cellStyle name="Hyperlink 4" xfId="4329" xr:uid="{B85C24D2-8BEA-4D37-9DB0-0729BE3A7CAD}"/>
    <cellStyle name="Normal" xfId="0" builtinId="0"/>
    <cellStyle name="Normal 10" xfId="43" xr:uid="{A060F45C-29A6-440B-9CCB-8E6AEE7DE745}"/>
    <cellStyle name="Normal 10 10" xfId="903" xr:uid="{D1FD6E0F-0374-4FF3-8586-22DFD136F150}"/>
    <cellStyle name="Normal 10 10 2" xfId="2508" xr:uid="{B3DFD849-A3C2-45A7-96DE-144FF7799AD3}"/>
    <cellStyle name="Normal 10 10 2 2" xfId="4331" xr:uid="{80B33569-BE52-42A3-9775-7517D01BE6A6}"/>
    <cellStyle name="Normal 10 10 2 3" xfId="4675" xr:uid="{8250F5E2-C562-44EA-BA2E-C0A3F23F88FE}"/>
    <cellStyle name="Normal 10 10 3" xfId="2509" xr:uid="{E8FA028B-7D79-4C88-B230-7127FCAD72C2}"/>
    <cellStyle name="Normal 10 10 4" xfId="2510" xr:uid="{C86C898E-E84A-459E-A435-109DE33FBDA6}"/>
    <cellStyle name="Normal 10 11" xfId="2511" xr:uid="{43091714-0092-468D-93A1-E3F13C991EC6}"/>
    <cellStyle name="Normal 10 11 2" xfId="2512" xr:uid="{6C003CAF-B91E-47C4-9D47-6FB155FEF73E}"/>
    <cellStyle name="Normal 10 11 3" xfId="2513" xr:uid="{B49278FB-A39F-4F2B-AD32-7552CD998C3A}"/>
    <cellStyle name="Normal 10 11 4" xfId="2514" xr:uid="{E5B898D6-574D-4CE3-80C9-CC5595E13343}"/>
    <cellStyle name="Normal 10 12" xfId="2515" xr:uid="{974136A9-3D3F-4392-89C1-39F73E2F9A04}"/>
    <cellStyle name="Normal 10 12 2" xfId="2516" xr:uid="{30C7C8AF-E3E5-4B07-A3FE-2CEF0E05AA27}"/>
    <cellStyle name="Normal 10 13" xfId="2517" xr:uid="{8B928CDD-DB7B-4E55-BD7E-65A04887CE29}"/>
    <cellStyle name="Normal 10 14" xfId="2518" xr:uid="{4727AACB-E961-46D3-83AE-440F22D53C4B}"/>
    <cellStyle name="Normal 10 15" xfId="2519" xr:uid="{CF760CF0-8378-48F8-8615-8A2DC7BD9079}"/>
    <cellStyle name="Normal 10 2" xfId="44" xr:uid="{7DBE039A-4AFB-4242-B8F4-38857F157D87}"/>
    <cellStyle name="Normal 10 2 10" xfId="2520" xr:uid="{FDADC2B9-A23F-457E-A93D-1D70373A1533}"/>
    <cellStyle name="Normal 10 2 11" xfId="2521" xr:uid="{F1AEAB8B-EFF3-4764-8A1C-A42CCD212731}"/>
    <cellStyle name="Normal 10 2 2" xfId="45" xr:uid="{578BB68C-5012-4716-85EB-BA0BB4D5A0FA}"/>
    <cellStyle name="Normal 10 2 2 2" xfId="46" xr:uid="{F0BACE3A-E119-49DB-AB2F-78E277C81193}"/>
    <cellStyle name="Normal 10 2 2 2 2" xfId="238" xr:uid="{E5B3ECF8-477C-43A2-9253-48D9B627D7F8}"/>
    <cellStyle name="Normal 10 2 2 2 2 2" xfId="454" xr:uid="{62DC2402-86AE-432C-8435-DE1348B6CE55}"/>
    <cellStyle name="Normal 10 2 2 2 2 2 2" xfId="455" xr:uid="{295CA6EC-0EA8-4DC8-891E-ED3CE02CD317}"/>
    <cellStyle name="Normal 10 2 2 2 2 2 2 2" xfId="904" xr:uid="{9C090153-0B43-4B74-AA3E-CCD08206CDA4}"/>
    <cellStyle name="Normal 10 2 2 2 2 2 2 2 2" xfId="905" xr:uid="{2BDD9C5A-2C25-4693-B0A7-B9EBFC7C3DC6}"/>
    <cellStyle name="Normal 10 2 2 2 2 2 2 3" xfId="906" xr:uid="{807C0160-EBE0-4569-876A-BBA4B696C2EA}"/>
    <cellStyle name="Normal 10 2 2 2 2 2 3" xfId="907" xr:uid="{F3D396E5-96B4-467D-B364-D7FC7DF882C0}"/>
    <cellStyle name="Normal 10 2 2 2 2 2 3 2" xfId="908" xr:uid="{60C1E7BC-06D2-43BC-91D6-A4491D78557C}"/>
    <cellStyle name="Normal 10 2 2 2 2 2 4" xfId="909" xr:uid="{959C00C4-FA36-4AB9-A086-A1CDDBFBE953}"/>
    <cellStyle name="Normal 10 2 2 2 2 3" xfId="456" xr:uid="{F4629364-ABB0-4C1A-83DC-50C5C2BBC949}"/>
    <cellStyle name="Normal 10 2 2 2 2 3 2" xfId="910" xr:uid="{FB6B3B13-D99F-43E9-8317-51D1F904AAAA}"/>
    <cellStyle name="Normal 10 2 2 2 2 3 2 2" xfId="911" xr:uid="{4261881E-ABAA-41AA-8756-702BAAB826C3}"/>
    <cellStyle name="Normal 10 2 2 2 2 3 3" xfId="912" xr:uid="{36797C3D-37FB-4899-BD66-F65BD6C73301}"/>
    <cellStyle name="Normal 10 2 2 2 2 3 4" xfId="2522" xr:uid="{2BC1CA94-922F-4B85-A5DF-E0069344DB6F}"/>
    <cellStyle name="Normal 10 2 2 2 2 4" xfId="913" xr:uid="{DBF668E5-B95E-440B-9C8D-D4F2EABFADBC}"/>
    <cellStyle name="Normal 10 2 2 2 2 4 2" xfId="914" xr:uid="{B832DCB5-D287-47EE-BD00-C565F03B1E44}"/>
    <cellStyle name="Normal 10 2 2 2 2 5" xfId="915" xr:uid="{62426198-5326-458B-8A90-39932E798727}"/>
    <cellStyle name="Normal 10 2 2 2 2 6" xfId="2523" xr:uid="{EBD641B7-70B2-4D96-95F2-2D376CB1227F}"/>
    <cellStyle name="Normal 10 2 2 2 3" xfId="239" xr:uid="{81E3AB39-5370-4A40-86FB-33896136815D}"/>
    <cellStyle name="Normal 10 2 2 2 3 2" xfId="457" xr:uid="{21B82561-810C-4202-8927-641E2C8F02B8}"/>
    <cellStyle name="Normal 10 2 2 2 3 2 2" xfId="458" xr:uid="{24B8A90A-F2FA-44D0-9B0E-85816BB0EA1E}"/>
    <cellStyle name="Normal 10 2 2 2 3 2 2 2" xfId="916" xr:uid="{AF40CE44-6B7D-4184-A249-A1605A4CC10B}"/>
    <cellStyle name="Normal 10 2 2 2 3 2 2 2 2" xfId="917" xr:uid="{2236AC2E-8728-4F8F-9AF5-6684862BDE35}"/>
    <cellStyle name="Normal 10 2 2 2 3 2 2 3" xfId="918" xr:uid="{7A7EEBDE-1912-44B8-A253-08DE1D3B6F4C}"/>
    <cellStyle name="Normal 10 2 2 2 3 2 3" xfId="919" xr:uid="{510929F7-7655-4701-982B-008C8B7BD8BA}"/>
    <cellStyle name="Normal 10 2 2 2 3 2 3 2" xfId="920" xr:uid="{ED595E2A-A6EE-42EB-9078-B8CA52499DD9}"/>
    <cellStyle name="Normal 10 2 2 2 3 2 4" xfId="921" xr:uid="{BA9ECFF9-FBFD-47E6-8C05-471EC3068614}"/>
    <cellStyle name="Normal 10 2 2 2 3 3" xfId="459" xr:uid="{AFFD06BB-5918-4C2B-A9D7-BC1B4559299D}"/>
    <cellStyle name="Normal 10 2 2 2 3 3 2" xfId="922" xr:uid="{FD5F858D-D30E-4B03-A8F0-DF6218D0E912}"/>
    <cellStyle name="Normal 10 2 2 2 3 3 2 2" xfId="923" xr:uid="{33908B0F-107D-4585-9739-F367CC62853B}"/>
    <cellStyle name="Normal 10 2 2 2 3 3 3" xfId="924" xr:uid="{B5051BBA-B75B-4C48-8045-CEF79683100E}"/>
    <cellStyle name="Normal 10 2 2 2 3 4" xfId="925" xr:uid="{AE0B2B5F-93A4-4512-A170-0124FF05EDAD}"/>
    <cellStyle name="Normal 10 2 2 2 3 4 2" xfId="926" xr:uid="{9AE15C7C-6823-455B-8CA6-D6B95026BFCF}"/>
    <cellStyle name="Normal 10 2 2 2 3 5" xfId="927" xr:uid="{FAFD8841-7A36-481B-AA8E-6F3102AF66A7}"/>
    <cellStyle name="Normal 10 2 2 2 4" xfId="460" xr:uid="{6711AE91-F78D-4927-B4FE-81F2FA8A0096}"/>
    <cellStyle name="Normal 10 2 2 2 4 2" xfId="461" xr:uid="{08062BA7-8056-4A02-B2AB-2520BB812DFA}"/>
    <cellStyle name="Normal 10 2 2 2 4 2 2" xfId="928" xr:uid="{F985AD03-0CFD-4F1A-805E-92990367FE88}"/>
    <cellStyle name="Normal 10 2 2 2 4 2 2 2" xfId="929" xr:uid="{74B3441C-9240-4BCD-A557-7737FDB0F6E6}"/>
    <cellStyle name="Normal 10 2 2 2 4 2 3" xfId="930" xr:uid="{EFCDBC2C-F8C6-4C93-ABBF-A162298BFD92}"/>
    <cellStyle name="Normal 10 2 2 2 4 3" xfId="931" xr:uid="{9FC3A306-D399-438A-AFFB-EFEA3CB93315}"/>
    <cellStyle name="Normal 10 2 2 2 4 3 2" xfId="932" xr:uid="{E607E9B6-4945-4971-B48A-20F1DBBE2ADC}"/>
    <cellStyle name="Normal 10 2 2 2 4 4" xfId="933" xr:uid="{0364DD9F-CD6B-4C8D-B0FD-34B316879AA5}"/>
    <cellStyle name="Normal 10 2 2 2 5" xfId="462" xr:uid="{CA1D0831-BFBE-43C6-8366-ADA287C33DA8}"/>
    <cellStyle name="Normal 10 2 2 2 5 2" xfId="934" xr:uid="{532F6F10-9416-4AC9-BF62-AD5CD412D28B}"/>
    <cellStyle name="Normal 10 2 2 2 5 2 2" xfId="935" xr:uid="{EC45C646-EF38-4435-AF72-CB5022C1DB7C}"/>
    <cellStyle name="Normal 10 2 2 2 5 3" xfId="936" xr:uid="{48684460-2AA5-49F7-99BE-0FEDDCB70A69}"/>
    <cellStyle name="Normal 10 2 2 2 5 4" xfId="2524" xr:uid="{9423E9DB-1C92-4962-83B5-1D7A081213FE}"/>
    <cellStyle name="Normal 10 2 2 2 6" xfId="937" xr:uid="{6DEDDEC6-16B4-484F-B4F0-06FF795B648C}"/>
    <cellStyle name="Normal 10 2 2 2 6 2" xfId="938" xr:uid="{8903D924-9D5F-4E54-8AF2-F64BC9754A84}"/>
    <cellStyle name="Normal 10 2 2 2 7" xfId="939" xr:uid="{474BE92C-F0B7-4081-BA37-CFF4AA67155F}"/>
    <cellStyle name="Normal 10 2 2 2 8" xfId="2525" xr:uid="{25BBAA31-F97E-406C-BE96-B53B63DEC163}"/>
    <cellStyle name="Normal 10 2 2 3" xfId="240" xr:uid="{986A2FA2-F874-49DC-908F-072290F35CCA}"/>
    <cellStyle name="Normal 10 2 2 3 2" xfId="463" xr:uid="{4F0E796E-992B-4EC2-95CE-0D3BF8F4F1B2}"/>
    <cellStyle name="Normal 10 2 2 3 2 2" xfId="464" xr:uid="{4A420B82-2AB5-4BAD-854E-1213644BC327}"/>
    <cellStyle name="Normal 10 2 2 3 2 2 2" xfId="940" xr:uid="{D00A3292-0A47-410F-A1FD-553A898C27A5}"/>
    <cellStyle name="Normal 10 2 2 3 2 2 2 2" xfId="941" xr:uid="{98F85466-6E0D-4CE4-9239-3B178ABF403C}"/>
    <cellStyle name="Normal 10 2 2 3 2 2 3" xfId="942" xr:uid="{8E77CC6D-9A91-4000-8609-486D8ED22ECF}"/>
    <cellStyle name="Normal 10 2 2 3 2 3" xfId="943" xr:uid="{88F8BDD6-1BE3-4ADF-AC3D-185B84B27942}"/>
    <cellStyle name="Normal 10 2 2 3 2 3 2" xfId="944" xr:uid="{7E658A90-291B-4019-BAE8-4D710F5E5A84}"/>
    <cellStyle name="Normal 10 2 2 3 2 4" xfId="945" xr:uid="{BB239D7A-534C-4AE2-9F43-823A862256DC}"/>
    <cellStyle name="Normal 10 2 2 3 3" xfId="465" xr:uid="{A175E2C1-ED89-4F05-B5CB-2957E34C6DE3}"/>
    <cellStyle name="Normal 10 2 2 3 3 2" xfId="946" xr:uid="{8A480C9E-E6B8-4642-827B-1A24AE02B680}"/>
    <cellStyle name="Normal 10 2 2 3 3 2 2" xfId="947" xr:uid="{94D731C0-9683-400C-A7F0-AE120C2E08F0}"/>
    <cellStyle name="Normal 10 2 2 3 3 3" xfId="948" xr:uid="{B8584B4A-4105-481B-B877-C47C9B52A5E5}"/>
    <cellStyle name="Normal 10 2 2 3 3 4" xfId="2526" xr:uid="{943CDF41-3BF9-4E52-8558-63C571130F81}"/>
    <cellStyle name="Normal 10 2 2 3 4" xfId="949" xr:uid="{74839E25-59E5-4771-AB83-1A094DA97038}"/>
    <cellStyle name="Normal 10 2 2 3 4 2" xfId="950" xr:uid="{3AE7368A-5617-4608-8846-0A826ABD04E3}"/>
    <cellStyle name="Normal 10 2 2 3 5" xfId="951" xr:uid="{B3FE74FB-0265-4109-9874-3E29B6BD70CB}"/>
    <cellStyle name="Normal 10 2 2 3 6" xfId="2527" xr:uid="{94525A62-167A-4AD8-9967-5AD04B984BAF}"/>
    <cellStyle name="Normal 10 2 2 4" xfId="241" xr:uid="{A2A0B2A6-3F0A-44FA-95EE-7EDB1782D80D}"/>
    <cellStyle name="Normal 10 2 2 4 2" xfId="466" xr:uid="{AB92CE3B-030A-4120-B356-800348D89D27}"/>
    <cellStyle name="Normal 10 2 2 4 2 2" xfId="467" xr:uid="{F163606A-5B14-4198-92DA-722363877C6E}"/>
    <cellStyle name="Normal 10 2 2 4 2 2 2" xfId="952" xr:uid="{73372B29-E9D2-4E3C-B29E-F0FDDBB0C31A}"/>
    <cellStyle name="Normal 10 2 2 4 2 2 2 2" xfId="953" xr:uid="{DA84FCF1-1FF0-4C4F-A5B9-2115B4A22503}"/>
    <cellStyle name="Normal 10 2 2 4 2 2 3" xfId="954" xr:uid="{108FF23B-81A1-446B-AAE3-F9DC1A6D0161}"/>
    <cellStyle name="Normal 10 2 2 4 2 3" xfId="955" xr:uid="{660B8D87-ACD8-4AFA-B832-EA46230DA5B4}"/>
    <cellStyle name="Normal 10 2 2 4 2 3 2" xfId="956" xr:uid="{D66FB139-EF51-476F-8843-735DD4875876}"/>
    <cellStyle name="Normal 10 2 2 4 2 4" xfId="957" xr:uid="{6ABBF8DD-C727-47AF-B227-6251360D8749}"/>
    <cellStyle name="Normal 10 2 2 4 3" xfId="468" xr:uid="{4BC72AD5-B9AB-4ADC-8B16-DDEABD901D86}"/>
    <cellStyle name="Normal 10 2 2 4 3 2" xfId="958" xr:uid="{6777BDFE-7A3B-488F-B00C-48488F784EB9}"/>
    <cellStyle name="Normal 10 2 2 4 3 2 2" xfId="959" xr:uid="{8B19B58C-2A23-41E3-936B-C98E84694B69}"/>
    <cellStyle name="Normal 10 2 2 4 3 3" xfId="960" xr:uid="{38A5818D-5069-4E0D-94A0-4D1F3A66F33C}"/>
    <cellStyle name="Normal 10 2 2 4 4" xfId="961" xr:uid="{6CA47ABD-26E7-481E-AF5E-2AD461DB99AA}"/>
    <cellStyle name="Normal 10 2 2 4 4 2" xfId="962" xr:uid="{6CC7F073-CF24-4D7D-B714-7B42F30C25B6}"/>
    <cellStyle name="Normal 10 2 2 4 5" xfId="963" xr:uid="{EF0B0F1B-74CB-4E87-B73F-3E492D85A231}"/>
    <cellStyle name="Normal 10 2 2 5" xfId="242" xr:uid="{44E98800-39E8-4F87-9A93-83A1ED29384C}"/>
    <cellStyle name="Normal 10 2 2 5 2" xfId="469" xr:uid="{8C2ED84D-D651-4D2F-8782-E267B1D89D1D}"/>
    <cellStyle name="Normal 10 2 2 5 2 2" xfId="964" xr:uid="{4E2264C5-E36A-4758-8473-EA2A0A21E100}"/>
    <cellStyle name="Normal 10 2 2 5 2 2 2" xfId="965" xr:uid="{47BB979D-C24D-42C2-90D4-96FF84A6E805}"/>
    <cellStyle name="Normal 10 2 2 5 2 3" xfId="966" xr:uid="{191B6549-5EAD-44BA-8B8E-AE86F64971B9}"/>
    <cellStyle name="Normal 10 2 2 5 3" xfId="967" xr:uid="{EE33D891-EBDD-43EA-8FED-DEAA92FB9D10}"/>
    <cellStyle name="Normal 10 2 2 5 3 2" xfId="968" xr:uid="{9774E8B4-82ED-4F79-B49C-BCD6E4449CED}"/>
    <cellStyle name="Normal 10 2 2 5 4" xfId="969" xr:uid="{5D595317-8B50-4E56-977B-B695F87F37AD}"/>
    <cellStyle name="Normal 10 2 2 6" xfId="470" xr:uid="{B94CAB2D-517D-4A2B-BB79-CB06D23500B9}"/>
    <cellStyle name="Normal 10 2 2 6 2" xfId="970" xr:uid="{83A6C828-48AF-4001-AF1C-5AE6693BD3FD}"/>
    <cellStyle name="Normal 10 2 2 6 2 2" xfId="971" xr:uid="{272B8E0E-3E4C-4EE2-A0EC-1161C2858EDD}"/>
    <cellStyle name="Normal 10 2 2 6 2 3" xfId="4333" xr:uid="{6C0CD698-A42A-4D06-A1C2-8838DAB22573}"/>
    <cellStyle name="Normal 10 2 2 6 3" xfId="972" xr:uid="{F675079D-388A-4702-B531-4C96E616044D}"/>
    <cellStyle name="Normal 10 2 2 6 4" xfId="2528" xr:uid="{5BBF3E38-C1AB-4AB5-A271-20ECFB37BB36}"/>
    <cellStyle name="Normal 10 2 2 6 4 2" xfId="4564" xr:uid="{1ABE1E57-F2BE-4B45-97A5-BE3D4CC1F858}"/>
    <cellStyle name="Normal 10 2 2 6 4 3" xfId="4676" xr:uid="{7B2A7408-53C2-42A0-A329-CC37EDDE833D}"/>
    <cellStyle name="Normal 10 2 2 6 4 4" xfId="4602" xr:uid="{5771BFD1-DE51-4631-A7E0-76D1F382BE32}"/>
    <cellStyle name="Normal 10 2 2 7" xfId="973" xr:uid="{02A93C6C-050B-49D2-8345-0DC50E7FF8E3}"/>
    <cellStyle name="Normal 10 2 2 7 2" xfId="974" xr:uid="{1AA76F21-E550-4F37-835C-D21E2BD1445A}"/>
    <cellStyle name="Normal 10 2 2 8" xfId="975" xr:uid="{C2504272-045F-438E-8A29-56499B53116F}"/>
    <cellStyle name="Normal 10 2 2 9" xfId="2529" xr:uid="{73AD2D03-985F-45BE-97F8-A672D7BBB17E}"/>
    <cellStyle name="Normal 10 2 3" xfId="47" xr:uid="{CA600F39-1836-4115-A2C0-44037C99B6EE}"/>
    <cellStyle name="Normal 10 2 3 2" xfId="48" xr:uid="{A2D73617-E414-4B1E-983E-BBF077A0567F}"/>
    <cellStyle name="Normal 10 2 3 2 2" xfId="471" xr:uid="{E7F627D6-08E4-465B-8477-9ED73EFE9053}"/>
    <cellStyle name="Normal 10 2 3 2 2 2" xfId="472" xr:uid="{5B84FE13-6C40-44EA-BAA5-EDC57EE7B6DD}"/>
    <cellStyle name="Normal 10 2 3 2 2 2 2" xfId="976" xr:uid="{04A2C44E-BF4E-492D-AAFA-717A07FE3534}"/>
    <cellStyle name="Normal 10 2 3 2 2 2 2 2" xfId="977" xr:uid="{F69F1137-AEE8-4F03-A52A-4C6A46B53382}"/>
    <cellStyle name="Normal 10 2 3 2 2 2 3" xfId="978" xr:uid="{928B7172-D4B9-4C8B-B09E-823CCB011622}"/>
    <cellStyle name="Normal 10 2 3 2 2 3" xfId="979" xr:uid="{3F02257D-8692-4878-B0E3-DC53C7AAEEBE}"/>
    <cellStyle name="Normal 10 2 3 2 2 3 2" xfId="980" xr:uid="{CE19EBD7-EC1F-456A-894F-02842E44AC4B}"/>
    <cellStyle name="Normal 10 2 3 2 2 4" xfId="981" xr:uid="{8E5DA807-1984-46BE-AF59-27AE929A5500}"/>
    <cellStyle name="Normal 10 2 3 2 3" xfId="473" xr:uid="{A49E264D-5652-4066-8C7F-37490A17A89F}"/>
    <cellStyle name="Normal 10 2 3 2 3 2" xfId="982" xr:uid="{2BF728C6-B183-4268-BD2F-49EA5194BE51}"/>
    <cellStyle name="Normal 10 2 3 2 3 2 2" xfId="983" xr:uid="{EA85FA9D-D358-4EB9-A989-410E37D21AEA}"/>
    <cellStyle name="Normal 10 2 3 2 3 3" xfId="984" xr:uid="{725BFD8C-AD76-4202-BF1F-23BAB2BFC6CE}"/>
    <cellStyle name="Normal 10 2 3 2 3 4" xfId="2530" xr:uid="{13E5C898-2AD0-4DE6-A4D3-731AA31BE531}"/>
    <cellStyle name="Normal 10 2 3 2 4" xfId="985" xr:uid="{22B9B006-021E-481D-8AF1-D6998FE6E199}"/>
    <cellStyle name="Normal 10 2 3 2 4 2" xfId="986" xr:uid="{FEC120FF-9CAF-437D-BCAF-7BFDBEC5BEEA}"/>
    <cellStyle name="Normal 10 2 3 2 5" xfId="987" xr:uid="{8E6BF025-7DE5-4E55-B6BB-605A13372D44}"/>
    <cellStyle name="Normal 10 2 3 2 6" xfId="2531" xr:uid="{EC3FF8D3-FCF2-4900-98AA-056B1DA4E286}"/>
    <cellStyle name="Normal 10 2 3 3" xfId="243" xr:uid="{4BEE8529-4AA2-4C07-AF27-DD8DB99DD3B1}"/>
    <cellStyle name="Normal 10 2 3 3 2" xfId="474" xr:uid="{A83524BB-22FD-4BD4-8805-36A88B89693E}"/>
    <cellStyle name="Normal 10 2 3 3 2 2" xfId="475" xr:uid="{1CD98353-27ED-4901-B09F-4CE2D3F23BCC}"/>
    <cellStyle name="Normal 10 2 3 3 2 2 2" xfId="988" xr:uid="{1847908E-64E6-444D-B875-1CA566313F7C}"/>
    <cellStyle name="Normal 10 2 3 3 2 2 2 2" xfId="989" xr:uid="{1F2F2C82-88AC-4F5A-B856-808749EF8DA0}"/>
    <cellStyle name="Normal 10 2 3 3 2 2 3" xfId="990" xr:uid="{906C741F-8253-4D53-BD9E-9E64166A5775}"/>
    <cellStyle name="Normal 10 2 3 3 2 3" xfId="991" xr:uid="{FA5231ED-EE73-4AA2-9261-337B433C4D15}"/>
    <cellStyle name="Normal 10 2 3 3 2 3 2" xfId="992" xr:uid="{76685039-742C-460D-A026-1B294D6EC69D}"/>
    <cellStyle name="Normal 10 2 3 3 2 4" xfId="993" xr:uid="{ACD112FA-E8E0-49AA-AF77-50DBBDE055FD}"/>
    <cellStyle name="Normal 10 2 3 3 3" xfId="476" xr:uid="{697FC3B4-51D0-446A-8D66-682DC2A0FD8F}"/>
    <cellStyle name="Normal 10 2 3 3 3 2" xfId="994" xr:uid="{0F81AD28-1759-4BCC-A7D1-1BDD71E98D44}"/>
    <cellStyle name="Normal 10 2 3 3 3 2 2" xfId="995" xr:uid="{3DFCE0D0-6E24-4454-87A1-D0F0991CC8E6}"/>
    <cellStyle name="Normal 10 2 3 3 3 3" xfId="996" xr:uid="{0F954441-2C82-4DAD-A5E6-C5523745FAF7}"/>
    <cellStyle name="Normal 10 2 3 3 4" xfId="997" xr:uid="{58B36C5D-237C-4CF9-B16D-AACF9F92A078}"/>
    <cellStyle name="Normal 10 2 3 3 4 2" xfId="998" xr:uid="{B5C688E8-8D1A-4E01-AAA6-084E187721F3}"/>
    <cellStyle name="Normal 10 2 3 3 5" xfId="999" xr:uid="{E0012185-718C-4FBE-81DF-DC3B0A272ADB}"/>
    <cellStyle name="Normal 10 2 3 4" xfId="244" xr:uid="{712932B3-17BF-4557-A322-BACD5E763F4C}"/>
    <cellStyle name="Normal 10 2 3 4 2" xfId="477" xr:uid="{58CD5DFF-D49B-4856-B8AC-28EF30CFB67D}"/>
    <cellStyle name="Normal 10 2 3 4 2 2" xfId="1000" xr:uid="{05D23168-CD71-498A-9CC6-91A772266526}"/>
    <cellStyle name="Normal 10 2 3 4 2 2 2" xfId="1001" xr:uid="{6B5E798D-8AE9-4569-9ECD-0A6750B10BC5}"/>
    <cellStyle name="Normal 10 2 3 4 2 3" xfId="1002" xr:uid="{B93A3E8B-A6BA-4079-9DDD-93954877DE9F}"/>
    <cellStyle name="Normal 10 2 3 4 3" xfId="1003" xr:uid="{EEEE5E72-F1DC-4CB9-86F4-AD97531C8F65}"/>
    <cellStyle name="Normal 10 2 3 4 3 2" xfId="1004" xr:uid="{7FA16DB3-5DDA-4D5A-9326-8DECCA09C23B}"/>
    <cellStyle name="Normal 10 2 3 4 4" xfId="1005" xr:uid="{42CC67DE-2D5F-4478-A7B4-DC0D01BE7DCA}"/>
    <cellStyle name="Normal 10 2 3 5" xfId="478" xr:uid="{4D14EC78-60AB-4D14-9D29-59A875035687}"/>
    <cellStyle name="Normal 10 2 3 5 2" xfId="1006" xr:uid="{4065ECE2-8728-40CA-A7A3-378D303A0092}"/>
    <cellStyle name="Normal 10 2 3 5 2 2" xfId="1007" xr:uid="{2BF123D9-107B-4DA3-9575-1A430EB3D765}"/>
    <cellStyle name="Normal 10 2 3 5 2 3" xfId="4334" xr:uid="{3273539C-B893-4F7A-9183-38C89B1AD83B}"/>
    <cellStyle name="Normal 10 2 3 5 3" xfId="1008" xr:uid="{93B9D9CA-F7C5-4DEC-8ADF-AB14BE8F863C}"/>
    <cellStyle name="Normal 10 2 3 5 4" xfId="2532" xr:uid="{213777E8-AA7B-48C0-8DB7-0208F37D1D2E}"/>
    <cellStyle name="Normal 10 2 3 5 4 2" xfId="4565" xr:uid="{5614A22A-DA3A-4E5D-A9D4-F0FBB36E5ACC}"/>
    <cellStyle name="Normal 10 2 3 5 4 3" xfId="4677" xr:uid="{FF508533-BD55-45D8-B8E3-FB22F323E709}"/>
    <cellStyle name="Normal 10 2 3 5 4 4" xfId="4603" xr:uid="{AD3E2831-986C-4525-8036-0A8FE1DC0160}"/>
    <cellStyle name="Normal 10 2 3 6" xfId="1009" xr:uid="{60029A2F-022F-4E47-9F8E-306501CB12E8}"/>
    <cellStyle name="Normal 10 2 3 6 2" xfId="1010" xr:uid="{C5DA0208-1374-4A5B-B56F-82050A2D56CF}"/>
    <cellStyle name="Normal 10 2 3 7" xfId="1011" xr:uid="{0E7108AD-B74E-4E1D-8157-3D0260A13DE3}"/>
    <cellStyle name="Normal 10 2 3 8" xfId="2533" xr:uid="{AA01B896-DEE2-4152-B5E5-B211B92543FF}"/>
    <cellStyle name="Normal 10 2 4" xfId="49" xr:uid="{5586691A-BB88-41F7-BEE5-C69B087D218D}"/>
    <cellStyle name="Normal 10 2 4 2" xfId="429" xr:uid="{8A58A092-C6F3-4A20-843F-335A2FFCF83E}"/>
    <cellStyle name="Normal 10 2 4 2 2" xfId="479" xr:uid="{06E6F1D0-C206-4B1A-84C0-0F7762400A0F}"/>
    <cellStyle name="Normal 10 2 4 2 2 2" xfId="1012" xr:uid="{C2F2F8B4-E35E-419A-A956-7E919D683A7B}"/>
    <cellStyle name="Normal 10 2 4 2 2 2 2" xfId="1013" xr:uid="{51A5A39D-7989-4F92-9051-F20D1E7F6929}"/>
    <cellStyle name="Normal 10 2 4 2 2 3" xfId="1014" xr:uid="{BED59B90-DBF0-4B44-8328-83B14DF08568}"/>
    <cellStyle name="Normal 10 2 4 2 2 4" xfId="2534" xr:uid="{758D905B-019C-4B6D-B9D6-D7CB1863D778}"/>
    <cellStyle name="Normal 10 2 4 2 3" xfId="1015" xr:uid="{985C91D1-ED41-42B5-A2C4-D0BB17F7A12C}"/>
    <cellStyle name="Normal 10 2 4 2 3 2" xfId="1016" xr:uid="{E3560933-694B-4E58-8751-D3557D69419B}"/>
    <cellStyle name="Normal 10 2 4 2 4" xfId="1017" xr:uid="{D0931F4A-6AFB-470C-8A45-4A570C637619}"/>
    <cellStyle name="Normal 10 2 4 2 5" xfId="2535" xr:uid="{0483F098-14B6-42CD-9537-7562FA1672D4}"/>
    <cellStyle name="Normal 10 2 4 3" xfId="480" xr:uid="{53E0FBD6-EAF9-43B7-8BAF-29DC95469375}"/>
    <cellStyle name="Normal 10 2 4 3 2" xfId="1018" xr:uid="{C646FBB0-2BCA-41E2-BE0B-BE822F072F75}"/>
    <cellStyle name="Normal 10 2 4 3 2 2" xfId="1019" xr:uid="{4244891D-3EF6-4795-A28B-D7E2AEE95C85}"/>
    <cellStyle name="Normal 10 2 4 3 3" xfId="1020" xr:uid="{1A808B80-847A-4B1F-8C14-F366167CB498}"/>
    <cellStyle name="Normal 10 2 4 3 4" xfId="2536" xr:uid="{8D22437F-7BEF-4A60-A539-656573E14434}"/>
    <cellStyle name="Normal 10 2 4 4" xfId="1021" xr:uid="{2AEABA80-CD3A-487D-80C7-E1922988B756}"/>
    <cellStyle name="Normal 10 2 4 4 2" xfId="1022" xr:uid="{5D6018C4-8402-48D8-9C17-0843498D1330}"/>
    <cellStyle name="Normal 10 2 4 4 3" xfId="2537" xr:uid="{A22ECC7B-269D-45A7-8F5B-CF24AF2FA06C}"/>
    <cellStyle name="Normal 10 2 4 4 4" xfId="2538" xr:uid="{1E007935-104F-42FC-8CA2-6036098A60A5}"/>
    <cellStyle name="Normal 10 2 4 5" xfId="1023" xr:uid="{E8CE2709-58B4-4436-A9D2-EEE78B4220EC}"/>
    <cellStyle name="Normal 10 2 4 6" xfId="2539" xr:uid="{2EF4A7AA-97A7-4D3D-A8F6-00AB546A1086}"/>
    <cellStyle name="Normal 10 2 4 7" xfId="2540" xr:uid="{88A7086D-E74A-4ED7-9FC7-44D3F16240E7}"/>
    <cellStyle name="Normal 10 2 5" xfId="245" xr:uid="{5D1A72C2-EB0C-4618-9D17-FDC5733FD682}"/>
    <cellStyle name="Normal 10 2 5 2" xfId="481" xr:uid="{485D891B-F137-4CD8-8C77-DAAF6D07A2F6}"/>
    <cellStyle name="Normal 10 2 5 2 2" xfId="482" xr:uid="{5CA79A38-9F4A-4A70-83D8-8121A081AC78}"/>
    <cellStyle name="Normal 10 2 5 2 2 2" xfId="1024" xr:uid="{9C2733AB-9DB8-4B0A-AFA3-22B8B1FDD1AF}"/>
    <cellStyle name="Normal 10 2 5 2 2 2 2" xfId="1025" xr:uid="{8BDDBBCA-E9B5-4B12-82FD-5071BB34E968}"/>
    <cellStyle name="Normal 10 2 5 2 2 3" xfId="1026" xr:uid="{B159748B-FB9F-4C47-A0FB-8CE6AFD90BCD}"/>
    <cellStyle name="Normal 10 2 5 2 3" xfId="1027" xr:uid="{4D6329AB-72E9-49CA-8F6A-CB3BCADE2D5B}"/>
    <cellStyle name="Normal 10 2 5 2 3 2" xfId="1028" xr:uid="{AFF82927-071B-4F12-A3DD-A7C897FEF041}"/>
    <cellStyle name="Normal 10 2 5 2 4" xfId="1029" xr:uid="{958B9C38-D8C1-42BA-B13A-DE7C6BD87980}"/>
    <cellStyle name="Normal 10 2 5 3" xfId="483" xr:uid="{51F053FE-30F9-4604-BD0A-DD9B45AC0CA6}"/>
    <cellStyle name="Normal 10 2 5 3 2" xfId="1030" xr:uid="{A9EBD7F4-A068-488E-BE38-00A5BBFC555B}"/>
    <cellStyle name="Normal 10 2 5 3 2 2" xfId="1031" xr:uid="{22E40522-9441-4F3F-9383-8A597126DD99}"/>
    <cellStyle name="Normal 10 2 5 3 3" xfId="1032" xr:uid="{2B398E70-088E-41D3-8912-8A423677994A}"/>
    <cellStyle name="Normal 10 2 5 3 4" xfId="2541" xr:uid="{E49E9FE9-0F30-4AC0-9B31-DF2879B7580D}"/>
    <cellStyle name="Normal 10 2 5 4" xfId="1033" xr:uid="{6BB51584-07D8-45D1-A1B7-8533F6D248A8}"/>
    <cellStyle name="Normal 10 2 5 4 2" xfId="1034" xr:uid="{709EE085-0482-4BF3-B9B8-043995101251}"/>
    <cellStyle name="Normal 10 2 5 5" xfId="1035" xr:uid="{5FA94928-4E0E-484D-9DB2-711EC9A6B801}"/>
    <cellStyle name="Normal 10 2 5 6" xfId="2542" xr:uid="{699F59CC-1914-4346-8495-50F3E48B1EA1}"/>
    <cellStyle name="Normal 10 2 6" xfId="246" xr:uid="{93F07A0A-623B-4FC4-8A24-5F2520442FBA}"/>
    <cellStyle name="Normal 10 2 6 2" xfId="484" xr:uid="{AB413459-2BDA-445E-8677-3DB535D8FC0B}"/>
    <cellStyle name="Normal 10 2 6 2 2" xfId="1036" xr:uid="{485394AD-7C87-4B99-906C-340D7BEA7777}"/>
    <cellStyle name="Normal 10 2 6 2 2 2" xfId="1037" xr:uid="{2C9DDB39-76D3-4797-96AA-9B9D9E559D61}"/>
    <cellStyle name="Normal 10 2 6 2 3" xfId="1038" xr:uid="{9698C222-6DB5-429A-9E3C-EE16486DDD0E}"/>
    <cellStyle name="Normal 10 2 6 2 4" xfId="2543" xr:uid="{AB558CA0-7694-4F4F-8DF8-30A55642C305}"/>
    <cellStyle name="Normal 10 2 6 3" xfId="1039" xr:uid="{78919F63-C63A-46CE-849C-8D73644F0E6E}"/>
    <cellStyle name="Normal 10 2 6 3 2" xfId="1040" xr:uid="{9AD36EEB-C5F9-4018-B1AA-CFC9688596C6}"/>
    <cellStyle name="Normal 10 2 6 4" xfId="1041" xr:uid="{4C664AC0-C38C-4F98-8170-FAA8E3E17F9A}"/>
    <cellStyle name="Normal 10 2 6 5" xfId="2544" xr:uid="{A4BD9BAD-4A95-471E-AE74-48D650CAF111}"/>
    <cellStyle name="Normal 10 2 7" xfId="485" xr:uid="{301741D5-339A-4A50-AB45-E58A5B6F0ECD}"/>
    <cellStyle name="Normal 10 2 7 2" xfId="1042" xr:uid="{152E22E2-EABE-475D-B20E-A71F8CC485B7}"/>
    <cellStyle name="Normal 10 2 7 2 2" xfId="1043" xr:uid="{3B9B912E-40A3-4F2B-B2C4-22619B438A75}"/>
    <cellStyle name="Normal 10 2 7 2 3" xfId="4332" xr:uid="{63F5D402-0509-4FC1-BEDB-3AD2EC0860DE}"/>
    <cellStyle name="Normal 10 2 7 3" xfId="1044" xr:uid="{512A3467-CE17-45EB-B15D-1F1A4A978169}"/>
    <cellStyle name="Normal 10 2 7 4" xfId="2545" xr:uid="{3C3412C6-F6B2-46CD-9706-DE8CD6A440A8}"/>
    <cellStyle name="Normal 10 2 7 4 2" xfId="4563" xr:uid="{037B65DC-991C-49AC-82A5-59EDAD71580A}"/>
    <cellStyle name="Normal 10 2 7 4 3" xfId="4678" xr:uid="{D3FE6E85-6126-4CAF-BE59-B9EDE699118C}"/>
    <cellStyle name="Normal 10 2 7 4 4" xfId="4601" xr:uid="{C204E4FD-6E37-49D6-B1CA-B744B561D783}"/>
    <cellStyle name="Normal 10 2 8" xfId="1045" xr:uid="{9789BD24-99A7-465B-9A34-E03759ECA7C1}"/>
    <cellStyle name="Normal 10 2 8 2" xfId="1046" xr:uid="{458AB309-316C-400E-B3D4-30F9FC5BB8C4}"/>
    <cellStyle name="Normal 10 2 8 3" xfId="2546" xr:uid="{DE2E4D46-C8BB-4E27-84C2-68EDD5722131}"/>
    <cellStyle name="Normal 10 2 8 4" xfId="2547" xr:uid="{8823109E-5961-488F-A421-B8784E04092D}"/>
    <cellStyle name="Normal 10 2 9" xfId="1047" xr:uid="{962DB388-DBF0-4D08-8F0E-BD5E3B4260C1}"/>
    <cellStyle name="Normal 10 3" xfId="50" xr:uid="{88C84968-E2BB-4EB2-A44E-B26AF429123D}"/>
    <cellStyle name="Normal 10 3 10" xfId="2548" xr:uid="{641D6F88-A321-4B4D-8ACC-3330CC79D949}"/>
    <cellStyle name="Normal 10 3 11" xfId="2549" xr:uid="{9E743A42-D017-4768-938A-106194577E11}"/>
    <cellStyle name="Normal 10 3 2" xfId="51" xr:uid="{480B1AEA-657D-44CE-B714-794354DE2B23}"/>
    <cellStyle name="Normal 10 3 2 2" xfId="52" xr:uid="{90B88813-DDC1-422B-AA22-CE992D248BDA}"/>
    <cellStyle name="Normal 10 3 2 2 2" xfId="247" xr:uid="{973A2A83-CFB6-4BE9-B6A9-1E5CFDA8CC9A}"/>
    <cellStyle name="Normal 10 3 2 2 2 2" xfId="486" xr:uid="{DC7F0A18-D24F-4E21-865B-867BA0D99F79}"/>
    <cellStyle name="Normal 10 3 2 2 2 2 2" xfId="1048" xr:uid="{032DADBD-72B4-4ADA-A76F-D549E2B356CB}"/>
    <cellStyle name="Normal 10 3 2 2 2 2 2 2" xfId="1049" xr:uid="{8226A152-F72C-48E4-89B9-C7C3716277CA}"/>
    <cellStyle name="Normal 10 3 2 2 2 2 3" xfId="1050" xr:uid="{27422D5A-3906-4AC4-8DF7-6FC2923E0E73}"/>
    <cellStyle name="Normal 10 3 2 2 2 2 4" xfId="2550" xr:uid="{FA28CD5D-EFD6-4337-8A09-C7FACCEB95D1}"/>
    <cellStyle name="Normal 10 3 2 2 2 3" xfId="1051" xr:uid="{11460CD7-B162-42D1-8F4A-6261962A1389}"/>
    <cellStyle name="Normal 10 3 2 2 2 3 2" xfId="1052" xr:uid="{36559B30-C390-4C3A-B23C-2FF22E4A2450}"/>
    <cellStyle name="Normal 10 3 2 2 2 3 3" xfId="2551" xr:uid="{9DD6DEDE-2C1E-49B8-86C3-512627C88199}"/>
    <cellStyle name="Normal 10 3 2 2 2 3 4" xfId="2552" xr:uid="{4BB01A99-2CA0-4D18-A400-59C3819F5D23}"/>
    <cellStyle name="Normal 10 3 2 2 2 4" xfId="1053" xr:uid="{BBBD4E83-5F4E-4EF7-BF66-16471A5A8EC5}"/>
    <cellStyle name="Normal 10 3 2 2 2 5" xfId="2553" xr:uid="{12C4371A-5A3A-4EF0-9CEE-2803C67CA6BE}"/>
    <cellStyle name="Normal 10 3 2 2 2 6" xfId="2554" xr:uid="{13807C47-DDBF-48AC-B962-8092CB9152B1}"/>
    <cellStyle name="Normal 10 3 2 2 3" xfId="487" xr:uid="{0AD43DE7-AF2D-49A7-8EF2-C2C0996778AD}"/>
    <cellStyle name="Normal 10 3 2 2 3 2" xfId="1054" xr:uid="{CC9BD34D-29AB-479F-B69B-8F1814F51E43}"/>
    <cellStyle name="Normal 10 3 2 2 3 2 2" xfId="1055" xr:uid="{C1549E18-A371-4995-A963-85EE1CBAA452}"/>
    <cellStyle name="Normal 10 3 2 2 3 2 3" xfId="2555" xr:uid="{D82F201F-93AB-40BB-A244-6D52F7DB974E}"/>
    <cellStyle name="Normal 10 3 2 2 3 2 4" xfId="2556" xr:uid="{626CF4DE-6B5E-4158-82F0-24E9F17E33C0}"/>
    <cellStyle name="Normal 10 3 2 2 3 3" xfId="1056" xr:uid="{24770D73-AEC8-424B-9C2E-8ED85CB2FCAE}"/>
    <cellStyle name="Normal 10 3 2 2 3 4" xfId="2557" xr:uid="{34C720CF-C595-486E-B635-D5F65312E28C}"/>
    <cellStyle name="Normal 10 3 2 2 3 5" xfId="2558" xr:uid="{064E13BA-DBA7-4256-A8D2-65753CB7A842}"/>
    <cellStyle name="Normal 10 3 2 2 4" xfId="1057" xr:uid="{50335B96-AC3D-4B37-9088-A5E3DFAD5C26}"/>
    <cellStyle name="Normal 10 3 2 2 4 2" xfId="1058" xr:uid="{BA8D1705-C28E-420C-8B96-EC35FD27D821}"/>
    <cellStyle name="Normal 10 3 2 2 4 3" xfId="2559" xr:uid="{6BCBBC3B-FA46-41A1-9E2B-C0E55C325F42}"/>
    <cellStyle name="Normal 10 3 2 2 4 4" xfId="2560" xr:uid="{806F9420-CCA8-4F49-A5A7-EC0C9A0FD7FA}"/>
    <cellStyle name="Normal 10 3 2 2 5" xfId="1059" xr:uid="{614A1942-74B5-4E34-8D02-13E300DEF450}"/>
    <cellStyle name="Normal 10 3 2 2 5 2" xfId="2561" xr:uid="{2C650F1C-A530-49A6-9A03-35D1E2BCD16B}"/>
    <cellStyle name="Normal 10 3 2 2 5 3" xfId="2562" xr:uid="{52FF0D14-D6B2-4BF1-87D0-28B0EF4AB96A}"/>
    <cellStyle name="Normal 10 3 2 2 5 4" xfId="2563" xr:uid="{31C5C4CC-4BC2-4160-8B5D-6C33ED422D00}"/>
    <cellStyle name="Normal 10 3 2 2 6" xfId="2564" xr:uid="{31FF46CD-C30E-4968-BCDC-AF35C665BB55}"/>
    <cellStyle name="Normal 10 3 2 2 7" xfId="2565" xr:uid="{7D07BD7D-3969-41B4-B094-0CF2892BA23A}"/>
    <cellStyle name="Normal 10 3 2 2 8" xfId="2566" xr:uid="{4807B69B-6C3C-40EC-B584-F148FC477DD6}"/>
    <cellStyle name="Normal 10 3 2 3" xfId="248" xr:uid="{C23A9AA9-6261-45DC-A7B8-14EBD6D98C68}"/>
    <cellStyle name="Normal 10 3 2 3 2" xfId="488" xr:uid="{82DEF341-FC1A-4760-AE3E-92C3E3A8D3E6}"/>
    <cellStyle name="Normal 10 3 2 3 2 2" xfId="489" xr:uid="{D30F04D5-0D5B-46D5-98F5-B7ED38714276}"/>
    <cellStyle name="Normal 10 3 2 3 2 2 2" xfId="1060" xr:uid="{7F60929C-E0FF-4B3A-AD96-6CD877A5314D}"/>
    <cellStyle name="Normal 10 3 2 3 2 2 2 2" xfId="1061" xr:uid="{8FE0FF69-355D-4817-9FB1-558FBC41925A}"/>
    <cellStyle name="Normal 10 3 2 3 2 2 3" xfId="1062" xr:uid="{218ED8C3-CBDC-4D9E-B8B4-641CE9CED083}"/>
    <cellStyle name="Normal 10 3 2 3 2 3" xfId="1063" xr:uid="{E9C94334-2B1F-48E3-882D-81FCFB5BA692}"/>
    <cellStyle name="Normal 10 3 2 3 2 3 2" xfId="1064" xr:uid="{C5978DF6-9B41-495A-809D-88ADB455F891}"/>
    <cellStyle name="Normal 10 3 2 3 2 4" xfId="1065" xr:uid="{A2EE5FF5-5463-4C38-9A72-108B9AF977BF}"/>
    <cellStyle name="Normal 10 3 2 3 3" xfId="490" xr:uid="{B74387B8-CFAD-4523-8077-1BF64D150756}"/>
    <cellStyle name="Normal 10 3 2 3 3 2" xfId="1066" xr:uid="{290AEFAA-3734-415F-B949-6F7D2DD75581}"/>
    <cellStyle name="Normal 10 3 2 3 3 2 2" xfId="1067" xr:uid="{1FA2A03A-BAB4-41CF-8D78-88E1B1C8653F}"/>
    <cellStyle name="Normal 10 3 2 3 3 3" xfId="1068" xr:uid="{41E9E4E4-7F1B-43A9-A0B0-185E7425AC1F}"/>
    <cellStyle name="Normal 10 3 2 3 3 4" xfId="2567" xr:uid="{AF99C243-5FD3-4503-A655-250CD711820B}"/>
    <cellStyle name="Normal 10 3 2 3 4" xfId="1069" xr:uid="{8B6A4D2B-DB08-4565-9BFA-ED46D1CF4DE8}"/>
    <cellStyle name="Normal 10 3 2 3 4 2" xfId="1070" xr:uid="{9163AE99-14C1-4542-A424-CD58BF820ADE}"/>
    <cellStyle name="Normal 10 3 2 3 5" xfId="1071" xr:uid="{A1008068-8C2C-4813-936D-58ACDA6B63EB}"/>
    <cellStyle name="Normal 10 3 2 3 6" xfId="2568" xr:uid="{910A8F22-B563-4D98-A859-DA3A1D8586F1}"/>
    <cellStyle name="Normal 10 3 2 4" xfId="249" xr:uid="{CFAFBDBA-ECAC-421F-8E7E-928AE914EE3E}"/>
    <cellStyle name="Normal 10 3 2 4 2" xfId="491" xr:uid="{4B8E3F13-798C-4103-95CA-E6CB18021183}"/>
    <cellStyle name="Normal 10 3 2 4 2 2" xfId="1072" xr:uid="{0681552E-05DF-4AAD-AB16-D5EB33C16C86}"/>
    <cellStyle name="Normal 10 3 2 4 2 2 2" xfId="1073" xr:uid="{6FFB762F-9D19-43B3-B656-134F97D3EF48}"/>
    <cellStyle name="Normal 10 3 2 4 2 3" xfId="1074" xr:uid="{7B0D42DF-DFED-4B2E-A906-FEBF399BC785}"/>
    <cellStyle name="Normal 10 3 2 4 2 4" xfId="2569" xr:uid="{3669E07F-C48A-4AC6-9238-C7E3F42A26A3}"/>
    <cellStyle name="Normal 10 3 2 4 3" xfId="1075" xr:uid="{77E9B08D-0EBF-4332-A3C7-AC60CA415C33}"/>
    <cellStyle name="Normal 10 3 2 4 3 2" xfId="1076" xr:uid="{7CB3CAA9-E68C-4B38-AD3B-96DF4B6C4D07}"/>
    <cellStyle name="Normal 10 3 2 4 4" xfId="1077" xr:uid="{57A4A926-E715-459C-9109-366600C96B05}"/>
    <cellStyle name="Normal 10 3 2 4 5" xfId="2570" xr:uid="{43106AC1-6F10-45B0-9B9E-909EFBA9D206}"/>
    <cellStyle name="Normal 10 3 2 5" xfId="251" xr:uid="{55024364-5AE0-4489-B84D-22EFA624097F}"/>
    <cellStyle name="Normal 10 3 2 5 2" xfId="1078" xr:uid="{0FB8DF24-A3B7-4FF0-9A9E-E1EC6ACC1F23}"/>
    <cellStyle name="Normal 10 3 2 5 2 2" xfId="1079" xr:uid="{B0BAF875-3488-4B24-A539-81283B06DE83}"/>
    <cellStyle name="Normal 10 3 2 5 3" xfId="1080" xr:uid="{032D53E5-A499-4301-B35C-1E471B7BBBF4}"/>
    <cellStyle name="Normal 10 3 2 5 4" xfId="2571" xr:uid="{BA667397-CAB8-44FC-90F9-35321794A5D4}"/>
    <cellStyle name="Normal 10 3 2 6" xfId="1081" xr:uid="{E6117894-77C1-429B-926A-202BC7D8CADB}"/>
    <cellStyle name="Normal 10 3 2 6 2" xfId="1082" xr:uid="{B4D8505F-7DEE-4077-BE96-F97B15DBB95B}"/>
    <cellStyle name="Normal 10 3 2 6 3" xfId="2572" xr:uid="{1D4861FA-0FC5-49E4-8797-60F1C9150978}"/>
    <cellStyle name="Normal 10 3 2 6 4" xfId="2573" xr:uid="{C697AF4F-0F25-4BEC-B56D-3580743A24C1}"/>
    <cellStyle name="Normal 10 3 2 7" xfId="1083" xr:uid="{E8D0DBA6-D44A-49F8-8097-AB37D600572F}"/>
    <cellStyle name="Normal 10 3 2 8" xfId="2574" xr:uid="{9E08A8C6-9A49-4310-B137-84488BD1DF54}"/>
    <cellStyle name="Normal 10 3 2 9" xfId="2575" xr:uid="{78006F56-617E-4940-9D31-4AEB069EDF80}"/>
    <cellStyle name="Normal 10 3 3" xfId="53" xr:uid="{935AD1AF-BBEF-4117-978B-B3CFF8EA6CB9}"/>
    <cellStyle name="Normal 10 3 3 2" xfId="54" xr:uid="{E2D9E2D0-C3CD-4695-8F9C-53DBA7D17239}"/>
    <cellStyle name="Normal 10 3 3 2 2" xfId="492" xr:uid="{A8D020D7-1B59-40E8-8E73-8E4DF1B4C1B5}"/>
    <cellStyle name="Normal 10 3 3 2 2 2" xfId="1084" xr:uid="{EA6607C2-EE2B-45F9-B092-864DA1D10E03}"/>
    <cellStyle name="Normal 10 3 3 2 2 2 2" xfId="1085" xr:uid="{B1229447-CEF5-4741-9817-B35A7050FF1B}"/>
    <cellStyle name="Normal 10 3 3 2 2 2 2 2" xfId="4445" xr:uid="{11426DCF-4A2A-495A-BF5F-3FFDEA5FB27F}"/>
    <cellStyle name="Normal 10 3 3 2 2 2 3" xfId="4446" xr:uid="{53E21137-9BE0-49FF-9B7B-994531643B7C}"/>
    <cellStyle name="Normal 10 3 3 2 2 3" xfId="1086" xr:uid="{F7D65DC8-5CC5-4004-B831-1073D36A9237}"/>
    <cellStyle name="Normal 10 3 3 2 2 3 2" xfId="4447" xr:uid="{B6A5A3C5-4BEA-48A8-B55D-57C4BE7B97ED}"/>
    <cellStyle name="Normal 10 3 3 2 2 4" xfId="2576" xr:uid="{1B785B9E-71D7-4917-AAF9-FDCFBB5B3D0B}"/>
    <cellStyle name="Normal 10 3 3 2 3" xfId="1087" xr:uid="{A2B2FC29-804B-48B8-BCF2-5E13988F7E30}"/>
    <cellStyle name="Normal 10 3 3 2 3 2" xfId="1088" xr:uid="{9F7AFE8F-DA86-4A83-8713-F34769C45A71}"/>
    <cellStyle name="Normal 10 3 3 2 3 2 2" xfId="4448" xr:uid="{7CC6A3AB-09F4-45BD-8C97-1F78BF79C2EA}"/>
    <cellStyle name="Normal 10 3 3 2 3 3" xfId="2577" xr:uid="{D7243FDC-25B7-4521-811E-79F1C4B51660}"/>
    <cellStyle name="Normal 10 3 3 2 3 4" xfId="2578" xr:uid="{A08C9E9B-E6B0-4E91-96AF-BB3E7290A306}"/>
    <cellStyle name="Normal 10 3 3 2 4" xfId="1089" xr:uid="{B77AE1FB-980D-4804-A1F1-7C9FACAFFB89}"/>
    <cellStyle name="Normal 10 3 3 2 4 2" xfId="4449" xr:uid="{EF1B1616-CBFF-4692-A509-BDE6C4F21378}"/>
    <cellStyle name="Normal 10 3 3 2 5" xfId="2579" xr:uid="{A845B7A8-7974-4E4F-A726-DFA32B628FF4}"/>
    <cellStyle name="Normal 10 3 3 2 6" xfId="2580" xr:uid="{F4F9252A-77DD-4950-9232-5DFA32D3EC93}"/>
    <cellStyle name="Normal 10 3 3 3" xfId="252" xr:uid="{89E747EB-46D8-49E2-A25B-2961625A7D89}"/>
    <cellStyle name="Normal 10 3 3 3 2" xfId="1090" xr:uid="{5F280B90-FAB8-4EEF-8A18-96EF96641717}"/>
    <cellStyle name="Normal 10 3 3 3 2 2" xfId="1091" xr:uid="{4515F699-B92B-4A79-BA57-F38BB6EA6967}"/>
    <cellStyle name="Normal 10 3 3 3 2 2 2" xfId="4450" xr:uid="{45E3B9B8-C521-4AD5-8A2D-0D11AB8AB931}"/>
    <cellStyle name="Normal 10 3 3 3 2 3" xfId="2581" xr:uid="{9D30212D-26CA-42B2-B5AE-01F684B61D68}"/>
    <cellStyle name="Normal 10 3 3 3 2 4" xfId="2582" xr:uid="{2E0728EB-4EC3-47CC-A8A2-A1118F65256C}"/>
    <cellStyle name="Normal 10 3 3 3 3" xfId="1092" xr:uid="{156652BF-1B6F-4991-80C1-64D87F596BAD}"/>
    <cellStyle name="Normal 10 3 3 3 3 2" xfId="4451" xr:uid="{E9CDABFC-1990-41B0-A150-ABFF826D8FCF}"/>
    <cellStyle name="Normal 10 3 3 3 4" xfId="2583" xr:uid="{3FAAA44A-8E27-4FBC-8BF7-B772E69A1E8D}"/>
    <cellStyle name="Normal 10 3 3 3 5" xfId="2584" xr:uid="{3C069350-4189-4127-96D5-662169A5799C}"/>
    <cellStyle name="Normal 10 3 3 4" xfId="1093" xr:uid="{DAA1C2AF-A3C5-411D-ABD2-A904A01418DC}"/>
    <cellStyle name="Normal 10 3 3 4 2" xfId="1094" xr:uid="{B2347768-9639-4FF7-8658-F94985EE524C}"/>
    <cellStyle name="Normal 10 3 3 4 2 2" xfId="4452" xr:uid="{A7F854FB-A2CD-49C0-AC85-370F220E81C6}"/>
    <cellStyle name="Normal 10 3 3 4 3" xfId="2585" xr:uid="{057A929C-774F-427E-A710-D6D1C51EFCA3}"/>
    <cellStyle name="Normal 10 3 3 4 4" xfId="2586" xr:uid="{8D36AB1C-84CD-458E-9CE1-85CA7D2958F0}"/>
    <cellStyle name="Normal 10 3 3 5" xfId="1095" xr:uid="{1DDFC862-6A2F-4A7A-BD1A-21287946F3EB}"/>
    <cellStyle name="Normal 10 3 3 5 2" xfId="2587" xr:uid="{B79C499B-9F93-4703-809C-011E7B3A1149}"/>
    <cellStyle name="Normal 10 3 3 5 3" xfId="2588" xr:uid="{F83D51E2-2F52-4812-8EAA-BB47817F5F1C}"/>
    <cellStyle name="Normal 10 3 3 5 4" xfId="2589" xr:uid="{7C0D34FE-1B5C-439E-BD90-19B9F51ECCEE}"/>
    <cellStyle name="Normal 10 3 3 6" xfId="2590" xr:uid="{B76F614F-BB29-4E4C-A287-488E20BD032E}"/>
    <cellStyle name="Normal 10 3 3 7" xfId="2591" xr:uid="{FE73B809-8221-4980-BEF4-58A5218BD3EB}"/>
    <cellStyle name="Normal 10 3 3 8" xfId="2592" xr:uid="{DCBBDF49-7BD0-4E98-9DAC-25621BD255FA}"/>
    <cellStyle name="Normal 10 3 4" xfId="55" xr:uid="{4B7473DB-0CF3-4B0F-8488-D99F2F12015F}"/>
    <cellStyle name="Normal 10 3 4 2" xfId="493" xr:uid="{361E7F09-C980-4066-8FA8-253B7651DA0F}"/>
    <cellStyle name="Normal 10 3 4 2 2" xfId="494" xr:uid="{0CEB06FC-F4B5-44ED-A409-DBA1EC602573}"/>
    <cellStyle name="Normal 10 3 4 2 2 2" xfId="1096" xr:uid="{5A60E3B3-F2EB-4EEB-A68D-BC2F09E82077}"/>
    <cellStyle name="Normal 10 3 4 2 2 2 2" xfId="1097" xr:uid="{31DC1E83-2053-4338-8A28-E5711A5AA376}"/>
    <cellStyle name="Normal 10 3 4 2 2 3" xfId="1098" xr:uid="{14085CA4-0F43-4A4F-8FC8-8DF823C7F22B}"/>
    <cellStyle name="Normal 10 3 4 2 2 4" xfId="2593" xr:uid="{228AA4B9-2DF0-4295-A86B-965D2205DFD7}"/>
    <cellStyle name="Normal 10 3 4 2 3" xfId="1099" xr:uid="{25062F04-D26D-40FE-8B0D-5480A81B1247}"/>
    <cellStyle name="Normal 10 3 4 2 3 2" xfId="1100" xr:uid="{BFC30D1E-E145-4C8E-B817-86D269F1B1E0}"/>
    <cellStyle name="Normal 10 3 4 2 4" xfId="1101" xr:uid="{123EBA66-78FF-4383-9D69-D821579C7470}"/>
    <cellStyle name="Normal 10 3 4 2 5" xfId="2594" xr:uid="{294C792C-859A-4FC8-B9A6-19E77F522107}"/>
    <cellStyle name="Normal 10 3 4 3" xfId="495" xr:uid="{531BB280-C933-45E9-A2C5-7C7CB63E3F74}"/>
    <cellStyle name="Normal 10 3 4 3 2" xfId="1102" xr:uid="{96E5565B-983C-4227-B5EC-70CAF876EF4A}"/>
    <cellStyle name="Normal 10 3 4 3 2 2" xfId="1103" xr:uid="{D5386640-B6D4-497F-83E7-57C549A41A57}"/>
    <cellStyle name="Normal 10 3 4 3 3" xfId="1104" xr:uid="{8DF2C596-1AB5-43B7-8850-0B2663310EBF}"/>
    <cellStyle name="Normal 10 3 4 3 4" xfId="2595" xr:uid="{319759C7-5C31-4384-97E8-7747AE340B3C}"/>
    <cellStyle name="Normal 10 3 4 4" xfId="1105" xr:uid="{4E529DA8-E9AC-47F0-B62F-5AE601B037DB}"/>
    <cellStyle name="Normal 10 3 4 4 2" xfId="1106" xr:uid="{306C4DAD-7CBD-405F-8A26-104F37C45B83}"/>
    <cellStyle name="Normal 10 3 4 4 3" xfId="2596" xr:uid="{37228EB3-4845-474D-90DD-601AB31BE7BC}"/>
    <cellStyle name="Normal 10 3 4 4 4" xfId="2597" xr:uid="{FFE018FE-24A5-49CC-AEAD-3F275CF1F899}"/>
    <cellStyle name="Normal 10 3 4 5" xfId="1107" xr:uid="{5AC80CD7-35BB-48F5-B6CC-7F8E8FA4BE93}"/>
    <cellStyle name="Normal 10 3 4 6" xfId="2598" xr:uid="{3999F08F-8850-49C9-9826-FDF7B0EA8A94}"/>
    <cellStyle name="Normal 10 3 4 7" xfId="2599" xr:uid="{E31F3058-9A34-452D-A42D-0CD629116D67}"/>
    <cellStyle name="Normal 10 3 5" xfId="253" xr:uid="{2021422A-C11A-42F7-84EF-4736F00C21E2}"/>
    <cellStyle name="Normal 10 3 5 2" xfId="496" xr:uid="{2DBFCDB8-3DF9-4943-A61F-A2FB64DFF937}"/>
    <cellStyle name="Normal 10 3 5 2 2" xfId="1108" xr:uid="{18711B42-859C-4C96-8E99-AA5D3264CFB6}"/>
    <cellStyle name="Normal 10 3 5 2 2 2" xfId="1109" xr:uid="{F7B45B29-B6AF-40C3-9772-537E2CB8740C}"/>
    <cellStyle name="Normal 10 3 5 2 3" xfId="1110" xr:uid="{50041016-E352-46C7-BEFC-F8DA2B312042}"/>
    <cellStyle name="Normal 10 3 5 2 4" xfId="2600" xr:uid="{E0A8C9B6-4D02-49A1-BFE3-E6BA548B267B}"/>
    <cellStyle name="Normal 10 3 5 3" xfId="1111" xr:uid="{733F4CD7-31F0-43F0-A393-A72A5D16B4D7}"/>
    <cellStyle name="Normal 10 3 5 3 2" xfId="1112" xr:uid="{917EC86F-E2FA-408E-AC1F-EB4E219AFA18}"/>
    <cellStyle name="Normal 10 3 5 3 3" xfId="2601" xr:uid="{ABF1459B-0212-419E-AEC5-5EB1E84F2119}"/>
    <cellStyle name="Normal 10 3 5 3 4" xfId="2602" xr:uid="{F4FF1240-4F0C-40A4-BB68-FE4B5AA615BB}"/>
    <cellStyle name="Normal 10 3 5 4" xfId="1113" xr:uid="{A6A9C500-7F3A-44A5-B995-19E56AC5AEF6}"/>
    <cellStyle name="Normal 10 3 5 5" xfId="2603" xr:uid="{3CD4C376-55E5-4180-847D-AE6E226CFEF9}"/>
    <cellStyle name="Normal 10 3 5 6" xfId="2604" xr:uid="{1A0078C1-40F0-42CB-A248-8CEFB2EA6658}"/>
    <cellStyle name="Normal 10 3 6" xfId="254" xr:uid="{D07A2A67-F203-4B8D-96A2-985A23092329}"/>
    <cellStyle name="Normal 10 3 6 2" xfId="1114" xr:uid="{59DCC53F-B1DF-44D7-8EAC-136981101FB3}"/>
    <cellStyle name="Normal 10 3 6 2 2" xfId="1115" xr:uid="{27EFEDE2-BD7E-41BB-BFFA-97CB3A38B08B}"/>
    <cellStyle name="Normal 10 3 6 2 3" xfId="2605" xr:uid="{035C39B7-E699-460E-94F3-20DBE1368CA8}"/>
    <cellStyle name="Normal 10 3 6 2 4" xfId="2606" xr:uid="{5D068BCE-4577-45E2-92FC-132A2387E968}"/>
    <cellStyle name="Normal 10 3 6 3" xfId="1116" xr:uid="{B7D70491-BE55-422D-93AD-51760ECF80A1}"/>
    <cellStyle name="Normal 10 3 6 4" xfId="2607" xr:uid="{2C0F78F5-42D7-411A-879E-BDE8BB6F3065}"/>
    <cellStyle name="Normal 10 3 6 5" xfId="2608" xr:uid="{0F5966FB-C7E8-4216-8565-E6A5422D8AB0}"/>
    <cellStyle name="Normal 10 3 7" xfId="1117" xr:uid="{5508B315-8BE4-4A46-B5AF-CAE760D870F6}"/>
    <cellStyle name="Normal 10 3 7 2" xfId="1118" xr:uid="{D51E1E94-9C2A-4C27-B7AA-0ABFCDD2A2C1}"/>
    <cellStyle name="Normal 10 3 7 3" xfId="2609" xr:uid="{CD567547-93B0-4BA4-988D-2DBDB44D1E71}"/>
    <cellStyle name="Normal 10 3 7 4" xfId="2610" xr:uid="{60C99331-0AF3-4420-9D90-3E2C5B8C692D}"/>
    <cellStyle name="Normal 10 3 8" xfId="1119" xr:uid="{615264A1-5161-433B-B758-1B6E4D711450}"/>
    <cellStyle name="Normal 10 3 8 2" xfId="2611" xr:uid="{8E79487F-8069-40B5-BC0A-A4B55F17AE22}"/>
    <cellStyle name="Normal 10 3 8 3" xfId="2612" xr:uid="{A7EAA5F9-B866-463B-879A-ADC749949778}"/>
    <cellStyle name="Normal 10 3 8 4" xfId="2613" xr:uid="{B353E260-DB38-4E20-8D64-A9548D255E4C}"/>
    <cellStyle name="Normal 10 3 9" xfId="2614" xr:uid="{2917B6BB-E88A-4A0B-BB3C-8D20F4670CD7}"/>
    <cellStyle name="Normal 10 4" xfId="56" xr:uid="{FBCFA365-45F9-458C-9D97-2D51B370D0C0}"/>
    <cellStyle name="Normal 10 4 10" xfId="2615" xr:uid="{7F020F5F-BA45-4C00-B052-B0749F84FA96}"/>
    <cellStyle name="Normal 10 4 11" xfId="2616" xr:uid="{40E746CA-2F22-4496-BADB-70C23807CA61}"/>
    <cellStyle name="Normal 10 4 2" xfId="57" xr:uid="{AF2E3A2D-22D6-4611-A572-E39C427BD2D9}"/>
    <cellStyle name="Normal 10 4 2 2" xfId="255" xr:uid="{DA634A5C-8146-499F-AE56-A70CF49AE78C}"/>
    <cellStyle name="Normal 10 4 2 2 2" xfId="497" xr:uid="{52911C19-57A9-4594-AC7E-68F6C76BDAAA}"/>
    <cellStyle name="Normal 10 4 2 2 2 2" xfId="498" xr:uid="{A92F1381-CCE5-4C82-8848-F7248984DAF3}"/>
    <cellStyle name="Normal 10 4 2 2 2 2 2" xfId="1120" xr:uid="{8E22D59E-9CF5-43CF-B37D-F69D6275171B}"/>
    <cellStyle name="Normal 10 4 2 2 2 2 3" xfId="2617" xr:uid="{D4349879-840D-4A6F-A56C-D2AFC88180F5}"/>
    <cellStyle name="Normal 10 4 2 2 2 2 4" xfId="2618" xr:uid="{70E6EADD-2961-4DF7-8CC8-46DD9084D77C}"/>
    <cellStyle name="Normal 10 4 2 2 2 3" xfId="1121" xr:uid="{4E4F5801-0168-481E-A4AE-BD2833135550}"/>
    <cellStyle name="Normal 10 4 2 2 2 3 2" xfId="2619" xr:uid="{29B918EA-E61A-455C-8138-E9A4ABA4489D}"/>
    <cellStyle name="Normal 10 4 2 2 2 3 3" xfId="2620" xr:uid="{E3B661EF-8CA1-4735-AD01-E4321F141070}"/>
    <cellStyle name="Normal 10 4 2 2 2 3 4" xfId="2621" xr:uid="{59B5E576-491D-4052-B6EB-F729F2B65BEB}"/>
    <cellStyle name="Normal 10 4 2 2 2 4" xfId="2622" xr:uid="{1D954B68-F14B-4998-9050-4900A97DB4A1}"/>
    <cellStyle name="Normal 10 4 2 2 2 5" xfId="2623" xr:uid="{D07DE1B4-A44D-4893-82B6-3CE42CC2DFF0}"/>
    <cellStyle name="Normal 10 4 2 2 2 6" xfId="2624" xr:uid="{6BEFA821-C3A6-4E35-B704-65F7F38B9AF4}"/>
    <cellStyle name="Normal 10 4 2 2 3" xfId="499" xr:uid="{9EAFCC58-C446-43C6-B4D3-6E83139E1ECB}"/>
    <cellStyle name="Normal 10 4 2 2 3 2" xfId="1122" xr:uid="{B52097D1-404C-475F-9C21-3B630F2B37C3}"/>
    <cellStyle name="Normal 10 4 2 2 3 2 2" xfId="2625" xr:uid="{A7E896FF-DEB5-4B78-BCD1-313707ABF129}"/>
    <cellStyle name="Normal 10 4 2 2 3 2 3" xfId="2626" xr:uid="{F1C92687-CB51-4D3B-9F74-FF20F792CA06}"/>
    <cellStyle name="Normal 10 4 2 2 3 2 4" xfId="2627" xr:uid="{FFB194C1-E80C-4B62-895D-FF9736700D78}"/>
    <cellStyle name="Normal 10 4 2 2 3 3" xfId="2628" xr:uid="{4128145F-B172-452E-AE90-F1EFBB4B139C}"/>
    <cellStyle name="Normal 10 4 2 2 3 4" xfId="2629" xr:uid="{3F240252-F906-4B26-8388-5092137EAC36}"/>
    <cellStyle name="Normal 10 4 2 2 3 5" xfId="2630" xr:uid="{FA4877F1-05DA-446F-969A-23C29DEBD9CE}"/>
    <cellStyle name="Normal 10 4 2 2 4" xfId="1123" xr:uid="{644C84D2-BB12-420A-ADB8-FB9DA78A1391}"/>
    <cellStyle name="Normal 10 4 2 2 4 2" xfId="2631" xr:uid="{EA36925E-8EE4-4B83-90C0-0DC92BE5D056}"/>
    <cellStyle name="Normal 10 4 2 2 4 3" xfId="2632" xr:uid="{E58C007A-9FA9-42C0-9DCE-31AAD681FEE1}"/>
    <cellStyle name="Normal 10 4 2 2 4 4" xfId="2633" xr:uid="{9958BA42-BFBE-4DC1-9D15-7FF8547BE89B}"/>
    <cellStyle name="Normal 10 4 2 2 5" xfId="2634" xr:uid="{416686C9-815D-414C-A13B-1D7E7E525271}"/>
    <cellStyle name="Normal 10 4 2 2 5 2" xfId="2635" xr:uid="{EF23EA84-24DE-4764-91EA-CACE5D99310F}"/>
    <cellStyle name="Normal 10 4 2 2 5 3" xfId="2636" xr:uid="{7697D1F3-02FF-47B1-986E-C083C574F5C4}"/>
    <cellStyle name="Normal 10 4 2 2 5 4" xfId="2637" xr:uid="{FE983DAF-86CD-4918-8798-B8A64CD1971F}"/>
    <cellStyle name="Normal 10 4 2 2 6" xfId="2638" xr:uid="{0CE114A5-5C78-4785-A2FE-A097DC7207F2}"/>
    <cellStyle name="Normal 10 4 2 2 7" xfId="2639" xr:uid="{40FD93C1-B980-478A-9B00-E3041AA48E96}"/>
    <cellStyle name="Normal 10 4 2 2 8" xfId="2640" xr:uid="{93D51E13-2A1F-43CA-9975-8F282EF76EC7}"/>
    <cellStyle name="Normal 10 4 2 3" xfId="500" xr:uid="{F4803346-EAE0-45B4-946E-4B6DAB021C41}"/>
    <cellStyle name="Normal 10 4 2 3 2" xfId="501" xr:uid="{38C92C26-9D0F-4A36-820D-2B0DFF65A09E}"/>
    <cellStyle name="Normal 10 4 2 3 2 2" xfId="502" xr:uid="{5CABDB4E-BB70-4A62-AAFC-16DE32C2C72D}"/>
    <cellStyle name="Normal 10 4 2 3 2 3" xfId="2641" xr:uid="{F58F2A80-6147-495B-8E15-5ABE8107D28A}"/>
    <cellStyle name="Normal 10 4 2 3 2 4" xfId="2642" xr:uid="{E1BDB11C-C804-4E81-958E-AB0A34482FCC}"/>
    <cellStyle name="Normal 10 4 2 3 3" xfId="503" xr:uid="{3643BEA9-9FE8-40FA-A679-1BA7869B7003}"/>
    <cellStyle name="Normal 10 4 2 3 3 2" xfId="2643" xr:uid="{28150EAE-F909-472C-91CF-5F52B15E2AB0}"/>
    <cellStyle name="Normal 10 4 2 3 3 3" xfId="2644" xr:uid="{0382AF89-B714-4C33-A729-ED7D01D31C18}"/>
    <cellStyle name="Normal 10 4 2 3 3 4" xfId="2645" xr:uid="{61C7B7A4-A63F-4A52-AEBD-561EA67AEED3}"/>
    <cellStyle name="Normal 10 4 2 3 4" xfId="2646" xr:uid="{FAEE99D4-061C-46F3-B514-FFEFC3874453}"/>
    <cellStyle name="Normal 10 4 2 3 5" xfId="2647" xr:uid="{AA05D318-6A91-4A8E-98B8-573FED221622}"/>
    <cellStyle name="Normal 10 4 2 3 6" xfId="2648" xr:uid="{E94249DB-6B7C-4A1C-8073-1ABAC885E941}"/>
    <cellStyle name="Normal 10 4 2 4" xfId="504" xr:uid="{45BEBD68-D383-4DD3-BD23-E319C84FF645}"/>
    <cellStyle name="Normal 10 4 2 4 2" xfId="505" xr:uid="{C2F19765-C6BE-4922-8675-7A609007EAB0}"/>
    <cellStyle name="Normal 10 4 2 4 2 2" xfId="2649" xr:uid="{E8A4D6F1-D0FD-445E-91A1-E902173270E3}"/>
    <cellStyle name="Normal 10 4 2 4 2 3" xfId="2650" xr:uid="{441769CD-BE13-4192-B8FF-7160FC5B4767}"/>
    <cellStyle name="Normal 10 4 2 4 2 4" xfId="2651" xr:uid="{FBE2C314-E090-4A73-9B18-5A3A25698382}"/>
    <cellStyle name="Normal 10 4 2 4 3" xfId="2652" xr:uid="{921CDA79-170F-4586-9B6C-0BFE9AE67AA5}"/>
    <cellStyle name="Normal 10 4 2 4 4" xfId="2653" xr:uid="{393750CF-BD21-480A-8CB8-7DAB9EAB26E9}"/>
    <cellStyle name="Normal 10 4 2 4 5" xfId="2654" xr:uid="{DAA21CCD-7D6F-4A8A-B2A6-57CCAF5E9ED1}"/>
    <cellStyle name="Normal 10 4 2 5" xfId="506" xr:uid="{BB2FD20F-2EDB-4F54-AC1A-F3FF75F36F3E}"/>
    <cellStyle name="Normal 10 4 2 5 2" xfId="2655" xr:uid="{31F7DD71-720F-44F1-A123-54AE538B2659}"/>
    <cellStyle name="Normal 10 4 2 5 3" xfId="2656" xr:uid="{A2E0F90F-A39B-49F8-A60E-A11D858EF460}"/>
    <cellStyle name="Normal 10 4 2 5 4" xfId="2657" xr:uid="{3F3DE2FD-385C-486E-8A93-23E6B3572C75}"/>
    <cellStyle name="Normal 10 4 2 6" xfId="2658" xr:uid="{55E11A67-7099-44B1-8F32-B3F4375EB488}"/>
    <cellStyle name="Normal 10 4 2 6 2" xfId="2659" xr:uid="{96792785-217A-4796-BF3E-CCACEED3E392}"/>
    <cellStyle name="Normal 10 4 2 6 3" xfId="2660" xr:uid="{0963617A-1F30-4F94-9371-DEA889264848}"/>
    <cellStyle name="Normal 10 4 2 6 4" xfId="2661" xr:uid="{82EDD4F1-F29E-4C7F-A146-AB46974B2915}"/>
    <cellStyle name="Normal 10 4 2 7" xfId="2662" xr:uid="{7C4914CB-8BD5-43BC-AC03-A54471CB78D0}"/>
    <cellStyle name="Normal 10 4 2 8" xfId="2663" xr:uid="{4299BA7C-2995-4B23-A885-820748146D0F}"/>
    <cellStyle name="Normal 10 4 2 9" xfId="2664" xr:uid="{66C57FB8-7879-4071-A165-8C29F8B84FB0}"/>
    <cellStyle name="Normal 10 4 3" xfId="256" xr:uid="{74140F95-3282-4723-A5E3-A2E367F3C6B5}"/>
    <cellStyle name="Normal 10 4 3 2" xfId="507" xr:uid="{16C25F40-3D56-4BB8-9739-47C2A5A3A88B}"/>
    <cellStyle name="Normal 10 4 3 2 2" xfId="508" xr:uid="{65A1DE47-B89C-48E2-981B-AB40A740DFCE}"/>
    <cellStyle name="Normal 10 4 3 2 2 2" xfId="1124" xr:uid="{DC05074B-676A-4195-BC58-984B45AD0B4D}"/>
    <cellStyle name="Normal 10 4 3 2 2 2 2" xfId="1125" xr:uid="{A35346F0-2065-4A5C-9868-6B7B34999D55}"/>
    <cellStyle name="Normal 10 4 3 2 2 3" xfId="1126" xr:uid="{F754D6AC-32C2-422D-9869-8FFF0D0AE803}"/>
    <cellStyle name="Normal 10 4 3 2 2 4" xfId="2665" xr:uid="{B3F4A8AB-3FB0-4B4E-8510-9165195437A8}"/>
    <cellStyle name="Normal 10 4 3 2 3" xfId="1127" xr:uid="{64E42745-B938-4F35-A8CB-B469AA235690}"/>
    <cellStyle name="Normal 10 4 3 2 3 2" xfId="1128" xr:uid="{2478DA2F-8303-4267-B0C6-E36F8BAF2F2B}"/>
    <cellStyle name="Normal 10 4 3 2 3 3" xfId="2666" xr:uid="{73056A9C-8C54-4D1F-8AF2-212F448BD2B9}"/>
    <cellStyle name="Normal 10 4 3 2 3 4" xfId="2667" xr:uid="{A28AB26D-A641-49F3-9EAF-DDD17026701B}"/>
    <cellStyle name="Normal 10 4 3 2 4" xfId="1129" xr:uid="{2B82AD0A-5E1C-4E7C-83CC-65AEC1BC8A1B}"/>
    <cellStyle name="Normal 10 4 3 2 5" xfId="2668" xr:uid="{6A26A1FC-6AB6-487D-870C-A1CAE5BB2FB5}"/>
    <cellStyle name="Normal 10 4 3 2 6" xfId="2669" xr:uid="{CB8A5E96-0E90-4B5D-B413-43EF60E4A486}"/>
    <cellStyle name="Normal 10 4 3 3" xfId="509" xr:uid="{CD5FFF61-F56F-4EE6-BB11-E170BA0D1681}"/>
    <cellStyle name="Normal 10 4 3 3 2" xfId="1130" xr:uid="{790A7034-15BC-44EE-8F5B-6BA25B5F25D8}"/>
    <cellStyle name="Normal 10 4 3 3 2 2" xfId="1131" xr:uid="{DCF0BD57-4A7D-43A1-A2A5-4B0D1BA32712}"/>
    <cellStyle name="Normal 10 4 3 3 2 3" xfId="2670" xr:uid="{658BF8BE-5729-4E22-8548-5393BCDFCAA3}"/>
    <cellStyle name="Normal 10 4 3 3 2 4" xfId="2671" xr:uid="{B82CACEF-1B99-4FD4-9846-2775370A04C8}"/>
    <cellStyle name="Normal 10 4 3 3 3" xfId="1132" xr:uid="{308A1C22-9124-46A2-B49F-629B45E7E6AF}"/>
    <cellStyle name="Normal 10 4 3 3 4" xfId="2672" xr:uid="{4ED73598-7889-426B-B029-0CC107261605}"/>
    <cellStyle name="Normal 10 4 3 3 5" xfId="2673" xr:uid="{BED5F837-7A77-46BF-A300-3B5B676C522D}"/>
    <cellStyle name="Normal 10 4 3 4" xfId="1133" xr:uid="{9133139C-3213-4315-95C8-1FCC1DF2914D}"/>
    <cellStyle name="Normal 10 4 3 4 2" xfId="1134" xr:uid="{15324CEA-10D1-4360-839D-9FEFFD727DFF}"/>
    <cellStyle name="Normal 10 4 3 4 3" xfId="2674" xr:uid="{5D16D760-8290-4E8A-9857-DFE1C12B5B64}"/>
    <cellStyle name="Normal 10 4 3 4 4" xfId="2675" xr:uid="{909E50EC-FB2D-4D11-B76A-34CBEE32F3A9}"/>
    <cellStyle name="Normal 10 4 3 5" xfId="1135" xr:uid="{4B86DC46-BE7A-4180-9D18-73E607E13417}"/>
    <cellStyle name="Normal 10 4 3 5 2" xfId="2676" xr:uid="{F3398C1A-B048-4D69-BB06-818970B3C154}"/>
    <cellStyle name="Normal 10 4 3 5 3" xfId="2677" xr:uid="{6B4334B9-4543-4C84-8CD9-833042D8FB97}"/>
    <cellStyle name="Normal 10 4 3 5 4" xfId="2678" xr:uid="{8896684B-27AA-4CCC-B32E-B8CCEBFF8B97}"/>
    <cellStyle name="Normal 10 4 3 6" xfId="2679" xr:uid="{7AE5B1F6-89A2-4D4A-8BF2-8CEEFFB754CC}"/>
    <cellStyle name="Normal 10 4 3 7" xfId="2680" xr:uid="{FA4A3A19-4E9C-4696-AEA1-ED11136F8012}"/>
    <cellStyle name="Normal 10 4 3 8" xfId="2681" xr:uid="{E0EC5379-92A1-45E5-B20F-683643905914}"/>
    <cellStyle name="Normal 10 4 4" xfId="257" xr:uid="{415E7EEA-6C62-4F82-AC7A-9376E6019824}"/>
    <cellStyle name="Normal 10 4 4 2" xfId="510" xr:uid="{3CC4889A-A1AD-4984-B038-18FEAC5F7BC6}"/>
    <cellStyle name="Normal 10 4 4 2 2" xfId="511" xr:uid="{E6C44C1D-C337-49CF-98C6-7EB4688A8437}"/>
    <cellStyle name="Normal 10 4 4 2 2 2" xfId="1136" xr:uid="{EF875399-CD2B-4988-B9D9-EB86583AB383}"/>
    <cellStyle name="Normal 10 4 4 2 2 3" xfId="2682" xr:uid="{4C55D561-BA54-4207-B096-77BD629497FF}"/>
    <cellStyle name="Normal 10 4 4 2 2 4" xfId="2683" xr:uid="{B455ECDB-C3EE-4A38-A566-ABBB9ACDBDC3}"/>
    <cellStyle name="Normal 10 4 4 2 3" xfId="1137" xr:uid="{15D5EE6C-1D81-4F8B-8E08-1DE8862E79FC}"/>
    <cellStyle name="Normal 10 4 4 2 4" xfId="2684" xr:uid="{7EBA1447-B68D-4921-B5F9-1546603C7C3A}"/>
    <cellStyle name="Normal 10 4 4 2 5" xfId="2685" xr:uid="{65D558C1-5D26-46DA-82BB-2D3BCE192301}"/>
    <cellStyle name="Normal 10 4 4 3" xfId="512" xr:uid="{00185BB4-6D1C-4FCB-952C-DA198C67E194}"/>
    <cellStyle name="Normal 10 4 4 3 2" xfId="1138" xr:uid="{E2BDE051-C8AD-4EA3-A050-95F4E4C5B02F}"/>
    <cellStyle name="Normal 10 4 4 3 3" xfId="2686" xr:uid="{1489525A-ED3C-4829-B12C-5FBBA365DFB7}"/>
    <cellStyle name="Normal 10 4 4 3 4" xfId="2687" xr:uid="{F5E88D9C-C019-4EDA-9AD8-D425F08C0FE6}"/>
    <cellStyle name="Normal 10 4 4 4" xfId="1139" xr:uid="{145021A0-81CF-42CF-9C93-580587F27514}"/>
    <cellStyle name="Normal 10 4 4 4 2" xfId="2688" xr:uid="{0A0F1ACA-75C9-42AA-BB91-8BA76189BB39}"/>
    <cellStyle name="Normal 10 4 4 4 3" xfId="2689" xr:uid="{FACA585C-9E91-4BD0-A37A-94DBAD8D769C}"/>
    <cellStyle name="Normal 10 4 4 4 4" xfId="2690" xr:uid="{304901E9-5903-4DBE-84B9-D5B46F60F2B9}"/>
    <cellStyle name="Normal 10 4 4 5" xfId="2691" xr:uid="{22C7163F-D027-49AF-849E-6E528E129E9C}"/>
    <cellStyle name="Normal 10 4 4 6" xfId="2692" xr:uid="{197F6A52-6BFA-483F-B4CE-027E9E6A6A94}"/>
    <cellStyle name="Normal 10 4 4 7" xfId="2693" xr:uid="{8BD1FF8F-032B-426A-86B7-B8FA365423D2}"/>
    <cellStyle name="Normal 10 4 5" xfId="258" xr:uid="{D33DF96E-F02C-4A44-A2A7-DFEF45896667}"/>
    <cellStyle name="Normal 10 4 5 2" xfId="513" xr:uid="{245B4FB9-2F79-454E-B140-66270CE53BC0}"/>
    <cellStyle name="Normal 10 4 5 2 2" xfId="1140" xr:uid="{5B07A245-0B68-40AB-9AE1-6311AEDFAAD5}"/>
    <cellStyle name="Normal 10 4 5 2 3" xfId="2694" xr:uid="{BAAF223F-48B5-41D9-91C9-45CDF37D0242}"/>
    <cellStyle name="Normal 10 4 5 2 4" xfId="2695" xr:uid="{4D164E5B-2AED-4BB6-B890-758CB6551A30}"/>
    <cellStyle name="Normal 10 4 5 3" xfId="1141" xr:uid="{106F2CE2-0E13-462C-86FE-05EDEFED8DD6}"/>
    <cellStyle name="Normal 10 4 5 3 2" xfId="2696" xr:uid="{6C69A0E5-24EC-4DB8-BB17-1D11EAF07008}"/>
    <cellStyle name="Normal 10 4 5 3 3" xfId="2697" xr:uid="{32F043FD-7508-4908-BE18-01FF1FDA36F2}"/>
    <cellStyle name="Normal 10 4 5 3 4" xfId="2698" xr:uid="{868FF000-06BD-4A53-8525-3F4D8A5C7D78}"/>
    <cellStyle name="Normal 10 4 5 4" xfId="2699" xr:uid="{40EEB629-E64A-402F-B3C9-1B200C167C2D}"/>
    <cellStyle name="Normal 10 4 5 5" xfId="2700" xr:uid="{AE4E321A-0C3C-4E48-BE2D-86AFBC8C5AB7}"/>
    <cellStyle name="Normal 10 4 5 6" xfId="2701" xr:uid="{DF47DA79-4892-4A69-AFB6-D48733C8A731}"/>
    <cellStyle name="Normal 10 4 6" xfId="514" xr:uid="{5D17D6D1-4FE6-4E79-8629-80C1808BFEEC}"/>
    <cellStyle name="Normal 10 4 6 2" xfId="1142" xr:uid="{0D291A49-57B6-43F2-AAB3-740F9FC1694F}"/>
    <cellStyle name="Normal 10 4 6 2 2" xfId="2702" xr:uid="{80D0BE39-1754-4926-8AB6-8AD7A6149FA9}"/>
    <cellStyle name="Normal 10 4 6 2 3" xfId="2703" xr:uid="{20177913-4CE1-4DA9-9ECB-B4A50B4833DD}"/>
    <cellStyle name="Normal 10 4 6 2 4" xfId="2704" xr:uid="{5684A971-DCAF-4C23-AAB0-0AB8F0CC26BB}"/>
    <cellStyle name="Normal 10 4 6 3" xfId="2705" xr:uid="{FB67DCBB-7A86-4798-B613-F31A964AA744}"/>
    <cellStyle name="Normal 10 4 6 4" xfId="2706" xr:uid="{8B772123-E10B-4D6A-844D-FBCCCFD15BCB}"/>
    <cellStyle name="Normal 10 4 6 5" xfId="2707" xr:uid="{CC54042A-1BCA-4CCF-9BD7-FFDC89C2564C}"/>
    <cellStyle name="Normal 10 4 7" xfId="1143" xr:uid="{0CE1D9CF-1448-4512-8492-9E9C3E697719}"/>
    <cellStyle name="Normal 10 4 7 2" xfId="2708" xr:uid="{08DF7377-F57C-478D-A55A-EF1FE5FFFD13}"/>
    <cellStyle name="Normal 10 4 7 3" xfId="2709" xr:uid="{498ECFF3-CE96-43BA-8F55-D99F763EF487}"/>
    <cellStyle name="Normal 10 4 7 4" xfId="2710" xr:uid="{19B8D314-B36C-4E50-84EA-16AB091EF01C}"/>
    <cellStyle name="Normal 10 4 8" xfId="2711" xr:uid="{51FE6BCB-9124-42F0-B15E-8CE36D4A4018}"/>
    <cellStyle name="Normal 10 4 8 2" xfId="2712" xr:uid="{291EF429-DC50-4D6D-8498-3B2F9B0AF59B}"/>
    <cellStyle name="Normal 10 4 8 3" xfId="2713" xr:uid="{86941724-F2C7-49D5-9F41-DBB359614BB1}"/>
    <cellStyle name="Normal 10 4 8 4" xfId="2714" xr:uid="{BE2206E4-3366-43A6-9072-45F9404FFC9D}"/>
    <cellStyle name="Normal 10 4 9" xfId="2715" xr:uid="{AEBE76D1-5F49-4AC8-A2A0-DAE1FDEBAB51}"/>
    <cellStyle name="Normal 10 5" xfId="58" xr:uid="{35AC33A9-B663-41FE-BEA3-22A859B437C7}"/>
    <cellStyle name="Normal 10 5 2" xfId="59" xr:uid="{CAA0C528-1FC9-4C50-AB60-58B8282C65BD}"/>
    <cellStyle name="Normal 10 5 2 2" xfId="259" xr:uid="{5BD45602-0C41-43D6-A98B-5532EACF0CD0}"/>
    <cellStyle name="Normal 10 5 2 2 2" xfId="515" xr:uid="{7A24F3C3-2850-4DD1-A9A4-A4C461EE5077}"/>
    <cellStyle name="Normal 10 5 2 2 2 2" xfId="1144" xr:uid="{FAFD8F41-D23D-46CA-B048-04CA08CBB099}"/>
    <cellStyle name="Normal 10 5 2 2 2 3" xfId="2716" xr:uid="{513DCC43-C30C-4494-A836-5498705C90FD}"/>
    <cellStyle name="Normal 10 5 2 2 2 4" xfId="2717" xr:uid="{8F2CEE09-32BA-4638-B452-E853C292089D}"/>
    <cellStyle name="Normal 10 5 2 2 3" xfId="1145" xr:uid="{857A8774-1F76-47C9-8AAD-72A82AA53AFB}"/>
    <cellStyle name="Normal 10 5 2 2 3 2" xfId="2718" xr:uid="{25244BB6-6078-462D-9CDB-1798425C8CF2}"/>
    <cellStyle name="Normal 10 5 2 2 3 3" xfId="2719" xr:uid="{11F88D0C-48EE-4B36-AD3B-6D412762FEC7}"/>
    <cellStyle name="Normal 10 5 2 2 3 4" xfId="2720" xr:uid="{F7822959-4E65-421A-8030-6E27E7D3D0DB}"/>
    <cellStyle name="Normal 10 5 2 2 4" xfId="2721" xr:uid="{33855390-2061-4E24-9BED-855105A0AE48}"/>
    <cellStyle name="Normal 10 5 2 2 5" xfId="2722" xr:uid="{7E4367F3-1B8F-4875-8E63-5EC5B6780CC9}"/>
    <cellStyle name="Normal 10 5 2 2 6" xfId="2723" xr:uid="{51CC10A9-C2E7-425B-B966-1F8420358BA9}"/>
    <cellStyle name="Normal 10 5 2 3" xfId="516" xr:uid="{16EA6E99-3384-42C0-A0B1-2023FB162842}"/>
    <cellStyle name="Normal 10 5 2 3 2" xfId="1146" xr:uid="{EE03F1C8-37FD-4588-9EA1-94E9A660C465}"/>
    <cellStyle name="Normal 10 5 2 3 2 2" xfId="2724" xr:uid="{ED50F8B1-66E8-40A9-9E44-A909CB1990CF}"/>
    <cellStyle name="Normal 10 5 2 3 2 3" xfId="2725" xr:uid="{FCAF2977-9F28-4B5F-848E-C2343E1B2C2A}"/>
    <cellStyle name="Normal 10 5 2 3 2 4" xfId="2726" xr:uid="{B6A95811-776E-43E1-A422-6366D5D992FB}"/>
    <cellStyle name="Normal 10 5 2 3 3" xfId="2727" xr:uid="{23D45DE7-B521-4339-BA3D-5DACEA798F3B}"/>
    <cellStyle name="Normal 10 5 2 3 4" xfId="2728" xr:uid="{02D56D2F-2207-4E16-8E87-190813EC0890}"/>
    <cellStyle name="Normal 10 5 2 3 5" xfId="2729" xr:uid="{D142A8A8-EE8A-4C3E-9766-28AA62F70989}"/>
    <cellStyle name="Normal 10 5 2 4" xfId="1147" xr:uid="{32071398-0A07-4661-8617-65192C21C726}"/>
    <cellStyle name="Normal 10 5 2 4 2" xfId="2730" xr:uid="{86615A98-3C21-4485-9A63-9672B0B99FAE}"/>
    <cellStyle name="Normal 10 5 2 4 3" xfId="2731" xr:uid="{C7190AE1-9934-4DDD-9F65-970F19CA17FA}"/>
    <cellStyle name="Normal 10 5 2 4 4" xfId="2732" xr:uid="{A0168135-85FA-418B-BAA7-33136E3B238C}"/>
    <cellStyle name="Normal 10 5 2 5" xfId="2733" xr:uid="{2359EAB8-EDFA-4728-9086-3173F503D31F}"/>
    <cellStyle name="Normal 10 5 2 5 2" xfId="2734" xr:uid="{32A886A7-D507-42E3-84DE-7BCFEF27FD7C}"/>
    <cellStyle name="Normal 10 5 2 5 3" xfId="2735" xr:uid="{A37434C2-5429-437C-90AE-E6AC4820904C}"/>
    <cellStyle name="Normal 10 5 2 5 4" xfId="2736" xr:uid="{F4303809-D5F6-4723-9BF2-02DC48181CE0}"/>
    <cellStyle name="Normal 10 5 2 6" xfId="2737" xr:uid="{340C55DF-EC8C-4C1E-852E-31B7095269B4}"/>
    <cellStyle name="Normal 10 5 2 7" xfId="2738" xr:uid="{069BFA5A-4FBF-4543-BF9A-BE06B5CE97A0}"/>
    <cellStyle name="Normal 10 5 2 8" xfId="2739" xr:uid="{9C773BCA-566C-44B6-B281-5133D660F0B6}"/>
    <cellStyle name="Normal 10 5 3" xfId="260" xr:uid="{B383DBF5-16DB-4707-B7E8-B8315F43FFC5}"/>
    <cellStyle name="Normal 10 5 3 2" xfId="517" xr:uid="{E415BB96-942E-480B-8508-73421DF617A6}"/>
    <cellStyle name="Normal 10 5 3 2 2" xfId="518" xr:uid="{A9F1EE5B-4ED9-4F0F-84DD-6225F1ED6594}"/>
    <cellStyle name="Normal 10 5 3 2 3" xfId="2740" xr:uid="{72B970BA-8081-49FF-B25D-200832D3E504}"/>
    <cellStyle name="Normal 10 5 3 2 4" xfId="2741" xr:uid="{D494DB40-7A88-4B35-B2CC-0983EBD07E9B}"/>
    <cellStyle name="Normal 10 5 3 3" xfId="519" xr:uid="{89F83268-4B68-4486-9532-F3C29713795A}"/>
    <cellStyle name="Normal 10 5 3 3 2" xfId="2742" xr:uid="{05DCE35E-11F3-48DA-8FA7-34AFE73826B1}"/>
    <cellStyle name="Normal 10 5 3 3 3" xfId="2743" xr:uid="{ABAA3258-0462-4ABA-82D9-426472A5D21D}"/>
    <cellStyle name="Normal 10 5 3 3 4" xfId="2744" xr:uid="{D6338C0F-3450-4C19-8AE7-4450BD59A03E}"/>
    <cellStyle name="Normal 10 5 3 4" xfId="2745" xr:uid="{33C6127C-68D8-4B84-9AF7-03ED31004937}"/>
    <cellStyle name="Normal 10 5 3 5" xfId="2746" xr:uid="{28519B41-A01B-440B-9CBE-619CDF6FAE44}"/>
    <cellStyle name="Normal 10 5 3 6" xfId="2747" xr:uid="{C74754AB-8FC2-44A2-B36F-A95CC5D2C1BC}"/>
    <cellStyle name="Normal 10 5 4" xfId="261" xr:uid="{6184C6F1-2814-4CEE-9935-1FEF7C0B22AB}"/>
    <cellStyle name="Normal 10 5 4 2" xfId="520" xr:uid="{BF4F1DEA-F012-4F96-91A1-E95848E0C2A2}"/>
    <cellStyle name="Normal 10 5 4 2 2" xfId="2748" xr:uid="{B0F97F2A-8EF1-487E-A88A-BEA62531C841}"/>
    <cellStyle name="Normal 10 5 4 2 3" xfId="2749" xr:uid="{7C4C8039-951A-4831-8455-1B34740D0688}"/>
    <cellStyle name="Normal 10 5 4 2 4" xfId="2750" xr:uid="{7458D41E-6E5C-4BE5-AA75-8101DE0173ED}"/>
    <cellStyle name="Normal 10 5 4 3" xfId="2751" xr:uid="{4FD19E85-ED99-4A12-937D-92E214295126}"/>
    <cellStyle name="Normal 10 5 4 4" xfId="2752" xr:uid="{BE00CC07-5CDA-4C60-ADB6-E0E51D423C6D}"/>
    <cellStyle name="Normal 10 5 4 5" xfId="2753" xr:uid="{884A87A3-5E66-48C4-8ABD-F5A74375273D}"/>
    <cellStyle name="Normal 10 5 5" xfId="521" xr:uid="{9782A3B0-FB72-4726-8355-2F6DA162E326}"/>
    <cellStyle name="Normal 10 5 5 2" xfId="2754" xr:uid="{F2B5750B-3AE1-4F1A-969E-D978671FE170}"/>
    <cellStyle name="Normal 10 5 5 3" xfId="2755" xr:uid="{8D8EA5EA-7319-4DCF-ACD4-8FFC036432C6}"/>
    <cellStyle name="Normal 10 5 5 4" xfId="2756" xr:uid="{3CF9B393-5B2B-4F11-81AA-DC04287048DA}"/>
    <cellStyle name="Normal 10 5 6" xfId="2757" xr:uid="{CC647BDC-64D1-4005-8804-2F7DCA05FF61}"/>
    <cellStyle name="Normal 10 5 6 2" xfId="2758" xr:uid="{FDB1A09F-E8D4-4F22-B5AE-6396EADC19AE}"/>
    <cellStyle name="Normal 10 5 6 3" xfId="2759" xr:uid="{D9A826D7-E6DF-4BA6-BAA7-79F990CA716B}"/>
    <cellStyle name="Normal 10 5 6 4" xfId="2760" xr:uid="{8DEE4689-297F-4B4E-96C5-2FDB89F656D0}"/>
    <cellStyle name="Normal 10 5 7" xfId="2761" xr:uid="{D8D11271-496D-4A6F-B71C-1BC4F98594CF}"/>
    <cellStyle name="Normal 10 5 8" xfId="2762" xr:uid="{97782A93-06CE-42E4-9698-F3740A1772C5}"/>
    <cellStyle name="Normal 10 5 9" xfId="2763" xr:uid="{BBCBED1D-810B-4D4A-A821-4A025FF15FAA}"/>
    <cellStyle name="Normal 10 6" xfId="60" xr:uid="{AB219DE1-890C-4FAD-BF61-36E3496BE93D}"/>
    <cellStyle name="Normal 10 6 2" xfId="262" xr:uid="{481FF80D-0BF6-499D-83F1-8F42533AAE5B}"/>
    <cellStyle name="Normal 10 6 2 2" xfId="522" xr:uid="{C17BA6DC-7C25-4164-B792-4512E06116E2}"/>
    <cellStyle name="Normal 10 6 2 2 2" xfId="1148" xr:uid="{8CA3D5B4-90C2-4EC7-A3EA-EF83EC63444C}"/>
    <cellStyle name="Normal 10 6 2 2 2 2" xfId="1149" xr:uid="{ACF5DBAF-81CA-4943-BDCF-91F0BF694213}"/>
    <cellStyle name="Normal 10 6 2 2 3" xfId="1150" xr:uid="{DC6C4BEF-9B5B-4962-989E-45A6CFB71E9A}"/>
    <cellStyle name="Normal 10 6 2 2 4" xfId="2764" xr:uid="{75C2782C-67C8-4F02-9088-6DBE3D700821}"/>
    <cellStyle name="Normal 10 6 2 3" xfId="1151" xr:uid="{09D9FE74-0D0C-4861-A33F-E7608F1FC368}"/>
    <cellStyle name="Normal 10 6 2 3 2" xfId="1152" xr:uid="{5A258FF3-3332-4EB5-91B0-FF1AEE258C77}"/>
    <cellStyle name="Normal 10 6 2 3 3" xfId="2765" xr:uid="{E2E1DC58-7F45-4AC7-A16B-103A4507376B}"/>
    <cellStyle name="Normal 10 6 2 3 4" xfId="2766" xr:uid="{D530E6AA-ED47-44D0-8FD1-30C0B5CA1D00}"/>
    <cellStyle name="Normal 10 6 2 4" xfId="1153" xr:uid="{2DFA3094-7FA0-4AB9-81C4-00974FE3E4D0}"/>
    <cellStyle name="Normal 10 6 2 5" xfId="2767" xr:uid="{77DA0BFE-3A86-4648-A6F0-AF5D743BBAF9}"/>
    <cellStyle name="Normal 10 6 2 6" xfId="2768" xr:uid="{281C187C-B888-4C1A-8A06-1B29DEEE2C76}"/>
    <cellStyle name="Normal 10 6 3" xfId="523" xr:uid="{03B2C2FB-A789-435A-93AA-E6D58E3AE223}"/>
    <cellStyle name="Normal 10 6 3 2" xfId="1154" xr:uid="{DBE1B337-6808-4ACD-93EA-96DEBA409288}"/>
    <cellStyle name="Normal 10 6 3 2 2" xfId="1155" xr:uid="{A0478711-4B4E-4A4A-A315-814842245136}"/>
    <cellStyle name="Normal 10 6 3 2 3" xfId="2769" xr:uid="{20911960-58D9-4B26-A041-D870EFAA2864}"/>
    <cellStyle name="Normal 10 6 3 2 4" xfId="2770" xr:uid="{032E7C44-4661-4131-8501-6F19E731FB21}"/>
    <cellStyle name="Normal 10 6 3 3" xfId="1156" xr:uid="{2D09ADF6-75DC-4E67-8F87-3A8A052EF8CA}"/>
    <cellStyle name="Normal 10 6 3 4" xfId="2771" xr:uid="{4D30F11C-A600-43CD-B4F8-2F9947DC85D2}"/>
    <cellStyle name="Normal 10 6 3 5" xfId="2772" xr:uid="{B4651A3B-D865-479B-A7D7-BA58453C8107}"/>
    <cellStyle name="Normal 10 6 4" xfId="1157" xr:uid="{2732B62A-9A99-4CAC-A9E6-F0A7C2027EA7}"/>
    <cellStyle name="Normal 10 6 4 2" xfId="1158" xr:uid="{E3A16F4A-9284-440E-B383-4D71A50A95E4}"/>
    <cellStyle name="Normal 10 6 4 3" xfId="2773" xr:uid="{803BD634-14CB-4F5C-A2A8-0AD19B13ED0E}"/>
    <cellStyle name="Normal 10 6 4 4" xfId="2774" xr:uid="{AA2F4DCC-841D-47D2-8621-1510AECA4C67}"/>
    <cellStyle name="Normal 10 6 5" xfId="1159" xr:uid="{B22926C7-FF07-4804-A6E3-A62211023075}"/>
    <cellStyle name="Normal 10 6 5 2" xfId="2775" xr:uid="{A00E2706-F6E3-4757-A0EF-613E8ACAAF8E}"/>
    <cellStyle name="Normal 10 6 5 3" xfId="2776" xr:uid="{C32E631B-3BCB-4CDE-ABD1-C4657262F1FA}"/>
    <cellStyle name="Normal 10 6 5 4" xfId="2777" xr:uid="{D4434206-542A-4328-935F-C9EC6AE2A463}"/>
    <cellStyle name="Normal 10 6 6" xfId="2778" xr:uid="{90598C0D-117E-4768-BA92-AC5F35B9DBA1}"/>
    <cellStyle name="Normal 10 6 7" xfId="2779" xr:uid="{82282C92-41F0-475E-9B96-91A27CB15458}"/>
    <cellStyle name="Normal 10 6 8" xfId="2780" xr:uid="{93BAEE65-E746-48D2-9A7A-6460AF3D2696}"/>
    <cellStyle name="Normal 10 7" xfId="263" xr:uid="{3D7AD6D3-41E7-48B8-A571-74EE92C6727C}"/>
    <cellStyle name="Normal 10 7 2" xfId="524" xr:uid="{ED021941-3CA6-45F1-9C47-127A58340F96}"/>
    <cellStyle name="Normal 10 7 2 2" xfId="525" xr:uid="{9E0DAA6C-C494-4C1B-A378-8B4124899C24}"/>
    <cellStyle name="Normal 10 7 2 2 2" xfId="1160" xr:uid="{EAAF71A4-8FE9-4262-BC13-54E332283355}"/>
    <cellStyle name="Normal 10 7 2 2 3" xfId="2781" xr:uid="{94302FAF-197F-4D6F-92E9-890CEA3B8F91}"/>
    <cellStyle name="Normal 10 7 2 2 4" xfId="2782" xr:uid="{BFF5D882-B189-49AF-9F34-72CCE7118C6F}"/>
    <cellStyle name="Normal 10 7 2 3" xfId="1161" xr:uid="{7AA4B2FB-728E-4731-A517-CBFA37FF6998}"/>
    <cellStyle name="Normal 10 7 2 4" xfId="2783" xr:uid="{1476BE61-BE6D-457F-851E-47C1DE820447}"/>
    <cellStyle name="Normal 10 7 2 5" xfId="2784" xr:uid="{16231735-BFF2-4D53-92D3-B3319C3A0AAD}"/>
    <cellStyle name="Normal 10 7 3" xfId="526" xr:uid="{63A33320-0539-45BE-BEDC-48ABC8CA7380}"/>
    <cellStyle name="Normal 10 7 3 2" xfId="1162" xr:uid="{4D595F04-A074-48A4-BB53-5D77D33E286F}"/>
    <cellStyle name="Normal 10 7 3 3" xfId="2785" xr:uid="{3D1E68A1-CA21-4CCD-8637-CFD441C54A27}"/>
    <cellStyle name="Normal 10 7 3 4" xfId="2786" xr:uid="{8E91FD70-BFA1-4AA7-92B4-2F84DF186A2E}"/>
    <cellStyle name="Normal 10 7 4" xfId="1163" xr:uid="{FF09388B-EA0D-4813-8033-421905EE5200}"/>
    <cellStyle name="Normal 10 7 4 2" xfId="2787" xr:uid="{8020870F-E424-476A-9E24-F9AA8EAD7ECB}"/>
    <cellStyle name="Normal 10 7 4 3" xfId="2788" xr:uid="{7F0A9870-1760-45C3-B4E8-C10B2671A46F}"/>
    <cellStyle name="Normal 10 7 4 4" xfId="2789" xr:uid="{0A3F3E47-FC32-47D5-AFDD-9C7E5724E442}"/>
    <cellStyle name="Normal 10 7 5" xfId="2790" xr:uid="{FF5D785B-A69E-451D-8509-E3A1E19C2A37}"/>
    <cellStyle name="Normal 10 7 6" xfId="2791" xr:uid="{DDFD5D86-988B-475C-9BE4-1E81FBC2ECDD}"/>
    <cellStyle name="Normal 10 7 7" xfId="2792" xr:uid="{9E2667A9-67CF-48D2-844C-CF69373121AF}"/>
    <cellStyle name="Normal 10 8" xfId="264" xr:uid="{B94FF812-CF86-4024-B90A-AA9B6E4CAF28}"/>
    <cellStyle name="Normal 10 8 2" xfId="527" xr:uid="{9FAD652E-48D5-4F78-A0AF-59072444068F}"/>
    <cellStyle name="Normal 10 8 2 2" xfId="1164" xr:uid="{14CEA109-E9CF-4360-A079-4A459C1882BC}"/>
    <cellStyle name="Normal 10 8 2 3" xfId="2793" xr:uid="{5E681BBA-78CA-4083-A871-B679BF403ACC}"/>
    <cellStyle name="Normal 10 8 2 4" xfId="2794" xr:uid="{88EF82D8-B774-41CC-AD90-C8A9D20E3D9F}"/>
    <cellStyle name="Normal 10 8 3" xfId="1165" xr:uid="{EAB0DB33-CFE7-4CCA-A57C-8ECBF3C70B9D}"/>
    <cellStyle name="Normal 10 8 3 2" xfId="2795" xr:uid="{D28543B0-27D8-4F73-B05E-BB4160A23974}"/>
    <cellStyle name="Normal 10 8 3 3" xfId="2796" xr:uid="{8DDDF75A-8FCB-4C7C-B373-7E45802245DA}"/>
    <cellStyle name="Normal 10 8 3 4" xfId="2797" xr:uid="{E6E0FD36-011A-452D-9BB6-756212984618}"/>
    <cellStyle name="Normal 10 8 4" xfId="2798" xr:uid="{E1E22486-5508-4DB7-B279-85B0455B4F15}"/>
    <cellStyle name="Normal 10 8 5" xfId="2799" xr:uid="{DFA79632-D43E-4242-842A-219BB318F764}"/>
    <cellStyle name="Normal 10 8 6" xfId="2800" xr:uid="{1CA149B0-9090-4383-9F30-1FC05446129C}"/>
    <cellStyle name="Normal 10 9" xfId="265" xr:uid="{572E66E0-B949-4DC1-9C3F-62EDD9131986}"/>
    <cellStyle name="Normal 10 9 2" xfId="1166" xr:uid="{98707F6E-7C83-4283-B5BF-139C2B7E6EBF}"/>
    <cellStyle name="Normal 10 9 2 2" xfId="2801" xr:uid="{9681EB08-D166-486B-AFA6-5B8A2FC9CB2C}"/>
    <cellStyle name="Normal 10 9 2 2 2" xfId="4330" xr:uid="{E9B3D5C9-1AC8-415A-BAA3-A931EB20C067}"/>
    <cellStyle name="Normal 10 9 2 2 3" xfId="4679" xr:uid="{8B4E309B-AAFE-4891-B27B-881978A3C5AD}"/>
    <cellStyle name="Normal 10 9 2 3" xfId="2802" xr:uid="{ADFE6D27-A750-49A4-89F3-A63ADEBCDC2D}"/>
    <cellStyle name="Normal 10 9 2 4" xfId="2803" xr:uid="{305D6F36-3DE1-4FE0-960A-AB4D920B2040}"/>
    <cellStyle name="Normal 10 9 3" xfId="2804" xr:uid="{F46EE47D-1B59-4438-8BD8-E6972A2375C9}"/>
    <cellStyle name="Normal 10 9 4" xfId="2805" xr:uid="{B15C44E7-31AF-471B-B958-E2F28C023D1B}"/>
    <cellStyle name="Normal 10 9 4 2" xfId="4562" xr:uid="{6FDDF1A8-EBED-4ECC-B2B6-843FE7634E40}"/>
    <cellStyle name="Normal 10 9 4 3" xfId="4680" xr:uid="{5F301C6E-DEE5-41A0-9FC6-722752F304FB}"/>
    <cellStyle name="Normal 10 9 4 4" xfId="4600" xr:uid="{AE7BE8AD-39AC-45EA-A5FF-1756A254E4B4}"/>
    <cellStyle name="Normal 10 9 5" xfId="2806" xr:uid="{DAB6361E-6FB9-450D-AD7F-31EE87F66028}"/>
    <cellStyle name="Normal 11" xfId="61" xr:uid="{E1272CB3-47CD-4190-B9A5-A9B24FAC84B8}"/>
    <cellStyle name="Normal 11 2" xfId="266" xr:uid="{6E3CD05F-5EE1-436D-9464-F8A90BB1795F}"/>
    <cellStyle name="Normal 11 2 2" xfId="4647" xr:uid="{EDEBF885-4B1F-4910-A1C0-E2C0C169DA55}"/>
    <cellStyle name="Normal 11 3" xfId="4335" xr:uid="{BBCF28CB-754B-4562-8270-7B920FFA2DF7}"/>
    <cellStyle name="Normal 11 3 2" xfId="4541" xr:uid="{B4999FEA-03EC-4D1A-BE2C-F1C08452A706}"/>
    <cellStyle name="Normal 11 3 3" xfId="4724" xr:uid="{E88A5D2F-A127-4190-9BC1-D9566088DCCE}"/>
    <cellStyle name="Normal 11 3 4" xfId="4701" xr:uid="{A7782611-3079-4A0C-A11B-D16CC810E17A}"/>
    <cellStyle name="Normal 12" xfId="62" xr:uid="{B2E69C36-92E6-444C-97FD-9535D6AA6EC5}"/>
    <cellStyle name="Normal 12 2" xfId="267" xr:uid="{8329FD69-3E10-476F-A020-DF225DBD116B}"/>
    <cellStyle name="Normal 12 2 2" xfId="4648" xr:uid="{962A7A97-BAA1-4B59-BBEE-C8EB0D12AEC9}"/>
    <cellStyle name="Normal 12 3" xfId="4542" xr:uid="{B9413DF8-82C5-4BDF-A29F-D1F7F35C86B4}"/>
    <cellStyle name="Normal 13" xfId="63" xr:uid="{0168446F-0C37-464E-90FF-D9FCCACBCBA1}"/>
    <cellStyle name="Normal 13 2" xfId="64" xr:uid="{D0F650DE-812E-4DBA-9645-99E4AD2B1C08}"/>
    <cellStyle name="Normal 13 2 2" xfId="268" xr:uid="{F0BA4CE9-96FD-43FB-B503-1BC4309EE3A6}"/>
    <cellStyle name="Normal 13 2 2 2" xfId="4649" xr:uid="{BB6A88CF-EDD6-4C11-B8A4-8771902D08F1}"/>
    <cellStyle name="Normal 13 2 3" xfId="4337" xr:uid="{A8713144-4012-452E-93AA-0F9D1E5AF7CB}"/>
    <cellStyle name="Normal 13 2 3 2" xfId="4543" xr:uid="{8441B47A-C023-4852-9C45-D8412991A5CD}"/>
    <cellStyle name="Normal 13 2 3 3" xfId="4725" xr:uid="{2E8A0A1A-24B1-441A-B293-E6F54F2E2424}"/>
    <cellStyle name="Normal 13 2 3 4" xfId="4702" xr:uid="{3E688074-20D8-4730-8243-2A6780CC6031}"/>
    <cellStyle name="Normal 13 3" xfId="269" xr:uid="{F7BD02CD-51DA-466B-BA43-F9708778B54D}"/>
    <cellStyle name="Normal 13 3 2" xfId="4421" xr:uid="{2051E9BE-5A34-464C-8201-2325C53A3E70}"/>
    <cellStyle name="Normal 13 3 3" xfId="4338" xr:uid="{124B0948-9D00-4E84-880B-BE7E09D1E721}"/>
    <cellStyle name="Normal 13 3 4" xfId="4566" xr:uid="{68CCC353-BC64-4FC3-AAC6-EEB8919CA161}"/>
    <cellStyle name="Normal 13 3 5" xfId="4726" xr:uid="{E1CEFDDB-6AED-4DB0-9A78-FDDBC260E75A}"/>
    <cellStyle name="Normal 13 4" xfId="4339" xr:uid="{013BB6F7-F6DA-4B20-85CD-10175B3EC7DF}"/>
    <cellStyle name="Normal 13 5" xfId="4336" xr:uid="{CA53D5BC-E7CE-48FC-851C-5ABAECC4001E}"/>
    <cellStyle name="Normal 14" xfId="65" xr:uid="{94EFD728-E4D1-46E0-94CA-2A54513ABB57}"/>
    <cellStyle name="Normal 14 18" xfId="4341" xr:uid="{96CD4E30-D3E7-453D-A00F-10AC28BD5B59}"/>
    <cellStyle name="Normal 14 2" xfId="270" xr:uid="{30D16FD9-D4B8-46FA-9BBC-9C1C5E519C12}"/>
    <cellStyle name="Normal 14 2 2" xfId="430" xr:uid="{22CEF68B-439F-409E-9D80-74610398C4BF}"/>
    <cellStyle name="Normal 14 2 2 2" xfId="431" xr:uid="{668C4EC5-AB65-4D82-AD45-5EEAECB543F4}"/>
    <cellStyle name="Normal 14 2 3" xfId="432" xr:uid="{40A432F6-33E4-4C71-B819-F9E9DBF49E7A}"/>
    <cellStyle name="Normal 14 3" xfId="433" xr:uid="{DB730F27-A6D8-400A-BC13-8ACA0B578426}"/>
    <cellStyle name="Normal 14 3 2" xfId="4650" xr:uid="{E7869044-2CE9-4BEA-B011-742629668F67}"/>
    <cellStyle name="Normal 14 4" xfId="4340" xr:uid="{7C8AF9B7-596B-417D-B3EC-61B9D6E4B8D0}"/>
    <cellStyle name="Normal 14 4 2" xfId="4544" xr:uid="{D745ACA8-8E31-4357-9FBE-A9504FCBABDE}"/>
    <cellStyle name="Normal 14 4 3" xfId="4727" xr:uid="{A0B03899-B5F5-4B12-9575-ABE258EA6F0D}"/>
    <cellStyle name="Normal 14 4 4" xfId="4703" xr:uid="{84A886E9-A768-412C-8443-46E72E376154}"/>
    <cellStyle name="Normal 15" xfId="66" xr:uid="{A9B81C38-1FBA-4532-9723-86BF880F9773}"/>
    <cellStyle name="Normal 15 2" xfId="67" xr:uid="{358EAE13-E4D5-46A5-8423-6CCDB15331CC}"/>
    <cellStyle name="Normal 15 2 2" xfId="271" xr:uid="{19145F6C-742D-4454-903B-8D7767F947FB}"/>
    <cellStyle name="Normal 15 2 2 2" xfId="4453" xr:uid="{8D61D3E1-37F5-4244-B468-2B97A5709ABE}"/>
    <cellStyle name="Normal 15 2 3" xfId="4546" xr:uid="{2497D13E-C929-4525-A569-3978606F78A8}"/>
    <cellStyle name="Normal 15 3" xfId="272" xr:uid="{8599F104-446C-4786-A2EB-4461498022D3}"/>
    <cellStyle name="Normal 15 3 2" xfId="4422" xr:uid="{8C418B2A-F3BA-47AD-B140-365AAE5442CF}"/>
    <cellStyle name="Normal 15 3 3" xfId="4343" xr:uid="{46D94386-1BC9-4B76-A120-39DE5990B91F}"/>
    <cellStyle name="Normal 15 3 4" xfId="4567" xr:uid="{6669F170-CE2B-47E5-9120-24C6723822DF}"/>
    <cellStyle name="Normal 15 3 5" xfId="4729" xr:uid="{E257D545-7AB2-4262-BA3D-85CDBA542100}"/>
    <cellStyle name="Normal 15 4" xfId="4342" xr:uid="{CD93EE1F-2B38-4A69-87C4-729896724357}"/>
    <cellStyle name="Normal 15 4 2" xfId="4545" xr:uid="{B4F4C875-6EB9-4171-BDEF-B80D36E1D67A}"/>
    <cellStyle name="Normal 15 4 3" xfId="4728" xr:uid="{890E5A36-A0A5-4984-A5E1-8B1B62A1A8AF}"/>
    <cellStyle name="Normal 15 4 4" xfId="4704" xr:uid="{AF396F70-59F6-46DA-B829-1BF334F67CC5}"/>
    <cellStyle name="Normal 16" xfId="68" xr:uid="{D22E44FA-0442-457C-AAF7-BF1DB47161E9}"/>
    <cellStyle name="Normal 16 2" xfId="273" xr:uid="{09AF6751-B5D4-4F3F-AD32-E83B65561286}"/>
    <cellStyle name="Normal 16 2 2" xfId="4423" xr:uid="{4496BB1F-42CA-4D25-8680-AAED32B941F6}"/>
    <cellStyle name="Normal 16 2 3" xfId="4344" xr:uid="{74E96CAE-4E5A-472B-89C0-A2D09DA47DF4}"/>
    <cellStyle name="Normal 16 2 4" xfId="4568" xr:uid="{8E58FB86-22E4-4DAD-BE39-838FC6D055EC}"/>
    <cellStyle name="Normal 16 2 5" xfId="4730" xr:uid="{65BBBA68-CBA2-4119-A5D0-F91DB3E4F9F9}"/>
    <cellStyle name="Normal 16 3" xfId="274" xr:uid="{1CAB5AF2-F148-44A9-801A-40050885DCF9}"/>
    <cellStyle name="Normal 17" xfId="69" xr:uid="{9842BF48-3A1B-4BD6-B1D6-6C4A7696789D}"/>
    <cellStyle name="Normal 17 2" xfId="275" xr:uid="{95DAD873-6DB8-43F6-8B92-7577CFDF9D8C}"/>
    <cellStyle name="Normal 17 2 2" xfId="4424" xr:uid="{C832F1E9-789B-4780-AD92-579AEC88A112}"/>
    <cellStyle name="Normal 17 2 3" xfId="4346" xr:uid="{890CC0E6-9EB3-4A13-9C72-6C4D64CC76DE}"/>
    <cellStyle name="Normal 17 2 4" xfId="4569" xr:uid="{6CFD4F4A-B373-46BB-82F8-F0F00FA81494}"/>
    <cellStyle name="Normal 17 2 5" xfId="4731" xr:uid="{86A0B013-88A8-49F4-A749-C4B63D6F0BD3}"/>
    <cellStyle name="Normal 17 3" xfId="4347" xr:uid="{D33DE8FB-1E8A-4F4C-A4F1-62F7871C8878}"/>
    <cellStyle name="Normal 17 4" xfId="4345" xr:uid="{C00F23C6-F91A-47C6-A155-D0CE4A6748FB}"/>
    <cellStyle name="Normal 18" xfId="70" xr:uid="{067DED8B-F656-48ED-AFE6-4358E7FF60F0}"/>
    <cellStyle name="Normal 18 2" xfId="276" xr:uid="{6D8550D2-CA63-48F6-A07B-07F687A99ABA}"/>
    <cellStyle name="Normal 18 2 2" xfId="4454" xr:uid="{1C4DE4C4-E9A7-42CB-BC1D-3B5EA42B2BCF}"/>
    <cellStyle name="Normal 18 3" xfId="4348" xr:uid="{51574C78-445A-431B-B7BE-DAF790D324CB}"/>
    <cellStyle name="Normal 18 3 2" xfId="4547" xr:uid="{CD4A9665-4E14-49DD-9A8D-1D6A518C1190}"/>
    <cellStyle name="Normal 18 3 3" xfId="4732" xr:uid="{CC8E802C-C55B-4927-B737-8CC74BC03C50}"/>
    <cellStyle name="Normal 18 3 4" xfId="4705" xr:uid="{270A7089-012C-4685-B910-0FD97E789048}"/>
    <cellStyle name="Normal 19" xfId="71" xr:uid="{7C1F2F57-25B7-4F06-BCCD-78E44172A944}"/>
    <cellStyle name="Normal 19 2" xfId="72" xr:uid="{184FB305-CF5B-4CF9-99A7-E6042F73D36B}"/>
    <cellStyle name="Normal 19 2 2" xfId="277" xr:uid="{92E7A5E3-18BB-4FA3-BD23-4D3D78141DE5}"/>
    <cellStyle name="Normal 19 2 2 2" xfId="4651" xr:uid="{CDA63E11-672D-447B-BADC-D8DABE474B3E}"/>
    <cellStyle name="Normal 19 2 3" xfId="4549" xr:uid="{B77AFAE4-25BC-4B68-AD5E-0C907188F6FE}"/>
    <cellStyle name="Normal 19 3" xfId="278" xr:uid="{DD1991A5-162A-4FA2-9866-8B941AAE17AE}"/>
    <cellStyle name="Normal 19 3 2" xfId="4652" xr:uid="{B83B2CC8-063A-46BE-AB45-301464A008DB}"/>
    <cellStyle name="Normal 19 4" xfId="4548" xr:uid="{E67304E3-C426-46D6-BEF8-E1952FE68694}"/>
    <cellStyle name="Normal 2" xfId="3" xr:uid="{0035700C-F3A5-4A6F-B63A-5CE25669DEE2}"/>
    <cellStyle name="Normal 2 2" xfId="73" xr:uid="{B86B7651-BB2B-4EE1-A080-B58B6FE7FB14}"/>
    <cellStyle name="Normal 2 2 2" xfId="74" xr:uid="{6CF6DDF2-E793-44B6-B8E7-A38D263960CB}"/>
    <cellStyle name="Normal 2 2 2 2" xfId="279" xr:uid="{9DB96A2F-8607-496D-BCFB-4863F0C4FD09}"/>
    <cellStyle name="Normal 2 2 2 2 2" xfId="4655" xr:uid="{86438402-9F6E-4B58-B91F-C0497877E2E2}"/>
    <cellStyle name="Normal 2 2 2 3" xfId="4551" xr:uid="{F45BD47A-1BC8-42B5-A97E-023AB78CC8B8}"/>
    <cellStyle name="Normal 2 2 3" xfId="280" xr:uid="{EA4AEB3B-ED4B-46C0-B0EE-20731637D194}"/>
    <cellStyle name="Normal 2 2 3 2" xfId="4455" xr:uid="{41F0DEA7-2CCB-45AE-90BF-3710A4F340A5}"/>
    <cellStyle name="Normal 2 2 3 2 2" xfId="4585" xr:uid="{AD019AFC-F828-4EB2-B125-3BE5C2280C41}"/>
    <cellStyle name="Normal 2 2 3 2 2 2" xfId="4656" xr:uid="{78460DFC-F85D-4437-B20B-9D2D963E51C0}"/>
    <cellStyle name="Normal 2 2 3 2 3" xfId="4750" xr:uid="{C036C704-A994-45C3-8844-43C9C1FB57BF}"/>
    <cellStyle name="Normal 2 2 3 2 4" xfId="5305" xr:uid="{E75974F9-4A7E-44CD-BDA5-1DDB5EBF46A9}"/>
    <cellStyle name="Normal 2 2 3 3" xfId="4435" xr:uid="{B3FA50EE-E994-43CE-83D3-F67BEE4EC65A}"/>
    <cellStyle name="Normal 2 2 3 4" xfId="4706" xr:uid="{C67048E0-9B91-4AD5-951B-483C11AA2577}"/>
    <cellStyle name="Normal 2 2 3 5" xfId="4695" xr:uid="{6EBF97AB-AB38-4434-9B9A-59417C57C655}"/>
    <cellStyle name="Normal 2 2 4" xfId="4349" xr:uid="{317F86A2-63DD-402E-9464-53494EA76CF2}"/>
    <cellStyle name="Normal 2 2 4 2" xfId="4550" xr:uid="{C16C9A0B-0FEA-4AE7-AD04-24160B5800F8}"/>
    <cellStyle name="Normal 2 2 4 3" xfId="4733" xr:uid="{BBDDE54B-D04F-4B2B-B7B9-F0631FBE1ED5}"/>
    <cellStyle name="Normal 2 2 4 4" xfId="4707" xr:uid="{BC82B5B8-0B6B-499B-8D5C-A2D6A05DBAF6}"/>
    <cellStyle name="Normal 2 2 5" xfId="4654" xr:uid="{4EA662DF-5274-4D1B-A389-0F8ABBDB52F9}"/>
    <cellStyle name="Normal 2 2 6" xfId="4753" xr:uid="{88D1E4A1-A6B7-4C09-B46D-76CFCA7CBE95}"/>
    <cellStyle name="Normal 2 3" xfId="75" xr:uid="{6D6AA9E7-0679-43F2-9CFA-81633D5FF950}"/>
    <cellStyle name="Normal 2 3 2" xfId="76" xr:uid="{185C335F-6F35-4358-A923-542DE1443517}"/>
    <cellStyle name="Normal 2 3 2 2" xfId="281" xr:uid="{BE7CF10D-177E-40F6-9FFD-26F88DD07DAA}"/>
    <cellStyle name="Normal 2 3 2 2 2" xfId="4657" xr:uid="{87603649-2DB4-4306-A33B-C543771C8AEB}"/>
    <cellStyle name="Normal 2 3 2 3" xfId="4351" xr:uid="{41643328-1496-4E70-BF0F-0E3E76260110}"/>
    <cellStyle name="Normal 2 3 2 3 2" xfId="4553" xr:uid="{5006B2F7-1FCC-4C2B-B5C1-C9515C99FCF3}"/>
    <cellStyle name="Normal 2 3 2 3 3" xfId="4735" xr:uid="{E49CF73D-97D8-4C86-9765-F01F4B8D97F4}"/>
    <cellStyle name="Normal 2 3 2 3 4" xfId="4708" xr:uid="{11459203-E689-4D5D-8689-79D98D5545DA}"/>
    <cellStyle name="Normal 2 3 3" xfId="77" xr:uid="{0579A81C-3721-4F2A-BCD3-C1586DECCD8E}"/>
    <cellStyle name="Normal 2 3 4" xfId="78" xr:uid="{AE179580-3DA6-4603-83F9-AC8C22F4F78A}"/>
    <cellStyle name="Normal 2 3 5" xfId="185" xr:uid="{5BDE9245-D234-491D-890E-3EE327C349B4}"/>
    <cellStyle name="Normal 2 3 5 2" xfId="4658" xr:uid="{36957EDD-8B6F-4005-ABCA-5E9D65854208}"/>
    <cellStyle name="Normal 2 3 6" xfId="4350" xr:uid="{C0045436-0E95-4CCB-9BDF-75AE90C452CA}"/>
    <cellStyle name="Normal 2 3 6 2" xfId="4552" xr:uid="{EEC03EB0-F62F-4860-9DCF-A87EDB668011}"/>
    <cellStyle name="Normal 2 3 6 3" xfId="4734" xr:uid="{D73CB90F-2FBB-490A-8DEC-DDC8F1750D73}"/>
    <cellStyle name="Normal 2 3 6 4" xfId="4709" xr:uid="{04DF7D1F-51FE-48F6-976D-D5069C95F350}"/>
    <cellStyle name="Normal 2 3 7" xfId="5318" xr:uid="{CD5B79FE-BBC4-448A-AF1E-CA90BA4E726C}"/>
    <cellStyle name="Normal 2 4" xfId="79" xr:uid="{3854D182-EE5C-43E4-892A-BC86576B22CF}"/>
    <cellStyle name="Normal 2 4 2" xfId="80" xr:uid="{A79F529A-C322-491A-A10A-CD8F7168F40A}"/>
    <cellStyle name="Normal 2 4 3" xfId="282" xr:uid="{EB836E7C-9F82-47BB-A4BE-544BB150A35B}"/>
    <cellStyle name="Normal 2 4 3 2" xfId="4659" xr:uid="{AE764710-7A28-4366-A85F-16F5FB8428D4}"/>
    <cellStyle name="Normal 2 4 3 3" xfId="4673" xr:uid="{B2D027FF-1137-456E-8C47-E48EF1A22CA7}"/>
    <cellStyle name="Normal 2 4 4" xfId="4554" xr:uid="{6A9F27CD-A6C4-400E-81B9-C20976EC8B45}"/>
    <cellStyle name="Normal 2 4 5" xfId="4754" xr:uid="{CBCEF67E-425D-49F9-8770-9E06A380420C}"/>
    <cellStyle name="Normal 2 4 6" xfId="4752" xr:uid="{97AD0457-466F-49B0-8E30-83A0B084927C}"/>
    <cellStyle name="Normal 2 5" xfId="184" xr:uid="{9B90C7F9-03FE-44F9-BF69-5A4B7F6DFE58}"/>
    <cellStyle name="Normal 2 5 2" xfId="284" xr:uid="{53909F4E-1AEF-4698-B9EA-0BF2953545FF}"/>
    <cellStyle name="Normal 2 5 2 2" xfId="2505" xr:uid="{4BD7FB2E-F496-4C15-9004-B3A5FF1128DE}"/>
    <cellStyle name="Normal 2 5 3" xfId="283" xr:uid="{25644109-330E-48E1-8205-32BE8781265D}"/>
    <cellStyle name="Normal 2 5 3 2" xfId="4586" xr:uid="{270782D9-1CD1-4705-B6A4-8B90E30D2C68}"/>
    <cellStyle name="Normal 2 5 3 3" xfId="4746" xr:uid="{8EEC595C-651D-42C8-BF66-104AC1FE7100}"/>
    <cellStyle name="Normal 2 5 3 4" xfId="5302" xr:uid="{F3D5A9F9-594F-4A0D-81EF-0560A8887E56}"/>
    <cellStyle name="Normal 2 5 4" xfId="4660" xr:uid="{77EE2AA9-7149-41AE-B55F-CBEF5DB891F7}"/>
    <cellStyle name="Normal 2 5 5" xfId="4615" xr:uid="{F982F610-1206-46C8-A86B-C9758EE574F4}"/>
    <cellStyle name="Normal 2 5 6" xfId="4614" xr:uid="{FA71CD55-3EB8-4453-9018-EF08EAE014F2}"/>
    <cellStyle name="Normal 2 5 7" xfId="4749" xr:uid="{3356EF83-39A5-4A2B-99D7-1C06500EF371}"/>
    <cellStyle name="Normal 2 5 8" xfId="4719" xr:uid="{8E343196-F0B2-4166-8B86-117F822DE9B4}"/>
    <cellStyle name="Normal 2 6" xfId="285" xr:uid="{AE3312A5-E360-4DD2-B8BC-9B8E595C7EEA}"/>
    <cellStyle name="Normal 2 6 2" xfId="286" xr:uid="{B2CF1801-D6AB-4254-A9E0-27028DFE6C13}"/>
    <cellStyle name="Normal 2 6 3" xfId="452" xr:uid="{A89893D3-9606-4D81-932F-B7B0793B83A1}"/>
    <cellStyle name="Normal 2 6 3 2" xfId="5335" xr:uid="{4288B594-2865-48AF-9A15-F713F96D80F4}"/>
    <cellStyle name="Normal 2 6 4" xfId="4661" xr:uid="{A93B5E3D-97BA-4C31-BBFE-5CA555966E29}"/>
    <cellStyle name="Normal 2 6 5" xfId="4612" xr:uid="{8603778A-C236-43ED-B968-CE341B0FB7B4}"/>
    <cellStyle name="Normal 2 6 5 2" xfId="4710" xr:uid="{053A424C-42D4-466B-B8C1-3A56D74690EC}"/>
    <cellStyle name="Normal 2 6 6" xfId="4598" xr:uid="{1ACA3057-D2A0-4331-8877-F86D7DC9E434}"/>
    <cellStyle name="Normal 2 6 7" xfId="5322" xr:uid="{D85B72A7-3A86-41C6-A49F-28AE7DF31D89}"/>
    <cellStyle name="Normal 2 6 8" xfId="5331" xr:uid="{8BF2C715-6A7F-40FD-8BA3-4DD4C3FFD913}"/>
    <cellStyle name="Normal 2 7" xfId="287" xr:uid="{4F7EE705-0920-452F-9D1A-A3731663E18D}"/>
    <cellStyle name="Normal 2 7 2" xfId="4456" xr:uid="{E69AAC8E-AE6E-40A6-A8B9-52E4ACF59C7E}"/>
    <cellStyle name="Normal 2 7 3" xfId="4662" xr:uid="{2F41A30C-4EB3-49F2-8D0B-CFE376413FC8}"/>
    <cellStyle name="Normal 2 7 4" xfId="5303" xr:uid="{46B05054-9E04-4141-AC65-0403C6967DC2}"/>
    <cellStyle name="Normal 2 8" xfId="4508" xr:uid="{D27E5A92-044F-4F35-A6DB-FA6A5E332095}"/>
    <cellStyle name="Normal 2 9" xfId="4653" xr:uid="{C7E23E00-0C02-4361-B04B-67EE72D98AC8}"/>
    <cellStyle name="Normal 20" xfId="434" xr:uid="{06316EB8-D245-491A-AA7E-B039A039E31A}"/>
    <cellStyle name="Normal 20 2" xfId="435" xr:uid="{36410D11-234B-419C-A0E2-D558A1F98311}"/>
    <cellStyle name="Normal 20 2 2" xfId="436" xr:uid="{E36767CB-E564-480B-B62B-607E43EE4A60}"/>
    <cellStyle name="Normal 20 2 2 2" xfId="4425" xr:uid="{5BEFC61B-4F7C-45FD-82B8-968D2A0AF4C3}"/>
    <cellStyle name="Normal 20 2 2 3" xfId="4417" xr:uid="{7068F4D7-2E6E-4FC8-A776-FE277474CF38}"/>
    <cellStyle name="Normal 20 2 2 4" xfId="4582" xr:uid="{475A7A50-1151-4DE1-A545-8EE5F3F04A89}"/>
    <cellStyle name="Normal 20 2 2 5" xfId="4744" xr:uid="{A63E29DA-CDD3-4404-AE8E-205147121C76}"/>
    <cellStyle name="Normal 20 2 3" xfId="4420" xr:uid="{9E104386-E473-4900-9E33-69777AA02A8F}"/>
    <cellStyle name="Normal 20 2 4" xfId="4416" xr:uid="{206173A4-937F-482A-B4C5-0AB262618EBE}"/>
    <cellStyle name="Normal 20 2 5" xfId="4581" xr:uid="{FDD2895D-9785-454B-B742-D63D7DBE20AB}"/>
    <cellStyle name="Normal 20 2 6" xfId="4743" xr:uid="{29355435-A0F2-44D5-B041-E05F61EF286A}"/>
    <cellStyle name="Normal 20 3" xfId="1167" xr:uid="{8109D503-D74A-457A-ACA8-4365E161E070}"/>
    <cellStyle name="Normal 20 3 2" xfId="4457" xr:uid="{D94EEFD3-7EC9-4F2D-AEA7-D7A7922AA119}"/>
    <cellStyle name="Normal 20 4" xfId="4352" xr:uid="{BC5A1358-D0C4-43C6-A597-824A6A9A2A12}"/>
    <cellStyle name="Normal 20 4 2" xfId="4555" xr:uid="{D3E558D9-71D4-4ECE-A2A8-E884606CA2B5}"/>
    <cellStyle name="Normal 20 4 3" xfId="4736" xr:uid="{4CA9FB61-52C1-4423-AF54-DCF8508B58B9}"/>
    <cellStyle name="Normal 20 4 4" xfId="4711" xr:uid="{FAB521E5-537F-4B63-9E5E-B90B04072949}"/>
    <cellStyle name="Normal 20 5" xfId="4433" xr:uid="{C115A7FE-7423-44F3-857B-B09BB68F1291}"/>
    <cellStyle name="Normal 20 5 2" xfId="5328" xr:uid="{BE3C206E-D582-4A02-94E6-DF59CD178D04}"/>
    <cellStyle name="Normal 20 6" xfId="4587" xr:uid="{2416DEFA-C999-423F-A030-E6BA817ED719}"/>
    <cellStyle name="Normal 20 7" xfId="4696" xr:uid="{B09AA5C7-2885-4D3D-9DCC-B59DA2245E35}"/>
    <cellStyle name="Normal 20 8" xfId="4717" xr:uid="{BFCE4CB0-0122-4F11-AD65-3FEA3A475AA2}"/>
    <cellStyle name="Normal 20 9" xfId="4716" xr:uid="{2AD1EA12-50E1-4A38-9DA8-6545F21710CF}"/>
    <cellStyle name="Normal 21" xfId="437" xr:uid="{42071076-079B-4CC5-A18E-632FB5024D92}"/>
    <cellStyle name="Normal 21 2" xfId="438" xr:uid="{734B95B8-3CAB-40DF-95A0-ECDDE1D26DEB}"/>
    <cellStyle name="Normal 21 2 2" xfId="439" xr:uid="{6662AF98-D93D-4606-ABBD-106E312DFA32}"/>
    <cellStyle name="Normal 21 3" xfId="4353" xr:uid="{689FCF0E-1725-44AB-B7CC-902CABDC9941}"/>
    <cellStyle name="Normal 21 3 2" xfId="4459" xr:uid="{E4DBEA2F-9636-47A8-A541-3A666883DC83}"/>
    <cellStyle name="Normal 21 3 3" xfId="4458" xr:uid="{C4804CE6-7153-4A71-9181-57C95B9E8B86}"/>
    <cellStyle name="Normal 21 4" xfId="4570" xr:uid="{347899A7-040E-43CC-B874-B10D91ADC133}"/>
    <cellStyle name="Normal 21 5" xfId="4737" xr:uid="{64A5B1A4-18BE-4D85-8E54-14CC161343EF}"/>
    <cellStyle name="Normal 22" xfId="440" xr:uid="{4DCF8A4F-F818-479C-B563-1A3DB173809D}"/>
    <cellStyle name="Normal 22 2" xfId="441" xr:uid="{BAB7DCE9-9183-4D34-8FCF-0C5F8D46E413}"/>
    <cellStyle name="Normal 22 3" xfId="4310" xr:uid="{325AA84B-8114-4C4C-A068-3F0E2C8CDC92}"/>
    <cellStyle name="Normal 22 3 2" xfId="4354" xr:uid="{083354FF-AFBE-4EC0-8B20-04D8AD6CC4E1}"/>
    <cellStyle name="Normal 22 3 2 2" xfId="4461" xr:uid="{6E9DB916-A036-4ADD-B075-48328D31E6BC}"/>
    <cellStyle name="Normal 22 3 3" xfId="4460" xr:uid="{426A3EE9-46C7-4329-A541-847ACD9BAC0D}"/>
    <cellStyle name="Normal 22 3 4" xfId="4691" xr:uid="{D276D97D-7EB9-4BBF-8B93-B700444EC379}"/>
    <cellStyle name="Normal 22 4" xfId="4313" xr:uid="{99773889-CE9D-4527-B26A-4328E18A4FB0}"/>
    <cellStyle name="Normal 22 4 2" xfId="4431" xr:uid="{ABDDFA33-B227-4E22-8846-34A7D49D94FB}"/>
    <cellStyle name="Normal 22 4 3" xfId="4571" xr:uid="{88A1040F-BE65-494E-95ED-D1B26A7CC4DA}"/>
    <cellStyle name="Normal 22 4 3 2" xfId="4590" xr:uid="{1F8C0F40-EA37-4E28-9B0D-6247433F18DD}"/>
    <cellStyle name="Normal 22 4 3 3" xfId="4748" xr:uid="{482107F8-7797-45DF-A3B7-DDB67FACCF6D}"/>
    <cellStyle name="Normal 22 4 3 4" xfId="5338" xr:uid="{40637A18-17A1-40F6-A5E1-A09074B6C162}"/>
    <cellStyle name="Normal 22 4 3 5" xfId="5334" xr:uid="{4513F7E5-44D8-46DB-AB7F-0EB9ABB02FED}"/>
    <cellStyle name="Normal 22 4 4" xfId="4692" xr:uid="{700C27E7-FEC2-4945-806E-4F8762705A1A}"/>
    <cellStyle name="Normal 22 4 5" xfId="4604" xr:uid="{2F19612E-1A3A-43EC-A068-3D26D09EAE1A}"/>
    <cellStyle name="Normal 22 4 6" xfId="4595" xr:uid="{381C9700-785B-4CF2-9B78-B105F0F06DD8}"/>
    <cellStyle name="Normal 22 4 7" xfId="4594" xr:uid="{10B09890-2320-4D5F-A518-175B1A5DCB6C}"/>
    <cellStyle name="Normal 22 4 8" xfId="4593" xr:uid="{64F8BB48-BD90-45A7-BD75-89DAD98D8759}"/>
    <cellStyle name="Normal 22 4 9" xfId="4592" xr:uid="{2B2D2082-B420-40E3-BD2D-773D922AB9DA}"/>
    <cellStyle name="Normal 22 5" xfId="4738" xr:uid="{F465FD6D-0FAB-42C3-95ED-6FBCCE1E1FBE}"/>
    <cellStyle name="Normal 23" xfId="442" xr:uid="{EB24B724-EFC8-457C-B86E-4083D8531CD7}"/>
    <cellStyle name="Normal 23 2" xfId="2500" xr:uid="{2F324802-3E99-4FA3-A539-4C741BEE4FC6}"/>
    <cellStyle name="Normal 23 2 2" xfId="4356" xr:uid="{BC23B20B-9857-4071-94BE-1C2AFB6016E0}"/>
    <cellStyle name="Normal 23 2 2 2" xfId="4751" xr:uid="{6DE69D52-BB9F-4843-A84F-E9F593E49B2A}"/>
    <cellStyle name="Normal 23 2 2 3" xfId="4693" xr:uid="{1018395C-CC78-415C-AC47-2FC6D95AB48B}"/>
    <cellStyle name="Normal 23 2 2 4" xfId="4663" xr:uid="{79FB92CB-1BB5-4A07-A176-6B54C03A82C5}"/>
    <cellStyle name="Normal 23 2 3" xfId="4605" xr:uid="{A603143D-D5E0-4527-BCDF-4315004C8A93}"/>
    <cellStyle name="Normal 23 2 4" xfId="4712" xr:uid="{E091229B-ECFC-4F5F-B5EB-65759C5D8576}"/>
    <cellStyle name="Normal 23 3" xfId="4426" xr:uid="{D03A5F2D-7C0B-4C61-9057-35AED3523BF5}"/>
    <cellStyle name="Normal 23 4" xfId="4355" xr:uid="{BA05BD37-FA35-48AC-B98A-B4AF6100D788}"/>
    <cellStyle name="Normal 23 5" xfId="4572" xr:uid="{6E82B5C1-0A74-435A-A276-9AD682A8053B}"/>
    <cellStyle name="Normal 23 6" xfId="4739" xr:uid="{56095430-3ADF-4ADC-973D-4C8EFD2A809A}"/>
    <cellStyle name="Normal 24" xfId="443" xr:uid="{A8816482-7301-4E1A-A878-38FC30C6049D}"/>
    <cellStyle name="Normal 24 2" xfId="444" xr:uid="{3F400FD8-4AB8-4116-9F26-02CFAA370CAC}"/>
    <cellStyle name="Normal 24 2 2" xfId="4428" xr:uid="{AAF7F807-D0BF-418D-8FDC-97C76A57959A}"/>
    <cellStyle name="Normal 24 2 3" xfId="4358" xr:uid="{4F7CED5C-9B06-4AB3-B8EF-90582DEAFBAD}"/>
    <cellStyle name="Normal 24 2 4" xfId="4574" xr:uid="{734CB717-9D76-4E0D-B15B-7EDEFC31C5EA}"/>
    <cellStyle name="Normal 24 2 5" xfId="4741" xr:uid="{A530FCED-87E7-42C0-98F9-5D2A6B2CB79F}"/>
    <cellStyle name="Normal 24 3" xfId="4427" xr:uid="{FB4B2081-5FE3-4CDF-A0B1-76C30B9A028C}"/>
    <cellStyle name="Normal 24 4" xfId="4357" xr:uid="{43C52F90-E0F5-4029-9025-8C13CE3A086C}"/>
    <cellStyle name="Normal 24 5" xfId="4573" xr:uid="{0721E74B-76F4-42E4-827B-7B9727B6A426}"/>
    <cellStyle name="Normal 24 6" xfId="4740" xr:uid="{6ED174A3-3C65-40C1-B5A8-D3BA3204F2E3}"/>
    <cellStyle name="Normal 25" xfId="451" xr:uid="{0C96AFBA-F598-4270-8DAD-1AB01ED636E0}"/>
    <cellStyle name="Normal 25 2" xfId="4360" xr:uid="{8310CD38-CBF0-4E96-8F38-5BD991F47A30}"/>
    <cellStyle name="Normal 25 2 2" xfId="5337" xr:uid="{534615FB-AE9A-424F-8B05-33A9809FF60A}"/>
    <cellStyle name="Normal 25 3" xfId="4429" xr:uid="{5B8ACC3A-A568-49BA-BEB3-CBF7B3A57CCA}"/>
    <cellStyle name="Normal 25 4" xfId="4359" xr:uid="{9C1E0F8C-6D4C-4BB0-BD2E-C2328A1816EF}"/>
    <cellStyle name="Normal 25 5" xfId="4575" xr:uid="{E37A6EB7-C723-43F5-82DD-FBF811C6DB13}"/>
    <cellStyle name="Normal 26" xfId="2498" xr:uid="{3BC995A5-0A6B-428A-BC30-6F45A6DFD505}"/>
    <cellStyle name="Normal 26 2" xfId="2499" xr:uid="{E54D805C-9858-4E2C-B613-527426BA39A7}"/>
    <cellStyle name="Normal 26 2 2" xfId="4362" xr:uid="{AE237C9C-640F-475B-B27E-83FBD53F0AA9}"/>
    <cellStyle name="Normal 26 3" xfId="4361" xr:uid="{34097EA7-8308-4A46-9405-B3D41CE5D3B0}"/>
    <cellStyle name="Normal 26 3 2" xfId="4436" xr:uid="{C98BFDC6-121C-46B2-911D-2D4456B20E6E}"/>
    <cellStyle name="Normal 27" xfId="2507" xr:uid="{85075418-78F9-4CB6-995E-8421E413317A}"/>
    <cellStyle name="Normal 27 2" xfId="4364" xr:uid="{7BBFF756-C320-46EA-B667-0E7B9C7A8FB9}"/>
    <cellStyle name="Normal 27 3" xfId="4363" xr:uid="{C14274BE-008D-49C9-B19F-A4C562FCDDCE}"/>
    <cellStyle name="Normal 27 4" xfId="4599" xr:uid="{180604D2-7FBF-4849-B7BC-43B9AE270172}"/>
    <cellStyle name="Normal 27 5" xfId="5320" xr:uid="{4F20DF9C-B861-4B71-9A58-88E738A8343C}"/>
    <cellStyle name="Normal 27 6" xfId="4589" xr:uid="{89BAB315-0396-47BF-A605-B9C8ACAF7947}"/>
    <cellStyle name="Normal 27 7" xfId="5332" xr:uid="{ADC206B9-AD75-407F-8729-A1C97E973CEE}"/>
    <cellStyle name="Normal 28" xfId="4365" xr:uid="{E051C86E-770C-4159-BF53-45ED5E1810E5}"/>
    <cellStyle name="Normal 28 2" xfId="4366" xr:uid="{DB1624BD-3335-49D6-A4F1-8D630D4F0590}"/>
    <cellStyle name="Normal 28 3" xfId="4367" xr:uid="{382498B1-767A-4A86-B8ED-FC85CE600ACD}"/>
    <cellStyle name="Normal 29" xfId="4368" xr:uid="{CD59BD72-68BA-4BFD-9F77-7415D3B8B85B}"/>
    <cellStyle name="Normal 29 2" xfId="4369" xr:uid="{DDB5A46B-4DE0-46BC-87DD-160E4D69B88D}"/>
    <cellStyle name="Normal 3" xfId="2" xr:uid="{665067A7-73F8-4B7E-BFD2-7BB3B9468366}"/>
    <cellStyle name="Normal 3 2" xfId="81" xr:uid="{5FCF90FE-BEE4-428A-B037-F57BE6137A05}"/>
    <cellStyle name="Normal 3 2 2" xfId="82" xr:uid="{48F86086-D9C2-4393-B20D-151D34B361B4}"/>
    <cellStyle name="Normal 3 2 2 2" xfId="288" xr:uid="{3A26CC86-0BB4-4434-A9C2-3B43F42CE5DE}"/>
    <cellStyle name="Normal 3 2 2 2 2" xfId="4665" xr:uid="{0AE1696E-DF13-48D1-9DF6-23AB5DC4A532}"/>
    <cellStyle name="Normal 3 2 2 3" xfId="4556" xr:uid="{D296E3A4-E7B3-4C4F-B1D0-213050BE3F79}"/>
    <cellStyle name="Normal 3 2 3" xfId="83" xr:uid="{642099E6-382A-462A-88C2-6355CA140B48}"/>
    <cellStyle name="Normal 3 2 4" xfId="289" xr:uid="{9A38B2B5-3B0E-43AE-9D23-20D47744E8D0}"/>
    <cellStyle name="Normal 3 2 4 2" xfId="4666" xr:uid="{C99EAC4B-C253-44F8-A106-0FE71C9FAD02}"/>
    <cellStyle name="Normal 3 2 5" xfId="2506" xr:uid="{31AE9EC5-33BD-4DAF-8136-DB5D74A43530}"/>
    <cellStyle name="Normal 3 2 5 2" xfId="4509" xr:uid="{49474F73-1046-4222-8AE3-DD536F3DB7B5}"/>
    <cellStyle name="Normal 3 2 5 3" xfId="5304" xr:uid="{5683E19F-A565-46A0-A451-7D5F3E61F2CC}"/>
    <cellStyle name="Normal 3 3" xfId="84" xr:uid="{B6419B51-9749-4A8A-A03A-AF85037E56E3}"/>
    <cellStyle name="Normal 3 3 2" xfId="290" xr:uid="{A0BA4EB5-4F08-40FB-8C83-34E607A32446}"/>
    <cellStyle name="Normal 3 3 2 2" xfId="4667" xr:uid="{6284F519-7605-4727-964A-CC93969F61B2}"/>
    <cellStyle name="Normal 3 3 3" xfId="4557" xr:uid="{2052C939-3FCA-4481-ACFB-5DF4EA8AAB98}"/>
    <cellStyle name="Normal 3 4" xfId="85" xr:uid="{448B857F-CC64-4E18-B229-6F3B4F179866}"/>
    <cellStyle name="Normal 3 4 2" xfId="2502" xr:uid="{6B4D5C03-0C53-434C-83BB-5152B1B4D44A}"/>
    <cellStyle name="Normal 3 4 2 2" xfId="4668" xr:uid="{29FB273A-B908-4517-945E-4F34D83F7850}"/>
    <cellStyle name="Normal 3 5" xfId="2501" xr:uid="{DE8C4ED4-7C67-46D7-A348-7762A0EA4BE9}"/>
    <cellStyle name="Normal 3 5 2" xfId="4669" xr:uid="{B7CA28DA-F112-4D49-86B6-66F93E631729}"/>
    <cellStyle name="Normal 3 5 3" xfId="4745" xr:uid="{F6E37239-C2D4-47A1-964D-90DD14D3BAD8}"/>
    <cellStyle name="Normal 3 5 4" xfId="4713" xr:uid="{D17E9722-8868-483D-8C03-D7792DD4499C}"/>
    <cellStyle name="Normal 3 6" xfId="4664" xr:uid="{90269631-BE7E-48A9-BE48-1CE3E7225201}"/>
    <cellStyle name="Normal 3 6 2" xfId="5336" xr:uid="{ED7D495A-73E0-43D6-97A5-E750D14CD67F}"/>
    <cellStyle name="Normal 3 6 2 2" xfId="5333" xr:uid="{B7CE14EB-4E52-4B69-9EE0-A80025C46C4D}"/>
    <cellStyle name="Normal 30" xfId="4370" xr:uid="{977C72D0-2224-4394-9721-F1829103F307}"/>
    <cellStyle name="Normal 30 2" xfId="4371" xr:uid="{576429EF-5151-46BF-B1B1-90E9C3ABDECC}"/>
    <cellStyle name="Normal 31" xfId="4372" xr:uid="{462C5790-3567-4907-BC1B-F45AB75DBAF2}"/>
    <cellStyle name="Normal 31 2" xfId="4373" xr:uid="{F38AEC35-4A88-43B3-A68C-88E8BF51C82A}"/>
    <cellStyle name="Normal 32" xfId="4374" xr:uid="{D04CFBDA-4A97-40D9-BF0B-E6F578265372}"/>
    <cellStyle name="Normal 33" xfId="4375" xr:uid="{72C13856-3BE0-44FA-B0B8-D90B2FC52CAF}"/>
    <cellStyle name="Normal 33 2" xfId="4376" xr:uid="{A26AB354-3DBB-48F1-A3DE-1A58AA0719C8}"/>
    <cellStyle name="Normal 34" xfId="4377" xr:uid="{7745ABBD-EC33-4671-BAC2-1A4F7BAFA8D4}"/>
    <cellStyle name="Normal 34 2" xfId="4378" xr:uid="{C6C4B3F4-B7F5-4A93-A880-2583ADA00BC3}"/>
    <cellStyle name="Normal 35" xfId="4379" xr:uid="{88DEE7C8-0BB9-4925-AEA0-ED591659BE62}"/>
    <cellStyle name="Normal 35 2" xfId="4380" xr:uid="{DE92539C-F304-442C-AA1C-466D3176236F}"/>
    <cellStyle name="Normal 36" xfId="4381" xr:uid="{7E473C89-66FF-4B47-ACD3-DEBB9392A949}"/>
    <cellStyle name="Normal 36 2" xfId="4382" xr:uid="{460DB5E2-2A87-4922-B7E5-6954C7F48C12}"/>
    <cellStyle name="Normal 37" xfId="4383" xr:uid="{43F2A752-27EC-4FDF-90C7-55FD33FE9E19}"/>
    <cellStyle name="Normal 37 2" xfId="4384" xr:uid="{7FDA6EF9-2A77-4FAF-A375-03F946E52FF4}"/>
    <cellStyle name="Normal 38" xfId="4385" xr:uid="{5EFD3BCB-ECC1-4F1E-8187-991C2D9D6A9D}"/>
    <cellStyle name="Normal 38 2" xfId="4386" xr:uid="{A89959C7-803B-4D71-ACBE-E9CC1893D304}"/>
    <cellStyle name="Normal 39" xfId="4387" xr:uid="{238B4402-1262-4A49-9A0F-39717E7E1FFD}"/>
    <cellStyle name="Normal 39 2" xfId="4388" xr:uid="{2762AD77-2D00-4CED-91CD-74343136BD6C}"/>
    <cellStyle name="Normal 39 2 2" xfId="4389" xr:uid="{9200FAA2-A876-4E4C-BB6A-95791F2DD66E}"/>
    <cellStyle name="Normal 39 3" xfId="4390" xr:uid="{A4FC181F-4374-4AA4-BAD9-AECDDE6D7F59}"/>
    <cellStyle name="Normal 4" xfId="86" xr:uid="{A0D1B98F-0B9C-4720-9CA6-7780CDAD5492}"/>
    <cellStyle name="Normal 4 2" xfId="87" xr:uid="{32FF0BEA-AF9E-4AF4-91CA-0E48B1CDA794}"/>
    <cellStyle name="Normal 4 2 2" xfId="88" xr:uid="{271DF77E-5FDF-4881-8A27-DDA7B9739722}"/>
    <cellStyle name="Normal 4 2 2 2" xfId="445" xr:uid="{D89958B4-1FFE-4890-AA80-E12B4DA06990}"/>
    <cellStyle name="Normal 4 2 2 3" xfId="2807" xr:uid="{16B13D81-6EFE-4A07-AE9F-A512BA54CDD6}"/>
    <cellStyle name="Normal 4 2 2 4" xfId="2808" xr:uid="{72C20DF8-60BE-4887-801B-43C843873442}"/>
    <cellStyle name="Normal 4 2 2 4 2" xfId="2809" xr:uid="{DA69B5B9-DDD4-4680-8A7C-49EA73B9A045}"/>
    <cellStyle name="Normal 4 2 2 4 3" xfId="2810" xr:uid="{60E092BA-8436-44CB-943D-90FB9A2BA9C7}"/>
    <cellStyle name="Normal 4 2 2 4 3 2" xfId="2811" xr:uid="{841B3871-F70D-4B57-B722-2D26498B9929}"/>
    <cellStyle name="Normal 4 2 2 4 3 3" xfId="4312" xr:uid="{61408C76-19FF-48CB-8C45-7D76B1A44A3A}"/>
    <cellStyle name="Normal 4 2 3" xfId="2493" xr:uid="{5D5A9684-91B4-467B-9A18-CAC425C23D4F}"/>
    <cellStyle name="Normal 4 2 3 2" xfId="2504" xr:uid="{A36BECF1-258C-4639-BCB4-11E540CD040E}"/>
    <cellStyle name="Normal 4 2 3 2 2" xfId="4462" xr:uid="{6FE68958-1C22-4414-926F-CEC40DF9BDB6}"/>
    <cellStyle name="Normal 4 2 3 3" xfId="4463" xr:uid="{04CDEC0C-BCE6-4F99-95B2-CBC09849DE1E}"/>
    <cellStyle name="Normal 4 2 3 3 2" xfId="4464" xr:uid="{38A9C0A6-5254-4427-A6BB-5B0F8E1DF527}"/>
    <cellStyle name="Normal 4 2 3 4" xfId="4465" xr:uid="{D0B53731-4936-4D53-80FF-5A7010CA619E}"/>
    <cellStyle name="Normal 4 2 3 5" xfId="4466" xr:uid="{5832FB7F-6699-43C8-89FA-D4A63AFFFCC2}"/>
    <cellStyle name="Normal 4 2 4" xfId="2494" xr:uid="{B4E9BC7E-87B4-4648-B2D0-1AEFE6E69113}"/>
    <cellStyle name="Normal 4 2 4 2" xfId="4392" xr:uid="{128A4613-A9F8-44E5-B7DF-25D646CDC4B0}"/>
    <cellStyle name="Normal 4 2 4 2 2" xfId="4467" xr:uid="{F3B11A68-DE71-468D-BABF-26860C3470A8}"/>
    <cellStyle name="Normal 4 2 4 2 3" xfId="4694" xr:uid="{2EDC8C20-D619-48EB-9CFE-239935706673}"/>
    <cellStyle name="Normal 4 2 4 2 4" xfId="4613" xr:uid="{5CB527F7-A8FE-4AD1-BD3B-6D877676C282}"/>
    <cellStyle name="Normal 4 2 4 3" xfId="4576" xr:uid="{C3051C6E-6863-4E9E-B735-05ABBD2B0E3A}"/>
    <cellStyle name="Normal 4 2 4 4" xfId="4714" xr:uid="{7C35CE06-50FD-416C-A071-501682D1482B}"/>
    <cellStyle name="Normal 4 2 5" xfId="1168" xr:uid="{EA647259-4BB2-497B-B3F8-A8C79363F48B}"/>
    <cellStyle name="Normal 4 2 6" xfId="4558" xr:uid="{64C8DE03-763C-4FE2-9BDA-B2E743B4E733}"/>
    <cellStyle name="Normal 4 3" xfId="528" xr:uid="{D1EF0098-9EB5-4C42-824B-5A418BB7D275}"/>
    <cellStyle name="Normal 4 3 2" xfId="1170" xr:uid="{927CE09F-38E1-4DA4-90F6-1B61815914DB}"/>
    <cellStyle name="Normal 4 3 2 2" xfId="1171" xr:uid="{875CCBCD-FFFA-4E42-9C86-A534C2F3314F}"/>
    <cellStyle name="Normal 4 3 2 3" xfId="1172" xr:uid="{2E005D66-8310-401D-AADB-B7CC134BB8EB}"/>
    <cellStyle name="Normal 4 3 3" xfId="1169" xr:uid="{D3615906-E035-4256-B403-6377B4CCF425}"/>
    <cellStyle name="Normal 4 3 3 2" xfId="4434" xr:uid="{0831B602-A1BD-442B-B65D-3BD895B022E1}"/>
    <cellStyle name="Normal 4 3 4" xfId="2812" xr:uid="{C3585FCE-FFD8-4646-B123-E713CB664F6E}"/>
    <cellStyle name="Normal 4 3 5" xfId="2813" xr:uid="{ADDB157F-A1D5-424B-BFAD-933C2985B117}"/>
    <cellStyle name="Normal 4 3 5 2" xfId="2814" xr:uid="{FC17708B-8F0C-4DCA-82CE-1467E7819FB7}"/>
    <cellStyle name="Normal 4 3 5 3" xfId="2815" xr:uid="{37FFFE6E-2626-4135-BAF1-E09B088F19C3}"/>
    <cellStyle name="Normal 4 3 5 3 2" xfId="2816" xr:uid="{45999B44-7260-485F-AB06-B1775CEAB735}"/>
    <cellStyle name="Normal 4 3 5 3 3" xfId="4311" xr:uid="{41987005-2368-4AFC-B6E4-759597475B96}"/>
    <cellStyle name="Normal 4 3 6" xfId="4314" xr:uid="{CA189D06-FA11-4E67-957F-2F874070A911}"/>
    <cellStyle name="Normal 4 4" xfId="453" xr:uid="{672257C9-6A48-46F4-86B3-52D4FD03F684}"/>
    <cellStyle name="Normal 4 4 2" xfId="2495" xr:uid="{199E9149-919A-4BAA-A211-69A46B657623}"/>
    <cellStyle name="Normal 4 4 2 2" xfId="5339" xr:uid="{C44AE669-8CA7-497C-AC82-D0D70182BA67}"/>
    <cellStyle name="Normal 4 4 3" xfId="2503" xr:uid="{F6DE742E-4AD3-462F-8A03-DDCD2EA39461}"/>
    <cellStyle name="Normal 4 4 3 2" xfId="4317" xr:uid="{69A7DD47-4202-4420-99FF-20E6436CE14D}"/>
    <cellStyle name="Normal 4 4 3 3" xfId="4316" xr:uid="{6985D09F-F913-468E-A67A-517BF9C1F872}"/>
    <cellStyle name="Normal 4 4 4" xfId="4747" xr:uid="{417948F7-C8B4-44E7-991F-A8D507F7E6FE}"/>
    <cellStyle name="Normal 4 5" xfId="2496" xr:uid="{EFB8004E-5A96-4E90-B7C7-84E860873B2C}"/>
    <cellStyle name="Normal 4 5 2" xfId="4391" xr:uid="{967AA355-92F0-4A2D-B815-44EA6A57D2C3}"/>
    <cellStyle name="Normal 4 6" xfId="2497" xr:uid="{AF29A1CD-9BDB-4967-9C87-877E32F5A923}"/>
    <cellStyle name="Normal 4 7" xfId="900" xr:uid="{0F983645-4712-49F0-A646-F4C9A1F1F38D}"/>
    <cellStyle name="Normal 40" xfId="4393" xr:uid="{4B579089-82C9-4022-BDB8-B398F85A392E}"/>
    <cellStyle name="Normal 40 2" xfId="4394" xr:uid="{F4D69226-06ED-4395-8789-007155C6FBAA}"/>
    <cellStyle name="Normal 40 2 2" xfId="4395" xr:uid="{CB398689-694E-4BFD-8B2A-B8BA1F02271F}"/>
    <cellStyle name="Normal 40 3" xfId="4396" xr:uid="{34441B74-1D6B-4660-A0E3-12078340B74F}"/>
    <cellStyle name="Normal 41" xfId="4397" xr:uid="{A2A46476-F3BE-495D-B6E3-5A6FFCBF245D}"/>
    <cellStyle name="Normal 41 2" xfId="4398" xr:uid="{F9E033F9-DF92-4B2B-8EAC-D42B0261F42D}"/>
    <cellStyle name="Normal 42" xfId="4399" xr:uid="{C92DE354-DAF0-4178-A2F9-4624B0DF7CBB}"/>
    <cellStyle name="Normal 42 2" xfId="4400" xr:uid="{9F129E32-84C0-4456-8606-C191A80C2890}"/>
    <cellStyle name="Normal 43" xfId="4401" xr:uid="{FB1ED1F0-15F2-4DD8-9F86-8F5C3A75B077}"/>
    <cellStyle name="Normal 43 2" xfId="4402" xr:uid="{B2F60DC6-28BA-471E-8495-616A55A9A63F}"/>
    <cellStyle name="Normal 44" xfId="4412" xr:uid="{F8E33D14-CEEB-4D9D-A90B-766B108FF2F6}"/>
    <cellStyle name="Normal 44 2" xfId="4413" xr:uid="{AE6D3ADC-55D2-4F7C-A580-C641D0ED1306}"/>
    <cellStyle name="Normal 45" xfId="4674" xr:uid="{FED7EA56-638F-45FA-B1CD-022B152E3A69}"/>
    <cellStyle name="Normal 45 2" xfId="5324" xr:uid="{74795B82-0C42-459F-A3D5-8CDEB9841051}"/>
    <cellStyle name="Normal 45 3" xfId="5323" xr:uid="{C3B29932-6AC2-4533-9744-E12D8FF0D1E0}"/>
    <cellStyle name="Normal 5" xfId="89" xr:uid="{C3693FBF-6A52-4CFB-A1EE-97B97A5F94BB}"/>
    <cellStyle name="Normal 5 10" xfId="291" xr:uid="{62445F67-2EB5-4A3F-9725-E178B2CAFCED}"/>
    <cellStyle name="Normal 5 10 2" xfId="529" xr:uid="{1E9C59FD-AD04-4CE0-A84A-9907B328E600}"/>
    <cellStyle name="Normal 5 10 2 2" xfId="1173" xr:uid="{BFD9D3AB-18F7-493C-A167-A934C9E9E947}"/>
    <cellStyle name="Normal 5 10 2 3" xfId="2817" xr:uid="{FCC7B28D-7D38-4A28-A1E4-65D21027F997}"/>
    <cellStyle name="Normal 5 10 2 4" xfId="2818" xr:uid="{C3B58B06-BC91-4090-BE1C-3DD3385957B4}"/>
    <cellStyle name="Normal 5 10 3" xfId="1174" xr:uid="{BB9440B7-641C-49AF-9756-B07CB4408EC3}"/>
    <cellStyle name="Normal 5 10 3 2" xfId="2819" xr:uid="{AD86F9A2-A2D3-4448-A885-54B32BC7567A}"/>
    <cellStyle name="Normal 5 10 3 3" xfId="2820" xr:uid="{CCAA2601-7191-4F7A-9792-E3F9A95616A4}"/>
    <cellStyle name="Normal 5 10 3 4" xfId="2821" xr:uid="{81D78B64-3E83-40AB-94F5-362E93D6E6A6}"/>
    <cellStyle name="Normal 5 10 4" xfId="2822" xr:uid="{5F8BFBFB-6284-4393-B4BF-79880A50B097}"/>
    <cellStyle name="Normal 5 10 5" xfId="2823" xr:uid="{5B18572A-6356-4851-BA9C-1D39E458647B}"/>
    <cellStyle name="Normal 5 10 6" xfId="2824" xr:uid="{B4085F31-AE47-4FCD-BC5D-6410EF29C2CA}"/>
    <cellStyle name="Normal 5 11" xfId="292" xr:uid="{AAC17A23-157C-4630-8488-11656B8A4490}"/>
    <cellStyle name="Normal 5 11 2" xfId="1175" xr:uid="{569BE7C1-9148-45D3-BDB5-8B60BDDCEAAC}"/>
    <cellStyle name="Normal 5 11 2 2" xfId="2825" xr:uid="{45DFAFC7-3C7C-436F-ACEA-55E5B4B8C8F5}"/>
    <cellStyle name="Normal 5 11 2 2 2" xfId="4403" xr:uid="{7F81BFDB-AD52-4879-9284-561FFF857771}"/>
    <cellStyle name="Normal 5 11 2 2 3" xfId="4681" xr:uid="{61AA0BD0-495F-4793-9602-86F2D856F90D}"/>
    <cellStyle name="Normal 5 11 2 3" xfId="2826" xr:uid="{452C5060-B31D-4A88-A8F9-76BDABE404F0}"/>
    <cellStyle name="Normal 5 11 2 4" xfId="2827" xr:uid="{35868500-4FDF-4439-8964-BD32CBF0926B}"/>
    <cellStyle name="Normal 5 11 3" xfId="2828" xr:uid="{6C50A688-5174-4C43-8F15-A71396491055}"/>
    <cellStyle name="Normal 5 11 4" xfId="2829" xr:uid="{9EFD8B1A-77D5-4907-989E-A9A788C2A862}"/>
    <cellStyle name="Normal 5 11 4 2" xfId="4577" xr:uid="{7E7C3841-6CF2-40C7-AE2A-696D92E30975}"/>
    <cellStyle name="Normal 5 11 4 3" xfId="4682" xr:uid="{7155F225-357B-4ABE-8732-50A5AEA3ECA1}"/>
    <cellStyle name="Normal 5 11 4 4" xfId="4606" xr:uid="{AFD50D35-14F8-4283-9810-EC2EB84D68CB}"/>
    <cellStyle name="Normal 5 11 5" xfId="2830" xr:uid="{EF950429-CC91-4C74-B53F-08AD503FBFE9}"/>
    <cellStyle name="Normal 5 12" xfId="1176" xr:uid="{94FA56F2-9669-4B9B-8477-5C425294D6A6}"/>
    <cellStyle name="Normal 5 12 2" xfId="2831" xr:uid="{9A51B1FB-397E-45A6-981D-EAE95AB3EBB9}"/>
    <cellStyle name="Normal 5 12 3" xfId="2832" xr:uid="{ED61CC6C-615B-44D0-9A27-0017567EB169}"/>
    <cellStyle name="Normal 5 12 4" xfId="2833" xr:uid="{72E71496-BAEB-4C2B-8EE1-499ABA13A891}"/>
    <cellStyle name="Normal 5 13" xfId="901" xr:uid="{7AEB783F-F731-4207-B62C-1991DB70F167}"/>
    <cellStyle name="Normal 5 13 2" xfId="2834" xr:uid="{1987281C-ADA5-49AE-93AD-0CD9C7895963}"/>
    <cellStyle name="Normal 5 13 3" xfId="2835" xr:uid="{36ED49C5-9AA2-48F1-B094-7FEAE70CAD00}"/>
    <cellStyle name="Normal 5 13 4" xfId="2836" xr:uid="{C31249BA-9C51-4231-B1AE-9969BD74366F}"/>
    <cellStyle name="Normal 5 14" xfId="2837" xr:uid="{42E7AEA6-135A-4F9C-A7C2-7A8B2AF75D18}"/>
    <cellStyle name="Normal 5 14 2" xfId="2838" xr:uid="{A2BE33EF-B38B-44C9-AB3E-149607016025}"/>
    <cellStyle name="Normal 5 15" xfId="2839" xr:uid="{AC1995AE-403F-4537-802E-BED0F3D7D022}"/>
    <cellStyle name="Normal 5 16" xfId="2840" xr:uid="{990F4614-A011-4971-9610-D112B8642909}"/>
    <cellStyle name="Normal 5 17" xfId="2841" xr:uid="{7B5018CC-80C1-44D2-AC50-7162062A5DC0}"/>
    <cellStyle name="Normal 5 2" xfId="90" xr:uid="{9834885D-1C41-4050-B977-7A6067A0D280}"/>
    <cellStyle name="Normal 5 2 2" xfId="187" xr:uid="{966B0EE9-0294-4D8D-9D2B-33CCDC08E47A}"/>
    <cellStyle name="Normal 5 2 2 2" xfId="188" xr:uid="{AADC6AE1-F94B-40A0-8BE4-E5AE4A0BE081}"/>
    <cellStyle name="Normal 5 2 2 2 2" xfId="189" xr:uid="{4596E70E-BCC6-4ED5-812E-7B9B9A7C3886}"/>
    <cellStyle name="Normal 5 2 2 2 2 2" xfId="190" xr:uid="{7A5AEF96-747F-454E-97B3-17C6E92DE65D}"/>
    <cellStyle name="Normal 5 2 2 2 3" xfId="191" xr:uid="{78556B1A-DEBB-4F21-B387-F6AE01D6DB01}"/>
    <cellStyle name="Normal 5 2 2 2 4" xfId="4670" xr:uid="{D113B2C7-1AF2-4119-9D9C-2B9DFEEC2D7C}"/>
    <cellStyle name="Normal 5 2 2 2 5" xfId="5300" xr:uid="{66B71F2E-50C5-45DD-960B-FF883D3CED88}"/>
    <cellStyle name="Normal 5 2 2 3" xfId="192" xr:uid="{3B27E2B0-5C3A-4D60-871B-F35E84259A8F}"/>
    <cellStyle name="Normal 5 2 2 3 2" xfId="193" xr:uid="{66F5DB86-A4C8-4AF2-9F47-0C4C231941A8}"/>
    <cellStyle name="Normal 5 2 2 4" xfId="194" xr:uid="{0F998530-8F90-44DF-8DAD-7A0B3448485D}"/>
    <cellStyle name="Normal 5 2 2 5" xfId="293" xr:uid="{350D7D00-A034-46F6-A623-0037FC5979BB}"/>
    <cellStyle name="Normal 5 2 2 6" xfId="4596" xr:uid="{E5F419AC-4FC2-44E1-BDA3-1FD50C0732FB}"/>
    <cellStyle name="Normal 5 2 2 7" xfId="5329" xr:uid="{DDD11E64-FAFB-4B19-AA0E-C3F1341AE96C}"/>
    <cellStyle name="Normal 5 2 3" xfId="195" xr:uid="{DDF8736E-C7D5-4C2C-88AF-BA44803F71FD}"/>
    <cellStyle name="Normal 5 2 3 2" xfId="196" xr:uid="{813B9859-4723-4769-AEE5-CEAC67A3F35F}"/>
    <cellStyle name="Normal 5 2 3 2 2" xfId="197" xr:uid="{7CE5B275-7A7B-4201-8828-7895B12572CC}"/>
    <cellStyle name="Normal 5 2 3 2 3" xfId="4559" xr:uid="{7276F888-AE81-42D9-A4C1-932C85C4C11D}"/>
    <cellStyle name="Normal 5 2 3 2 4" xfId="5301" xr:uid="{FE5A7D0C-7A6E-440A-9FDD-C73C6367D917}"/>
    <cellStyle name="Normal 5 2 3 3" xfId="198" xr:uid="{F9499CC1-099D-4C0A-B8C2-27A0E211F689}"/>
    <cellStyle name="Normal 5 2 3 3 2" xfId="4742" xr:uid="{CD41BF7C-8B4E-415A-A1CD-B6184049B6B6}"/>
    <cellStyle name="Normal 5 2 3 4" xfId="4404" xr:uid="{80F06C18-D489-41F9-87DF-190B3A35FDE6}"/>
    <cellStyle name="Normal 5 2 3 4 2" xfId="4715" xr:uid="{DC469091-9F8F-40C6-8DDA-584830F9AD0F}"/>
    <cellStyle name="Normal 5 2 3 5" xfId="4597" xr:uid="{2F0CA4A3-26A3-4B14-AE83-9ED9683696DA}"/>
    <cellStyle name="Normal 5 2 3 6" xfId="5321" xr:uid="{239499C0-FA9A-4F70-BD7B-EA22FBA050BD}"/>
    <cellStyle name="Normal 5 2 3 7" xfId="5330" xr:uid="{36CA2975-F903-4929-A1BF-28001BD00B87}"/>
    <cellStyle name="Normal 5 2 4" xfId="199" xr:uid="{267180D1-AD1E-4B59-AA23-760A1AFC1A8A}"/>
    <cellStyle name="Normal 5 2 4 2" xfId="200" xr:uid="{06E4C781-61CF-47AD-AC53-ABF718DA8A1F}"/>
    <cellStyle name="Normal 5 2 5" xfId="201" xr:uid="{F766BDE5-58AB-4670-8F5F-D97E894FC2EA}"/>
    <cellStyle name="Normal 5 2 6" xfId="186" xr:uid="{913C96CE-63D0-461C-93E4-8B1E8808FC7B}"/>
    <cellStyle name="Normal 5 3" xfId="91" xr:uid="{E9BA4C1D-3B21-4ED6-96A0-0554A56A8673}"/>
    <cellStyle name="Normal 5 3 2" xfId="4406" xr:uid="{3C21DA68-0BEE-4F89-81C4-22D3012738CC}"/>
    <cellStyle name="Normal 5 3 3" xfId="4405" xr:uid="{C8882D86-17BD-44E1-8ECA-7A7B1AD8FEDD}"/>
    <cellStyle name="Normal 5 4" xfId="92" xr:uid="{FCDE1155-7130-4B3A-8E94-D7E1CA89BE72}"/>
    <cellStyle name="Normal 5 4 10" xfId="2842" xr:uid="{57E5CDC3-E306-42B8-AB25-4F56FC05E882}"/>
    <cellStyle name="Normal 5 4 11" xfId="2843" xr:uid="{E52EA001-A6A4-4112-B518-B3556CD38F04}"/>
    <cellStyle name="Normal 5 4 2" xfId="93" xr:uid="{58A5B231-3247-42B3-B7C7-F81C1778B1CF}"/>
    <cellStyle name="Normal 5 4 2 2" xfId="94" xr:uid="{630BDD6A-4F7C-4146-AC77-CECBA5C87C25}"/>
    <cellStyle name="Normal 5 4 2 2 2" xfId="294" xr:uid="{C8A05F4C-04EE-4B2E-9C64-F21CAF485D7B}"/>
    <cellStyle name="Normal 5 4 2 2 2 2" xfId="530" xr:uid="{8565724B-B5D6-40D0-A50F-F2F954D2E54C}"/>
    <cellStyle name="Normal 5 4 2 2 2 2 2" xfId="531" xr:uid="{3D466AA7-F4FC-4C47-8F2B-5793EF06E85D}"/>
    <cellStyle name="Normal 5 4 2 2 2 2 2 2" xfId="1177" xr:uid="{15E404FC-4C88-4620-BA7C-2BA5E61A79EC}"/>
    <cellStyle name="Normal 5 4 2 2 2 2 2 2 2" xfId="1178" xr:uid="{5B9EDDC8-F0D7-4597-B701-2695B58FD610}"/>
    <cellStyle name="Normal 5 4 2 2 2 2 2 3" xfId="1179" xr:uid="{B69F8401-4F9F-41D0-965F-E0A3CE5402AB}"/>
    <cellStyle name="Normal 5 4 2 2 2 2 3" xfId="1180" xr:uid="{BA32EF05-F8B0-4B0B-A715-A761DCF8E188}"/>
    <cellStyle name="Normal 5 4 2 2 2 2 3 2" xfId="1181" xr:uid="{E450B53F-0EA7-43B2-820E-B88DF98A5673}"/>
    <cellStyle name="Normal 5 4 2 2 2 2 4" xfId="1182" xr:uid="{7CE1D84F-D893-438F-AA85-85EF9E339558}"/>
    <cellStyle name="Normal 5 4 2 2 2 3" xfId="532" xr:uid="{643A18C6-2872-49C1-B7D2-72BF4376632B}"/>
    <cellStyle name="Normal 5 4 2 2 2 3 2" xfId="1183" xr:uid="{FFEE6127-3D5A-4ED9-9185-C00B94B8B298}"/>
    <cellStyle name="Normal 5 4 2 2 2 3 2 2" xfId="1184" xr:uid="{D44E1CC6-9D4F-40AD-9C4E-38499B8BED75}"/>
    <cellStyle name="Normal 5 4 2 2 2 3 3" xfId="1185" xr:uid="{A5DBD102-DE86-43B7-BB94-D55C2EA3A3D1}"/>
    <cellStyle name="Normal 5 4 2 2 2 3 4" xfId="2844" xr:uid="{E3EE992D-C3EA-4F3C-A230-AEB99DB27812}"/>
    <cellStyle name="Normal 5 4 2 2 2 4" xfId="1186" xr:uid="{73FD239E-7F1C-4BFF-BC61-C537B400A7AE}"/>
    <cellStyle name="Normal 5 4 2 2 2 4 2" xfId="1187" xr:uid="{13BE4F92-0692-4FF1-8343-1AA3AB369CB0}"/>
    <cellStyle name="Normal 5 4 2 2 2 5" xfId="1188" xr:uid="{3CB35042-57AB-4BD7-962E-7E50E99E28DF}"/>
    <cellStyle name="Normal 5 4 2 2 2 6" xfId="2845" xr:uid="{56A8AE57-D7FA-43AD-B24E-2A1E25B6183E}"/>
    <cellStyle name="Normal 5 4 2 2 3" xfId="295" xr:uid="{5297562D-F596-47CC-AF15-FED9C42DE89C}"/>
    <cellStyle name="Normal 5 4 2 2 3 2" xfId="533" xr:uid="{7C190BCB-CAD2-42F9-9E77-264B64E3C87E}"/>
    <cellStyle name="Normal 5 4 2 2 3 2 2" xfId="534" xr:uid="{122A625D-0928-444B-BA7D-50DBCFB80478}"/>
    <cellStyle name="Normal 5 4 2 2 3 2 2 2" xfId="1189" xr:uid="{FF9764C7-BA73-48BE-81FC-A91F82C86B96}"/>
    <cellStyle name="Normal 5 4 2 2 3 2 2 2 2" xfId="1190" xr:uid="{4AC602E6-845F-48C4-A675-F73FE177F8B3}"/>
    <cellStyle name="Normal 5 4 2 2 3 2 2 3" xfId="1191" xr:uid="{D2A940E3-436F-45B3-8CD4-4824A9B10F29}"/>
    <cellStyle name="Normal 5 4 2 2 3 2 3" xfId="1192" xr:uid="{72D95CF5-B83F-4E48-A0CE-DC7410F052A7}"/>
    <cellStyle name="Normal 5 4 2 2 3 2 3 2" xfId="1193" xr:uid="{4C460C44-1466-47F9-BCB4-29AE1DF1C816}"/>
    <cellStyle name="Normal 5 4 2 2 3 2 4" xfId="1194" xr:uid="{BCD10B98-83DE-44A7-B735-172F739A92BB}"/>
    <cellStyle name="Normal 5 4 2 2 3 3" xfId="535" xr:uid="{4047B167-929C-4F76-AF6F-41E9A50493A9}"/>
    <cellStyle name="Normal 5 4 2 2 3 3 2" xfId="1195" xr:uid="{5EE13279-0E3A-48F0-856F-25EFFC378099}"/>
    <cellStyle name="Normal 5 4 2 2 3 3 2 2" xfId="1196" xr:uid="{A870A354-3178-4F48-B55B-352F9FD88BF1}"/>
    <cellStyle name="Normal 5 4 2 2 3 3 3" xfId="1197" xr:uid="{ED9F4C40-E43E-42FD-8DFA-219A2B290038}"/>
    <cellStyle name="Normal 5 4 2 2 3 4" xfId="1198" xr:uid="{98D15DCF-78F3-46E8-AB4E-3F2343F1D0D1}"/>
    <cellStyle name="Normal 5 4 2 2 3 4 2" xfId="1199" xr:uid="{B38E18ED-2B20-4D56-A3AF-9FF11DC0EFF7}"/>
    <cellStyle name="Normal 5 4 2 2 3 5" xfId="1200" xr:uid="{4EC2EA90-621E-4816-984A-C17702B790D7}"/>
    <cellStyle name="Normal 5 4 2 2 4" xfId="536" xr:uid="{B3F0A96A-366C-4BD0-9247-EC468CC76DA6}"/>
    <cellStyle name="Normal 5 4 2 2 4 2" xfId="537" xr:uid="{12B49C3A-A952-4992-8E5C-2BB17DF8D98C}"/>
    <cellStyle name="Normal 5 4 2 2 4 2 2" xfId="1201" xr:uid="{4DB04A01-1EC7-45BF-8882-84E9E3916A9D}"/>
    <cellStyle name="Normal 5 4 2 2 4 2 2 2" xfId="1202" xr:uid="{75E070F6-9176-43B7-8422-225B85507873}"/>
    <cellStyle name="Normal 5 4 2 2 4 2 3" xfId="1203" xr:uid="{B8CE822C-CC00-44B1-9383-2EECAF19475F}"/>
    <cellStyle name="Normal 5 4 2 2 4 3" xfId="1204" xr:uid="{E713492B-5DAE-477C-8BB9-8D2875C59B54}"/>
    <cellStyle name="Normal 5 4 2 2 4 3 2" xfId="1205" xr:uid="{4399934B-0AB7-433A-9689-73922454720F}"/>
    <cellStyle name="Normal 5 4 2 2 4 4" xfId="1206" xr:uid="{AE446679-54C3-402C-9FA8-073ECDF9E09F}"/>
    <cellStyle name="Normal 5 4 2 2 5" xfId="538" xr:uid="{0CD20A69-A093-4AE0-93C6-8DEB1F1042E6}"/>
    <cellStyle name="Normal 5 4 2 2 5 2" xfId="1207" xr:uid="{AF0F668F-DF86-402C-BD32-D33496395706}"/>
    <cellStyle name="Normal 5 4 2 2 5 2 2" xfId="1208" xr:uid="{598B86B2-FEE9-4E27-A8A3-3925364ACA7B}"/>
    <cellStyle name="Normal 5 4 2 2 5 3" xfId="1209" xr:uid="{370D7E42-8A7C-4F4E-A32B-10C43804299A}"/>
    <cellStyle name="Normal 5 4 2 2 5 4" xfId="2846" xr:uid="{92BF8EC6-9364-4B13-A47C-51F0F0A8D3F5}"/>
    <cellStyle name="Normal 5 4 2 2 6" xfId="1210" xr:uid="{E2AAA8EB-6E5B-433B-87AC-CFA3F1C42316}"/>
    <cellStyle name="Normal 5 4 2 2 6 2" xfId="1211" xr:uid="{E66EAA03-9747-4F32-8817-D38E967F06E8}"/>
    <cellStyle name="Normal 5 4 2 2 7" xfId="1212" xr:uid="{0F8040F7-0C15-4927-ACF7-6909A67836C2}"/>
    <cellStyle name="Normal 5 4 2 2 8" xfId="2847" xr:uid="{9D192819-BFA4-4581-91CE-F08F477880AE}"/>
    <cellStyle name="Normal 5 4 2 3" xfId="296" xr:uid="{2759F45C-D5B9-406B-8333-F0556B06D503}"/>
    <cellStyle name="Normal 5 4 2 3 2" xfId="539" xr:uid="{113427EF-0616-482F-B1C8-BE6B01739DF1}"/>
    <cellStyle name="Normal 5 4 2 3 2 2" xfId="540" xr:uid="{7639D967-1BAF-45B0-BB0F-97DF1561A7A9}"/>
    <cellStyle name="Normal 5 4 2 3 2 2 2" xfId="1213" xr:uid="{007AF9DD-C203-47EF-9CD0-A4D746BA457B}"/>
    <cellStyle name="Normal 5 4 2 3 2 2 2 2" xfId="1214" xr:uid="{E840ED31-55CF-4125-88A3-3FF3AABDBE08}"/>
    <cellStyle name="Normal 5 4 2 3 2 2 3" xfId="1215" xr:uid="{1186B0A8-5FFD-49BB-B913-E6DEBCEFB70D}"/>
    <cellStyle name="Normal 5 4 2 3 2 3" xfId="1216" xr:uid="{174B4934-9BC5-4E50-8009-F25AF9C03622}"/>
    <cellStyle name="Normal 5 4 2 3 2 3 2" xfId="1217" xr:uid="{301B203D-E305-47F3-9759-26AED04C40E0}"/>
    <cellStyle name="Normal 5 4 2 3 2 4" xfId="1218" xr:uid="{D9E51260-8D5D-444B-9278-1B9659116244}"/>
    <cellStyle name="Normal 5 4 2 3 3" xfId="541" xr:uid="{D904A32A-0065-4BC5-97CD-A7B0FC1A31F1}"/>
    <cellStyle name="Normal 5 4 2 3 3 2" xfId="1219" xr:uid="{5568A9CB-2054-443E-B6F2-892EFDA0EBB7}"/>
    <cellStyle name="Normal 5 4 2 3 3 2 2" xfId="1220" xr:uid="{5D483CC8-26CC-4D69-A86C-77D1E7B972C5}"/>
    <cellStyle name="Normal 5 4 2 3 3 3" xfId="1221" xr:uid="{1B936A84-7ACE-4A8E-86B5-DF66620828DF}"/>
    <cellStyle name="Normal 5 4 2 3 3 4" xfId="2848" xr:uid="{014B6BC4-E773-4C9C-A138-BCD735177F08}"/>
    <cellStyle name="Normal 5 4 2 3 4" xfId="1222" xr:uid="{023386FA-D71F-4C56-BCDD-D1F70DEEE960}"/>
    <cellStyle name="Normal 5 4 2 3 4 2" xfId="1223" xr:uid="{9433975E-6313-46AD-ADCA-36F9BB019850}"/>
    <cellStyle name="Normal 5 4 2 3 5" xfId="1224" xr:uid="{336F881F-6FA1-4BC3-81BA-187A0E4F6AD4}"/>
    <cellStyle name="Normal 5 4 2 3 6" xfId="2849" xr:uid="{EFE73A29-C386-493F-AD29-3714A0EC8111}"/>
    <cellStyle name="Normal 5 4 2 4" xfId="297" xr:uid="{32C9A972-9630-4FB9-859F-B6D313F375E8}"/>
    <cellStyle name="Normal 5 4 2 4 2" xfId="542" xr:uid="{BDEC5872-D191-4FEE-A525-E3906FC1AAA2}"/>
    <cellStyle name="Normal 5 4 2 4 2 2" xfId="543" xr:uid="{E7512D8C-1521-44F1-BCC9-D515F453FB0B}"/>
    <cellStyle name="Normal 5 4 2 4 2 2 2" xfId="1225" xr:uid="{6BFAF29C-DD73-41D4-8E5B-DFBAD55F8BB8}"/>
    <cellStyle name="Normal 5 4 2 4 2 2 2 2" xfId="1226" xr:uid="{CD2FCB60-F4E6-4C54-B390-675DE4CD5AF6}"/>
    <cellStyle name="Normal 5 4 2 4 2 2 3" xfId="1227" xr:uid="{8B92F8D2-443B-48DF-88A8-E2480137C010}"/>
    <cellStyle name="Normal 5 4 2 4 2 3" xfId="1228" xr:uid="{8EF05397-411A-466C-BC65-5C6DF469BC39}"/>
    <cellStyle name="Normal 5 4 2 4 2 3 2" xfId="1229" xr:uid="{D12E53D9-E784-46A7-AE5A-7A38BD29F5C8}"/>
    <cellStyle name="Normal 5 4 2 4 2 4" xfId="1230" xr:uid="{C6171063-EEFE-454D-9F8E-646A9308CA6A}"/>
    <cellStyle name="Normal 5 4 2 4 3" xfId="544" xr:uid="{0C50D0D3-2E56-470E-9BB4-F601E3C56A0E}"/>
    <cellStyle name="Normal 5 4 2 4 3 2" xfId="1231" xr:uid="{E489D1D2-CC33-4DFD-AA95-2C9897388C69}"/>
    <cellStyle name="Normal 5 4 2 4 3 2 2" xfId="1232" xr:uid="{195D1D1C-9563-4B7E-9A1D-7FB648DA2B0E}"/>
    <cellStyle name="Normal 5 4 2 4 3 3" xfId="1233" xr:uid="{52BBAFC3-A46F-4625-ABB5-BD6646420F9B}"/>
    <cellStyle name="Normal 5 4 2 4 4" xfId="1234" xr:uid="{6CDE6C25-548F-4152-9D1A-D8DD4DC36B29}"/>
    <cellStyle name="Normal 5 4 2 4 4 2" xfId="1235" xr:uid="{6DE4A7A4-5F3D-4782-BA67-C0AB57878A69}"/>
    <cellStyle name="Normal 5 4 2 4 5" xfId="1236" xr:uid="{7FB10904-3174-444F-BD8A-AC4790E6CF25}"/>
    <cellStyle name="Normal 5 4 2 5" xfId="298" xr:uid="{7B0EBC67-AD1E-46DE-AC45-48C1C85988ED}"/>
    <cellStyle name="Normal 5 4 2 5 2" xfId="545" xr:uid="{D422B08A-86E0-4E8C-84E7-23560AB98FEE}"/>
    <cellStyle name="Normal 5 4 2 5 2 2" xfId="1237" xr:uid="{96D25FC6-4C83-411F-959B-8154CFB0247B}"/>
    <cellStyle name="Normal 5 4 2 5 2 2 2" xfId="1238" xr:uid="{8471E631-CF90-4572-8E59-9E70FBE00A4F}"/>
    <cellStyle name="Normal 5 4 2 5 2 3" xfId="1239" xr:uid="{8648208F-4E55-41FE-85C0-71FBA2A7995B}"/>
    <cellStyle name="Normal 5 4 2 5 3" xfId="1240" xr:uid="{0C9D8093-C621-494F-8589-1081EE605DC9}"/>
    <cellStyle name="Normal 5 4 2 5 3 2" xfId="1241" xr:uid="{794B2707-82E6-44B8-BA59-B659113B69ED}"/>
    <cellStyle name="Normal 5 4 2 5 4" xfId="1242" xr:uid="{97975E7B-AE94-4EE8-98AF-7F5AB3C632FA}"/>
    <cellStyle name="Normal 5 4 2 6" xfId="546" xr:uid="{39130CC6-645A-4C41-8F34-26BFC1842CBF}"/>
    <cellStyle name="Normal 5 4 2 6 2" xfId="1243" xr:uid="{DAB9A29D-8DE1-4DB8-858D-B702ADCBEA7D}"/>
    <cellStyle name="Normal 5 4 2 6 2 2" xfId="1244" xr:uid="{51BA8A55-6C5A-42B3-98E8-8E623433AF07}"/>
    <cellStyle name="Normal 5 4 2 6 2 3" xfId="4419" xr:uid="{B09E9EF2-3AC1-460A-8AB2-D85954C202C8}"/>
    <cellStyle name="Normal 5 4 2 6 3" xfId="1245" xr:uid="{66C7E417-28A2-4C33-946D-AC9EB7E11699}"/>
    <cellStyle name="Normal 5 4 2 6 4" xfId="2850" xr:uid="{65BF1394-E20C-4250-98F8-53F1FDB18535}"/>
    <cellStyle name="Normal 5 4 2 6 4 2" xfId="4584" xr:uid="{C086154E-B59B-44BC-9F43-E43CBEEEC95F}"/>
    <cellStyle name="Normal 5 4 2 6 4 3" xfId="4683" xr:uid="{6260B62A-00C6-4D83-82CE-1606DB50C1D2}"/>
    <cellStyle name="Normal 5 4 2 6 4 4" xfId="4611" xr:uid="{946483C8-B0B4-4D43-83A7-0FAC3E54E2C3}"/>
    <cellStyle name="Normal 5 4 2 7" xfId="1246" xr:uid="{02689EBA-51E7-4952-8A19-8A7C5D40348E}"/>
    <cellStyle name="Normal 5 4 2 7 2" xfId="1247" xr:uid="{2F6EDA0D-736F-482C-8F65-69AC28BF3913}"/>
    <cellStyle name="Normal 5 4 2 8" xfId="1248" xr:uid="{D7942957-FFDC-43E8-ADDA-3DDEC13058C7}"/>
    <cellStyle name="Normal 5 4 2 9" xfId="2851" xr:uid="{C0BD28BB-E4BD-4703-8CBB-0013557B7DFE}"/>
    <cellStyle name="Normal 5 4 3" xfId="95" xr:uid="{C7D1A684-D21C-4123-B9FC-8C7E695CCB04}"/>
    <cellStyle name="Normal 5 4 3 2" xfId="96" xr:uid="{6303073E-30EE-4CE9-8B36-EA7E906056F6}"/>
    <cellStyle name="Normal 5 4 3 2 2" xfId="547" xr:uid="{7ED10632-19EA-4450-A835-A461813FAEC7}"/>
    <cellStyle name="Normal 5 4 3 2 2 2" xfId="548" xr:uid="{9E4DE768-2645-414F-9B85-65F6F2FA52A7}"/>
    <cellStyle name="Normal 5 4 3 2 2 2 2" xfId="1249" xr:uid="{136E3E3D-6EF1-4DE6-A594-BEBBFD3F0C91}"/>
    <cellStyle name="Normal 5 4 3 2 2 2 2 2" xfId="1250" xr:uid="{F696DB44-0191-457E-8E68-151BE3A21A1F}"/>
    <cellStyle name="Normal 5 4 3 2 2 2 3" xfId="1251" xr:uid="{58211314-38DD-4775-A530-B53F8778E3E0}"/>
    <cellStyle name="Normal 5 4 3 2 2 3" xfId="1252" xr:uid="{E0E2B872-5E15-414C-959B-0F4D01C1A9B8}"/>
    <cellStyle name="Normal 5 4 3 2 2 3 2" xfId="1253" xr:uid="{A371D8E8-2A9C-4572-8F65-712DFBEBAEF7}"/>
    <cellStyle name="Normal 5 4 3 2 2 4" xfId="1254" xr:uid="{A31360DC-F894-4AA0-8DDF-E5172CA40D34}"/>
    <cellStyle name="Normal 5 4 3 2 3" xfId="549" xr:uid="{FE1ECB37-4EFD-4639-B9CE-40EB112D5F4D}"/>
    <cellStyle name="Normal 5 4 3 2 3 2" xfId="1255" xr:uid="{77704D55-E757-48C8-9D6D-ACA490C7EF4A}"/>
    <cellStyle name="Normal 5 4 3 2 3 2 2" xfId="1256" xr:uid="{961592A7-8CEF-474F-8B97-CBFD6C53D065}"/>
    <cellStyle name="Normal 5 4 3 2 3 3" xfId="1257" xr:uid="{7F9275FE-5C06-4895-9F6D-00778D4CE885}"/>
    <cellStyle name="Normal 5 4 3 2 3 4" xfId="2852" xr:uid="{06F0097C-33DC-4A84-83B5-A1F050576599}"/>
    <cellStyle name="Normal 5 4 3 2 4" xfId="1258" xr:uid="{4AA2B836-6683-498B-8982-59B74624CBE6}"/>
    <cellStyle name="Normal 5 4 3 2 4 2" xfId="1259" xr:uid="{6ECEB52B-A4A6-428B-A369-5A764460D7A9}"/>
    <cellStyle name="Normal 5 4 3 2 5" xfId="1260" xr:uid="{7A8FFA8D-C916-43B7-A006-5E4B4A9D58DF}"/>
    <cellStyle name="Normal 5 4 3 2 6" xfId="2853" xr:uid="{A46E51BC-BD64-4D0F-8C25-2AB1566051C6}"/>
    <cellStyle name="Normal 5 4 3 3" xfId="299" xr:uid="{98681DF1-1AB9-44D8-8B99-5576F4D73A1F}"/>
    <cellStyle name="Normal 5 4 3 3 2" xfId="550" xr:uid="{0A87DDE4-FD98-40BF-BBFA-90A7725DE655}"/>
    <cellStyle name="Normal 5 4 3 3 2 2" xfId="551" xr:uid="{B51B4156-2B2D-475F-BBFF-61AF110F7ECD}"/>
    <cellStyle name="Normal 5 4 3 3 2 2 2" xfId="1261" xr:uid="{E85EEE2F-CAE6-4F44-9798-F8A8DBC524EB}"/>
    <cellStyle name="Normal 5 4 3 3 2 2 2 2" xfId="1262" xr:uid="{D1751451-D7F0-4958-86D7-7A6050C5D77E}"/>
    <cellStyle name="Normal 5 4 3 3 2 2 3" xfId="1263" xr:uid="{B289A44E-FA5F-4D40-96A3-3029E17C65BD}"/>
    <cellStyle name="Normal 5 4 3 3 2 3" xfId="1264" xr:uid="{5EF674D0-63AE-49E0-BAB1-E24404C7A082}"/>
    <cellStyle name="Normal 5 4 3 3 2 3 2" xfId="1265" xr:uid="{B001EDF0-7BA3-4175-9EE3-BE569116D289}"/>
    <cellStyle name="Normal 5 4 3 3 2 4" xfId="1266" xr:uid="{009C9F01-29B4-4283-936E-1CD61070CCC8}"/>
    <cellStyle name="Normal 5 4 3 3 3" xfId="552" xr:uid="{340AF165-9F61-492B-8AE3-6F38254C50D7}"/>
    <cellStyle name="Normal 5 4 3 3 3 2" xfId="1267" xr:uid="{65B970E3-14DC-4813-B2B5-1D132C10F1C6}"/>
    <cellStyle name="Normal 5 4 3 3 3 2 2" xfId="1268" xr:uid="{E755F466-5634-4A30-AE6D-78F8A1282CE7}"/>
    <cellStyle name="Normal 5 4 3 3 3 3" xfId="1269" xr:uid="{781B174E-5B6A-4315-A81B-CA01984598B2}"/>
    <cellStyle name="Normal 5 4 3 3 4" xfId="1270" xr:uid="{B1ADE62E-180C-4CBC-B02B-CFE50EEFAAC1}"/>
    <cellStyle name="Normal 5 4 3 3 4 2" xfId="1271" xr:uid="{94FA0E92-7D4B-468C-98DC-DCA961AD2608}"/>
    <cellStyle name="Normal 5 4 3 3 5" xfId="1272" xr:uid="{9BAA24E0-48D2-4BF9-8E4F-68038AE88315}"/>
    <cellStyle name="Normal 5 4 3 4" xfId="300" xr:uid="{42A54071-60F0-4FA0-ACBE-03375ADD1B2E}"/>
    <cellStyle name="Normal 5 4 3 4 2" xfId="553" xr:uid="{79940142-1C62-4B2B-B5C7-389D8DABDA42}"/>
    <cellStyle name="Normal 5 4 3 4 2 2" xfId="1273" xr:uid="{29E8970B-5D43-4156-92D9-C44FC04B4480}"/>
    <cellStyle name="Normal 5 4 3 4 2 2 2" xfId="1274" xr:uid="{1F74A91F-ED46-4C5B-9FD1-1799C57B2CBC}"/>
    <cellStyle name="Normal 5 4 3 4 2 3" xfId="1275" xr:uid="{A8C29F69-9E84-4DC7-9EB1-D1551916EC4B}"/>
    <cellStyle name="Normal 5 4 3 4 3" xfId="1276" xr:uid="{1126EEEF-4C2C-4994-A3C4-CD788DC0D8BD}"/>
    <cellStyle name="Normal 5 4 3 4 3 2" xfId="1277" xr:uid="{0E3A199B-55D5-4D83-9BB5-FC8DB1C5F0D4}"/>
    <cellStyle name="Normal 5 4 3 4 4" xfId="1278" xr:uid="{D65B937B-01BC-4A4D-A2DF-C9A7387E839E}"/>
    <cellStyle name="Normal 5 4 3 5" xfId="554" xr:uid="{6ACCC87C-89D4-4EDF-A770-055AEE6CD80E}"/>
    <cellStyle name="Normal 5 4 3 5 2" xfId="1279" xr:uid="{B068015A-5BF3-4336-83B3-D6B6C5028026}"/>
    <cellStyle name="Normal 5 4 3 5 2 2" xfId="1280" xr:uid="{5A4158BF-2FE4-4E13-A139-C0AF373B207D}"/>
    <cellStyle name="Normal 5 4 3 5 3" xfId="1281" xr:uid="{AEF918EA-E2FD-4368-BBA1-85872DD0FE70}"/>
    <cellStyle name="Normal 5 4 3 5 4" xfId="2854" xr:uid="{3C52B7ED-9C46-4787-85CE-B7B236C2AB16}"/>
    <cellStyle name="Normal 5 4 3 6" xfId="1282" xr:uid="{535F360B-A560-4CFE-9C5B-C6347737A0B5}"/>
    <cellStyle name="Normal 5 4 3 6 2" xfId="1283" xr:uid="{62C05BD3-25CF-4BC8-BA1B-0D216A4CE5B6}"/>
    <cellStyle name="Normal 5 4 3 7" xfId="1284" xr:uid="{BE0B5600-A7BF-41DC-9BA3-BA07163A63F1}"/>
    <cellStyle name="Normal 5 4 3 8" xfId="2855" xr:uid="{644A3977-E199-4A69-95A4-296E099BD68A}"/>
    <cellStyle name="Normal 5 4 4" xfId="97" xr:uid="{BA12AA1F-ACB5-44EB-9AD2-FEBBEF6FF45B}"/>
    <cellStyle name="Normal 5 4 4 2" xfId="446" xr:uid="{21CBFDC9-998E-4878-990E-54E39FE87113}"/>
    <cellStyle name="Normal 5 4 4 2 2" xfId="555" xr:uid="{9F0E565B-7A82-4E20-821B-BDDF758F4EEE}"/>
    <cellStyle name="Normal 5 4 4 2 2 2" xfId="1285" xr:uid="{2982E221-B0F0-4CFC-9BFE-B58DC8A4EBFB}"/>
    <cellStyle name="Normal 5 4 4 2 2 2 2" xfId="1286" xr:uid="{2AB5621E-49CC-484C-AA4A-18462BC7D6C1}"/>
    <cellStyle name="Normal 5 4 4 2 2 3" xfId="1287" xr:uid="{A9E8FD38-FA35-4CCA-A3A3-62DFA972ACEE}"/>
    <cellStyle name="Normal 5 4 4 2 2 4" xfId="2856" xr:uid="{EFB7C3F5-768E-4478-A82F-CAFDD9E249BA}"/>
    <cellStyle name="Normal 5 4 4 2 3" xfId="1288" xr:uid="{ABA1E782-87AA-4AE7-A2C9-0F17208CFEFA}"/>
    <cellStyle name="Normal 5 4 4 2 3 2" xfId="1289" xr:uid="{0CC0F87E-BFE8-446F-88CE-6AB528A69AAF}"/>
    <cellStyle name="Normal 5 4 4 2 4" xfId="1290" xr:uid="{C7CD54C5-C244-4363-94CD-8AC408C4F5FC}"/>
    <cellStyle name="Normal 5 4 4 2 5" xfId="2857" xr:uid="{B10A0544-3D02-4AEF-A429-3C912CBA7B3C}"/>
    <cellStyle name="Normal 5 4 4 3" xfId="556" xr:uid="{E5600718-5470-4BC3-91C5-A2E14F10AEE5}"/>
    <cellStyle name="Normal 5 4 4 3 2" xfId="1291" xr:uid="{2AC2AFCC-A935-4564-8044-DB3DFCE9C1AC}"/>
    <cellStyle name="Normal 5 4 4 3 2 2" xfId="1292" xr:uid="{F31B865B-C57E-4562-A32F-3AE46B8659A5}"/>
    <cellStyle name="Normal 5 4 4 3 3" xfId="1293" xr:uid="{319DEB9C-61CC-469F-914F-D6DBFDF44FFE}"/>
    <cellStyle name="Normal 5 4 4 3 4" xfId="2858" xr:uid="{EEB0DB68-02DB-4006-8D2D-E90F5BE1A688}"/>
    <cellStyle name="Normal 5 4 4 4" xfId="1294" xr:uid="{ACFF2A00-1208-44D8-9774-3D3DB6D989DF}"/>
    <cellStyle name="Normal 5 4 4 4 2" xfId="1295" xr:uid="{FEA9FC37-5C96-4F3A-BC22-2F0649040B07}"/>
    <cellStyle name="Normal 5 4 4 4 3" xfId="2859" xr:uid="{A159F75C-D6D7-44F3-99FA-82C162BCA2B1}"/>
    <cellStyle name="Normal 5 4 4 4 4" xfId="2860" xr:uid="{692A8B45-8304-49F7-AB83-4017330CC9B5}"/>
    <cellStyle name="Normal 5 4 4 5" xfId="1296" xr:uid="{ED93A517-A2EC-485A-A614-2988E924DCD3}"/>
    <cellStyle name="Normal 5 4 4 6" xfId="2861" xr:uid="{29D36C5F-88D5-4B71-BF08-3AE4B8B04A4D}"/>
    <cellStyle name="Normal 5 4 4 7" xfId="2862" xr:uid="{D1E2DD5E-7D1C-4DAF-9E22-A616E1232591}"/>
    <cellStyle name="Normal 5 4 5" xfId="301" xr:uid="{EFC1E341-3DB4-4F4B-9F42-CDE81A26F539}"/>
    <cellStyle name="Normal 5 4 5 2" xfId="557" xr:uid="{3F2D58E0-A3DB-40AC-83A7-156A453609EB}"/>
    <cellStyle name="Normal 5 4 5 2 2" xfId="558" xr:uid="{7638C7B8-9867-4594-A860-F53AA0C489DE}"/>
    <cellStyle name="Normal 5 4 5 2 2 2" xfId="1297" xr:uid="{F0FA28CF-8BC4-42FA-9F2C-3ADA75726AF7}"/>
    <cellStyle name="Normal 5 4 5 2 2 2 2" xfId="1298" xr:uid="{B1F6B307-A1AF-4D68-8550-C1A4CCD93D90}"/>
    <cellStyle name="Normal 5 4 5 2 2 3" xfId="1299" xr:uid="{372F2C3A-6305-4F4F-8C83-62243CC0E1AB}"/>
    <cellStyle name="Normal 5 4 5 2 3" xfId="1300" xr:uid="{30B64B5B-4E19-4EE9-9CAB-552EE7458EB4}"/>
    <cellStyle name="Normal 5 4 5 2 3 2" xfId="1301" xr:uid="{E1331D7F-58EA-490B-8543-C64F06740240}"/>
    <cellStyle name="Normal 5 4 5 2 4" xfId="1302" xr:uid="{8255B323-07C8-4B45-ACF2-4F40EE1C4302}"/>
    <cellStyle name="Normal 5 4 5 3" xfId="559" xr:uid="{4E8B1700-D5CA-42FF-86EB-818937188399}"/>
    <cellStyle name="Normal 5 4 5 3 2" xfId="1303" xr:uid="{8A8EE2BE-7CF0-43D2-BA3B-2600A7ECC088}"/>
    <cellStyle name="Normal 5 4 5 3 2 2" xfId="1304" xr:uid="{25354A23-EC4B-4195-8090-3AC7267AB00B}"/>
    <cellStyle name="Normal 5 4 5 3 3" xfId="1305" xr:uid="{187AD2AB-91A1-4BBF-B4C9-A1B9B0C7510A}"/>
    <cellStyle name="Normal 5 4 5 3 4" xfId="2863" xr:uid="{3AFCB49D-3C0E-4369-86E6-EB58472773EB}"/>
    <cellStyle name="Normal 5 4 5 4" xfId="1306" xr:uid="{79533313-DAE8-4E09-8A31-D0D1024E2516}"/>
    <cellStyle name="Normal 5 4 5 4 2" xfId="1307" xr:uid="{647E3EC1-34D7-4506-B6D7-842104811A40}"/>
    <cellStyle name="Normal 5 4 5 5" xfId="1308" xr:uid="{1C40FE30-99A3-43DE-B5E4-CACF47E38F51}"/>
    <cellStyle name="Normal 5 4 5 6" xfId="2864" xr:uid="{2249477E-894D-44DC-926B-4C7EF3AAA763}"/>
    <cellStyle name="Normal 5 4 6" xfId="302" xr:uid="{810D8F69-2749-4EDE-AAE4-70F9DD504D4A}"/>
    <cellStyle name="Normal 5 4 6 2" xfId="560" xr:uid="{DA333877-309F-4328-BF0F-5B634C69C894}"/>
    <cellStyle name="Normal 5 4 6 2 2" xfId="1309" xr:uid="{CC1542E9-D220-4545-83B9-FFC07455A542}"/>
    <cellStyle name="Normal 5 4 6 2 2 2" xfId="1310" xr:uid="{C5B2763D-2864-499F-82E3-58F9642F2CB5}"/>
    <cellStyle name="Normal 5 4 6 2 3" xfId="1311" xr:uid="{96BD1152-B599-4321-9344-58809DAE6468}"/>
    <cellStyle name="Normal 5 4 6 2 4" xfId="2865" xr:uid="{B645D56F-AB5A-40A3-A762-4307337D7C09}"/>
    <cellStyle name="Normal 5 4 6 3" xfId="1312" xr:uid="{51A665B2-F5DF-42A1-BF71-661B449B5E43}"/>
    <cellStyle name="Normal 5 4 6 3 2" xfId="1313" xr:uid="{F3D8963E-0482-47DE-A1DD-6529BBDC0BF9}"/>
    <cellStyle name="Normal 5 4 6 4" xfId="1314" xr:uid="{4253AC99-5843-416D-ADE9-144068103455}"/>
    <cellStyle name="Normal 5 4 6 5" xfId="2866" xr:uid="{0E4FECCD-217F-48E7-BBC1-DAC7D9ACA1C7}"/>
    <cellStyle name="Normal 5 4 7" xfId="561" xr:uid="{91B92836-770D-413D-B775-1FDBDF1F327C}"/>
    <cellStyle name="Normal 5 4 7 2" xfId="1315" xr:uid="{7C12C20C-D1F1-47FE-83F2-93BA2D500972}"/>
    <cellStyle name="Normal 5 4 7 2 2" xfId="1316" xr:uid="{2B49E2EB-B2F8-4E94-93D6-AD8AB36E1B6C}"/>
    <cellStyle name="Normal 5 4 7 2 3" xfId="4418" xr:uid="{1FA7313D-D50A-482E-8E84-1F59246F53B3}"/>
    <cellStyle name="Normal 5 4 7 3" xfId="1317" xr:uid="{15B080AC-4EE7-4530-8088-3412981B8EAA}"/>
    <cellStyle name="Normal 5 4 7 4" xfId="2867" xr:uid="{088ED1D9-C2E7-4971-8BA2-BAAAFB196604}"/>
    <cellStyle name="Normal 5 4 7 4 2" xfId="4583" xr:uid="{5BB4414F-0835-442A-BD5E-936CE56AE02F}"/>
    <cellStyle name="Normal 5 4 7 4 3" xfId="4684" xr:uid="{174E2251-C905-43F9-B35F-E8EA29C6565B}"/>
    <cellStyle name="Normal 5 4 7 4 4" xfId="4610" xr:uid="{1925657D-FA9B-42CB-AC0A-8158A98A6EC1}"/>
    <cellStyle name="Normal 5 4 8" xfId="1318" xr:uid="{5594E0E3-53FB-4026-A12C-5C432AC402CC}"/>
    <cellStyle name="Normal 5 4 8 2" xfId="1319" xr:uid="{8ECA94EC-FCB5-45ED-93AD-01C937D1E96C}"/>
    <cellStyle name="Normal 5 4 8 3" xfId="2868" xr:uid="{5F707D8E-3419-422A-891E-2691049FA73C}"/>
    <cellStyle name="Normal 5 4 8 4" xfId="2869" xr:uid="{8E3D52B4-086E-4C53-9D7D-F6B7022D7A03}"/>
    <cellStyle name="Normal 5 4 9" xfId="1320" xr:uid="{C31941CB-1288-4315-9572-5A1258D450FC}"/>
    <cellStyle name="Normal 5 5" xfId="98" xr:uid="{329FE68F-9EDC-4B29-9C56-8F53C7824EC5}"/>
    <cellStyle name="Normal 5 5 10" xfId="2870" xr:uid="{C3DBC0B2-EDB9-487B-B374-EB35C1C07FB3}"/>
    <cellStyle name="Normal 5 5 11" xfId="2871" xr:uid="{EF70DAA7-D37A-4A58-A655-533F27DDB016}"/>
    <cellStyle name="Normal 5 5 2" xfId="99" xr:uid="{8406872A-9AA8-416B-9B00-F4B406670BBD}"/>
    <cellStyle name="Normal 5 5 2 2" xfId="100" xr:uid="{C458A0F0-C946-443B-856B-C5FB45126531}"/>
    <cellStyle name="Normal 5 5 2 2 2" xfId="303" xr:uid="{47CD8D6F-5D7B-4530-9F4A-A7CE82322B6D}"/>
    <cellStyle name="Normal 5 5 2 2 2 2" xfId="562" xr:uid="{56A8972D-9C60-446D-8777-5BD1D5C32F31}"/>
    <cellStyle name="Normal 5 5 2 2 2 2 2" xfId="1321" xr:uid="{30153A34-3322-4DC7-8370-9D3A8710ADF9}"/>
    <cellStyle name="Normal 5 5 2 2 2 2 2 2" xfId="1322" xr:uid="{26DE415D-3EA3-4C48-88D8-38E6BECE654E}"/>
    <cellStyle name="Normal 5 5 2 2 2 2 3" xfId="1323" xr:uid="{6166D603-62A2-40C3-B75E-B3398109EA20}"/>
    <cellStyle name="Normal 5 5 2 2 2 2 4" xfId="2872" xr:uid="{E15CD3CB-F425-48BA-A631-4B335FEEEB84}"/>
    <cellStyle name="Normal 5 5 2 2 2 3" xfId="1324" xr:uid="{E6F0647B-A0E9-46BB-A783-4B6ECE9AB79A}"/>
    <cellStyle name="Normal 5 5 2 2 2 3 2" xfId="1325" xr:uid="{36F3792A-46C2-466C-90A8-AD159727AB01}"/>
    <cellStyle name="Normal 5 5 2 2 2 3 3" xfId="2873" xr:uid="{5268A0B4-8B5C-4314-BE90-6E3FFCE6CC94}"/>
    <cellStyle name="Normal 5 5 2 2 2 3 4" xfId="2874" xr:uid="{BEEA92FF-E5B3-4F6E-84D5-2A394E061C0A}"/>
    <cellStyle name="Normal 5 5 2 2 2 4" xfId="1326" xr:uid="{827E570A-CD68-481F-BA6F-FEC20F77466C}"/>
    <cellStyle name="Normal 5 5 2 2 2 5" xfId="2875" xr:uid="{8D00A382-7246-4AE2-A0E9-AACBF4E44D61}"/>
    <cellStyle name="Normal 5 5 2 2 2 6" xfId="2876" xr:uid="{56A94BEE-8F1E-4BBA-B928-0559F8DD47E5}"/>
    <cellStyle name="Normal 5 5 2 2 3" xfId="563" xr:uid="{10EA18D3-1775-4BA5-8ACC-04B9443C6DA1}"/>
    <cellStyle name="Normal 5 5 2 2 3 2" xfId="1327" xr:uid="{EDFD031C-A112-4C86-A9F5-46F664BBE4D9}"/>
    <cellStyle name="Normal 5 5 2 2 3 2 2" xfId="1328" xr:uid="{FB5D490E-50F0-4715-910B-57B26DDB89BA}"/>
    <cellStyle name="Normal 5 5 2 2 3 2 3" xfId="2877" xr:uid="{8EE5664A-FA7B-40DD-8F73-A9D4978C4CE7}"/>
    <cellStyle name="Normal 5 5 2 2 3 2 4" xfId="2878" xr:uid="{EA04001F-7FE0-4A4E-9AE3-95D2585C2993}"/>
    <cellStyle name="Normal 5 5 2 2 3 3" xfId="1329" xr:uid="{0D14AE2F-2D03-42E3-973F-2000856B1CBA}"/>
    <cellStyle name="Normal 5 5 2 2 3 4" xfId="2879" xr:uid="{8E7CFE46-CF74-467C-B5AC-7104E6EC48C7}"/>
    <cellStyle name="Normal 5 5 2 2 3 5" xfId="2880" xr:uid="{BEB57ACB-B5E9-40D9-BF60-6F668522FB05}"/>
    <cellStyle name="Normal 5 5 2 2 4" xfId="1330" xr:uid="{F8A69EF1-CB23-47E6-A059-A6B97923061C}"/>
    <cellStyle name="Normal 5 5 2 2 4 2" xfId="1331" xr:uid="{0B82EB2A-5F9C-44B8-AC26-FAFF766C91F8}"/>
    <cellStyle name="Normal 5 5 2 2 4 3" xfId="2881" xr:uid="{9373CCB2-CAF9-4F03-9B58-87AF3871168F}"/>
    <cellStyle name="Normal 5 5 2 2 4 4" xfId="2882" xr:uid="{2C7FBC7E-F127-419F-83FF-3423AA12D2DF}"/>
    <cellStyle name="Normal 5 5 2 2 5" xfId="1332" xr:uid="{7D73577C-CBDD-444E-8901-579D0888DAA5}"/>
    <cellStyle name="Normal 5 5 2 2 5 2" xfId="2883" xr:uid="{AA5E45A8-5916-479B-8483-0263F54B3892}"/>
    <cellStyle name="Normal 5 5 2 2 5 3" xfId="2884" xr:uid="{F9DE7F6D-DD65-4D66-8172-420C7D911109}"/>
    <cellStyle name="Normal 5 5 2 2 5 4" xfId="2885" xr:uid="{3D9791D8-741F-4887-8650-A071286FFE54}"/>
    <cellStyle name="Normal 5 5 2 2 6" xfId="2886" xr:uid="{9F0C13CB-469B-41B2-92A7-15F765E061D8}"/>
    <cellStyle name="Normal 5 5 2 2 7" xfId="2887" xr:uid="{C61CF604-6407-4031-A3AC-64E0E0E0B17E}"/>
    <cellStyle name="Normal 5 5 2 2 8" xfId="2888" xr:uid="{FAC53CF0-D60B-44FF-9DB4-9BADEBFFFD09}"/>
    <cellStyle name="Normal 5 5 2 3" xfId="304" xr:uid="{B1B724AC-4919-4F59-921F-06201D7EB64E}"/>
    <cellStyle name="Normal 5 5 2 3 2" xfId="564" xr:uid="{B3F1D566-267C-443B-ACF8-C72B96903BC2}"/>
    <cellStyle name="Normal 5 5 2 3 2 2" xfId="565" xr:uid="{0982A306-8507-402A-BBBB-BE02295F207A}"/>
    <cellStyle name="Normal 5 5 2 3 2 2 2" xfId="1333" xr:uid="{4CDF87DC-C094-4F39-9AFE-BC1543C46996}"/>
    <cellStyle name="Normal 5 5 2 3 2 2 2 2" xfId="1334" xr:uid="{5D655CBD-F662-469B-BC5D-F0F20D28C83B}"/>
    <cellStyle name="Normal 5 5 2 3 2 2 3" xfId="1335" xr:uid="{5967B29D-1D4C-41F3-9D39-B9D474285370}"/>
    <cellStyle name="Normal 5 5 2 3 2 3" xfId="1336" xr:uid="{A64C87D7-E97A-4D21-AE25-62E83755CEBA}"/>
    <cellStyle name="Normal 5 5 2 3 2 3 2" xfId="1337" xr:uid="{8E9D9EC1-5F76-44A3-8BB0-6820AA13FEFB}"/>
    <cellStyle name="Normal 5 5 2 3 2 4" xfId="1338" xr:uid="{E442FE7A-07DA-4F66-AEFB-24806DBEABEA}"/>
    <cellStyle name="Normal 5 5 2 3 3" xfId="566" xr:uid="{57A89837-9631-4A6A-B61E-3373F1ECA18D}"/>
    <cellStyle name="Normal 5 5 2 3 3 2" xfId="1339" xr:uid="{4370E0E5-6AB3-4B45-BDD3-05983FBC9932}"/>
    <cellStyle name="Normal 5 5 2 3 3 2 2" xfId="1340" xr:uid="{0AEC31AF-F29B-44E0-B842-B6A01E7685C2}"/>
    <cellStyle name="Normal 5 5 2 3 3 3" xfId="1341" xr:uid="{BACBE1E2-8F30-4576-B74A-4D97F6BD8C16}"/>
    <cellStyle name="Normal 5 5 2 3 3 4" xfId="2889" xr:uid="{665EC4FE-FA4A-4D96-A469-CAA8071F17D1}"/>
    <cellStyle name="Normal 5 5 2 3 4" xfId="1342" xr:uid="{68DBC100-EE23-402A-9635-54A87D03D952}"/>
    <cellStyle name="Normal 5 5 2 3 4 2" xfId="1343" xr:uid="{CBC2E52D-0403-44BB-A98B-B166FE351A2B}"/>
    <cellStyle name="Normal 5 5 2 3 5" xfId="1344" xr:uid="{25C8B657-7FD5-475F-AE45-BCF63CCF0D75}"/>
    <cellStyle name="Normal 5 5 2 3 6" xfId="2890" xr:uid="{CF61E1BC-7CDE-42D7-8D75-A9F68683F68B}"/>
    <cellStyle name="Normal 5 5 2 4" xfId="305" xr:uid="{44C4E04E-8A93-4FA5-89BE-9D26B9D9B25A}"/>
    <cellStyle name="Normal 5 5 2 4 2" xfId="567" xr:uid="{D37CF85D-94D0-4848-AED3-91D292A7BF0D}"/>
    <cellStyle name="Normal 5 5 2 4 2 2" xfId="1345" xr:uid="{45C9F1C2-9440-4AC4-B2CA-43811393C578}"/>
    <cellStyle name="Normal 5 5 2 4 2 2 2" xfId="1346" xr:uid="{4A91B80D-B929-4459-803E-E83B87301316}"/>
    <cellStyle name="Normal 5 5 2 4 2 3" xfId="1347" xr:uid="{C5D6C8C9-96FA-4D04-9037-D05F3E396DAC}"/>
    <cellStyle name="Normal 5 5 2 4 2 4" xfId="2891" xr:uid="{84DE08D4-EE79-4751-BB49-A9DBC44FB602}"/>
    <cellStyle name="Normal 5 5 2 4 3" xfId="1348" xr:uid="{7D25089F-B011-41B7-B949-3EA7943DDCC3}"/>
    <cellStyle name="Normal 5 5 2 4 3 2" xfId="1349" xr:uid="{B8DCE349-CF66-4C84-B29C-2067D5B33009}"/>
    <cellStyle name="Normal 5 5 2 4 4" xfId="1350" xr:uid="{D53021FA-0D0E-4FC2-BA49-417AC1C0883E}"/>
    <cellStyle name="Normal 5 5 2 4 5" xfId="2892" xr:uid="{2096711B-6879-4FC3-B204-AAEDC14C2713}"/>
    <cellStyle name="Normal 5 5 2 5" xfId="306" xr:uid="{F93C8CDC-53CF-4A73-BB00-A137D7DD3EA6}"/>
    <cellStyle name="Normal 5 5 2 5 2" xfId="1351" xr:uid="{B82029C5-7714-4F56-B812-B357070B090B}"/>
    <cellStyle name="Normal 5 5 2 5 2 2" xfId="1352" xr:uid="{69868E9B-5333-4C73-8EAB-D871558DEB55}"/>
    <cellStyle name="Normal 5 5 2 5 3" xfId="1353" xr:uid="{C0E702C7-FBE0-4AFC-BF6B-1172FE541539}"/>
    <cellStyle name="Normal 5 5 2 5 4" xfId="2893" xr:uid="{512218B0-396F-4A9A-A71D-4D17AB9D5C6C}"/>
    <cellStyle name="Normal 5 5 2 6" xfId="1354" xr:uid="{344B2D2D-3EAB-4436-9068-6C938766F550}"/>
    <cellStyle name="Normal 5 5 2 6 2" xfId="1355" xr:uid="{87033643-8C2D-46CA-9F03-ABB9B879AC6B}"/>
    <cellStyle name="Normal 5 5 2 6 3" xfId="2894" xr:uid="{F432F4BC-A7B6-49E7-820F-072E6DF8EAD2}"/>
    <cellStyle name="Normal 5 5 2 6 4" xfId="2895" xr:uid="{E5B91E8B-8593-49FF-A0DD-B3C383E2F840}"/>
    <cellStyle name="Normal 5 5 2 7" xfId="1356" xr:uid="{31837D47-5615-4832-99E7-16DC1444B6BC}"/>
    <cellStyle name="Normal 5 5 2 8" xfId="2896" xr:uid="{E8A56E60-7D4A-4E73-B2C2-C75A1F879991}"/>
    <cellStyle name="Normal 5 5 2 9" xfId="2897" xr:uid="{6132215C-E124-42FA-A364-B937AEB34F08}"/>
    <cellStyle name="Normal 5 5 3" xfId="101" xr:uid="{12497AA8-94A3-445E-BFA1-0C2953CE99E2}"/>
    <cellStyle name="Normal 5 5 3 2" xfId="102" xr:uid="{CE6FF28F-7BE9-4BF8-9833-BCA798C3D10F}"/>
    <cellStyle name="Normal 5 5 3 2 2" xfId="568" xr:uid="{6DBC0662-E1DB-4074-8AD5-2190597E47EE}"/>
    <cellStyle name="Normal 5 5 3 2 2 2" xfId="1357" xr:uid="{3047FF8B-6F21-488B-B507-DD0635150F00}"/>
    <cellStyle name="Normal 5 5 3 2 2 2 2" xfId="1358" xr:uid="{C60EDCE4-0300-4E50-83B4-87AE0D68615E}"/>
    <cellStyle name="Normal 5 5 3 2 2 2 2 2" xfId="4468" xr:uid="{569E1471-A085-4FEF-A39E-9AC2E458ACBF}"/>
    <cellStyle name="Normal 5 5 3 2 2 2 3" xfId="4469" xr:uid="{BA0A0C43-E16E-4376-A143-7D4C11E88053}"/>
    <cellStyle name="Normal 5 5 3 2 2 3" xfId="1359" xr:uid="{1845BCCC-B135-4F0E-8138-F5AFCF09B1E1}"/>
    <cellStyle name="Normal 5 5 3 2 2 3 2" xfId="4470" xr:uid="{D99F02C8-F43B-4C47-A6A5-A94E1AE6E0B1}"/>
    <cellStyle name="Normal 5 5 3 2 2 4" xfId="2898" xr:uid="{DA7728AF-B84C-48AB-ADC2-0F884961B5FE}"/>
    <cellStyle name="Normal 5 5 3 2 3" xfId="1360" xr:uid="{1DF0DC5A-5C38-47EC-8572-474D1D75A391}"/>
    <cellStyle name="Normal 5 5 3 2 3 2" xfId="1361" xr:uid="{947CAEE6-EDDD-4219-B9BD-B04C372175E6}"/>
    <cellStyle name="Normal 5 5 3 2 3 2 2" xfId="4471" xr:uid="{6A1B6A17-7653-4AF9-A6B7-1D4E86811AD5}"/>
    <cellStyle name="Normal 5 5 3 2 3 3" xfId="2899" xr:uid="{F42F920A-E9D3-46B6-ABD0-7BBAF2E76FEC}"/>
    <cellStyle name="Normal 5 5 3 2 3 4" xfId="2900" xr:uid="{F91D8AF1-13FB-476F-A04B-0393BC043C5A}"/>
    <cellStyle name="Normal 5 5 3 2 4" xfId="1362" xr:uid="{429D22FA-BF34-44F6-B515-52290AC25041}"/>
    <cellStyle name="Normal 5 5 3 2 4 2" xfId="4472" xr:uid="{879F108C-1C3E-422D-B0BA-15E607EFD413}"/>
    <cellStyle name="Normal 5 5 3 2 5" xfId="2901" xr:uid="{4049D84D-ABA9-4B9B-84FD-3F1105F9867A}"/>
    <cellStyle name="Normal 5 5 3 2 6" xfId="2902" xr:uid="{99021508-ACC9-49BF-9B35-82719636DEF1}"/>
    <cellStyle name="Normal 5 5 3 3" xfId="307" xr:uid="{2E7F25E1-3D9C-4DD9-A0DA-72A1E6584B2E}"/>
    <cellStyle name="Normal 5 5 3 3 2" xfId="1363" xr:uid="{6C60C6F4-D093-4A1E-A62B-9FD20DD1DC31}"/>
    <cellStyle name="Normal 5 5 3 3 2 2" xfId="1364" xr:uid="{AB198A05-DEC0-42FA-B0AF-B51D873D9455}"/>
    <cellStyle name="Normal 5 5 3 3 2 2 2" xfId="4473" xr:uid="{22408807-506E-4D68-AF6A-C2960DA4EE7A}"/>
    <cellStyle name="Normal 5 5 3 3 2 3" xfId="2903" xr:uid="{0522F86C-0009-4703-943F-19099CEB1EFD}"/>
    <cellStyle name="Normal 5 5 3 3 2 4" xfId="2904" xr:uid="{FF02CB7C-305A-40EF-94F5-B76E856B1064}"/>
    <cellStyle name="Normal 5 5 3 3 3" xfId="1365" xr:uid="{D60DA0A4-B6E0-436D-891E-F712D78DF4D8}"/>
    <cellStyle name="Normal 5 5 3 3 3 2" xfId="4474" xr:uid="{B381AD1A-215C-41B6-9307-4AF3B9ED6E03}"/>
    <cellStyle name="Normal 5 5 3 3 4" xfId="2905" xr:uid="{38F36B63-5C8A-4333-AA46-01CF160961BA}"/>
    <cellStyle name="Normal 5 5 3 3 5" xfId="2906" xr:uid="{9037E466-2E9D-4D02-A63C-D97D1120F519}"/>
    <cellStyle name="Normal 5 5 3 4" xfId="1366" xr:uid="{219EE680-2622-4B1A-9056-03FC60475552}"/>
    <cellStyle name="Normal 5 5 3 4 2" xfId="1367" xr:uid="{BA08079D-E5F6-435C-8623-4B97539011C1}"/>
    <cellStyle name="Normal 5 5 3 4 2 2" xfId="4475" xr:uid="{7E4A66AC-5FCB-4E85-A6A3-E0CEB5BB542A}"/>
    <cellStyle name="Normal 5 5 3 4 3" xfId="2907" xr:uid="{676E4482-3225-47E3-9549-BE6D51B67956}"/>
    <cellStyle name="Normal 5 5 3 4 4" xfId="2908" xr:uid="{84540E81-7D29-498F-AF24-29F24262DADC}"/>
    <cellStyle name="Normal 5 5 3 5" xfId="1368" xr:uid="{421E5681-62BE-41F6-817E-4F91721EC789}"/>
    <cellStyle name="Normal 5 5 3 5 2" xfId="2909" xr:uid="{51668C78-4A6A-4FA2-BF14-FC235349C4AF}"/>
    <cellStyle name="Normal 5 5 3 5 3" xfId="2910" xr:uid="{74E2B537-1A91-4888-AC11-B3A53965866C}"/>
    <cellStyle name="Normal 5 5 3 5 4" xfId="2911" xr:uid="{EFE95581-9247-4ED9-BCE6-086052B08E89}"/>
    <cellStyle name="Normal 5 5 3 6" xfId="2912" xr:uid="{A10290D6-C2A4-4B38-9510-0DCBB3C67F21}"/>
    <cellStyle name="Normal 5 5 3 7" xfId="2913" xr:uid="{A033FC0F-6FEA-40F7-A01B-F3906BC00D59}"/>
    <cellStyle name="Normal 5 5 3 8" xfId="2914" xr:uid="{BECDB084-5296-4F04-BEAE-D6B7A950E41F}"/>
    <cellStyle name="Normal 5 5 4" xfId="103" xr:uid="{A19EF793-0BB8-425B-9D7C-838FFBAC4AB7}"/>
    <cellStyle name="Normal 5 5 4 2" xfId="569" xr:uid="{9C75C352-8ABF-488F-9255-1A17B9A2FECD}"/>
    <cellStyle name="Normal 5 5 4 2 2" xfId="570" xr:uid="{3101DE57-3A37-49CE-89ED-72697830DF7A}"/>
    <cellStyle name="Normal 5 5 4 2 2 2" xfId="1369" xr:uid="{564C854B-1D80-4FD6-9468-2DF5BAEF3CFF}"/>
    <cellStyle name="Normal 5 5 4 2 2 2 2" xfId="1370" xr:uid="{4758FF5B-E56D-4950-B7DB-6E285538B1FE}"/>
    <cellStyle name="Normal 5 5 4 2 2 3" xfId="1371" xr:uid="{078B7D6E-0FD7-4854-9DD5-AB5CBEA1FCBC}"/>
    <cellStyle name="Normal 5 5 4 2 2 4" xfId="2915" xr:uid="{93814AF2-871A-4FAC-8EAB-B114B069C988}"/>
    <cellStyle name="Normal 5 5 4 2 3" xfId="1372" xr:uid="{877D0E64-5E75-4F8F-966E-51972F055732}"/>
    <cellStyle name="Normal 5 5 4 2 3 2" xfId="1373" xr:uid="{86CA2BA7-9E03-431E-AC96-CC144E975D4C}"/>
    <cellStyle name="Normal 5 5 4 2 4" xfId="1374" xr:uid="{DA0BFB55-0DA4-42CC-BDEF-FB6F3AE7FDE8}"/>
    <cellStyle name="Normal 5 5 4 2 5" xfId="2916" xr:uid="{CF59D491-5DB0-4D75-8BC4-9B6996687EB2}"/>
    <cellStyle name="Normal 5 5 4 3" xfId="571" xr:uid="{92CC630A-B7F5-4804-9B7B-911047E8E9B7}"/>
    <cellStyle name="Normal 5 5 4 3 2" xfId="1375" xr:uid="{3573E755-095C-4EB1-A892-E94DBD498241}"/>
    <cellStyle name="Normal 5 5 4 3 2 2" xfId="1376" xr:uid="{C51B8772-2319-4B7A-AF97-FF2FF9E65B28}"/>
    <cellStyle name="Normal 5 5 4 3 3" xfId="1377" xr:uid="{62E8A14A-BC27-425F-8070-2B3042185E75}"/>
    <cellStyle name="Normal 5 5 4 3 4" xfId="2917" xr:uid="{BC368F77-610B-43FE-8A08-689C7AE3CAE0}"/>
    <cellStyle name="Normal 5 5 4 4" xfId="1378" xr:uid="{173DF836-5070-4CF2-8AFC-884A30032138}"/>
    <cellStyle name="Normal 5 5 4 4 2" xfId="1379" xr:uid="{AC5F7013-8E1C-487C-9B65-B4FA8C4EA60A}"/>
    <cellStyle name="Normal 5 5 4 4 3" xfId="2918" xr:uid="{FC1342A4-89C3-497D-A17F-16665D911332}"/>
    <cellStyle name="Normal 5 5 4 4 4" xfId="2919" xr:uid="{0549506E-1B9A-40B4-8A63-127F4B127134}"/>
    <cellStyle name="Normal 5 5 4 5" xfId="1380" xr:uid="{E1CE462F-6670-4010-B87C-E98A1DF75DF8}"/>
    <cellStyle name="Normal 5 5 4 6" xfId="2920" xr:uid="{6917D1A3-914A-465A-97EC-09A6771F858B}"/>
    <cellStyle name="Normal 5 5 4 7" xfId="2921" xr:uid="{821FE048-01F9-4212-AEFA-D73AF82AC3ED}"/>
    <cellStyle name="Normal 5 5 5" xfId="308" xr:uid="{F0C3A588-53E6-463C-8722-169C475C5B1E}"/>
    <cellStyle name="Normal 5 5 5 2" xfId="572" xr:uid="{23C3079C-98D5-41AF-A4E7-ED32FA3C0D3D}"/>
    <cellStyle name="Normal 5 5 5 2 2" xfId="1381" xr:uid="{2B6E4FEE-5523-47FB-BAA4-D45F636E59A4}"/>
    <cellStyle name="Normal 5 5 5 2 2 2" xfId="1382" xr:uid="{BD5C4828-C171-4AEF-BF7C-4943D37D5E98}"/>
    <cellStyle name="Normal 5 5 5 2 3" xfId="1383" xr:uid="{78F1B904-A4E2-43F3-BB1B-0E927E169595}"/>
    <cellStyle name="Normal 5 5 5 2 4" xfId="2922" xr:uid="{E60EBEB7-8E12-42C8-9E57-8A235C6DE629}"/>
    <cellStyle name="Normal 5 5 5 3" xfId="1384" xr:uid="{23508924-7392-44C8-8722-CE07852E2937}"/>
    <cellStyle name="Normal 5 5 5 3 2" xfId="1385" xr:uid="{66663AC4-8D32-4402-ADC5-BFD85C762B8F}"/>
    <cellStyle name="Normal 5 5 5 3 3" xfId="2923" xr:uid="{92F7E60C-A796-40BD-9422-A85ACA04A62C}"/>
    <cellStyle name="Normal 5 5 5 3 4" xfId="2924" xr:uid="{AF185F36-C204-4F26-94B9-E29A1E3F4111}"/>
    <cellStyle name="Normal 5 5 5 4" xfId="1386" xr:uid="{320647D1-CC6C-4B38-AC3F-5802A28E80BA}"/>
    <cellStyle name="Normal 5 5 5 5" xfId="2925" xr:uid="{8CA449D3-EB23-4A1B-A5BB-F62DF4521B4B}"/>
    <cellStyle name="Normal 5 5 5 6" xfId="2926" xr:uid="{2650CF14-C1CD-4521-B125-C79D1C101379}"/>
    <cellStyle name="Normal 5 5 6" xfId="309" xr:uid="{A16FBC6D-D5B3-42F1-9D9D-48D79BE12E63}"/>
    <cellStyle name="Normal 5 5 6 2" xfId="1387" xr:uid="{2C5F163E-5908-4783-BE53-0E845E53E77D}"/>
    <cellStyle name="Normal 5 5 6 2 2" xfId="1388" xr:uid="{21741B9A-E429-4047-B6A4-191AD92AEE4F}"/>
    <cellStyle name="Normal 5 5 6 2 3" xfId="2927" xr:uid="{E7545F4D-61A6-43C0-ACA9-BC29D61EA939}"/>
    <cellStyle name="Normal 5 5 6 2 4" xfId="2928" xr:uid="{B831CCE1-36C4-4575-A501-A2686BE03985}"/>
    <cellStyle name="Normal 5 5 6 3" xfId="1389" xr:uid="{CD64D195-6A97-4710-AE55-CF163D194948}"/>
    <cellStyle name="Normal 5 5 6 4" xfId="2929" xr:uid="{72B17E95-3382-4E39-B963-8DE018E19B53}"/>
    <cellStyle name="Normal 5 5 6 5" xfId="2930" xr:uid="{5373142D-9505-4B7A-AB99-DCCBE036B566}"/>
    <cellStyle name="Normal 5 5 7" xfId="1390" xr:uid="{2B7452B9-52F4-43C9-82F1-8DD4664D081F}"/>
    <cellStyle name="Normal 5 5 7 2" xfId="1391" xr:uid="{9D4046DA-35BF-4BB4-A105-97403F3C077A}"/>
    <cellStyle name="Normal 5 5 7 3" xfId="2931" xr:uid="{F4E19FA3-66F8-4A0B-9FBC-7FE528AC9F55}"/>
    <cellStyle name="Normal 5 5 7 4" xfId="2932" xr:uid="{4C95D0EB-0F84-4038-9F07-97E7F722BA6C}"/>
    <cellStyle name="Normal 5 5 8" xfId="1392" xr:uid="{F6325EFB-65CC-4C04-8C24-DC2AEF1D9C72}"/>
    <cellStyle name="Normal 5 5 8 2" xfId="2933" xr:uid="{48009F78-9A66-45D4-B62C-855730A8AC48}"/>
    <cellStyle name="Normal 5 5 8 3" xfId="2934" xr:uid="{556A410F-8B01-45A7-855E-0327FBC0FFCB}"/>
    <cellStyle name="Normal 5 5 8 4" xfId="2935" xr:uid="{18F05CBE-2149-44BE-947A-122C93F7F24F}"/>
    <cellStyle name="Normal 5 5 9" xfId="2936" xr:uid="{7BEC5AF3-4CCF-41D1-9AA9-D1B882AACA6C}"/>
    <cellStyle name="Normal 5 6" xfId="104" xr:uid="{A9065088-399E-4834-8B09-E4D25DE9A37E}"/>
    <cellStyle name="Normal 5 6 10" xfId="2937" xr:uid="{3C5616B0-AB27-46E7-9BD2-08890A7140A3}"/>
    <cellStyle name="Normal 5 6 11" xfId="2938" xr:uid="{78DEFC65-E93E-4DE2-A115-B6E9D3AF3CFC}"/>
    <cellStyle name="Normal 5 6 2" xfId="105" xr:uid="{F59554D3-8D9E-4E8E-BF95-C53D5DC43E71}"/>
    <cellStyle name="Normal 5 6 2 2" xfId="310" xr:uid="{03EF0740-AE95-42A4-9D9A-4AD4E9BA3124}"/>
    <cellStyle name="Normal 5 6 2 2 2" xfId="573" xr:uid="{082C4E36-2CE8-4FB5-8B4F-0A6D410B5A64}"/>
    <cellStyle name="Normal 5 6 2 2 2 2" xfId="574" xr:uid="{D56BCB28-88D2-4AFC-A0C1-5814A31345B2}"/>
    <cellStyle name="Normal 5 6 2 2 2 2 2" xfId="1393" xr:uid="{89A437FF-D9D3-4C52-951F-B50E4B8E3CD0}"/>
    <cellStyle name="Normal 5 6 2 2 2 2 3" xfId="2939" xr:uid="{70D7755A-E5F9-47BD-911D-B83185BBF5E6}"/>
    <cellStyle name="Normal 5 6 2 2 2 2 4" xfId="2940" xr:uid="{5D2AFA6F-6B95-442B-8CDC-FC86A2C97258}"/>
    <cellStyle name="Normal 5 6 2 2 2 3" xfId="1394" xr:uid="{037663C3-3F3C-44B4-8511-936F1FAC4F8E}"/>
    <cellStyle name="Normal 5 6 2 2 2 3 2" xfId="2941" xr:uid="{1F2EF509-C60A-4A0C-B51A-A54C1B0B1754}"/>
    <cellStyle name="Normal 5 6 2 2 2 3 3" xfId="2942" xr:uid="{BE07E320-9FDE-4816-B65E-DA38853292F9}"/>
    <cellStyle name="Normal 5 6 2 2 2 3 4" xfId="2943" xr:uid="{6CE9C6AD-D907-4D85-B7B4-0461B3CDB97F}"/>
    <cellStyle name="Normal 5 6 2 2 2 4" xfId="2944" xr:uid="{E55145A8-C13E-498B-98B6-978182B1F5C2}"/>
    <cellStyle name="Normal 5 6 2 2 2 5" xfId="2945" xr:uid="{8DCCB24A-177E-4AAE-9C65-61A94E22594E}"/>
    <cellStyle name="Normal 5 6 2 2 2 6" xfId="2946" xr:uid="{C0ABBA83-B0C5-4CD6-A29A-87115026F770}"/>
    <cellStyle name="Normal 5 6 2 2 3" xfId="575" xr:uid="{74C79FA8-AA2F-4BDA-AE46-92F6E81528CD}"/>
    <cellStyle name="Normal 5 6 2 2 3 2" xfId="1395" xr:uid="{19BAFE6F-EA03-419C-A0D1-81330BB68B3D}"/>
    <cellStyle name="Normal 5 6 2 2 3 2 2" xfId="2947" xr:uid="{58219570-5F80-4726-A18F-4338AFA8832B}"/>
    <cellStyle name="Normal 5 6 2 2 3 2 3" xfId="2948" xr:uid="{534B038E-89C1-46D2-BDDA-5681C7C0CD49}"/>
    <cellStyle name="Normal 5 6 2 2 3 2 4" xfId="2949" xr:uid="{F50ABF30-F09A-4965-BD58-F6CF02E63CE1}"/>
    <cellStyle name="Normal 5 6 2 2 3 3" xfId="2950" xr:uid="{E0F99BD5-A217-4F41-A6B4-4ECDC8B63670}"/>
    <cellStyle name="Normal 5 6 2 2 3 4" xfId="2951" xr:uid="{4EB945B5-46D3-45C6-B0F5-B3F8A9B60CF1}"/>
    <cellStyle name="Normal 5 6 2 2 3 5" xfId="2952" xr:uid="{7E3ACF11-E1A0-4E8A-BBD9-EBDC889A3AAE}"/>
    <cellStyle name="Normal 5 6 2 2 4" xfId="1396" xr:uid="{92B7B5DE-0D61-4156-A45A-C8F449CC55EF}"/>
    <cellStyle name="Normal 5 6 2 2 4 2" xfId="2953" xr:uid="{215BCB64-3547-4F67-BFA6-590200E9191E}"/>
    <cellStyle name="Normal 5 6 2 2 4 3" xfId="2954" xr:uid="{00444FC2-ADC8-4B61-A70E-347878440160}"/>
    <cellStyle name="Normal 5 6 2 2 4 4" xfId="2955" xr:uid="{3B84C340-DE8B-4FB9-A602-E3881C775C7D}"/>
    <cellStyle name="Normal 5 6 2 2 5" xfId="2956" xr:uid="{B8898323-2F5F-409B-BF8E-BCABC910B2A0}"/>
    <cellStyle name="Normal 5 6 2 2 5 2" xfId="2957" xr:uid="{68363023-F3B3-4023-AB2C-7D3FDDB1B700}"/>
    <cellStyle name="Normal 5 6 2 2 5 3" xfId="2958" xr:uid="{0BD9A01C-54FB-4F4F-B2A2-37685654705B}"/>
    <cellStyle name="Normal 5 6 2 2 5 4" xfId="2959" xr:uid="{A1EBD70C-0514-424C-A574-A61C27A5266E}"/>
    <cellStyle name="Normal 5 6 2 2 6" xfId="2960" xr:uid="{012425C2-F8AF-42DC-98B4-619BEEBE4489}"/>
    <cellStyle name="Normal 5 6 2 2 7" xfId="2961" xr:uid="{6CB83D1A-BD65-43C1-8F0E-B936738250FA}"/>
    <cellStyle name="Normal 5 6 2 2 8" xfId="2962" xr:uid="{CC4F5D4C-D492-480E-86B0-8D02B3C835F2}"/>
    <cellStyle name="Normal 5 6 2 3" xfId="576" xr:uid="{B4D3678B-7797-42C7-BA8B-174C2040B22E}"/>
    <cellStyle name="Normal 5 6 2 3 2" xfId="577" xr:uid="{5509BD1F-AC2D-4C73-A917-5CD6F2C8BCDB}"/>
    <cellStyle name="Normal 5 6 2 3 2 2" xfId="578" xr:uid="{FF4F385F-0967-4457-89F2-8BA78CA8FEBD}"/>
    <cellStyle name="Normal 5 6 2 3 2 3" xfId="2963" xr:uid="{D1C7E22F-4B5F-48C0-A746-8AF41E0835AC}"/>
    <cellStyle name="Normal 5 6 2 3 2 4" xfId="2964" xr:uid="{82DAC0FB-F779-4DFF-A733-DD3CDF68F15F}"/>
    <cellStyle name="Normal 5 6 2 3 3" xfId="579" xr:uid="{A4B972AB-AD1C-4007-AE7D-159D5285AF19}"/>
    <cellStyle name="Normal 5 6 2 3 3 2" xfId="2965" xr:uid="{5F6358F9-8D6B-4624-BBEF-A6F6577538DF}"/>
    <cellStyle name="Normal 5 6 2 3 3 3" xfId="2966" xr:uid="{3D03FC10-80AF-467C-9D58-1991C6C2FA21}"/>
    <cellStyle name="Normal 5 6 2 3 3 4" xfId="2967" xr:uid="{42CC340C-8F1A-4DC0-9B87-AE31CECE2945}"/>
    <cellStyle name="Normal 5 6 2 3 4" xfId="2968" xr:uid="{EA584353-9833-4BE4-B110-0DF15AB9F201}"/>
    <cellStyle name="Normal 5 6 2 3 5" xfId="2969" xr:uid="{AF64E2EA-1DAD-4817-AFF5-E0ABD604F2D4}"/>
    <cellStyle name="Normal 5 6 2 3 6" xfId="2970" xr:uid="{1BD8085B-6829-41D3-868F-814F97D26B31}"/>
    <cellStyle name="Normal 5 6 2 4" xfId="580" xr:uid="{CC0AAB35-EB6F-4064-BBD8-AF7F0064E78A}"/>
    <cellStyle name="Normal 5 6 2 4 2" xfId="581" xr:uid="{E3E69F9F-3F93-4124-9D19-0149F52386F7}"/>
    <cellStyle name="Normal 5 6 2 4 2 2" xfId="2971" xr:uid="{8B03E9E0-8305-4D10-88F9-779F13C3CDF6}"/>
    <cellStyle name="Normal 5 6 2 4 2 3" xfId="2972" xr:uid="{1FB13105-EF33-4B51-B0AE-7A303F3F1867}"/>
    <cellStyle name="Normal 5 6 2 4 2 4" xfId="2973" xr:uid="{468FA7D2-B2D4-4B71-9D20-8A3CF0B0ADFF}"/>
    <cellStyle name="Normal 5 6 2 4 3" xfId="2974" xr:uid="{4CA0A146-9DDC-4ACA-8301-D2CDA3E9AA07}"/>
    <cellStyle name="Normal 5 6 2 4 4" xfId="2975" xr:uid="{432CFBD7-CBA0-4427-8C4A-996D7C1312DF}"/>
    <cellStyle name="Normal 5 6 2 4 5" xfId="2976" xr:uid="{22CA2652-A169-4576-A2B2-3ADF5F65A4EF}"/>
    <cellStyle name="Normal 5 6 2 5" xfId="582" xr:uid="{E099E0B6-BACC-46AA-A7A1-52F475B0C57B}"/>
    <cellStyle name="Normal 5 6 2 5 2" xfId="2977" xr:uid="{D6E36AA9-56E1-4257-B8FD-FC3C5E9C7E35}"/>
    <cellStyle name="Normal 5 6 2 5 3" xfId="2978" xr:uid="{6EACA7A3-FE74-492C-9A86-324EE0AACA96}"/>
    <cellStyle name="Normal 5 6 2 5 4" xfId="2979" xr:uid="{D515FE2F-6D68-4951-8C8B-5218ABEB293D}"/>
    <cellStyle name="Normal 5 6 2 6" xfId="2980" xr:uid="{A8541F13-29C9-40C2-A653-9DA602DB718D}"/>
    <cellStyle name="Normal 5 6 2 6 2" xfId="2981" xr:uid="{6AF65968-CE46-4CEE-AF7E-74FF7D8F1935}"/>
    <cellStyle name="Normal 5 6 2 6 3" xfId="2982" xr:uid="{4C17303F-58ED-4020-BDDB-7358E4C552AE}"/>
    <cellStyle name="Normal 5 6 2 6 4" xfId="2983" xr:uid="{FA7A0C65-0AD7-4F8D-8FCA-BF69F3004F0E}"/>
    <cellStyle name="Normal 5 6 2 7" xfId="2984" xr:uid="{ABF985AA-623D-49BC-8C06-F9107FFC1C46}"/>
    <cellStyle name="Normal 5 6 2 8" xfId="2985" xr:uid="{0552169E-4FA7-48D6-965C-2D8F0021438D}"/>
    <cellStyle name="Normal 5 6 2 9" xfId="2986" xr:uid="{0AADE756-890F-4B21-B1FE-0A785CDEB0B4}"/>
    <cellStyle name="Normal 5 6 3" xfId="311" xr:uid="{A0AF52AB-D903-45F4-9064-8D6957212046}"/>
    <cellStyle name="Normal 5 6 3 2" xfId="583" xr:uid="{D2715232-F62E-46D8-8FAE-E9FAEC981266}"/>
    <cellStyle name="Normal 5 6 3 2 2" xfId="584" xr:uid="{02A44D86-2562-444B-BDFA-E256023359A6}"/>
    <cellStyle name="Normal 5 6 3 2 2 2" xfId="1397" xr:uid="{F271E08F-770C-4E16-84E7-6821D6844163}"/>
    <cellStyle name="Normal 5 6 3 2 2 2 2" xfId="1398" xr:uid="{62E7324B-4840-48EB-AB26-43E1FCAF81B5}"/>
    <cellStyle name="Normal 5 6 3 2 2 3" xfId="1399" xr:uid="{E7913B84-ACA6-49C5-BE02-CF4BB75F3284}"/>
    <cellStyle name="Normal 5 6 3 2 2 4" xfId="2987" xr:uid="{C51C8CC3-F079-486A-A971-577516537F3E}"/>
    <cellStyle name="Normal 5 6 3 2 3" xfId="1400" xr:uid="{3C81AA2E-3A2D-41F4-AB40-B184E6664EC4}"/>
    <cellStyle name="Normal 5 6 3 2 3 2" xfId="1401" xr:uid="{4BAA027B-ECA3-4047-9FE7-4D07C550942A}"/>
    <cellStyle name="Normal 5 6 3 2 3 3" xfId="2988" xr:uid="{CC96CE06-ACAB-4EF0-BACC-9E9054A67714}"/>
    <cellStyle name="Normal 5 6 3 2 3 4" xfId="2989" xr:uid="{DC3C31E6-DB70-495D-A935-215A469EC44C}"/>
    <cellStyle name="Normal 5 6 3 2 4" xfId="1402" xr:uid="{8F828384-4674-4231-93BE-5D33F537B7B4}"/>
    <cellStyle name="Normal 5 6 3 2 5" xfId="2990" xr:uid="{BA8886A9-AA46-45AB-87B4-6DD877014092}"/>
    <cellStyle name="Normal 5 6 3 2 6" xfId="2991" xr:uid="{33089B3B-6D78-4FE2-9AE0-0BD1775E8491}"/>
    <cellStyle name="Normal 5 6 3 3" xfId="585" xr:uid="{11E8A53C-1887-4BD0-80BA-4A26959E71D6}"/>
    <cellStyle name="Normal 5 6 3 3 2" xfId="1403" xr:uid="{C3D9D7F9-3317-4D34-949C-C2F4C5EB0BF8}"/>
    <cellStyle name="Normal 5 6 3 3 2 2" xfId="1404" xr:uid="{AF7A364F-01B0-4E01-B8AC-F547E618F604}"/>
    <cellStyle name="Normal 5 6 3 3 2 3" xfId="2992" xr:uid="{909E0CB9-1D6A-4C7A-BC16-2B8536477010}"/>
    <cellStyle name="Normal 5 6 3 3 2 4" xfId="2993" xr:uid="{44862E4D-5BE7-42C2-9765-024FA22E8DC7}"/>
    <cellStyle name="Normal 5 6 3 3 3" xfId="1405" xr:uid="{723ECEAB-FB59-48F0-88C6-A0371055FC13}"/>
    <cellStyle name="Normal 5 6 3 3 4" xfId="2994" xr:uid="{1A005849-810C-487F-A306-1C3F526D652F}"/>
    <cellStyle name="Normal 5 6 3 3 5" xfId="2995" xr:uid="{CD5A0719-FD00-4D4B-B50A-BB7E9BD2AC4B}"/>
    <cellStyle name="Normal 5 6 3 4" xfId="1406" xr:uid="{3A9A41B4-160E-4FF5-AD92-AC4E3D62B3BF}"/>
    <cellStyle name="Normal 5 6 3 4 2" xfId="1407" xr:uid="{45E72370-27EB-4058-B482-1AEA0CCBF28D}"/>
    <cellStyle name="Normal 5 6 3 4 3" xfId="2996" xr:uid="{F7F1E17C-0BAD-4825-8657-9B2E05AB8C38}"/>
    <cellStyle name="Normal 5 6 3 4 4" xfId="2997" xr:uid="{0A23E574-810C-497B-8A6F-228F81088EBE}"/>
    <cellStyle name="Normal 5 6 3 5" xfId="1408" xr:uid="{918489C1-F197-4947-9B4C-E7E3009AAC50}"/>
    <cellStyle name="Normal 5 6 3 5 2" xfId="2998" xr:uid="{E16AA520-3D28-403C-A159-553367933FD8}"/>
    <cellStyle name="Normal 5 6 3 5 3" xfId="2999" xr:uid="{26E4823C-14A1-4C64-BC9C-5A133125BAEA}"/>
    <cellStyle name="Normal 5 6 3 5 4" xfId="3000" xr:uid="{8D3A3284-39C2-4E8D-AEE9-5459268074C3}"/>
    <cellStyle name="Normal 5 6 3 6" xfId="3001" xr:uid="{A3442569-5D38-40A6-9E36-04560CFEFE06}"/>
    <cellStyle name="Normal 5 6 3 7" xfId="3002" xr:uid="{7C8C9BD0-533C-4AD2-BC37-5331DDC5908D}"/>
    <cellStyle name="Normal 5 6 3 8" xfId="3003" xr:uid="{ADA64652-CC95-4DB0-BECC-9CB3BA331088}"/>
    <cellStyle name="Normal 5 6 4" xfId="312" xr:uid="{964ABE77-A4DC-4232-9B8C-EBA3F6DCBD70}"/>
    <cellStyle name="Normal 5 6 4 2" xfId="586" xr:uid="{42EFA719-B1F5-4476-AED7-22D49547CC10}"/>
    <cellStyle name="Normal 5 6 4 2 2" xfId="587" xr:uid="{BFC6D714-75D6-4B0F-9063-9011AC8B5847}"/>
    <cellStyle name="Normal 5 6 4 2 2 2" xfId="1409" xr:uid="{77289AB4-C008-4723-A450-9F5AB93B01AC}"/>
    <cellStyle name="Normal 5 6 4 2 2 3" xfId="3004" xr:uid="{859BED1D-9EAE-40B2-97D6-B929906285EF}"/>
    <cellStyle name="Normal 5 6 4 2 2 4" xfId="3005" xr:uid="{8A687DCD-19B1-421E-AFE9-711FDB2A3ABA}"/>
    <cellStyle name="Normal 5 6 4 2 3" xfId="1410" xr:uid="{26735308-DEA2-43E8-A8FD-C8EB3546FE39}"/>
    <cellStyle name="Normal 5 6 4 2 4" xfId="3006" xr:uid="{911BFA39-7B20-4976-8409-5F649186D871}"/>
    <cellStyle name="Normal 5 6 4 2 5" xfId="3007" xr:uid="{2A6C17BF-97ED-40BD-B0D8-EF5D8BC94649}"/>
    <cellStyle name="Normal 5 6 4 3" xfId="588" xr:uid="{8A88D33D-093B-41F3-ABF1-EB5DC582D7CA}"/>
    <cellStyle name="Normal 5 6 4 3 2" xfId="1411" xr:uid="{9785E617-B531-46C1-9ECA-3707CDC8E8FF}"/>
    <cellStyle name="Normal 5 6 4 3 3" xfId="3008" xr:uid="{ACE87BF2-F0E4-4CCD-9723-CA1440BC6380}"/>
    <cellStyle name="Normal 5 6 4 3 4" xfId="3009" xr:uid="{8B555F92-BDE0-4CBD-9D72-C4F6D5B9CC1E}"/>
    <cellStyle name="Normal 5 6 4 4" xfId="1412" xr:uid="{4C57FAF8-93CD-45B5-B950-D39427C300A4}"/>
    <cellStyle name="Normal 5 6 4 4 2" xfId="3010" xr:uid="{20227884-6049-405F-93FB-BF416EAE880E}"/>
    <cellStyle name="Normal 5 6 4 4 3" xfId="3011" xr:uid="{B5828710-942B-4586-A211-F2153A138D13}"/>
    <cellStyle name="Normal 5 6 4 4 4" xfId="3012" xr:uid="{E4442CD7-FF3A-4C81-B472-CCE67026D8E7}"/>
    <cellStyle name="Normal 5 6 4 5" xfId="3013" xr:uid="{8CF0D7CA-8138-45EB-A153-9AFD22FD873D}"/>
    <cellStyle name="Normal 5 6 4 6" xfId="3014" xr:uid="{FB17FCE1-A727-4065-87CE-E917674E3DBC}"/>
    <cellStyle name="Normal 5 6 4 7" xfId="3015" xr:uid="{F8D6CB84-D727-4FE8-AA81-6C6387B0E03D}"/>
    <cellStyle name="Normal 5 6 5" xfId="313" xr:uid="{64C3BC92-C00A-4635-9B27-A9BF77541DBD}"/>
    <cellStyle name="Normal 5 6 5 2" xfId="589" xr:uid="{DF74DC97-15BF-44FE-A999-0FA1B0628CFB}"/>
    <cellStyle name="Normal 5 6 5 2 2" xfId="1413" xr:uid="{CFC23A6E-94E3-4029-BAD8-FFA6953DBE49}"/>
    <cellStyle name="Normal 5 6 5 2 3" xfId="3016" xr:uid="{29F7AD88-D6FD-44E3-873A-EF6270D73479}"/>
    <cellStyle name="Normal 5 6 5 2 4" xfId="3017" xr:uid="{461D5B28-3585-45D0-A535-FEAD4F6100FB}"/>
    <cellStyle name="Normal 5 6 5 3" xfId="1414" xr:uid="{121425C0-996D-4B99-A68C-92C2F6AF0E09}"/>
    <cellStyle name="Normal 5 6 5 3 2" xfId="3018" xr:uid="{E7556AC8-F2F5-4547-89F6-B88BD0A8FF5E}"/>
    <cellStyle name="Normal 5 6 5 3 3" xfId="3019" xr:uid="{1EFF080B-E96E-40F8-8E09-90960466D061}"/>
    <cellStyle name="Normal 5 6 5 3 4" xfId="3020" xr:uid="{DDC912D7-EA81-4775-9D65-0E4FDF3D14A9}"/>
    <cellStyle name="Normal 5 6 5 4" xfId="3021" xr:uid="{98852FB0-1085-4B3E-B7B3-6F9E28CDF8FC}"/>
    <cellStyle name="Normal 5 6 5 5" xfId="3022" xr:uid="{A727D98C-9C42-40D7-9E98-B0BEDD7CCA7F}"/>
    <cellStyle name="Normal 5 6 5 6" xfId="3023" xr:uid="{1055DFA2-EE1A-43DB-939E-A7F3A69FD652}"/>
    <cellStyle name="Normal 5 6 6" xfId="590" xr:uid="{21268AB2-50E5-47A7-974F-E8A69052C20D}"/>
    <cellStyle name="Normal 5 6 6 2" xfId="1415" xr:uid="{483CC4A4-4404-43A0-919E-6B8690AA2559}"/>
    <cellStyle name="Normal 5 6 6 2 2" xfId="3024" xr:uid="{EE2B4129-4414-4669-BA4E-027FEA82669C}"/>
    <cellStyle name="Normal 5 6 6 2 3" xfId="3025" xr:uid="{5A7ACB4E-B5B3-4A63-A0E0-A90A186C6247}"/>
    <cellStyle name="Normal 5 6 6 2 4" xfId="3026" xr:uid="{083F9F2C-8D89-466A-AEA3-33126CF2D5BE}"/>
    <cellStyle name="Normal 5 6 6 3" xfId="3027" xr:uid="{9D2FE51C-5A9B-4D20-8EBF-EB2B4B125588}"/>
    <cellStyle name="Normal 5 6 6 4" xfId="3028" xr:uid="{7E55D120-FA46-47BA-A43F-A48EBA50EC55}"/>
    <cellStyle name="Normal 5 6 6 5" xfId="3029" xr:uid="{0FEB762B-A690-4B84-8D66-271BD2B30C84}"/>
    <cellStyle name="Normal 5 6 7" xfId="1416" xr:uid="{C87F327C-AD81-4EC6-9CF7-BA62C779A8B2}"/>
    <cellStyle name="Normal 5 6 7 2" xfId="3030" xr:uid="{F3284632-829D-4D60-97FB-19F8B154C0C8}"/>
    <cellStyle name="Normal 5 6 7 3" xfId="3031" xr:uid="{AFFE5945-EDB5-4B2D-A963-450DEB8ECB14}"/>
    <cellStyle name="Normal 5 6 7 4" xfId="3032" xr:uid="{BF5A0720-6A31-4323-A6D4-E342355879E3}"/>
    <cellStyle name="Normal 5 6 8" xfId="3033" xr:uid="{9ED7A7C0-E122-4C7E-9277-E5FAFFFE0026}"/>
    <cellStyle name="Normal 5 6 8 2" xfId="3034" xr:uid="{4431527D-20FD-4434-A76D-A4052F010224}"/>
    <cellStyle name="Normal 5 6 8 3" xfId="3035" xr:uid="{CD0E9C80-62C4-4F6E-A5A4-735581C65115}"/>
    <cellStyle name="Normal 5 6 8 4" xfId="3036" xr:uid="{6D592ED0-2326-4862-9759-7A37F0734C11}"/>
    <cellStyle name="Normal 5 6 9" xfId="3037" xr:uid="{5BC084B1-3AB9-4320-84AA-D29B2A748E9F}"/>
    <cellStyle name="Normal 5 7" xfId="106" xr:uid="{940B646D-C8CE-4955-A462-D15C66CE359A}"/>
    <cellStyle name="Normal 5 7 2" xfId="107" xr:uid="{781E9CEE-0560-4FC3-80B2-D3C88C56A1B3}"/>
    <cellStyle name="Normal 5 7 2 2" xfId="314" xr:uid="{3482C21E-B5B3-4C33-85DF-8A612C129B07}"/>
    <cellStyle name="Normal 5 7 2 2 2" xfId="591" xr:uid="{93D2B8EA-8987-4BC5-BA13-1B6574FEE64D}"/>
    <cellStyle name="Normal 5 7 2 2 2 2" xfId="1417" xr:uid="{F0A3F6FE-A42D-494E-B178-EBA973496D5B}"/>
    <cellStyle name="Normal 5 7 2 2 2 3" xfId="3038" xr:uid="{5F4E2D5F-3292-4D47-9FA4-6B75243BF647}"/>
    <cellStyle name="Normal 5 7 2 2 2 4" xfId="3039" xr:uid="{93E4051F-32D1-4B43-AD56-4FCC752E4C0A}"/>
    <cellStyle name="Normal 5 7 2 2 3" xfId="1418" xr:uid="{EC22E222-4868-46DD-810D-8E360C95D88C}"/>
    <cellStyle name="Normal 5 7 2 2 3 2" xfId="3040" xr:uid="{474F008E-B73F-49C7-8299-29F65756D6CF}"/>
    <cellStyle name="Normal 5 7 2 2 3 3" xfId="3041" xr:uid="{6C534E5C-1B64-4E61-B6F8-A2BF0A2418E4}"/>
    <cellStyle name="Normal 5 7 2 2 3 4" xfId="3042" xr:uid="{CAC11F65-4A0E-4A77-8977-14DF4E6B9206}"/>
    <cellStyle name="Normal 5 7 2 2 4" xfId="3043" xr:uid="{278428C9-D151-44C8-B5D8-51D9334CAD7E}"/>
    <cellStyle name="Normal 5 7 2 2 5" xfId="3044" xr:uid="{EC89A444-5EEF-40AD-840D-01233BECEA26}"/>
    <cellStyle name="Normal 5 7 2 2 6" xfId="3045" xr:uid="{661977CE-35B5-41C8-9F5F-10B08E0225AD}"/>
    <cellStyle name="Normal 5 7 2 3" xfId="592" xr:uid="{EF10E5D9-996F-4590-BB91-14A7C776585F}"/>
    <cellStyle name="Normal 5 7 2 3 2" xfId="1419" xr:uid="{DDAE82C3-D5FF-4B9B-97D4-03A67C11892D}"/>
    <cellStyle name="Normal 5 7 2 3 2 2" xfId="3046" xr:uid="{E640CC46-59AA-4450-BD51-3D73544E0F06}"/>
    <cellStyle name="Normal 5 7 2 3 2 3" xfId="3047" xr:uid="{74BAEC25-E72D-4459-8055-5B3A1E659CE9}"/>
    <cellStyle name="Normal 5 7 2 3 2 4" xfId="3048" xr:uid="{F5CB801B-6E61-45A3-B75D-5339553BB642}"/>
    <cellStyle name="Normal 5 7 2 3 3" xfId="3049" xr:uid="{E220426D-69B2-4DC8-986C-C5493C9EA5C7}"/>
    <cellStyle name="Normal 5 7 2 3 4" xfId="3050" xr:uid="{8F528AFF-2C95-4EBB-BD12-1B890EB7A8BF}"/>
    <cellStyle name="Normal 5 7 2 3 5" xfId="3051" xr:uid="{2B79F73C-15FA-4B25-9B77-54FC17B13842}"/>
    <cellStyle name="Normal 5 7 2 4" xfId="1420" xr:uid="{6597BE47-1B66-4A39-992D-4554B9E29628}"/>
    <cellStyle name="Normal 5 7 2 4 2" xfId="3052" xr:uid="{E178D5E2-9495-4CFD-8ABC-EDB93934A87C}"/>
    <cellStyle name="Normal 5 7 2 4 3" xfId="3053" xr:uid="{041D594E-6B8A-443F-948C-9FCE87617F45}"/>
    <cellStyle name="Normal 5 7 2 4 4" xfId="3054" xr:uid="{3B5A4860-DD60-4346-AF5D-D480DB926288}"/>
    <cellStyle name="Normal 5 7 2 5" xfId="3055" xr:uid="{FF81B520-D991-4566-9426-E41CEE7D663F}"/>
    <cellStyle name="Normal 5 7 2 5 2" xfId="3056" xr:uid="{75BE93CB-711D-4140-B731-B007B62A1C0C}"/>
    <cellStyle name="Normal 5 7 2 5 3" xfId="3057" xr:uid="{CCE1E25E-250A-4BA6-8A6E-03C304240EA3}"/>
    <cellStyle name="Normal 5 7 2 5 4" xfId="3058" xr:uid="{2AFAB42E-C4D8-452D-9F45-5C5C2A859BA2}"/>
    <cellStyle name="Normal 5 7 2 6" xfId="3059" xr:uid="{1E07E4C4-0524-4E03-BAD5-CEFB6E94E3FC}"/>
    <cellStyle name="Normal 5 7 2 7" xfId="3060" xr:uid="{D059CD45-7824-47C7-9693-466C86FF35B9}"/>
    <cellStyle name="Normal 5 7 2 8" xfId="3061" xr:uid="{D6EC1A7F-C3FF-4EA3-93DD-05C18AB1A2E9}"/>
    <cellStyle name="Normal 5 7 3" xfId="315" xr:uid="{B814C33D-8E20-4B77-895E-D5E3E065E8AF}"/>
    <cellStyle name="Normal 5 7 3 2" xfId="593" xr:uid="{75A87C2D-EB41-42D4-9104-AA58417E9FB9}"/>
    <cellStyle name="Normal 5 7 3 2 2" xfId="594" xr:uid="{AE71EF92-6DFE-4ECC-8A8C-2E862A6A7E20}"/>
    <cellStyle name="Normal 5 7 3 2 3" xfId="3062" xr:uid="{65E67BF3-20A2-4E04-8BCF-CC23C1FE484C}"/>
    <cellStyle name="Normal 5 7 3 2 4" xfId="3063" xr:uid="{1E0384BB-BCF8-459B-9375-C0740418C389}"/>
    <cellStyle name="Normal 5 7 3 3" xfId="595" xr:uid="{22576787-FEA6-4139-8A2F-5DBDBD203AC7}"/>
    <cellStyle name="Normal 5 7 3 3 2" xfId="3064" xr:uid="{9426D25E-3D56-48BB-9AD4-7D008F9BB7E9}"/>
    <cellStyle name="Normal 5 7 3 3 3" xfId="3065" xr:uid="{73288BEA-4C81-4B87-8353-D91F7260276E}"/>
    <cellStyle name="Normal 5 7 3 3 4" xfId="3066" xr:uid="{77E25B44-F461-48E9-ABDC-8DB2DA0A0D91}"/>
    <cellStyle name="Normal 5 7 3 4" xfId="3067" xr:uid="{4380BFB9-3FA5-4FBA-97C2-36CA9016B3E8}"/>
    <cellStyle name="Normal 5 7 3 5" xfId="3068" xr:uid="{FCE54D03-43FB-49FC-A9D4-655E1B035358}"/>
    <cellStyle name="Normal 5 7 3 6" xfId="3069" xr:uid="{B07E2C36-12E3-4796-9B51-ACFEA6D25D84}"/>
    <cellStyle name="Normal 5 7 4" xfId="316" xr:uid="{1E8EDD05-F624-47A0-9574-4639AC481E7D}"/>
    <cellStyle name="Normal 5 7 4 2" xfId="596" xr:uid="{927C0D8A-29A4-4887-ABB1-C002D7ECB9A3}"/>
    <cellStyle name="Normal 5 7 4 2 2" xfId="3070" xr:uid="{A6E2B414-10A1-4444-95C8-50F3E67EE316}"/>
    <cellStyle name="Normal 5 7 4 2 3" xfId="3071" xr:uid="{E259A4CF-8EA1-4504-AC37-C0EF7CB06ECF}"/>
    <cellStyle name="Normal 5 7 4 2 4" xfId="3072" xr:uid="{431CE627-3118-4C78-98C8-D68D48C1B9F7}"/>
    <cellStyle name="Normal 5 7 4 3" xfId="3073" xr:uid="{311DE1FA-7981-4CC7-8ED8-BD408532A4F2}"/>
    <cellStyle name="Normal 5 7 4 4" xfId="3074" xr:uid="{34CD4ED5-F762-4D5F-AF7B-8E9FB4CC5137}"/>
    <cellStyle name="Normal 5 7 4 5" xfId="3075" xr:uid="{C3DA634B-6EEE-4AA1-8D75-37DA0C142FBA}"/>
    <cellStyle name="Normal 5 7 5" xfId="597" xr:uid="{16BE5AA8-8FBD-4DD0-8878-2C8C05684676}"/>
    <cellStyle name="Normal 5 7 5 2" xfId="3076" xr:uid="{9AAEED35-47AF-4844-94F5-F6F186976264}"/>
    <cellStyle name="Normal 5 7 5 3" xfId="3077" xr:uid="{6695AE89-E26D-4B95-929B-4CDF3AD3D254}"/>
    <cellStyle name="Normal 5 7 5 4" xfId="3078" xr:uid="{D65E6F46-335C-4975-BBEA-04010044CFE8}"/>
    <cellStyle name="Normal 5 7 6" xfId="3079" xr:uid="{95622CA7-945E-40B3-A679-4546DE4A06BB}"/>
    <cellStyle name="Normal 5 7 6 2" xfId="3080" xr:uid="{3E815DEA-D343-4A78-BF4C-668E59774CB0}"/>
    <cellStyle name="Normal 5 7 6 3" xfId="3081" xr:uid="{6879F0E6-1606-4257-85EE-E22BC6614F0E}"/>
    <cellStyle name="Normal 5 7 6 4" xfId="3082" xr:uid="{3F008E27-1868-4F32-B362-FD615A5C8AA3}"/>
    <cellStyle name="Normal 5 7 7" xfId="3083" xr:uid="{5B8B65A5-02EA-4B4C-9F43-1B3222B5146C}"/>
    <cellStyle name="Normal 5 7 8" xfId="3084" xr:uid="{84D47A10-42E7-48DF-8FDA-8FF798D5581F}"/>
    <cellStyle name="Normal 5 7 9" xfId="3085" xr:uid="{5D7158C3-61BC-4A15-BBB5-06CA813D2AC1}"/>
    <cellStyle name="Normal 5 8" xfId="108" xr:uid="{0770998B-370D-4CF1-89EC-D7F97686FE0C}"/>
    <cellStyle name="Normal 5 8 2" xfId="317" xr:uid="{A736080B-B268-4906-9471-6679970D354E}"/>
    <cellStyle name="Normal 5 8 2 2" xfId="598" xr:uid="{7C9A3464-7489-4945-90EF-332338A3D266}"/>
    <cellStyle name="Normal 5 8 2 2 2" xfId="1421" xr:uid="{2BBFC481-2AD2-4D0D-A24C-C23875014337}"/>
    <cellStyle name="Normal 5 8 2 2 2 2" xfId="1422" xr:uid="{6DB7ECD0-731B-49AF-B114-9E66F984DDB9}"/>
    <cellStyle name="Normal 5 8 2 2 3" xfId="1423" xr:uid="{F6DA2171-9C02-46DA-BD3E-D51F5C7D8DA0}"/>
    <cellStyle name="Normal 5 8 2 2 4" xfId="3086" xr:uid="{A577D0FE-7FF0-4A0D-B8F6-7F3270E17916}"/>
    <cellStyle name="Normal 5 8 2 3" xfId="1424" xr:uid="{3E80CF21-C143-40DF-9E24-D97B39B40F79}"/>
    <cellStyle name="Normal 5 8 2 3 2" xfId="1425" xr:uid="{4335848F-380D-4259-AE97-F6E9D3FF1114}"/>
    <cellStyle name="Normal 5 8 2 3 3" xfId="3087" xr:uid="{466330A4-CC95-4FF4-BB98-215E2D6CF9D3}"/>
    <cellStyle name="Normal 5 8 2 3 4" xfId="3088" xr:uid="{299F834F-569A-44C2-9878-332A9E67AF05}"/>
    <cellStyle name="Normal 5 8 2 4" xfId="1426" xr:uid="{4764526C-1426-41CF-B9A0-9312096CA6B0}"/>
    <cellStyle name="Normal 5 8 2 5" xfId="3089" xr:uid="{49283397-2363-48DF-89AD-1EEA58F92BF6}"/>
    <cellStyle name="Normal 5 8 2 6" xfId="3090" xr:uid="{57F9C490-ABDD-4990-B8BB-237DFE86454B}"/>
    <cellStyle name="Normal 5 8 3" xfId="599" xr:uid="{E229C71E-8C3F-45BF-8640-D9A2F844B7CA}"/>
    <cellStyle name="Normal 5 8 3 2" xfId="1427" xr:uid="{3B82C8AA-BFC0-467B-944D-5D5E981FFA3E}"/>
    <cellStyle name="Normal 5 8 3 2 2" xfId="1428" xr:uid="{3A4FC71A-182B-4973-A50E-578484084C7C}"/>
    <cellStyle name="Normal 5 8 3 2 3" xfId="3091" xr:uid="{CE559F6D-8AE7-44E6-A623-4A0232318543}"/>
    <cellStyle name="Normal 5 8 3 2 4" xfId="3092" xr:uid="{AE56829E-D39F-49B7-AB85-67B90C95013B}"/>
    <cellStyle name="Normal 5 8 3 3" xfId="1429" xr:uid="{0BA7333A-4339-46C2-92CE-610E85B4F853}"/>
    <cellStyle name="Normal 5 8 3 4" xfId="3093" xr:uid="{6BF84201-CFE7-4BD3-960E-1718FC23DE35}"/>
    <cellStyle name="Normal 5 8 3 5" xfId="3094" xr:uid="{B412A848-A4B0-4E8C-9E79-6DE2815A0137}"/>
    <cellStyle name="Normal 5 8 4" xfId="1430" xr:uid="{0BC7BCED-325F-4601-A5EC-F53A9B740517}"/>
    <cellStyle name="Normal 5 8 4 2" xfId="1431" xr:uid="{9C59F1B3-0F9F-466D-B955-C1BFA28BE9FA}"/>
    <cellStyle name="Normal 5 8 4 3" xfId="3095" xr:uid="{4E191F6C-E1FB-4757-86ED-169A52996B81}"/>
    <cellStyle name="Normal 5 8 4 4" xfId="3096" xr:uid="{E12C6CEF-2B4C-4FC9-ADEE-467D1477114B}"/>
    <cellStyle name="Normal 5 8 5" xfId="1432" xr:uid="{5D956A1C-B418-41A8-AB8F-C385EDB7749F}"/>
    <cellStyle name="Normal 5 8 5 2" xfId="3097" xr:uid="{CA31FAE9-A9A6-4216-927B-352589FC7F6B}"/>
    <cellStyle name="Normal 5 8 5 3" xfId="3098" xr:uid="{C7CDC438-AC99-4E27-BFA1-8B0CF3FE8F79}"/>
    <cellStyle name="Normal 5 8 5 4" xfId="3099" xr:uid="{A2BC25F7-A8EA-460F-A47E-95B972245A94}"/>
    <cellStyle name="Normal 5 8 6" xfId="3100" xr:uid="{ACD5C8E4-9E16-4C58-891A-C7E91362FD8C}"/>
    <cellStyle name="Normal 5 8 7" xfId="3101" xr:uid="{848AD79A-70AE-4001-B75E-E6C3338ED59A}"/>
    <cellStyle name="Normal 5 8 8" xfId="3102" xr:uid="{8D0E8CFD-F048-4B6C-99FD-89222C8A4C6E}"/>
    <cellStyle name="Normal 5 9" xfId="318" xr:uid="{5B2A2F80-AFEF-433D-A18F-7B4A3EFA1A5F}"/>
    <cellStyle name="Normal 5 9 2" xfId="600" xr:uid="{59A34499-FD07-4148-B274-4BAD0490D881}"/>
    <cellStyle name="Normal 5 9 2 2" xfId="601" xr:uid="{9A6BA1F4-FAEF-46BF-83A3-424BC789DDDD}"/>
    <cellStyle name="Normal 5 9 2 2 2" xfId="1433" xr:uid="{19C0FB31-7D34-4518-876D-F404F376DBE9}"/>
    <cellStyle name="Normal 5 9 2 2 3" xfId="3103" xr:uid="{2AF1E023-E1BE-4FDC-99B3-9C58414DC688}"/>
    <cellStyle name="Normal 5 9 2 2 4" xfId="3104" xr:uid="{C7B0AB7B-0B68-4715-AB57-E52E875DEB5E}"/>
    <cellStyle name="Normal 5 9 2 3" xfId="1434" xr:uid="{FCA07283-B258-4BC6-889A-79037F6F3493}"/>
    <cellStyle name="Normal 5 9 2 4" xfId="3105" xr:uid="{27223B6B-475C-4CAC-AEF7-BEE2F4DB3F76}"/>
    <cellStyle name="Normal 5 9 2 5" xfId="3106" xr:uid="{ADD53BBB-6B7B-4BC7-958A-E3B75755F371}"/>
    <cellStyle name="Normal 5 9 3" xfId="602" xr:uid="{966F1C5E-AD56-4C2E-8821-A40B3B0EBCD3}"/>
    <cellStyle name="Normal 5 9 3 2" xfId="1435" xr:uid="{45115C37-363A-40D2-8F45-13F4DE44AD18}"/>
    <cellStyle name="Normal 5 9 3 3" xfId="3107" xr:uid="{3F7EE58D-5583-477F-B061-00CB8FFF5407}"/>
    <cellStyle name="Normal 5 9 3 4" xfId="3108" xr:uid="{B13F5425-2590-40AE-89CB-9EA4DAA5151A}"/>
    <cellStyle name="Normal 5 9 4" xfId="1436" xr:uid="{64AFAA13-C1A0-4F15-A84E-D83C858F1092}"/>
    <cellStyle name="Normal 5 9 4 2" xfId="3109" xr:uid="{338DE63E-343B-4296-A6C1-75A203E38FD7}"/>
    <cellStyle name="Normal 5 9 4 3" xfId="3110" xr:uid="{A7FD3490-E011-4528-AFF8-E69DF70095B4}"/>
    <cellStyle name="Normal 5 9 4 4" xfId="3111" xr:uid="{AA568FF0-A257-410F-973A-B00BC8DC2C75}"/>
    <cellStyle name="Normal 5 9 5" xfId="3112" xr:uid="{C0509E19-202A-4F94-BF3E-B2C96F5C6719}"/>
    <cellStyle name="Normal 5 9 6" xfId="3113" xr:uid="{A0DE9355-A41D-4953-8DA5-36C8356D08C5}"/>
    <cellStyle name="Normal 5 9 7" xfId="3114" xr:uid="{26514F45-F684-46A8-B720-F1043C5030B0}"/>
    <cellStyle name="Normal 6" xfId="109" xr:uid="{4CA8EC9A-DEB8-4B67-B803-CB23E72E789F}"/>
    <cellStyle name="Normal 6 10" xfId="319" xr:uid="{7E6572D5-F027-4D28-92F5-5F46B82EB1E1}"/>
    <cellStyle name="Normal 6 10 2" xfId="1437" xr:uid="{0F16B4EB-2471-442F-B1A2-3A5FFA18DB13}"/>
    <cellStyle name="Normal 6 10 2 2" xfId="3115" xr:uid="{2074A5CC-D348-495B-8ED2-5A964C79019A}"/>
    <cellStyle name="Normal 6 10 2 2 2" xfId="4588" xr:uid="{D7D7DD27-C18E-43E3-8646-217F9CFAED69}"/>
    <cellStyle name="Normal 6 10 2 3" xfId="3116" xr:uid="{3AB0EA28-6DE8-44FF-A254-5FAE7A7196F9}"/>
    <cellStyle name="Normal 6 10 2 4" xfId="3117" xr:uid="{6D9848A5-3272-4DBF-BA57-35F4C055B5F5}"/>
    <cellStyle name="Normal 6 10 3" xfId="3118" xr:uid="{8D9A1665-867D-4573-B792-A9968AC0D79E}"/>
    <cellStyle name="Normal 6 10 4" xfId="3119" xr:uid="{B66EEBBE-7F48-4D6B-B21A-5ADBD547C7D1}"/>
    <cellStyle name="Normal 6 10 5" xfId="3120" xr:uid="{8061AB3E-615E-4A27-8977-509B96B333A5}"/>
    <cellStyle name="Normal 6 11" xfId="1438" xr:uid="{6C7ADB18-1213-400B-9D5F-45A77B4706AD}"/>
    <cellStyle name="Normal 6 11 2" xfId="3121" xr:uid="{199CDA5B-9759-41CC-8C6E-9789D3D52A5D}"/>
    <cellStyle name="Normal 6 11 3" xfId="3122" xr:uid="{CC25BF00-DF22-4C99-8988-51CE45171084}"/>
    <cellStyle name="Normal 6 11 4" xfId="3123" xr:uid="{AE91EF14-FB87-4AC3-A34C-4F62315584F8}"/>
    <cellStyle name="Normal 6 12" xfId="902" xr:uid="{B58E40DB-E908-4BBA-8D21-B399788A8BC2}"/>
    <cellStyle name="Normal 6 12 2" xfId="3124" xr:uid="{74F5B30A-C230-4D31-B23C-BD1E8D94F4EE}"/>
    <cellStyle name="Normal 6 12 3" xfId="3125" xr:uid="{C2B09004-1E69-4EFB-8C06-404AAB802AD1}"/>
    <cellStyle name="Normal 6 12 4" xfId="3126" xr:uid="{06F10331-4D1F-46AE-A231-F35B3885A10E}"/>
    <cellStyle name="Normal 6 13" xfId="899" xr:uid="{A12831BD-89B7-4733-ACC1-C636CC377A90}"/>
    <cellStyle name="Normal 6 13 2" xfId="3128" xr:uid="{5754B752-5395-49C1-8980-B16AB9614219}"/>
    <cellStyle name="Normal 6 13 3" xfId="4315" xr:uid="{E92B0928-FECC-4732-AFE2-A4008F3B75A0}"/>
    <cellStyle name="Normal 6 13 4" xfId="3127" xr:uid="{42FDA055-C9B4-4185-8BAF-969C167E1C09}"/>
    <cellStyle name="Normal 6 13 5" xfId="5319" xr:uid="{F31F0AC2-A0DB-4711-9A0A-8338FE1F83AD}"/>
    <cellStyle name="Normal 6 14" xfId="3129" xr:uid="{8AC28EBF-5F61-4D09-A693-BD9511E38557}"/>
    <cellStyle name="Normal 6 15" xfId="3130" xr:uid="{48C53FA9-DB79-4AD1-AF4A-2E6FEDAF2C7F}"/>
    <cellStyle name="Normal 6 16" xfId="3131" xr:uid="{4DE20565-D022-4097-930B-584818208677}"/>
    <cellStyle name="Normal 6 2" xfId="110" xr:uid="{773C2D45-9488-4B0E-821F-7E110E1B7520}"/>
    <cellStyle name="Normal 6 2 2" xfId="320" xr:uid="{F8456FD6-1C83-4823-8ED6-3A99E14218F2}"/>
    <cellStyle name="Normal 6 2 2 2" xfId="4671" xr:uid="{B07E8DFA-E76B-4F67-A667-52AE608D21B7}"/>
    <cellStyle name="Normal 6 2 3" xfId="4560" xr:uid="{3074DF87-958B-4EB9-81D9-EC4D19B689FD}"/>
    <cellStyle name="Normal 6 3" xfId="111" xr:uid="{9FE88404-8882-4082-9A65-B5B740028AD7}"/>
    <cellStyle name="Normal 6 3 10" xfId="3132" xr:uid="{D5743DEE-46B3-45D8-B4AA-0EA8167ED6E3}"/>
    <cellStyle name="Normal 6 3 11" xfId="3133" xr:uid="{72673A0A-D41B-4E1D-9C14-F32C0B8E7FE6}"/>
    <cellStyle name="Normal 6 3 2" xfId="112" xr:uid="{A6703694-E932-4537-BCC8-BE7FF658B194}"/>
    <cellStyle name="Normal 6 3 2 2" xfId="113" xr:uid="{038B0457-EF86-40F7-BB29-40C150104839}"/>
    <cellStyle name="Normal 6 3 2 2 2" xfId="321" xr:uid="{3A5D233B-BE92-4626-9FE1-38F3D5015442}"/>
    <cellStyle name="Normal 6 3 2 2 2 2" xfId="603" xr:uid="{6BCB274D-272F-4206-BB91-674D66B6C3CF}"/>
    <cellStyle name="Normal 6 3 2 2 2 2 2" xfId="604" xr:uid="{D3A48AC2-C7A0-43C4-83B1-08E423F40739}"/>
    <cellStyle name="Normal 6 3 2 2 2 2 2 2" xfId="1439" xr:uid="{7B50ECD9-1D7C-44FD-BA0E-B3B8A7F7B233}"/>
    <cellStyle name="Normal 6 3 2 2 2 2 2 2 2" xfId="1440" xr:uid="{DA31DF91-AED8-4E0E-AC5B-75A86BBCD9DD}"/>
    <cellStyle name="Normal 6 3 2 2 2 2 2 3" xfId="1441" xr:uid="{DCE9E4A4-F831-4CA3-836C-FE83009CFF24}"/>
    <cellStyle name="Normal 6 3 2 2 2 2 3" xfId="1442" xr:uid="{FE6A86ED-D518-42E1-8D6F-FB269A9C3189}"/>
    <cellStyle name="Normal 6 3 2 2 2 2 3 2" xfId="1443" xr:uid="{4FE08F95-B047-4FBC-8699-743641357BDE}"/>
    <cellStyle name="Normal 6 3 2 2 2 2 4" xfId="1444" xr:uid="{CC4A75BF-32CD-42C9-A448-D99838BA0844}"/>
    <cellStyle name="Normal 6 3 2 2 2 3" xfId="605" xr:uid="{394689E2-859E-4F98-8F2C-457DBC49E6A2}"/>
    <cellStyle name="Normal 6 3 2 2 2 3 2" xfId="1445" xr:uid="{0B989599-F778-47FC-B532-8FB01B29DA0A}"/>
    <cellStyle name="Normal 6 3 2 2 2 3 2 2" xfId="1446" xr:uid="{2A2B4F2F-3030-4242-95C2-0A5AEA98321D}"/>
    <cellStyle name="Normal 6 3 2 2 2 3 3" xfId="1447" xr:uid="{C6E19876-721E-4A4C-B776-36A342BAACC9}"/>
    <cellStyle name="Normal 6 3 2 2 2 3 4" xfId="3134" xr:uid="{DBB49347-E8E7-40DA-9131-2EDB322292CE}"/>
    <cellStyle name="Normal 6 3 2 2 2 4" xfId="1448" xr:uid="{DFFA223C-29B5-44B3-A3ED-7649E00B57D9}"/>
    <cellStyle name="Normal 6 3 2 2 2 4 2" xfId="1449" xr:uid="{6738B366-26C8-406E-9BDB-977A5BD2475F}"/>
    <cellStyle name="Normal 6 3 2 2 2 5" xfId="1450" xr:uid="{77EC1330-65C9-44B6-BDC8-9F9D9BA6E994}"/>
    <cellStyle name="Normal 6 3 2 2 2 6" xfId="3135" xr:uid="{E4EF2978-AFA7-4FB2-AEE4-B9AD2B35C3AE}"/>
    <cellStyle name="Normal 6 3 2 2 3" xfId="322" xr:uid="{C69C66BD-4CDB-41EF-8E71-EE255F15BA7D}"/>
    <cellStyle name="Normal 6 3 2 2 3 2" xfId="606" xr:uid="{EBEB3878-3DEB-4F57-B5B3-76AACF3EC158}"/>
    <cellStyle name="Normal 6 3 2 2 3 2 2" xfId="607" xr:uid="{05CB5834-FDE2-4326-A1AA-BE0877B95DC5}"/>
    <cellStyle name="Normal 6 3 2 2 3 2 2 2" xfId="1451" xr:uid="{2F3369BD-63DD-42DA-B57D-C2C3E1CB64D3}"/>
    <cellStyle name="Normal 6 3 2 2 3 2 2 2 2" xfId="1452" xr:uid="{2CC67CBB-36BC-4F5C-9195-B8EB932D8008}"/>
    <cellStyle name="Normal 6 3 2 2 3 2 2 3" xfId="1453" xr:uid="{1046DFC0-18ED-41E6-B2C8-57CC556B22FD}"/>
    <cellStyle name="Normal 6 3 2 2 3 2 3" xfId="1454" xr:uid="{499932C0-A945-4665-BD02-7CC6BCADE41C}"/>
    <cellStyle name="Normal 6 3 2 2 3 2 3 2" xfId="1455" xr:uid="{4ADED5E3-93C5-4F1D-9BAA-E74AC69F8B1A}"/>
    <cellStyle name="Normal 6 3 2 2 3 2 4" xfId="1456" xr:uid="{5E76F94B-F1D8-4DFF-8D7F-AACA2A88BA66}"/>
    <cellStyle name="Normal 6 3 2 2 3 3" xfId="608" xr:uid="{B6BCE66F-489F-4A4F-AE3D-61A1E9E5CD35}"/>
    <cellStyle name="Normal 6 3 2 2 3 3 2" xfId="1457" xr:uid="{7338F2D0-A08A-45E0-BCA0-66B21E198765}"/>
    <cellStyle name="Normal 6 3 2 2 3 3 2 2" xfId="1458" xr:uid="{D09EB0E0-B7F9-40C3-80C1-2C1619156135}"/>
    <cellStyle name="Normal 6 3 2 2 3 3 3" xfId="1459" xr:uid="{5EF43128-A916-405D-8C8A-24D7727D4654}"/>
    <cellStyle name="Normal 6 3 2 2 3 4" xfId="1460" xr:uid="{0006D2FB-CE11-4FF9-A60B-0F64CE8ABF5D}"/>
    <cellStyle name="Normal 6 3 2 2 3 4 2" xfId="1461" xr:uid="{D1FF6186-DDC1-48B9-B252-A2A7936F7C4F}"/>
    <cellStyle name="Normal 6 3 2 2 3 5" xfId="1462" xr:uid="{E84C9C5F-4638-492E-9A76-72738339404A}"/>
    <cellStyle name="Normal 6 3 2 2 4" xfId="609" xr:uid="{F5A7A343-F02A-4297-95FE-4B4A002C4322}"/>
    <cellStyle name="Normal 6 3 2 2 4 2" xfId="610" xr:uid="{3BC4915A-C439-4D1B-8207-37662224EA4D}"/>
    <cellStyle name="Normal 6 3 2 2 4 2 2" xfId="1463" xr:uid="{B77E2E46-E9F5-4944-9E7F-9337C47B631F}"/>
    <cellStyle name="Normal 6 3 2 2 4 2 2 2" xfId="1464" xr:uid="{5627B9D2-D6CC-4277-A5A1-2151B9E92346}"/>
    <cellStyle name="Normal 6 3 2 2 4 2 3" xfId="1465" xr:uid="{BD80C81C-D77A-4B62-905A-6457D04939B3}"/>
    <cellStyle name="Normal 6 3 2 2 4 3" xfId="1466" xr:uid="{8C2862F1-8A11-4BCA-B73F-DE0CBF96CA3E}"/>
    <cellStyle name="Normal 6 3 2 2 4 3 2" xfId="1467" xr:uid="{76380A8B-805D-44EA-AA73-D41A18C7958D}"/>
    <cellStyle name="Normal 6 3 2 2 4 4" xfId="1468" xr:uid="{1C778D8B-0185-4DF6-A85A-31F2FF623C19}"/>
    <cellStyle name="Normal 6 3 2 2 5" xfId="611" xr:uid="{B6476C78-3196-4DCF-9950-F82268A8649E}"/>
    <cellStyle name="Normal 6 3 2 2 5 2" xfId="1469" xr:uid="{07237A10-C25C-4024-8537-29AFD5B612FB}"/>
    <cellStyle name="Normal 6 3 2 2 5 2 2" xfId="1470" xr:uid="{95E1A4BF-2978-4088-898F-6769D136BACB}"/>
    <cellStyle name="Normal 6 3 2 2 5 3" xfId="1471" xr:uid="{E5616A44-14D6-48DC-B589-3071C3999562}"/>
    <cellStyle name="Normal 6 3 2 2 5 4" xfId="3136" xr:uid="{20EA79DE-A793-4D4A-B05C-1965EB39FE54}"/>
    <cellStyle name="Normal 6 3 2 2 6" xfId="1472" xr:uid="{45BB0C4F-47A6-4EA6-8C75-334666E6AA40}"/>
    <cellStyle name="Normal 6 3 2 2 6 2" xfId="1473" xr:uid="{189B8C8A-6D26-4925-8189-9C11EB2DE95A}"/>
    <cellStyle name="Normal 6 3 2 2 7" xfId="1474" xr:uid="{5CF99869-C039-43FB-8E84-7366A2663E35}"/>
    <cellStyle name="Normal 6 3 2 2 8" xfId="3137" xr:uid="{18A1E24D-4C69-468C-AB6C-65AFE304E7B5}"/>
    <cellStyle name="Normal 6 3 2 3" xfId="323" xr:uid="{212A8442-F96A-4165-A96D-B7408F63CBC0}"/>
    <cellStyle name="Normal 6 3 2 3 2" xfId="612" xr:uid="{6B8A37D6-29AC-412A-BE2C-82DBCA5525F5}"/>
    <cellStyle name="Normal 6 3 2 3 2 2" xfId="613" xr:uid="{A37D2A11-812F-4CF8-9FE1-F31A626A8527}"/>
    <cellStyle name="Normal 6 3 2 3 2 2 2" xfId="1475" xr:uid="{D9BFC332-9293-4D61-BE2C-75E296AED984}"/>
    <cellStyle name="Normal 6 3 2 3 2 2 2 2" xfId="1476" xr:uid="{103760FA-38C4-45EB-99D8-F3F026ECA247}"/>
    <cellStyle name="Normal 6 3 2 3 2 2 3" xfId="1477" xr:uid="{3E7186CE-75DD-4024-84F2-D244B93EF5BB}"/>
    <cellStyle name="Normal 6 3 2 3 2 3" xfId="1478" xr:uid="{83C6936D-D5E3-42E3-8CE9-31C10C340601}"/>
    <cellStyle name="Normal 6 3 2 3 2 3 2" xfId="1479" xr:uid="{4836CF34-616D-4748-98A0-1FE68DB14FAD}"/>
    <cellStyle name="Normal 6 3 2 3 2 4" xfId="1480" xr:uid="{C9E9B3F3-4B4F-4908-B17E-CD039604BBF3}"/>
    <cellStyle name="Normal 6 3 2 3 3" xfId="614" xr:uid="{DC402BD7-04B8-479F-B15C-E70C085A25B0}"/>
    <cellStyle name="Normal 6 3 2 3 3 2" xfId="1481" xr:uid="{BD793EFE-BF05-4A74-83A1-631BF4D4984F}"/>
    <cellStyle name="Normal 6 3 2 3 3 2 2" xfId="1482" xr:uid="{FE495464-E61D-4F86-80C0-2FACCB3707EB}"/>
    <cellStyle name="Normal 6 3 2 3 3 3" xfId="1483" xr:uid="{5C75C6A1-2805-44C9-9CC9-0EC927B5D476}"/>
    <cellStyle name="Normal 6 3 2 3 3 4" xfId="3138" xr:uid="{EE1E1104-5772-43D3-8A9C-83CD263339FD}"/>
    <cellStyle name="Normal 6 3 2 3 4" xfId="1484" xr:uid="{89643B5F-EF87-4484-B1B2-FF41FB2CE358}"/>
    <cellStyle name="Normal 6 3 2 3 4 2" xfId="1485" xr:uid="{B74B4743-1DBF-4D79-8C52-EAAA8CE41646}"/>
    <cellStyle name="Normal 6 3 2 3 5" xfId="1486" xr:uid="{73417D64-76A8-4B7E-87FE-8850876E4DF4}"/>
    <cellStyle name="Normal 6 3 2 3 6" xfId="3139" xr:uid="{CD6D70E4-70D6-426E-AD98-EE49C789D113}"/>
    <cellStyle name="Normal 6 3 2 4" xfId="324" xr:uid="{2D7B4534-259E-4C06-83E2-B116B865AD55}"/>
    <cellStyle name="Normal 6 3 2 4 2" xfId="615" xr:uid="{FD08CE8A-17E7-4BC8-A46B-6243D4366EF7}"/>
    <cellStyle name="Normal 6 3 2 4 2 2" xfId="616" xr:uid="{9BC6842C-1DDA-4C7E-9CE1-F0A345167BFB}"/>
    <cellStyle name="Normal 6 3 2 4 2 2 2" xfId="1487" xr:uid="{0BF9335C-8076-47AC-8555-A9FCC23A9850}"/>
    <cellStyle name="Normal 6 3 2 4 2 2 2 2" xfId="1488" xr:uid="{238E46EC-00C4-4177-A551-57B29BD899AA}"/>
    <cellStyle name="Normal 6 3 2 4 2 2 3" xfId="1489" xr:uid="{4ADD1A9D-3C17-41E0-BF6A-72D4C0F7B949}"/>
    <cellStyle name="Normal 6 3 2 4 2 3" xfId="1490" xr:uid="{06DCD1D0-4C37-436F-BEF0-49DE4497FFCA}"/>
    <cellStyle name="Normal 6 3 2 4 2 3 2" xfId="1491" xr:uid="{B4A15AAD-E97C-4EFA-A0C9-000753BCD205}"/>
    <cellStyle name="Normal 6 3 2 4 2 4" xfId="1492" xr:uid="{A1766088-5F30-4B8F-9B2A-A34833D5FBC1}"/>
    <cellStyle name="Normal 6 3 2 4 3" xfId="617" xr:uid="{894454EF-4E90-4D25-A476-D64586C17A6F}"/>
    <cellStyle name="Normal 6 3 2 4 3 2" xfId="1493" xr:uid="{F57500AE-A152-40BB-96C7-80220B996E88}"/>
    <cellStyle name="Normal 6 3 2 4 3 2 2" xfId="1494" xr:uid="{CC6859F6-B1CC-4C4D-AF73-8BF157D50FAC}"/>
    <cellStyle name="Normal 6 3 2 4 3 3" xfId="1495" xr:uid="{7AA7E4C1-1CF6-4453-9E4D-89013B0C03E0}"/>
    <cellStyle name="Normal 6 3 2 4 4" xfId="1496" xr:uid="{962A9C5D-91DA-46E9-A506-A3736F14BD1B}"/>
    <cellStyle name="Normal 6 3 2 4 4 2" xfId="1497" xr:uid="{B0CB1DF3-6A53-4585-BD60-B42901AF093C}"/>
    <cellStyle name="Normal 6 3 2 4 5" xfId="1498" xr:uid="{D0ED610B-E845-44CB-86ED-181211D69399}"/>
    <cellStyle name="Normal 6 3 2 5" xfId="325" xr:uid="{BBDDE24D-0734-4F0E-BD6D-93D2DFFA489F}"/>
    <cellStyle name="Normal 6 3 2 5 2" xfId="618" xr:uid="{E4A82764-4B94-48E4-BFBE-ECDBD3A62D94}"/>
    <cellStyle name="Normal 6 3 2 5 2 2" xfId="1499" xr:uid="{2C22F2F8-F5C0-426D-9213-02FC3107F5CD}"/>
    <cellStyle name="Normal 6 3 2 5 2 2 2" xfId="1500" xr:uid="{2BACB8BB-8AD5-45B8-B9F8-2E7163236649}"/>
    <cellStyle name="Normal 6 3 2 5 2 3" xfId="1501" xr:uid="{A9E4E312-9A79-4413-B736-4C756BF35EA3}"/>
    <cellStyle name="Normal 6 3 2 5 3" xfId="1502" xr:uid="{C52E47EB-7F2A-4276-BB87-7260D5E5B26B}"/>
    <cellStyle name="Normal 6 3 2 5 3 2" xfId="1503" xr:uid="{590FEB0C-21C9-412E-8B31-51DE7EC8EC13}"/>
    <cellStyle name="Normal 6 3 2 5 4" xfId="1504" xr:uid="{4824A523-4922-4D6C-8A00-9B3A37048214}"/>
    <cellStyle name="Normal 6 3 2 6" xfId="619" xr:uid="{8D3F3BE2-7E04-4479-BB36-B0016B2A31AB}"/>
    <cellStyle name="Normal 6 3 2 6 2" xfId="1505" xr:uid="{A3493DA1-D1B9-4859-8F23-B967EBD6520A}"/>
    <cellStyle name="Normal 6 3 2 6 2 2" xfId="1506" xr:uid="{6F0F57B2-279F-40CD-96A7-1CFFF7A6B1DD}"/>
    <cellStyle name="Normal 6 3 2 6 3" xfId="1507" xr:uid="{55ACE4AD-D32C-48BD-9F14-15595AE541C4}"/>
    <cellStyle name="Normal 6 3 2 6 4" xfId="3140" xr:uid="{8651F0E3-B263-4942-B666-7A9DAD9468DF}"/>
    <cellStyle name="Normal 6 3 2 7" xfId="1508" xr:uid="{49A3ED8F-7A5F-4D1F-8F5C-1F9211579698}"/>
    <cellStyle name="Normal 6 3 2 7 2" xfId="1509" xr:uid="{C56C887D-40EF-46BB-BE7D-71AD53B62848}"/>
    <cellStyle name="Normal 6 3 2 8" xfId="1510" xr:uid="{7F593688-E06C-42D2-9949-EE4DC9353F78}"/>
    <cellStyle name="Normal 6 3 2 9" xfId="3141" xr:uid="{D778C167-832F-4139-9D5E-AD4C8CB776ED}"/>
    <cellStyle name="Normal 6 3 3" xfId="114" xr:uid="{FE58EDC0-302A-4C2B-A5C3-96B8EFD59668}"/>
    <cellStyle name="Normal 6 3 3 2" xfId="115" xr:uid="{4512C274-ACA7-488B-B81A-33E69C50F805}"/>
    <cellStyle name="Normal 6 3 3 2 2" xfId="620" xr:uid="{7641242D-BFEA-4AB5-B1F1-322A0910D6D6}"/>
    <cellStyle name="Normal 6 3 3 2 2 2" xfId="621" xr:uid="{C076F03A-2636-4ED9-ACE0-362C45FE39CE}"/>
    <cellStyle name="Normal 6 3 3 2 2 2 2" xfId="1511" xr:uid="{3FEB3C0E-5758-4C88-AFDF-3316A9A73A25}"/>
    <cellStyle name="Normal 6 3 3 2 2 2 2 2" xfId="1512" xr:uid="{79FFD129-7BB1-4DB6-B15E-4FA84CB32CD3}"/>
    <cellStyle name="Normal 6 3 3 2 2 2 3" xfId="1513" xr:uid="{BDEA6F8C-DA44-4C3A-9116-2948D18BE261}"/>
    <cellStyle name="Normal 6 3 3 2 2 3" xfId="1514" xr:uid="{D8A03D18-195C-4846-8E16-AF00C771D617}"/>
    <cellStyle name="Normal 6 3 3 2 2 3 2" xfId="1515" xr:uid="{049F165E-33C4-40F0-9B20-73E7234C11AB}"/>
    <cellStyle name="Normal 6 3 3 2 2 4" xfId="1516" xr:uid="{C82EB35C-292A-458B-91D9-41DA1970FF4F}"/>
    <cellStyle name="Normal 6 3 3 2 3" xfId="622" xr:uid="{1864F25F-2F4B-473A-9286-E3C7F8A4899F}"/>
    <cellStyle name="Normal 6 3 3 2 3 2" xfId="1517" xr:uid="{E26E01D3-C183-4F72-90BE-2B384D0D3F24}"/>
    <cellStyle name="Normal 6 3 3 2 3 2 2" xfId="1518" xr:uid="{A503C6EC-F449-49FE-886F-604BA401E481}"/>
    <cellStyle name="Normal 6 3 3 2 3 3" xfId="1519" xr:uid="{AAC58266-02A9-4816-A163-F3DBE00DF01D}"/>
    <cellStyle name="Normal 6 3 3 2 3 4" xfId="3142" xr:uid="{53C89DBA-35A4-45CD-B2F3-5C699D717DFD}"/>
    <cellStyle name="Normal 6 3 3 2 4" xfId="1520" xr:uid="{2F9BB3F9-410E-4827-A375-99F3DD5BF69E}"/>
    <cellStyle name="Normal 6 3 3 2 4 2" xfId="1521" xr:uid="{48AB2FEA-C797-4C9E-A78E-1A2ED9B7A398}"/>
    <cellStyle name="Normal 6 3 3 2 5" xfId="1522" xr:uid="{56CA3FB2-26D2-4562-B708-7F216C89F0FC}"/>
    <cellStyle name="Normal 6 3 3 2 6" xfId="3143" xr:uid="{EB826D19-8DEB-4C5A-8E2F-5CBC5A7BBB8D}"/>
    <cellStyle name="Normal 6 3 3 3" xfId="326" xr:uid="{715C7231-8653-4CD8-BA11-F28DE018C4C5}"/>
    <cellStyle name="Normal 6 3 3 3 2" xfId="623" xr:uid="{63F026CC-AC0D-40B2-B688-CF746D68169D}"/>
    <cellStyle name="Normal 6 3 3 3 2 2" xfId="624" xr:uid="{6CAFEE69-A2CA-4546-9B1C-725BBE81F99B}"/>
    <cellStyle name="Normal 6 3 3 3 2 2 2" xfId="1523" xr:uid="{8A49E85B-452A-4FC7-AC6C-BF0534523C09}"/>
    <cellStyle name="Normal 6 3 3 3 2 2 2 2" xfId="1524" xr:uid="{25EBDBF9-CF94-4E09-BB3A-F0293A670BB6}"/>
    <cellStyle name="Normal 6 3 3 3 2 2 3" xfId="1525" xr:uid="{0D5B6D5F-992E-4BC1-B753-8DD09AC2393E}"/>
    <cellStyle name="Normal 6 3 3 3 2 3" xfId="1526" xr:uid="{29BC3E81-6E40-4462-8F21-4E5F9478ABDA}"/>
    <cellStyle name="Normal 6 3 3 3 2 3 2" xfId="1527" xr:uid="{7FECB954-6C33-4400-B7B6-51682266A6EB}"/>
    <cellStyle name="Normal 6 3 3 3 2 4" xfId="1528" xr:uid="{4A815AD1-07DB-4189-B806-B3ADCBA887DB}"/>
    <cellStyle name="Normal 6 3 3 3 3" xfId="625" xr:uid="{39DB229B-E1A0-4F80-814E-DFCF8D83606B}"/>
    <cellStyle name="Normal 6 3 3 3 3 2" xfId="1529" xr:uid="{41C16218-BB25-42C0-9450-5094FE77F4F9}"/>
    <cellStyle name="Normal 6 3 3 3 3 2 2" xfId="1530" xr:uid="{9C03C930-171A-4B4A-A30A-A799A951E728}"/>
    <cellStyle name="Normal 6 3 3 3 3 3" xfId="1531" xr:uid="{979E334A-5626-4882-ACBF-2484788FABCE}"/>
    <cellStyle name="Normal 6 3 3 3 4" xfId="1532" xr:uid="{8B595AD6-4D61-4E4F-820A-AEFFB4AB7D09}"/>
    <cellStyle name="Normal 6 3 3 3 4 2" xfId="1533" xr:uid="{8C1C80A1-9040-4642-A2EF-862E372D37EE}"/>
    <cellStyle name="Normal 6 3 3 3 5" xfId="1534" xr:uid="{F66BB669-1FDA-4CB8-90CC-6FE28706AC5D}"/>
    <cellStyle name="Normal 6 3 3 4" xfId="327" xr:uid="{13FF8A2D-0338-402E-83A7-9DD814581279}"/>
    <cellStyle name="Normal 6 3 3 4 2" xfId="626" xr:uid="{2E8989A0-14E3-4E71-A359-605200918303}"/>
    <cellStyle name="Normal 6 3 3 4 2 2" xfId="1535" xr:uid="{C220BE7E-16FB-4263-B8AF-72E22CAB0622}"/>
    <cellStyle name="Normal 6 3 3 4 2 2 2" xfId="1536" xr:uid="{F9A2F8AF-03A6-4161-AB8C-9F9802806879}"/>
    <cellStyle name="Normal 6 3 3 4 2 3" xfId="1537" xr:uid="{6BC831B4-A379-46D4-A6B4-52DD1BC6D932}"/>
    <cellStyle name="Normal 6 3 3 4 3" xfId="1538" xr:uid="{C4F6027B-32FC-4558-8006-F0126FB1A276}"/>
    <cellStyle name="Normal 6 3 3 4 3 2" xfId="1539" xr:uid="{7B08C5F0-050C-46A5-8C2E-FB7B8E958434}"/>
    <cellStyle name="Normal 6 3 3 4 4" xfId="1540" xr:uid="{2B1AF9AE-9BD6-462B-9EB3-0C8FEFD5199B}"/>
    <cellStyle name="Normal 6 3 3 5" xfId="627" xr:uid="{19EAC0C7-E2E9-4659-AE25-BE887408895E}"/>
    <cellStyle name="Normal 6 3 3 5 2" xfId="1541" xr:uid="{BE7D25C4-4371-46BB-AFB1-7482CEAB8550}"/>
    <cellStyle name="Normal 6 3 3 5 2 2" xfId="1542" xr:uid="{1B78C183-83F4-4DE6-9BC8-467EC7B03F3D}"/>
    <cellStyle name="Normal 6 3 3 5 3" xfId="1543" xr:uid="{F72C0231-A2AF-480F-BA2B-B2ED5AE8DFD5}"/>
    <cellStyle name="Normal 6 3 3 5 4" xfId="3144" xr:uid="{429CFCE1-82C7-493F-8CF4-B52FECA2384F}"/>
    <cellStyle name="Normal 6 3 3 6" xfId="1544" xr:uid="{2C8160A9-A589-4E27-B6DD-A49A1258ACAF}"/>
    <cellStyle name="Normal 6 3 3 6 2" xfId="1545" xr:uid="{D97C063F-9FEC-47A7-A4D5-0D9195ABB630}"/>
    <cellStyle name="Normal 6 3 3 7" xfId="1546" xr:uid="{A0D9A662-555F-46CA-9B66-2CF0D3330006}"/>
    <cellStyle name="Normal 6 3 3 8" xfId="3145" xr:uid="{DE419B4D-FE54-40D8-A575-F4F9B84694AF}"/>
    <cellStyle name="Normal 6 3 4" xfId="116" xr:uid="{7BA055AA-DA6A-4A0B-8014-84A1CB9E5436}"/>
    <cellStyle name="Normal 6 3 4 2" xfId="447" xr:uid="{47F97615-5C44-4CD7-8951-B9C47E9AED6E}"/>
    <cellStyle name="Normal 6 3 4 2 2" xfId="628" xr:uid="{30E59808-3549-4383-8880-FCD66C1B36AD}"/>
    <cellStyle name="Normal 6 3 4 2 2 2" xfId="1547" xr:uid="{70F9631E-9215-4536-802A-ADA2093A3FE0}"/>
    <cellStyle name="Normal 6 3 4 2 2 2 2" xfId="1548" xr:uid="{1E4BBEFE-B811-4573-BD79-512FF957C15C}"/>
    <cellStyle name="Normal 6 3 4 2 2 3" xfId="1549" xr:uid="{2B695E6F-39D1-4C9C-8676-FA2305034E46}"/>
    <cellStyle name="Normal 6 3 4 2 2 4" xfId="3146" xr:uid="{EA55F081-8EDE-42CC-8ED9-6B7896EF02DD}"/>
    <cellStyle name="Normal 6 3 4 2 3" xfId="1550" xr:uid="{C0DC81AB-C6BF-4EFD-9B3E-D27B71116BF9}"/>
    <cellStyle name="Normal 6 3 4 2 3 2" xfId="1551" xr:uid="{0C5C16AE-1D8E-40E2-963C-663EA159B6E1}"/>
    <cellStyle name="Normal 6 3 4 2 4" xfId="1552" xr:uid="{08FA7B83-016D-46F6-9BB1-1A867D253CB5}"/>
    <cellStyle name="Normal 6 3 4 2 5" xfId="3147" xr:uid="{6F1172EB-DF31-4AF3-9C9C-DA7866FA147F}"/>
    <cellStyle name="Normal 6 3 4 3" xfId="629" xr:uid="{AB3D1145-5326-4122-B516-C5FD7F004536}"/>
    <cellStyle name="Normal 6 3 4 3 2" xfId="1553" xr:uid="{7B9436F0-2A01-4B0F-8BE8-A216593B442C}"/>
    <cellStyle name="Normal 6 3 4 3 2 2" xfId="1554" xr:uid="{9B18D008-F814-4926-B1CD-967E4EF815D4}"/>
    <cellStyle name="Normal 6 3 4 3 3" xfId="1555" xr:uid="{4E878FA3-5979-460E-B9EA-22F5A0AFE05C}"/>
    <cellStyle name="Normal 6 3 4 3 4" xfId="3148" xr:uid="{0486A85E-F02C-46D3-B486-7DE1DAB223E1}"/>
    <cellStyle name="Normal 6 3 4 4" xfId="1556" xr:uid="{B1ACD07A-B5CF-4715-9992-31C33A3C3D90}"/>
    <cellStyle name="Normal 6 3 4 4 2" xfId="1557" xr:uid="{F6EA959C-3465-4198-8D3B-B4CC7512C523}"/>
    <cellStyle name="Normal 6 3 4 4 3" xfId="3149" xr:uid="{EE6C8A37-6ED6-4838-B880-2305C6916A56}"/>
    <cellStyle name="Normal 6 3 4 4 4" xfId="3150" xr:uid="{B6C1C395-B1B1-42B4-B892-4950FCC7E695}"/>
    <cellStyle name="Normal 6 3 4 5" xfId="1558" xr:uid="{A000456B-1104-41E8-A343-AA41EABDF0CD}"/>
    <cellStyle name="Normal 6 3 4 6" xfId="3151" xr:uid="{E00D9D42-14ED-4CC1-A6E1-B9016D83C56F}"/>
    <cellStyle name="Normal 6 3 4 7" xfId="3152" xr:uid="{82E7DBDB-9885-4738-BA1D-AD668FE90D30}"/>
    <cellStyle name="Normal 6 3 4 8" xfId="5340" xr:uid="{42D3D7DF-4059-468A-9FFC-C2156BE97377}"/>
    <cellStyle name="Normal 6 3 5" xfId="328" xr:uid="{D7C55153-3A51-400D-91BB-FFC95BF5BE26}"/>
    <cellStyle name="Normal 6 3 5 2" xfId="630" xr:uid="{0C56F077-4D8F-4C7A-A925-3A877F30B9DD}"/>
    <cellStyle name="Normal 6 3 5 2 2" xfId="631" xr:uid="{B3EFFE17-E27D-42D3-9258-D60C1C363330}"/>
    <cellStyle name="Normal 6 3 5 2 2 2" xfId="1559" xr:uid="{17E620D5-0B74-4979-AFC3-3BF2538706FE}"/>
    <cellStyle name="Normal 6 3 5 2 2 2 2" xfId="1560" xr:uid="{DA3FB599-7297-49E1-AAA6-DB6A26321A60}"/>
    <cellStyle name="Normal 6 3 5 2 2 3" xfId="1561" xr:uid="{B572C80C-D593-4BC7-AED3-55A5DE1CBB5C}"/>
    <cellStyle name="Normal 6 3 5 2 3" xfId="1562" xr:uid="{B56AD723-D402-4D86-8F6D-FA985170DEBF}"/>
    <cellStyle name="Normal 6 3 5 2 3 2" xfId="1563" xr:uid="{6C8CB857-3765-4DE1-9E5E-C690C38E02CB}"/>
    <cellStyle name="Normal 6 3 5 2 4" xfId="1564" xr:uid="{705075A8-8A07-4242-946C-D0BA67F46975}"/>
    <cellStyle name="Normal 6 3 5 3" xfId="632" xr:uid="{9B60F2F4-F909-4BFD-84DE-BBBCA735FB09}"/>
    <cellStyle name="Normal 6 3 5 3 2" xfId="1565" xr:uid="{228DDA99-8920-4CF3-8AB2-3064BB6DE623}"/>
    <cellStyle name="Normal 6 3 5 3 2 2" xfId="1566" xr:uid="{98740707-934C-412A-92C4-161643DEE48B}"/>
    <cellStyle name="Normal 6 3 5 3 3" xfId="1567" xr:uid="{F7E06A5D-75A3-44AE-80FA-1D6C363824D6}"/>
    <cellStyle name="Normal 6 3 5 3 4" xfId="3153" xr:uid="{BEAFDDC2-889E-4C9D-AA5A-95B037CBD352}"/>
    <cellStyle name="Normal 6 3 5 4" xfId="1568" xr:uid="{52CF585D-3D92-4796-8844-16D204AC7AC4}"/>
    <cellStyle name="Normal 6 3 5 4 2" xfId="1569" xr:uid="{D206909A-7543-44DD-B4E8-606BF87B7483}"/>
    <cellStyle name="Normal 6 3 5 5" xfId="1570" xr:uid="{F546CEB7-2840-4218-B41A-4CBFC57070AC}"/>
    <cellStyle name="Normal 6 3 5 6" xfId="3154" xr:uid="{D8801211-D971-4D8C-BD13-F37DA6FA9DBA}"/>
    <cellStyle name="Normal 6 3 6" xfId="329" xr:uid="{3D4BD336-ABF8-4B49-A65B-936EA4D082B0}"/>
    <cellStyle name="Normal 6 3 6 2" xfId="633" xr:uid="{514A8C7C-E17F-41C9-96F1-695AF37A0DFA}"/>
    <cellStyle name="Normal 6 3 6 2 2" xfId="1571" xr:uid="{D035178C-9419-470F-94BF-537736E5C1F3}"/>
    <cellStyle name="Normal 6 3 6 2 2 2" xfId="1572" xr:uid="{33967B9E-2B6C-4B4D-BD4A-A8983416CD29}"/>
    <cellStyle name="Normal 6 3 6 2 3" xfId="1573" xr:uid="{6742BE91-FE79-4D5B-8181-1EB6A173E726}"/>
    <cellStyle name="Normal 6 3 6 2 4" xfId="3155" xr:uid="{D6F0F3BC-647B-4437-8209-9907265BA1AD}"/>
    <cellStyle name="Normal 6 3 6 3" xfId="1574" xr:uid="{F8353709-FC05-436A-800A-235274BDD7C0}"/>
    <cellStyle name="Normal 6 3 6 3 2" xfId="1575" xr:uid="{F1F50079-2543-4497-A578-107B085D96C0}"/>
    <cellStyle name="Normal 6 3 6 4" xfId="1576" xr:uid="{AD04B523-E316-4A91-A6AF-C9507346C8AE}"/>
    <cellStyle name="Normal 6 3 6 5" xfId="3156" xr:uid="{21BCE15D-988A-4690-BA15-8C1C5B5BCBD0}"/>
    <cellStyle name="Normal 6 3 7" xfId="634" xr:uid="{7832D8EF-E6F2-4442-BA0A-7C0CE3204040}"/>
    <cellStyle name="Normal 6 3 7 2" xfId="1577" xr:uid="{34A0A135-C0EF-41B5-95DF-29DED3465436}"/>
    <cellStyle name="Normal 6 3 7 2 2" xfId="1578" xr:uid="{D719579F-63F7-4B4F-AE7D-8E5600DE8723}"/>
    <cellStyle name="Normal 6 3 7 3" xfId="1579" xr:uid="{4E0698BB-0E3C-4872-851A-9BA45A5AE291}"/>
    <cellStyle name="Normal 6 3 7 4" xfId="3157" xr:uid="{25088EFB-8677-4E41-B28C-D53BA8D0007D}"/>
    <cellStyle name="Normal 6 3 8" xfId="1580" xr:uid="{A5A2A71B-4B14-4EEC-B6B4-047C3AF57B8D}"/>
    <cellStyle name="Normal 6 3 8 2" xfId="1581" xr:uid="{9F18D636-9A85-4D17-BFE7-3F188F0CCD83}"/>
    <cellStyle name="Normal 6 3 8 3" xfId="3158" xr:uid="{F624E53B-3292-43F2-8910-FF352D7A4BF5}"/>
    <cellStyle name="Normal 6 3 8 4" xfId="3159" xr:uid="{FD7F528A-B69B-492C-B5C7-33B5C13A35B0}"/>
    <cellStyle name="Normal 6 3 9" xfId="1582" xr:uid="{3EBCF753-56FD-4600-815B-0686DD1D57EE}"/>
    <cellStyle name="Normal 6 3 9 2" xfId="4718" xr:uid="{05AFADAD-B005-4988-864B-72F62E0D5D0B}"/>
    <cellStyle name="Normal 6 4" xfId="117" xr:uid="{D46980EF-AD4A-4931-A4F4-864CC408EB98}"/>
    <cellStyle name="Normal 6 4 10" xfId="3160" xr:uid="{AFDB2EB8-BD69-481F-8F59-818AAC1C1DD9}"/>
    <cellStyle name="Normal 6 4 11" xfId="3161" xr:uid="{0FCC6FA1-8624-4C94-959C-2090EA875100}"/>
    <cellStyle name="Normal 6 4 2" xfId="118" xr:uid="{4BB36B59-A433-40EF-A655-249C6D85FC32}"/>
    <cellStyle name="Normal 6 4 2 2" xfId="119" xr:uid="{AB4C323C-1C55-4A91-B48B-FEA1BD9A7044}"/>
    <cellStyle name="Normal 6 4 2 2 2" xfId="330" xr:uid="{00B08E7C-4C19-4F5A-B657-48BFC8744F1E}"/>
    <cellStyle name="Normal 6 4 2 2 2 2" xfId="635" xr:uid="{0F90C208-A4DE-4A48-A4EA-7702A40F8F13}"/>
    <cellStyle name="Normal 6 4 2 2 2 2 2" xfId="1583" xr:uid="{6C929F96-8F13-4039-9535-0EA8D5A631C2}"/>
    <cellStyle name="Normal 6 4 2 2 2 2 2 2" xfId="1584" xr:uid="{22B3EB01-3477-4BE7-B34E-A8BDA60CB32E}"/>
    <cellStyle name="Normal 6 4 2 2 2 2 3" xfId="1585" xr:uid="{B86E9DB3-CE49-4A45-99D6-EA02C90871ED}"/>
    <cellStyle name="Normal 6 4 2 2 2 2 4" xfId="3162" xr:uid="{5A0FBE43-B4F4-46BB-874F-DE2C6A3B9E31}"/>
    <cellStyle name="Normal 6 4 2 2 2 3" xfId="1586" xr:uid="{0488CC23-FFED-414C-8F0F-4D665048AE23}"/>
    <cellStyle name="Normal 6 4 2 2 2 3 2" xfId="1587" xr:uid="{D60D6851-CAAC-4ED9-AD3D-B59B11E28D81}"/>
    <cellStyle name="Normal 6 4 2 2 2 3 3" xfId="3163" xr:uid="{7AD77305-0A17-4E24-ADE2-6FD790A36202}"/>
    <cellStyle name="Normal 6 4 2 2 2 3 4" xfId="3164" xr:uid="{679CEE99-67B3-4EDA-AEC9-DE58AAFFA4ED}"/>
    <cellStyle name="Normal 6 4 2 2 2 4" xfId="1588" xr:uid="{DEB5262D-340B-4F58-B3B9-99E1C8CA5548}"/>
    <cellStyle name="Normal 6 4 2 2 2 5" xfId="3165" xr:uid="{776E9A9C-64CE-4D88-82CE-914F1254EB6C}"/>
    <cellStyle name="Normal 6 4 2 2 2 6" xfId="3166" xr:uid="{4B99B080-BFD5-4BA5-B5CB-72CB61614BCF}"/>
    <cellStyle name="Normal 6 4 2 2 3" xfId="636" xr:uid="{B9769774-FB4F-4223-A508-936782761242}"/>
    <cellStyle name="Normal 6 4 2 2 3 2" xfId="1589" xr:uid="{1B6A374F-581F-4E81-B4E3-8EBEACC69B4E}"/>
    <cellStyle name="Normal 6 4 2 2 3 2 2" xfId="1590" xr:uid="{7406E21A-58D6-4149-A89B-67A5525DDB4C}"/>
    <cellStyle name="Normal 6 4 2 2 3 2 3" xfId="3167" xr:uid="{EA3D5AA3-4572-4F83-A16A-BB74F173E7DF}"/>
    <cellStyle name="Normal 6 4 2 2 3 2 4" xfId="3168" xr:uid="{8B42A9E1-A3C4-44CF-A21A-1852BF854DCF}"/>
    <cellStyle name="Normal 6 4 2 2 3 3" xfId="1591" xr:uid="{491DFA20-6682-4B4A-8F78-797DD3BADD13}"/>
    <cellStyle name="Normal 6 4 2 2 3 4" xfId="3169" xr:uid="{4FA257FA-9A4E-432A-A977-F473BAB6A9F4}"/>
    <cellStyle name="Normal 6 4 2 2 3 5" xfId="3170" xr:uid="{C60020C5-754B-425A-AC45-C16BA4A7BEBF}"/>
    <cellStyle name="Normal 6 4 2 2 4" xfId="1592" xr:uid="{9DADF408-ADFD-43FC-B1A6-78ECC59805AB}"/>
    <cellStyle name="Normal 6 4 2 2 4 2" xfId="1593" xr:uid="{70C5C711-3C74-48FD-8504-9EF782D23BD9}"/>
    <cellStyle name="Normal 6 4 2 2 4 3" xfId="3171" xr:uid="{DD47FECA-6B4D-4AB7-B0F3-E49827B89FC5}"/>
    <cellStyle name="Normal 6 4 2 2 4 4" xfId="3172" xr:uid="{B420E8DA-9DDB-4B05-8DDD-CB6D24B5D373}"/>
    <cellStyle name="Normal 6 4 2 2 5" xfId="1594" xr:uid="{F24A6B3C-23CA-4E7F-A1B4-ABD0566C9B3C}"/>
    <cellStyle name="Normal 6 4 2 2 5 2" xfId="3173" xr:uid="{BF970B32-08CC-497F-A9CD-C491486DDBE9}"/>
    <cellStyle name="Normal 6 4 2 2 5 3" xfId="3174" xr:uid="{0BB9FFD5-626B-4B26-AD3F-6D37AD73E0DD}"/>
    <cellStyle name="Normal 6 4 2 2 5 4" xfId="3175" xr:uid="{64E7D563-AE11-452C-B7A4-C28E14ACE898}"/>
    <cellStyle name="Normal 6 4 2 2 6" xfId="3176" xr:uid="{B52DA152-7617-4114-80EC-4039ECA0D18D}"/>
    <cellStyle name="Normal 6 4 2 2 7" xfId="3177" xr:uid="{A907DB17-DD51-40DD-B035-8AE78F6A4DAF}"/>
    <cellStyle name="Normal 6 4 2 2 8" xfId="3178" xr:uid="{FA7FE870-EBE1-4830-87DA-9A086E14BE6E}"/>
    <cellStyle name="Normal 6 4 2 3" xfId="331" xr:uid="{D8E7CFB1-2AE4-4E27-B825-D47824F41A08}"/>
    <cellStyle name="Normal 6 4 2 3 2" xfId="637" xr:uid="{8AA0E14F-282C-4790-9CE0-D2254D9B4864}"/>
    <cellStyle name="Normal 6 4 2 3 2 2" xfId="638" xr:uid="{86EDD614-2C75-43F3-B434-8974C21C3DD5}"/>
    <cellStyle name="Normal 6 4 2 3 2 2 2" xfId="1595" xr:uid="{AEC5904F-FF09-46A7-9681-8ABA4C3109ED}"/>
    <cellStyle name="Normal 6 4 2 3 2 2 2 2" xfId="1596" xr:uid="{7422F3C2-A5D8-4F2B-8E1A-4BC0FCAF679E}"/>
    <cellStyle name="Normal 6 4 2 3 2 2 3" xfId="1597" xr:uid="{3CA08C8B-3C6B-4EF6-B7B2-C10E204B10F9}"/>
    <cellStyle name="Normal 6 4 2 3 2 3" xfId="1598" xr:uid="{00BB49E4-107C-47F5-823C-75D8651717BE}"/>
    <cellStyle name="Normal 6 4 2 3 2 3 2" xfId="1599" xr:uid="{5AC3107C-B85B-43D6-8D11-6FB573CCEB38}"/>
    <cellStyle name="Normal 6 4 2 3 2 4" xfId="1600" xr:uid="{7FA0FE4B-FC30-4543-86E5-E588DF46F410}"/>
    <cellStyle name="Normal 6 4 2 3 3" xfId="639" xr:uid="{FB46896C-BF76-4C5B-AD40-E3E40D61A74D}"/>
    <cellStyle name="Normal 6 4 2 3 3 2" xfId="1601" xr:uid="{DE4338DE-F979-4643-97D7-2492CD3881D6}"/>
    <cellStyle name="Normal 6 4 2 3 3 2 2" xfId="1602" xr:uid="{EDED53BF-8B51-4CB8-BBC9-B87BFFFCE901}"/>
    <cellStyle name="Normal 6 4 2 3 3 3" xfId="1603" xr:uid="{13E7AB22-B6FE-46F8-A265-E046C839AAC8}"/>
    <cellStyle name="Normal 6 4 2 3 3 4" xfId="3179" xr:uid="{FEF19620-4935-4FF3-BF67-7E5BCB7CD9C6}"/>
    <cellStyle name="Normal 6 4 2 3 4" xfId="1604" xr:uid="{9821DCA2-817D-4CA4-8CF9-6B567104F0B5}"/>
    <cellStyle name="Normal 6 4 2 3 4 2" xfId="1605" xr:uid="{C7BA7826-082E-419A-A1A8-201215C99BAA}"/>
    <cellStyle name="Normal 6 4 2 3 5" xfId="1606" xr:uid="{EC210C7E-E86B-405E-9697-0A70C519B214}"/>
    <cellStyle name="Normal 6 4 2 3 6" xfId="3180" xr:uid="{70761F15-D4BA-4951-9572-B82035AE5CB8}"/>
    <cellStyle name="Normal 6 4 2 4" xfId="332" xr:uid="{E458847A-588F-4D5F-9B6B-729CF8530B14}"/>
    <cellStyle name="Normal 6 4 2 4 2" xfId="640" xr:uid="{2B5BA3B9-7E62-438A-9D16-17168EB3EEBC}"/>
    <cellStyle name="Normal 6 4 2 4 2 2" xfId="1607" xr:uid="{DDA414B6-113A-4A52-B7E2-FAD4628B6327}"/>
    <cellStyle name="Normal 6 4 2 4 2 2 2" xfId="1608" xr:uid="{7428D609-BCBA-471D-A6B8-9D28B93EA7F7}"/>
    <cellStyle name="Normal 6 4 2 4 2 3" xfId="1609" xr:uid="{EA7CA8C8-14B7-4EB9-A735-2E36D90EE81E}"/>
    <cellStyle name="Normal 6 4 2 4 2 4" xfId="3181" xr:uid="{19160EF0-8108-42F9-A186-E720B3508D24}"/>
    <cellStyle name="Normal 6 4 2 4 3" xfId="1610" xr:uid="{3AF0BAA6-4319-40A7-87B7-218430260B94}"/>
    <cellStyle name="Normal 6 4 2 4 3 2" xfId="1611" xr:uid="{3A33A2A1-ADA6-4378-80B4-67A43C7D7691}"/>
    <cellStyle name="Normal 6 4 2 4 4" xfId="1612" xr:uid="{82FED692-EF40-4573-A414-5601507DB815}"/>
    <cellStyle name="Normal 6 4 2 4 5" xfId="3182" xr:uid="{BD977DB1-6933-4C6E-9B64-1CF70EB1B94C}"/>
    <cellStyle name="Normal 6 4 2 5" xfId="333" xr:uid="{82453263-96E2-4D71-B625-25BFBEE42A1B}"/>
    <cellStyle name="Normal 6 4 2 5 2" xfId="1613" xr:uid="{9D0CF9DB-9C2F-41BB-8046-E92F20C7E635}"/>
    <cellStyle name="Normal 6 4 2 5 2 2" xfId="1614" xr:uid="{67A2AAC2-36A7-4ADE-A00A-552C397943E7}"/>
    <cellStyle name="Normal 6 4 2 5 3" xfId="1615" xr:uid="{1A208D60-49A8-427D-887A-57B613EDAEF8}"/>
    <cellStyle name="Normal 6 4 2 5 4" xfId="3183" xr:uid="{8C7B0C27-5B47-477B-A3DE-B1263EDFC393}"/>
    <cellStyle name="Normal 6 4 2 6" xfId="1616" xr:uid="{851DF4C4-6855-48A5-A971-99C21AC793A5}"/>
    <cellStyle name="Normal 6 4 2 6 2" xfId="1617" xr:uid="{481771A6-2DE9-4A44-BD41-FF2A2E6F26DB}"/>
    <cellStyle name="Normal 6 4 2 6 3" xfId="3184" xr:uid="{BD0738AB-10EB-4BC0-A871-BBDA4224A959}"/>
    <cellStyle name="Normal 6 4 2 6 4" xfId="3185" xr:uid="{D4791C93-B140-4CF9-82C8-E6223561D0FA}"/>
    <cellStyle name="Normal 6 4 2 7" xfId="1618" xr:uid="{EC800B30-0955-4337-89DA-A90DBAE19676}"/>
    <cellStyle name="Normal 6 4 2 8" xfId="3186" xr:uid="{CF0A7C77-F00A-4DB6-9AFC-6E4CB9A0F32B}"/>
    <cellStyle name="Normal 6 4 2 9" xfId="3187" xr:uid="{5F658AFB-F95F-46ED-AB3C-AB6B0B6FB888}"/>
    <cellStyle name="Normal 6 4 3" xfId="120" xr:uid="{FA591CA1-F5C3-4901-9B12-AF679A961484}"/>
    <cellStyle name="Normal 6 4 3 2" xfId="121" xr:uid="{BB20A1EB-BA5C-4EA6-80C8-2681D1095511}"/>
    <cellStyle name="Normal 6 4 3 2 2" xfId="641" xr:uid="{A9335DBA-DE6B-47C6-A57C-FFA4C71F3A7F}"/>
    <cellStyle name="Normal 6 4 3 2 2 2" xfId="1619" xr:uid="{7D5A50D2-AE5C-423C-AA83-0A2A5896C7B3}"/>
    <cellStyle name="Normal 6 4 3 2 2 2 2" xfId="1620" xr:uid="{E23D3AD3-1359-4C66-8DB3-BE410A84A096}"/>
    <cellStyle name="Normal 6 4 3 2 2 2 2 2" xfId="4476" xr:uid="{FD75E429-6673-4F25-B12A-540081B50CB1}"/>
    <cellStyle name="Normal 6 4 3 2 2 2 3" xfId="4477" xr:uid="{FB7A4016-F97B-475F-BF88-3AA41E396B80}"/>
    <cellStyle name="Normal 6 4 3 2 2 3" xfId="1621" xr:uid="{704D2EF4-72DD-4072-9AC7-12A35EEC143C}"/>
    <cellStyle name="Normal 6 4 3 2 2 3 2" xfId="4478" xr:uid="{0404DF10-FA99-4051-8D93-53E7422DFC8C}"/>
    <cellStyle name="Normal 6 4 3 2 2 4" xfId="3188" xr:uid="{260CFFDB-1226-40BD-80AE-DDD50F9581A5}"/>
    <cellStyle name="Normal 6 4 3 2 3" xfId="1622" xr:uid="{06BEE8C2-BAD8-4AE8-8C1D-723D419ECD60}"/>
    <cellStyle name="Normal 6 4 3 2 3 2" xfId="1623" xr:uid="{ACD32AF5-116E-43FB-9A3B-C261618F34A6}"/>
    <cellStyle name="Normal 6 4 3 2 3 2 2" xfId="4479" xr:uid="{6BBAE3B2-23FA-42C1-B3E6-54B689C77034}"/>
    <cellStyle name="Normal 6 4 3 2 3 3" xfId="3189" xr:uid="{C3EDB12C-0494-400F-9F69-E58770B89B6B}"/>
    <cellStyle name="Normal 6 4 3 2 3 4" xfId="3190" xr:uid="{EC6797C9-B34D-4130-9E0F-15D1762185EC}"/>
    <cellStyle name="Normal 6 4 3 2 4" xfId="1624" xr:uid="{A85315DC-EEAB-4F1D-910F-68DEA31CECBB}"/>
    <cellStyle name="Normal 6 4 3 2 4 2" xfId="4480" xr:uid="{F56B6AF1-56FF-44FE-9304-DF51DC86B4B0}"/>
    <cellStyle name="Normal 6 4 3 2 5" xfId="3191" xr:uid="{2012490E-C8BC-40B4-8DBB-0133C2CB08D7}"/>
    <cellStyle name="Normal 6 4 3 2 6" xfId="3192" xr:uid="{E28819DF-2154-4663-872D-DBA57B15F701}"/>
    <cellStyle name="Normal 6 4 3 3" xfId="334" xr:uid="{6581E6BB-DC4A-477E-801B-89D8046135F2}"/>
    <cellStyle name="Normal 6 4 3 3 2" xfId="1625" xr:uid="{67376905-2CA0-4F8F-9EF0-91D42D043C1F}"/>
    <cellStyle name="Normal 6 4 3 3 2 2" xfId="1626" xr:uid="{9E7486FB-6B6F-42D9-97BC-C57C74BFC547}"/>
    <cellStyle name="Normal 6 4 3 3 2 2 2" xfId="4481" xr:uid="{B9C65974-D5E1-480C-8066-6478D7BC4BA7}"/>
    <cellStyle name="Normal 6 4 3 3 2 3" xfId="3193" xr:uid="{F174A20A-1EF6-44E7-8BB4-5DAA0B10EE12}"/>
    <cellStyle name="Normal 6 4 3 3 2 4" xfId="3194" xr:uid="{D6F7B9F2-F671-46BE-BC7A-33F39FE3E020}"/>
    <cellStyle name="Normal 6 4 3 3 3" xfId="1627" xr:uid="{E3319419-50A7-42BB-8EC6-0A06F621DA5D}"/>
    <cellStyle name="Normal 6 4 3 3 3 2" xfId="4482" xr:uid="{F802C5F7-2C05-453A-86E9-4D848A785B32}"/>
    <cellStyle name="Normal 6 4 3 3 4" xfId="3195" xr:uid="{AF9F4529-D0ED-4974-A36D-B5817480326E}"/>
    <cellStyle name="Normal 6 4 3 3 5" xfId="3196" xr:uid="{6A7A8B33-0522-4E91-B3C6-2BA3B92A12A5}"/>
    <cellStyle name="Normal 6 4 3 4" xfId="1628" xr:uid="{D7320DEF-684D-4BBF-8C77-4766A70DDB6D}"/>
    <cellStyle name="Normal 6 4 3 4 2" xfId="1629" xr:uid="{F88981F7-2865-4898-9F62-5F91808822EC}"/>
    <cellStyle name="Normal 6 4 3 4 2 2" xfId="4483" xr:uid="{D3AF62A9-2A7C-4DE0-BDFC-7CD356011B74}"/>
    <cellStyle name="Normal 6 4 3 4 3" xfId="3197" xr:uid="{D7687964-8CF4-4259-9F81-289E3718CC21}"/>
    <cellStyle name="Normal 6 4 3 4 4" xfId="3198" xr:uid="{944CCCC7-EFB2-4336-A5E4-29909917F49C}"/>
    <cellStyle name="Normal 6 4 3 5" xfId="1630" xr:uid="{F66FE555-8D1E-444B-8F2B-A3B7BF5D67EA}"/>
    <cellStyle name="Normal 6 4 3 5 2" xfId="3199" xr:uid="{405D0FDC-CC78-4506-9875-C2EC1B4B6030}"/>
    <cellStyle name="Normal 6 4 3 5 3" xfId="3200" xr:uid="{1068C942-F92B-45FE-8739-F8BAC823998C}"/>
    <cellStyle name="Normal 6 4 3 5 4" xfId="3201" xr:uid="{A2BBB6D0-1DAC-4087-AB09-D28D23262B74}"/>
    <cellStyle name="Normal 6 4 3 6" xfId="3202" xr:uid="{2D275174-6E92-4EA8-AA45-1A2B5FF86486}"/>
    <cellStyle name="Normal 6 4 3 7" xfId="3203" xr:uid="{97C69F10-A8A3-4CEC-9293-8BFF792F0487}"/>
    <cellStyle name="Normal 6 4 3 8" xfId="3204" xr:uid="{1D362D2B-EA7F-43EF-B567-4174BF718D83}"/>
    <cellStyle name="Normal 6 4 4" xfId="122" xr:uid="{0019D354-7472-4F2D-8989-B268FC177821}"/>
    <cellStyle name="Normal 6 4 4 2" xfId="642" xr:uid="{D1C4B160-1F36-4757-A127-4F2F865380AF}"/>
    <cellStyle name="Normal 6 4 4 2 2" xfId="643" xr:uid="{8C4052B0-3B50-476C-BF1B-E682A9E50712}"/>
    <cellStyle name="Normal 6 4 4 2 2 2" xfId="1631" xr:uid="{91125814-A25D-4731-B692-9D65B08F5956}"/>
    <cellStyle name="Normal 6 4 4 2 2 2 2" xfId="1632" xr:uid="{2FD7D850-3177-44FB-8B20-C5BF19010C31}"/>
    <cellStyle name="Normal 6 4 4 2 2 3" xfId="1633" xr:uid="{D651B9DF-2729-49D3-8221-806B1B30EA72}"/>
    <cellStyle name="Normal 6 4 4 2 2 4" xfId="3205" xr:uid="{D6F99ADD-4623-4101-8C04-2E3477B50B6A}"/>
    <cellStyle name="Normal 6 4 4 2 3" xfId="1634" xr:uid="{F2AEFF89-B791-4F31-B0F5-211FBB33545A}"/>
    <cellStyle name="Normal 6 4 4 2 3 2" xfId="1635" xr:uid="{52360FAA-C707-408E-982E-5194D57B20A3}"/>
    <cellStyle name="Normal 6 4 4 2 4" xfId="1636" xr:uid="{A50FFBF1-69A0-473F-AA38-976E0AD3A55D}"/>
    <cellStyle name="Normal 6 4 4 2 5" xfId="3206" xr:uid="{0D1FA30E-575E-4176-9467-765FD5601793}"/>
    <cellStyle name="Normal 6 4 4 3" xfId="644" xr:uid="{C102A673-AD34-485E-9966-2F6D95A2F5C2}"/>
    <cellStyle name="Normal 6 4 4 3 2" xfId="1637" xr:uid="{4FA68AC8-5FF8-4AD7-A548-E0918A731593}"/>
    <cellStyle name="Normal 6 4 4 3 2 2" xfId="1638" xr:uid="{9C157B26-1408-4A9C-80CE-CF49A58EEAC5}"/>
    <cellStyle name="Normal 6 4 4 3 3" xfId="1639" xr:uid="{0E9BCA69-8486-42A9-9785-DF5D91222F90}"/>
    <cellStyle name="Normal 6 4 4 3 4" xfId="3207" xr:uid="{D30BE44F-658A-4DA0-88FF-A7B1C40CD3CC}"/>
    <cellStyle name="Normal 6 4 4 4" xfId="1640" xr:uid="{5E22C35C-FD27-41A6-A77F-B1D223D311C3}"/>
    <cellStyle name="Normal 6 4 4 4 2" xfId="1641" xr:uid="{9E1C32EF-91A1-45B5-9E1F-33C18055418D}"/>
    <cellStyle name="Normal 6 4 4 4 3" xfId="3208" xr:uid="{1D1E9B48-68E7-461D-92C9-A6D841A05341}"/>
    <cellStyle name="Normal 6 4 4 4 4" xfId="3209" xr:uid="{FEB7E978-3424-4F70-885F-80B0B78458F3}"/>
    <cellStyle name="Normal 6 4 4 5" xfId="1642" xr:uid="{E7732C8F-B050-419C-B936-5073919EF666}"/>
    <cellStyle name="Normal 6 4 4 6" xfId="3210" xr:uid="{5F047F1B-DBFE-4286-8E25-3ACB3AB4AB9C}"/>
    <cellStyle name="Normal 6 4 4 7" xfId="3211" xr:uid="{03F59220-E902-4022-BA8F-B8391651E87A}"/>
    <cellStyle name="Normal 6 4 5" xfId="335" xr:uid="{CC9769AD-F15B-49A3-8B6A-1C02CA8638F8}"/>
    <cellStyle name="Normal 6 4 5 2" xfId="645" xr:uid="{018F7395-93A0-4489-834B-66DEF6189A61}"/>
    <cellStyle name="Normal 6 4 5 2 2" xfId="1643" xr:uid="{0BDC7E67-E55C-49A7-829B-26CCC6F23956}"/>
    <cellStyle name="Normal 6 4 5 2 2 2" xfId="1644" xr:uid="{DAE9B860-D8D0-4887-AECB-A8E4FEA38328}"/>
    <cellStyle name="Normal 6 4 5 2 3" xfId="1645" xr:uid="{2A815E94-4B3B-44A6-8173-182F1CCE6E07}"/>
    <cellStyle name="Normal 6 4 5 2 4" xfId="3212" xr:uid="{21802E6B-98F5-4AB8-9636-71CE4E362385}"/>
    <cellStyle name="Normal 6 4 5 3" xfId="1646" xr:uid="{3963EAE4-E202-4F6A-96AB-78590845A690}"/>
    <cellStyle name="Normal 6 4 5 3 2" xfId="1647" xr:uid="{FEA0016F-564F-4E83-8A0A-503DE8AA7208}"/>
    <cellStyle name="Normal 6 4 5 3 3" xfId="3213" xr:uid="{147BD454-D4A1-435D-9EB2-C46E1B844678}"/>
    <cellStyle name="Normal 6 4 5 3 4" xfId="3214" xr:uid="{EB0265D5-4199-45E2-AD57-E3DBAD4F7ECE}"/>
    <cellStyle name="Normal 6 4 5 4" xfId="1648" xr:uid="{473DBE6A-4C40-4547-BA2A-E38F9BC81888}"/>
    <cellStyle name="Normal 6 4 5 5" xfId="3215" xr:uid="{6B474DA1-3995-4E73-AA5D-6443E0CF460B}"/>
    <cellStyle name="Normal 6 4 5 6" xfId="3216" xr:uid="{07B03792-E6DE-4905-A7E2-E50ACA2FE02E}"/>
    <cellStyle name="Normal 6 4 6" xfId="336" xr:uid="{B88FEAC9-13E6-4954-B50E-AFCD63ECA7B1}"/>
    <cellStyle name="Normal 6 4 6 2" xfId="1649" xr:uid="{39919FC3-F5EE-4486-9748-056A61D500C0}"/>
    <cellStyle name="Normal 6 4 6 2 2" xfId="1650" xr:uid="{25EF7D7E-FD19-468D-AD69-863B89F40DA6}"/>
    <cellStyle name="Normal 6 4 6 2 3" xfId="3217" xr:uid="{D6E81075-A9FC-4610-A2F3-1E076BFF5AB8}"/>
    <cellStyle name="Normal 6 4 6 2 4" xfId="3218" xr:uid="{FB88404A-142A-450B-A288-3C524BC0A12F}"/>
    <cellStyle name="Normal 6 4 6 3" xfId="1651" xr:uid="{D3ACB33E-6CF4-47B8-BF50-EF48CBCD6FF6}"/>
    <cellStyle name="Normal 6 4 6 4" xfId="3219" xr:uid="{35D3F288-EA5E-47E3-8183-69A3188ED4E6}"/>
    <cellStyle name="Normal 6 4 6 5" xfId="3220" xr:uid="{8C40DB28-45FD-476D-8C7A-F2F5A497BD5B}"/>
    <cellStyle name="Normal 6 4 7" xfId="1652" xr:uid="{36DA8CD2-021D-4E37-B9F2-723963A25B1F}"/>
    <cellStyle name="Normal 6 4 7 2" xfId="1653" xr:uid="{9CCFB3F4-D51F-4364-9F80-1BD5DFB341BD}"/>
    <cellStyle name="Normal 6 4 7 3" xfId="3221" xr:uid="{4911964F-5ABF-48EE-9D10-FD2689811776}"/>
    <cellStyle name="Normal 6 4 7 3 2" xfId="4407" xr:uid="{9B331DE5-5D5A-45F9-A9A1-2D5F414278E3}"/>
    <cellStyle name="Normal 6 4 7 3 3" xfId="4685" xr:uid="{51D6A4FA-2D11-4629-865D-E34C0CF9D264}"/>
    <cellStyle name="Normal 6 4 7 4" xfId="3222" xr:uid="{970BF8D4-6F8F-4F38-8CA6-D383CEA114F4}"/>
    <cellStyle name="Normal 6 4 8" xfId="1654" xr:uid="{F75B0F97-095D-4936-8904-C83B1D8C28C4}"/>
    <cellStyle name="Normal 6 4 8 2" xfId="3223" xr:uid="{F4767A5D-5A45-44BD-B88D-06FB1A37CBF6}"/>
    <cellStyle name="Normal 6 4 8 3" xfId="3224" xr:uid="{82ED8124-03EA-4D2B-958D-69C05C9E4AA5}"/>
    <cellStyle name="Normal 6 4 8 4" xfId="3225" xr:uid="{023B5872-DC0B-4F41-A14E-363DC6541D9A}"/>
    <cellStyle name="Normal 6 4 9" xfId="3226" xr:uid="{132C05A7-83D0-433B-8C23-D72429E02EAD}"/>
    <cellStyle name="Normal 6 5" xfId="123" xr:uid="{D8FDC471-E03A-452A-8358-51678B1E5F5B}"/>
    <cellStyle name="Normal 6 5 10" xfId="3227" xr:uid="{BFC7A8F4-B3B4-463A-905F-CF76D9FAB82F}"/>
    <cellStyle name="Normal 6 5 11" xfId="3228" xr:uid="{E63C5E5C-3F1E-4BC8-AA38-E265AFA8D13B}"/>
    <cellStyle name="Normal 6 5 2" xfId="124" xr:uid="{DD2660A0-1DBF-41A3-8805-B5F48F128163}"/>
    <cellStyle name="Normal 6 5 2 2" xfId="337" xr:uid="{7BB94188-C163-40EC-95FD-BBE9C8FB3F62}"/>
    <cellStyle name="Normal 6 5 2 2 2" xfId="646" xr:uid="{5D740202-9236-424D-B80A-CA2C02BC46AD}"/>
    <cellStyle name="Normal 6 5 2 2 2 2" xfId="647" xr:uid="{A78BB88C-B745-463D-9BF1-6D0FEC53965F}"/>
    <cellStyle name="Normal 6 5 2 2 2 2 2" xfId="1655" xr:uid="{077C471B-E987-466D-94DD-DAA24DAC1569}"/>
    <cellStyle name="Normal 6 5 2 2 2 2 3" xfId="3229" xr:uid="{00788EE7-7BE0-45E1-BEC1-F1DBC7081840}"/>
    <cellStyle name="Normal 6 5 2 2 2 2 4" xfId="3230" xr:uid="{012FAD29-85FE-4E88-B532-C9CCB86AAEF6}"/>
    <cellStyle name="Normal 6 5 2 2 2 3" xfId="1656" xr:uid="{62C34198-E1CE-4B24-88CF-D316613080C0}"/>
    <cellStyle name="Normal 6 5 2 2 2 3 2" xfId="3231" xr:uid="{D491A3A5-EA6C-4104-8854-846DDFB67F0E}"/>
    <cellStyle name="Normal 6 5 2 2 2 3 3" xfId="3232" xr:uid="{C5EF3AD8-E522-490C-86FD-60C0FAF8E8D3}"/>
    <cellStyle name="Normal 6 5 2 2 2 3 4" xfId="3233" xr:uid="{FB135CE3-C788-4CCA-AC60-18E35AAE8C05}"/>
    <cellStyle name="Normal 6 5 2 2 2 4" xfId="3234" xr:uid="{21DF96E5-A8C0-4C5B-947E-FD42F4A2A8B1}"/>
    <cellStyle name="Normal 6 5 2 2 2 5" xfId="3235" xr:uid="{B97FF31A-AA32-4F44-A9AB-B97B8C9FA1DA}"/>
    <cellStyle name="Normal 6 5 2 2 2 6" xfId="3236" xr:uid="{A0F2C85B-FF37-4FCB-8E35-51699347C4D3}"/>
    <cellStyle name="Normal 6 5 2 2 3" xfId="648" xr:uid="{46A1DC22-8DEA-43CC-806D-EE471217741D}"/>
    <cellStyle name="Normal 6 5 2 2 3 2" xfId="1657" xr:uid="{BCCCDF46-34ED-452D-9C52-2CC255A87433}"/>
    <cellStyle name="Normal 6 5 2 2 3 2 2" xfId="3237" xr:uid="{B46A2CC4-F79A-4BC0-B50D-B6C4689A9436}"/>
    <cellStyle name="Normal 6 5 2 2 3 2 3" xfId="3238" xr:uid="{58713720-8CEB-4E3A-A5F1-F803B09BB6F8}"/>
    <cellStyle name="Normal 6 5 2 2 3 2 4" xfId="3239" xr:uid="{E3196415-9CE8-42BF-95A6-F0764C1F2D52}"/>
    <cellStyle name="Normal 6 5 2 2 3 3" xfId="3240" xr:uid="{F2BBE9D2-CA05-48D8-9454-BB091ADB58A0}"/>
    <cellStyle name="Normal 6 5 2 2 3 4" xfId="3241" xr:uid="{27D38E4D-828A-4C8A-A67B-40DAEAAF2959}"/>
    <cellStyle name="Normal 6 5 2 2 3 5" xfId="3242" xr:uid="{38184911-9499-4699-8D9D-6E69AE618885}"/>
    <cellStyle name="Normal 6 5 2 2 4" xfId="1658" xr:uid="{7F5D532C-37F9-48CB-81B7-1E3682BA265F}"/>
    <cellStyle name="Normal 6 5 2 2 4 2" xfId="3243" xr:uid="{FB8C21F0-6AD7-4B49-BAE3-11A27DDDB98E}"/>
    <cellStyle name="Normal 6 5 2 2 4 3" xfId="3244" xr:uid="{6512D164-0DF2-4CB7-95B6-95F6FAA5DC66}"/>
    <cellStyle name="Normal 6 5 2 2 4 4" xfId="3245" xr:uid="{6E0A874F-3952-422E-880B-7D140DACD1D4}"/>
    <cellStyle name="Normal 6 5 2 2 5" xfId="3246" xr:uid="{33DC290B-DAF4-404C-A4F4-F2B1B505EE42}"/>
    <cellStyle name="Normal 6 5 2 2 5 2" xfId="3247" xr:uid="{3881CC77-6E34-4787-8D24-9645E4EF0B02}"/>
    <cellStyle name="Normal 6 5 2 2 5 3" xfId="3248" xr:uid="{3402EF22-3D34-42A9-A6EE-A9147C38B0C7}"/>
    <cellStyle name="Normal 6 5 2 2 5 4" xfId="3249" xr:uid="{B829B275-3CFB-4293-9130-8FC87E86BC0C}"/>
    <cellStyle name="Normal 6 5 2 2 6" xfId="3250" xr:uid="{8C855CAB-215E-49CC-A64D-1B367693AFA3}"/>
    <cellStyle name="Normal 6 5 2 2 7" xfId="3251" xr:uid="{EE9BEEF5-1714-46C7-A76C-06A447F4604B}"/>
    <cellStyle name="Normal 6 5 2 2 8" xfId="3252" xr:uid="{B3E3A901-0474-48EC-902E-47D27382F26A}"/>
    <cellStyle name="Normal 6 5 2 3" xfId="649" xr:uid="{45A7B2F0-6552-419D-A8D5-4CDD38DA8664}"/>
    <cellStyle name="Normal 6 5 2 3 2" xfId="650" xr:uid="{856BF782-06EC-464C-A340-567A59B389AF}"/>
    <cellStyle name="Normal 6 5 2 3 2 2" xfId="651" xr:uid="{7B879002-B8D0-42D5-B127-CF5590A66C69}"/>
    <cellStyle name="Normal 6 5 2 3 2 3" xfId="3253" xr:uid="{8D811DA1-C686-4C95-8B92-A0A98AAC4A07}"/>
    <cellStyle name="Normal 6 5 2 3 2 4" xfId="3254" xr:uid="{D8BD580B-BCA5-4481-8ED0-1C4B91FE7D1D}"/>
    <cellStyle name="Normal 6 5 2 3 3" xfId="652" xr:uid="{F8795BE8-BB29-444C-9F10-DC07A81C998E}"/>
    <cellStyle name="Normal 6 5 2 3 3 2" xfId="3255" xr:uid="{25EA87A3-A164-4C91-A38A-E5544913C753}"/>
    <cellStyle name="Normal 6 5 2 3 3 3" xfId="3256" xr:uid="{A3DEA148-9F42-458F-84A4-5390F34FB892}"/>
    <cellStyle name="Normal 6 5 2 3 3 4" xfId="3257" xr:uid="{CBEE321B-55C7-441D-A56F-6D4E57C2A0FA}"/>
    <cellStyle name="Normal 6 5 2 3 4" xfId="3258" xr:uid="{BD956422-F893-4040-A310-C2188F298635}"/>
    <cellStyle name="Normal 6 5 2 3 5" xfId="3259" xr:uid="{B4E6867F-B48E-4C69-B072-8983F6F33703}"/>
    <cellStyle name="Normal 6 5 2 3 6" xfId="3260" xr:uid="{079C6A75-4B87-48B5-814E-C7079BB2A236}"/>
    <cellStyle name="Normal 6 5 2 4" xfId="653" xr:uid="{2DF31E88-23FC-4547-9567-520407F77435}"/>
    <cellStyle name="Normal 6 5 2 4 2" xfId="654" xr:uid="{6F005EDF-0570-4443-9366-F2DD05930053}"/>
    <cellStyle name="Normal 6 5 2 4 2 2" xfId="3261" xr:uid="{42D72913-B35C-4C51-807D-642EA3FCAD1C}"/>
    <cellStyle name="Normal 6 5 2 4 2 3" xfId="3262" xr:uid="{E9DA7A51-4549-4BC5-A256-D4079D0C3344}"/>
    <cellStyle name="Normal 6 5 2 4 2 4" xfId="3263" xr:uid="{238C6B5A-2933-4B1D-83D6-3F74348B31A5}"/>
    <cellStyle name="Normal 6 5 2 4 3" xfId="3264" xr:uid="{BA2D113D-E9C5-45D2-940A-468F59E8A844}"/>
    <cellStyle name="Normal 6 5 2 4 4" xfId="3265" xr:uid="{F4AC91D5-7CF3-41F1-9016-1E29494F5B42}"/>
    <cellStyle name="Normal 6 5 2 4 5" xfId="3266" xr:uid="{DAE17769-8F13-441D-BB7F-B31D5E5594A5}"/>
    <cellStyle name="Normal 6 5 2 5" xfId="655" xr:uid="{349B1194-1F82-4B22-863E-00C5D95CB23D}"/>
    <cellStyle name="Normal 6 5 2 5 2" xfId="3267" xr:uid="{1567EB70-1780-4183-8F45-A53482FF7CED}"/>
    <cellStyle name="Normal 6 5 2 5 3" xfId="3268" xr:uid="{0E8D21FB-E008-498D-B790-FEDF64DD5049}"/>
    <cellStyle name="Normal 6 5 2 5 4" xfId="3269" xr:uid="{3D9A1450-2871-4CBE-9CFE-5C85D7BA5FAA}"/>
    <cellStyle name="Normal 6 5 2 6" xfId="3270" xr:uid="{352D2D2F-77E1-4D15-9BB1-CDB6DBE9033B}"/>
    <cellStyle name="Normal 6 5 2 6 2" xfId="3271" xr:uid="{F187DE96-47B0-4258-89DC-3AC259900FEA}"/>
    <cellStyle name="Normal 6 5 2 6 3" xfId="3272" xr:uid="{57825A39-8F4E-4E99-A728-1628237A4520}"/>
    <cellStyle name="Normal 6 5 2 6 4" xfId="3273" xr:uid="{31A26F3C-8B75-4BE5-9A51-A45BE4CE8B93}"/>
    <cellStyle name="Normal 6 5 2 7" xfId="3274" xr:uid="{56DFD3F2-979E-4B39-9031-EA9AA4F721EF}"/>
    <cellStyle name="Normal 6 5 2 8" xfId="3275" xr:uid="{D2DCCA23-CD0D-4142-8142-8F711AC9393C}"/>
    <cellStyle name="Normal 6 5 2 9" xfId="3276" xr:uid="{63D895A9-9E3F-4E67-AB51-DF0E16571E2E}"/>
    <cellStyle name="Normal 6 5 3" xfId="338" xr:uid="{BAFC04AF-9F70-4213-8374-C19804714DEF}"/>
    <cellStyle name="Normal 6 5 3 2" xfId="656" xr:uid="{B51FC854-C7D9-4133-9630-B90EC59B06AD}"/>
    <cellStyle name="Normal 6 5 3 2 2" xfId="657" xr:uid="{0E55680E-598A-4A3C-BCFC-C9469E8F922B}"/>
    <cellStyle name="Normal 6 5 3 2 2 2" xfId="1659" xr:uid="{0B10C61C-2B55-41B9-9201-27808FBD1FD8}"/>
    <cellStyle name="Normal 6 5 3 2 2 2 2" xfId="1660" xr:uid="{E8B0BC4D-575C-43E9-B882-0B0A41F564FF}"/>
    <cellStyle name="Normal 6 5 3 2 2 3" xfId="1661" xr:uid="{2F38CBA5-47D6-4BD2-AA8B-BA4F3A14C389}"/>
    <cellStyle name="Normal 6 5 3 2 2 4" xfId="3277" xr:uid="{6F7CE5A7-1518-4F61-80A1-2D37673EC1F9}"/>
    <cellStyle name="Normal 6 5 3 2 3" xfId="1662" xr:uid="{F1A39028-1E6C-473D-A20A-D269E0FF2CA2}"/>
    <cellStyle name="Normal 6 5 3 2 3 2" xfId="1663" xr:uid="{9510DACB-FEFC-4DA0-A658-A36D711CA8F8}"/>
    <cellStyle name="Normal 6 5 3 2 3 3" xfId="3278" xr:uid="{07A36BBB-5405-406C-82AB-D94DF5477498}"/>
    <cellStyle name="Normal 6 5 3 2 3 4" xfId="3279" xr:uid="{67CB68F9-F21E-4479-9BA4-8464E28E7368}"/>
    <cellStyle name="Normal 6 5 3 2 4" xfId="1664" xr:uid="{4A4C49A6-E24F-4795-BB98-267851F24E18}"/>
    <cellStyle name="Normal 6 5 3 2 5" xfId="3280" xr:uid="{386E23D2-8303-4134-A05D-AAA8D6642833}"/>
    <cellStyle name="Normal 6 5 3 2 6" xfId="3281" xr:uid="{AAFC9640-CDB2-45E3-96B0-EA8E072D7F49}"/>
    <cellStyle name="Normal 6 5 3 3" xfId="658" xr:uid="{7BFE002E-6BDD-4AA9-9F8F-0F646D183745}"/>
    <cellStyle name="Normal 6 5 3 3 2" xfId="1665" xr:uid="{E60E3C28-A297-4FB8-9E0F-4DEDE17D0638}"/>
    <cellStyle name="Normal 6 5 3 3 2 2" xfId="1666" xr:uid="{1654C288-DEA2-4194-9AFC-80D879AD30D7}"/>
    <cellStyle name="Normal 6 5 3 3 2 3" xfId="3282" xr:uid="{B631DC83-CE91-4D8B-B37A-1484F7DAF1FA}"/>
    <cellStyle name="Normal 6 5 3 3 2 4" xfId="3283" xr:uid="{54F9DD37-E8AC-4698-A312-6CC5A1440005}"/>
    <cellStyle name="Normal 6 5 3 3 3" xfId="1667" xr:uid="{F341769E-3A23-46EE-98BC-854AB605A22B}"/>
    <cellStyle name="Normal 6 5 3 3 4" xfId="3284" xr:uid="{EF7C15A6-DF6D-4DF7-8EFD-46280C35E25C}"/>
    <cellStyle name="Normal 6 5 3 3 5" xfId="3285" xr:uid="{17635557-76F6-42C0-A867-28438CEE06C3}"/>
    <cellStyle name="Normal 6 5 3 4" xfId="1668" xr:uid="{EB8F9499-1CDE-48BB-8B45-0769695A2E2D}"/>
    <cellStyle name="Normal 6 5 3 4 2" xfId="1669" xr:uid="{445BEBBD-0D47-452A-9D65-5E470284D55A}"/>
    <cellStyle name="Normal 6 5 3 4 3" xfId="3286" xr:uid="{FA6AC54E-1B59-4A56-A4E8-5E9193ED3367}"/>
    <cellStyle name="Normal 6 5 3 4 4" xfId="3287" xr:uid="{6AABAAD3-4031-41D7-9027-33EAAAFA7CFE}"/>
    <cellStyle name="Normal 6 5 3 5" xfId="1670" xr:uid="{AA9CE970-BE78-494B-B966-9FE298259FD0}"/>
    <cellStyle name="Normal 6 5 3 5 2" xfId="3288" xr:uid="{A04F5A67-C95B-4A96-A2E2-1A03A90681B7}"/>
    <cellStyle name="Normal 6 5 3 5 3" xfId="3289" xr:uid="{BCA1BFFB-5329-47FE-90AC-ACBD9914D3A3}"/>
    <cellStyle name="Normal 6 5 3 5 4" xfId="3290" xr:uid="{8C27347E-0BA5-44AA-9B34-FD33C1330485}"/>
    <cellStyle name="Normal 6 5 3 6" xfId="3291" xr:uid="{0F1E5BD7-78FE-4F67-AC2B-F8615BA33200}"/>
    <cellStyle name="Normal 6 5 3 7" xfId="3292" xr:uid="{C142F9CD-EE35-4025-AFD2-77E89D3EA8E0}"/>
    <cellStyle name="Normal 6 5 3 8" xfId="3293" xr:uid="{7D8916D1-10FE-4202-83FA-B1CBF1214CF2}"/>
    <cellStyle name="Normal 6 5 4" xfId="339" xr:uid="{81FAECDA-3480-46FC-9735-2DBA70B0FDEA}"/>
    <cellStyle name="Normal 6 5 4 2" xfId="659" xr:uid="{90D3F4AE-A5C8-4827-B809-28F7902F544E}"/>
    <cellStyle name="Normal 6 5 4 2 2" xfId="660" xr:uid="{4DB7A806-083A-499E-A86B-AAB29A89C87C}"/>
    <cellStyle name="Normal 6 5 4 2 2 2" xfId="1671" xr:uid="{D7B279BE-8693-4F01-A6EA-E22AA5C9443C}"/>
    <cellStyle name="Normal 6 5 4 2 2 3" xfId="3294" xr:uid="{44AE097A-3FA1-4234-8AD4-CB4D32F473E8}"/>
    <cellStyle name="Normal 6 5 4 2 2 4" xfId="3295" xr:uid="{57C4087F-2184-44FD-8CA3-FF77AB2EB967}"/>
    <cellStyle name="Normal 6 5 4 2 3" xfId="1672" xr:uid="{6568D78B-3C1D-4412-AC2B-0FF505FAB507}"/>
    <cellStyle name="Normal 6 5 4 2 4" xfId="3296" xr:uid="{15B8C8B9-8F5A-45B8-8A2E-DEAC9612B8E3}"/>
    <cellStyle name="Normal 6 5 4 2 5" xfId="3297" xr:uid="{DE23AB59-31A9-4537-AC02-986054C8ECEE}"/>
    <cellStyle name="Normal 6 5 4 3" xfId="661" xr:uid="{E30FF8D0-4011-4D07-98A8-F04F57183A11}"/>
    <cellStyle name="Normal 6 5 4 3 2" xfId="1673" xr:uid="{D69F7CE6-BE4C-4C2D-8710-9B6BF8E1EC5F}"/>
    <cellStyle name="Normal 6 5 4 3 3" xfId="3298" xr:uid="{84C5C658-2C0F-43C8-9CB3-11EAA7AA9DCD}"/>
    <cellStyle name="Normal 6 5 4 3 4" xfId="3299" xr:uid="{0C50EEF7-F231-442B-81A6-996FFA8FF4E5}"/>
    <cellStyle name="Normal 6 5 4 4" xfId="1674" xr:uid="{11F1F37E-32B6-4D00-BDCB-259C8E83F530}"/>
    <cellStyle name="Normal 6 5 4 4 2" xfId="3300" xr:uid="{C88E95B5-4FD7-4F3C-9380-D02D352C6E46}"/>
    <cellStyle name="Normal 6 5 4 4 3" xfId="3301" xr:uid="{260040CD-9CFC-4CF2-8BE1-B5ECDD998E27}"/>
    <cellStyle name="Normal 6 5 4 4 4" xfId="3302" xr:uid="{29E7748F-1F29-4170-9293-0504413D653B}"/>
    <cellStyle name="Normal 6 5 4 5" xfId="3303" xr:uid="{0D8CE9AA-175B-49B5-BA70-D94D86A4A67E}"/>
    <cellStyle name="Normal 6 5 4 6" xfId="3304" xr:uid="{0E5DBEB2-C324-447E-BF0D-C749E658ED69}"/>
    <cellStyle name="Normal 6 5 4 7" xfId="3305" xr:uid="{B8F6ADF7-776A-4F3E-BB98-963D2C670E3D}"/>
    <cellStyle name="Normal 6 5 5" xfId="340" xr:uid="{5438EE2D-750F-401C-B496-B04994BB53DC}"/>
    <cellStyle name="Normal 6 5 5 2" xfId="662" xr:uid="{3C197C99-8C63-437E-9660-6F9A21CB81C3}"/>
    <cellStyle name="Normal 6 5 5 2 2" xfId="1675" xr:uid="{D8DFADCB-CDEE-45BD-81BD-A1CB8D2E340C}"/>
    <cellStyle name="Normal 6 5 5 2 3" xfId="3306" xr:uid="{B0906449-5D23-4A20-9C46-153598DCB1FB}"/>
    <cellStyle name="Normal 6 5 5 2 4" xfId="3307" xr:uid="{1E78CB4E-F717-40C4-915B-DA1A083E2894}"/>
    <cellStyle name="Normal 6 5 5 3" xfId="1676" xr:uid="{B33A34DD-2891-4582-A28D-3437E0A13598}"/>
    <cellStyle name="Normal 6 5 5 3 2" xfId="3308" xr:uid="{2C25CB75-7FEE-49B7-91E5-21A7D82F4878}"/>
    <cellStyle name="Normal 6 5 5 3 3" xfId="3309" xr:uid="{94B29B14-063C-41FB-8ADB-12C352A7A998}"/>
    <cellStyle name="Normal 6 5 5 3 4" xfId="3310" xr:uid="{CB4A08BA-2AF9-49E8-BA80-FB5EAD2F3197}"/>
    <cellStyle name="Normal 6 5 5 4" xfId="3311" xr:uid="{A88F80AC-AF2B-4D1E-AE6C-34909FD5C584}"/>
    <cellStyle name="Normal 6 5 5 5" xfId="3312" xr:uid="{A8E4A9D0-4995-430D-9EBB-4BD23AEB06CC}"/>
    <cellStyle name="Normal 6 5 5 6" xfId="3313" xr:uid="{2EB28458-06B7-44CC-813A-A27921D55124}"/>
    <cellStyle name="Normal 6 5 6" xfId="663" xr:uid="{BB303827-846D-4A5D-8AEE-BE391227BE71}"/>
    <cellStyle name="Normal 6 5 6 2" xfId="1677" xr:uid="{BD2CD1FA-2BD7-4ACE-B4ED-3A2C774F3C6B}"/>
    <cellStyle name="Normal 6 5 6 2 2" xfId="3314" xr:uid="{CC9B8FB6-2666-4802-A410-8381DD634605}"/>
    <cellStyle name="Normal 6 5 6 2 3" xfId="3315" xr:uid="{6848AE81-F7F1-4A36-BF02-E8B07A9AC131}"/>
    <cellStyle name="Normal 6 5 6 2 4" xfId="3316" xr:uid="{4E2FA1DB-78A1-4893-8A1B-0D5D7F1C0E5A}"/>
    <cellStyle name="Normal 6 5 6 3" xfId="3317" xr:uid="{E0E5C7BF-F9E9-40F3-B55E-127E5EF28E8C}"/>
    <cellStyle name="Normal 6 5 6 4" xfId="3318" xr:uid="{1D1C55F7-80DA-42C1-AB34-B5389513BA5F}"/>
    <cellStyle name="Normal 6 5 6 5" xfId="3319" xr:uid="{9C202234-84CB-404E-A124-8227756E6C0E}"/>
    <cellStyle name="Normal 6 5 7" xfId="1678" xr:uid="{0EDE35CC-645E-4CF2-AB3F-9FF01C115282}"/>
    <cellStyle name="Normal 6 5 7 2" xfId="3320" xr:uid="{F88D3520-DC0D-4559-BA94-3B5723109317}"/>
    <cellStyle name="Normal 6 5 7 3" xfId="3321" xr:uid="{7A44ED05-A4AB-447C-BD87-2862B9E8354F}"/>
    <cellStyle name="Normal 6 5 7 4" xfId="3322" xr:uid="{38C3085B-1924-4883-A906-3D317EB917B6}"/>
    <cellStyle name="Normal 6 5 8" xfId="3323" xr:uid="{AFD47BDA-C56B-4E88-ABCD-533DDEA7249D}"/>
    <cellStyle name="Normal 6 5 8 2" xfId="3324" xr:uid="{79DBB9AC-DDEF-44A3-957A-E16C6C2588AE}"/>
    <cellStyle name="Normal 6 5 8 3" xfId="3325" xr:uid="{226D992B-1524-431B-B8EC-4B76D900F1A3}"/>
    <cellStyle name="Normal 6 5 8 4" xfId="3326" xr:uid="{EF1DF91E-7FCF-4B43-BFC7-F18F87B57EBD}"/>
    <cellStyle name="Normal 6 5 9" xfId="3327" xr:uid="{D468A14C-6DD0-470D-9120-BF2F199955D5}"/>
    <cellStyle name="Normal 6 6" xfId="125" xr:uid="{EDD48839-A38D-4FEF-82FC-44FF7E7BC7AB}"/>
    <cellStyle name="Normal 6 6 2" xfId="126" xr:uid="{C223F2B2-46E8-4949-8B43-548116235DA2}"/>
    <cellStyle name="Normal 6 6 2 2" xfId="341" xr:uid="{7BA61EA2-2723-498F-ABE3-44246B2D6181}"/>
    <cellStyle name="Normal 6 6 2 2 2" xfId="664" xr:uid="{F892E32A-5C77-4416-AB2C-2F8D5F05749F}"/>
    <cellStyle name="Normal 6 6 2 2 2 2" xfId="1679" xr:uid="{C600F61E-9ACA-4533-AD24-0273DD9AF761}"/>
    <cellStyle name="Normal 6 6 2 2 2 3" xfId="3328" xr:uid="{B52BFEFA-9B9F-4B01-92CA-41AF8D6C8D80}"/>
    <cellStyle name="Normal 6 6 2 2 2 4" xfId="3329" xr:uid="{4900F268-02AD-419E-B3C7-13789F96E13F}"/>
    <cellStyle name="Normal 6 6 2 2 3" xfId="1680" xr:uid="{B38C21F2-2AC1-4447-9E47-BAC94E4C32F2}"/>
    <cellStyle name="Normal 6 6 2 2 3 2" xfId="3330" xr:uid="{93BB045D-300C-410A-BADF-32C8BED47737}"/>
    <cellStyle name="Normal 6 6 2 2 3 3" xfId="3331" xr:uid="{A70B2800-0D53-4929-9935-45098DB6AE90}"/>
    <cellStyle name="Normal 6 6 2 2 3 4" xfId="3332" xr:uid="{7ABBDD3F-8963-4AFC-8144-C80A4A057799}"/>
    <cellStyle name="Normal 6 6 2 2 4" xfId="3333" xr:uid="{DFD833C6-14F6-4115-9B6A-CCCCC4A04F4A}"/>
    <cellStyle name="Normal 6 6 2 2 5" xfId="3334" xr:uid="{2B36FB89-7007-46BD-A652-F576D5BD5D92}"/>
    <cellStyle name="Normal 6 6 2 2 6" xfId="3335" xr:uid="{08B32ED3-7707-489C-9A92-F62BE7882915}"/>
    <cellStyle name="Normal 6 6 2 3" xfId="665" xr:uid="{F90212C4-859B-442D-B46F-14429EDEF0DD}"/>
    <cellStyle name="Normal 6 6 2 3 2" xfId="1681" xr:uid="{798BBB91-66BB-49C6-8A36-9B07E64A95B4}"/>
    <cellStyle name="Normal 6 6 2 3 2 2" xfId="3336" xr:uid="{FFCB1450-655C-46A5-89CB-FD174E1BE608}"/>
    <cellStyle name="Normal 6 6 2 3 2 3" xfId="3337" xr:uid="{1106A946-6CCD-44F4-852E-67D55E073529}"/>
    <cellStyle name="Normal 6 6 2 3 2 4" xfId="3338" xr:uid="{C088677B-45E2-4B4A-9E9D-854EB79AFD07}"/>
    <cellStyle name="Normal 6 6 2 3 3" xfId="3339" xr:uid="{377E2AB8-E5DC-4F5C-8170-0220CB04705C}"/>
    <cellStyle name="Normal 6 6 2 3 4" xfId="3340" xr:uid="{85F4A0BB-7692-4B18-9F7A-8FC673053097}"/>
    <cellStyle name="Normal 6 6 2 3 5" xfId="3341" xr:uid="{6DBD198D-8BAB-4337-A492-ECC53503F2AF}"/>
    <cellStyle name="Normal 6 6 2 4" xfId="1682" xr:uid="{23E0AF5D-7B76-4AF0-8538-AC12BCEABF86}"/>
    <cellStyle name="Normal 6 6 2 4 2" xfId="3342" xr:uid="{A7CFB382-09D0-4069-8C25-5FCA22245CCA}"/>
    <cellStyle name="Normal 6 6 2 4 3" xfId="3343" xr:uid="{AF01AFB2-3A20-4ADE-A2BF-B77A14089B0A}"/>
    <cellStyle name="Normal 6 6 2 4 4" xfId="3344" xr:uid="{45FAFDF5-D6CA-40ED-BD7B-B767303C07D6}"/>
    <cellStyle name="Normal 6 6 2 5" xfId="3345" xr:uid="{F7961CAA-DA64-408F-BB15-595879764402}"/>
    <cellStyle name="Normal 6 6 2 5 2" xfId="3346" xr:uid="{2D67ADC6-F6EF-4D26-BC2F-935FEE250EAD}"/>
    <cellStyle name="Normal 6 6 2 5 3" xfId="3347" xr:uid="{469367F0-2F77-447C-8A82-E3067881E460}"/>
    <cellStyle name="Normal 6 6 2 5 4" xfId="3348" xr:uid="{21CC58DA-A3B4-462F-97E1-CAFC1A9389F4}"/>
    <cellStyle name="Normal 6 6 2 6" xfId="3349" xr:uid="{6A6E349F-9B17-41C3-BB3C-0CC880717438}"/>
    <cellStyle name="Normal 6 6 2 7" xfId="3350" xr:uid="{3E5AC1FD-7C0F-4904-A962-6D3A0ED2DD7C}"/>
    <cellStyle name="Normal 6 6 2 8" xfId="3351" xr:uid="{4E3B347C-EE85-4590-BFA8-C086D7934F38}"/>
    <cellStyle name="Normal 6 6 3" xfId="342" xr:uid="{35A12DA9-9F47-4695-8DB4-B78DFE5F498D}"/>
    <cellStyle name="Normal 6 6 3 2" xfId="666" xr:uid="{E4127CA1-D0B2-438E-B8F6-27E2C01FB4EA}"/>
    <cellStyle name="Normal 6 6 3 2 2" xfId="667" xr:uid="{AB5C206D-5990-4ED0-A4C0-92C09F9A15E9}"/>
    <cellStyle name="Normal 6 6 3 2 3" xfId="3352" xr:uid="{03F3B764-8CB9-4EE6-81CD-FAF065E4DFC5}"/>
    <cellStyle name="Normal 6 6 3 2 4" xfId="3353" xr:uid="{38B026B9-5586-4275-A138-5E73B367FC3F}"/>
    <cellStyle name="Normal 6 6 3 3" xfId="668" xr:uid="{96F499DD-304E-46F8-8E4D-1F7562FC9F46}"/>
    <cellStyle name="Normal 6 6 3 3 2" xfId="3354" xr:uid="{AADEBA8C-44AC-4425-8474-78A5406F134E}"/>
    <cellStyle name="Normal 6 6 3 3 3" xfId="3355" xr:uid="{8764F76F-C471-4188-BC51-9F2BAC3EC4BE}"/>
    <cellStyle name="Normal 6 6 3 3 4" xfId="3356" xr:uid="{93A83FFF-FBC3-4AA7-AEB5-EDA157C8AB87}"/>
    <cellStyle name="Normal 6 6 3 4" xfId="3357" xr:uid="{F0870F58-8012-4F12-BD06-556A61240F29}"/>
    <cellStyle name="Normal 6 6 3 5" xfId="3358" xr:uid="{586FE0C3-FF25-433B-BD42-D82BAFC13FC0}"/>
    <cellStyle name="Normal 6 6 3 6" xfId="3359" xr:uid="{66A7739B-7928-4AA7-87EF-7576242341EB}"/>
    <cellStyle name="Normal 6 6 4" xfId="343" xr:uid="{74FFD434-1764-4AC8-9BE8-A5A9605703D0}"/>
    <cellStyle name="Normal 6 6 4 2" xfId="669" xr:uid="{5E6E7B08-49ED-4811-9879-C7EED654B539}"/>
    <cellStyle name="Normal 6 6 4 2 2" xfId="3360" xr:uid="{ED07CAA4-8BC0-4B14-AD89-D74CFE3616E9}"/>
    <cellStyle name="Normal 6 6 4 2 3" xfId="3361" xr:uid="{2B61338D-ACC4-4B2A-80A0-CE8EA24B209B}"/>
    <cellStyle name="Normal 6 6 4 2 4" xfId="3362" xr:uid="{E00DF860-C658-4688-A685-FFAC46ED6587}"/>
    <cellStyle name="Normal 6 6 4 3" xfId="3363" xr:uid="{9507939E-6905-45DF-BC7E-4A89253E0D86}"/>
    <cellStyle name="Normal 6 6 4 4" xfId="3364" xr:uid="{5ADAB9BB-1592-4EDB-AD8C-DF3D28F6E58E}"/>
    <cellStyle name="Normal 6 6 4 5" xfId="3365" xr:uid="{C2F48482-AA2D-474F-82E1-4B83B12837E7}"/>
    <cellStyle name="Normal 6 6 5" xfId="670" xr:uid="{0D90D4F5-12F9-4695-A2CF-6163715D59EC}"/>
    <cellStyle name="Normal 6 6 5 2" xfId="3366" xr:uid="{6D03D5D0-89EC-4EAC-B6A2-D4EA598A9EA7}"/>
    <cellStyle name="Normal 6 6 5 3" xfId="3367" xr:uid="{14313FFD-DCFD-4653-A2BB-BD429C37926F}"/>
    <cellStyle name="Normal 6 6 5 4" xfId="3368" xr:uid="{959BDF8F-94F7-4D96-AB23-0DA5FCE33A09}"/>
    <cellStyle name="Normal 6 6 6" xfId="3369" xr:uid="{6DF2253A-AEC6-4494-933F-83F8EDFF89ED}"/>
    <cellStyle name="Normal 6 6 6 2" xfId="3370" xr:uid="{FB496631-0385-4C04-AECD-B7E4E97A3F5C}"/>
    <cellStyle name="Normal 6 6 6 3" xfId="3371" xr:uid="{D73365C0-CF83-4C4A-80E2-952E6FBF78E3}"/>
    <cellStyle name="Normal 6 6 6 4" xfId="3372" xr:uid="{C35382A2-1239-436C-8FE5-AD7270D73D8F}"/>
    <cellStyle name="Normal 6 6 7" xfId="3373" xr:uid="{846DDC77-1935-46CD-8310-A910E015D7B7}"/>
    <cellStyle name="Normal 6 6 8" xfId="3374" xr:uid="{993DA210-5740-49CE-84B1-B508B8F2523D}"/>
    <cellStyle name="Normal 6 6 9" xfId="3375" xr:uid="{04D35617-1DF6-462C-AEC4-0F347E5E7522}"/>
    <cellStyle name="Normal 6 7" xfId="127" xr:uid="{4615610A-6D8E-4186-9244-557A0E283E6D}"/>
    <cellStyle name="Normal 6 7 2" xfId="344" xr:uid="{076D0CE8-CD8C-4D19-9B42-DC4882C7267C}"/>
    <cellStyle name="Normal 6 7 2 2" xfId="671" xr:uid="{D0A97D64-C664-467E-8D57-DFBFEC9D8296}"/>
    <cellStyle name="Normal 6 7 2 2 2" xfId="1683" xr:uid="{8585F343-1D5B-448E-9844-75D51DEB16D1}"/>
    <cellStyle name="Normal 6 7 2 2 2 2" xfId="1684" xr:uid="{2441916C-6694-4C53-87AA-9D0BEC57A5E4}"/>
    <cellStyle name="Normal 6 7 2 2 3" xfId="1685" xr:uid="{54CCBA7A-8280-4980-8129-B2168F04D70A}"/>
    <cellStyle name="Normal 6 7 2 2 4" xfId="3376" xr:uid="{6C831E57-DF46-484B-BF3E-1EDCF64B8797}"/>
    <cellStyle name="Normal 6 7 2 3" xfId="1686" xr:uid="{7FE8FA62-CC29-44B4-AA0F-824CACCF2DB0}"/>
    <cellStyle name="Normal 6 7 2 3 2" xfId="1687" xr:uid="{35E4704B-343F-43DC-AAE9-25C3CC73546E}"/>
    <cellStyle name="Normal 6 7 2 3 3" xfId="3377" xr:uid="{CE480E5F-114C-42DA-84D0-5473BEFC20CE}"/>
    <cellStyle name="Normal 6 7 2 3 4" xfId="3378" xr:uid="{6ED73F30-D384-4357-9B24-2AB0F9C990E1}"/>
    <cellStyle name="Normal 6 7 2 4" xfId="1688" xr:uid="{578C62BD-DA0F-4723-B092-2A5102BD5B3D}"/>
    <cellStyle name="Normal 6 7 2 5" xfId="3379" xr:uid="{C5C9B63A-0C88-4AAE-8F1E-FC339E9FDE91}"/>
    <cellStyle name="Normal 6 7 2 6" xfId="3380" xr:uid="{AA3F0CE9-12AF-4B31-B40F-5B3A9272E2A0}"/>
    <cellStyle name="Normal 6 7 3" xfId="672" xr:uid="{A8E5E6EC-C449-4D5D-8BD9-CE91C108B948}"/>
    <cellStyle name="Normal 6 7 3 2" xfId="1689" xr:uid="{6EF4D5BE-28AB-4523-B34A-A5C62CEA48E1}"/>
    <cellStyle name="Normal 6 7 3 2 2" xfId="1690" xr:uid="{3C9D7E67-2CEA-4EA1-B9F2-67A162469A9E}"/>
    <cellStyle name="Normal 6 7 3 2 3" xfId="3381" xr:uid="{97900990-892A-48B9-BBA7-7D527350E389}"/>
    <cellStyle name="Normal 6 7 3 2 4" xfId="3382" xr:uid="{C876A98E-923E-4CE0-BFDF-6D0ACCEE0808}"/>
    <cellStyle name="Normal 6 7 3 3" xfId="1691" xr:uid="{851C9B24-5729-4585-981C-A4E470F91DC6}"/>
    <cellStyle name="Normal 6 7 3 4" xfId="3383" xr:uid="{CD052F64-D3D4-4283-9EAE-FAB91C61FE7A}"/>
    <cellStyle name="Normal 6 7 3 5" xfId="3384" xr:uid="{3E93F0FA-5578-4343-B3B5-13EFB2AC8C07}"/>
    <cellStyle name="Normal 6 7 4" xfId="1692" xr:uid="{1DF2DAF6-0796-488C-9F41-1F261B41D168}"/>
    <cellStyle name="Normal 6 7 4 2" xfId="1693" xr:uid="{3B67B720-FBDB-4930-8F97-4D5AAD4EBC44}"/>
    <cellStyle name="Normal 6 7 4 3" xfId="3385" xr:uid="{0431A186-C87C-4763-8691-DA49B82C66A1}"/>
    <cellStyle name="Normal 6 7 4 4" xfId="3386" xr:uid="{2AB48CBF-5F8D-4845-959E-C884AC69AAED}"/>
    <cellStyle name="Normal 6 7 5" xfId="1694" xr:uid="{217ADFFB-BCE2-41B9-8333-4267D8B7A665}"/>
    <cellStyle name="Normal 6 7 5 2" xfId="3387" xr:uid="{97777392-E7A0-44DA-894D-A8D49C0EC997}"/>
    <cellStyle name="Normal 6 7 5 3" xfId="3388" xr:uid="{5937EA27-567F-4745-8B28-183A92C6E5E4}"/>
    <cellStyle name="Normal 6 7 5 4" xfId="3389" xr:uid="{9CB787B0-9965-4667-B381-C18CB6AF5A07}"/>
    <cellStyle name="Normal 6 7 6" xfId="3390" xr:uid="{5A95190D-FCE9-49FF-8A1F-7394EB2ADFE1}"/>
    <cellStyle name="Normal 6 7 7" xfId="3391" xr:uid="{320674A8-9061-4DE9-B701-8046CBB01E28}"/>
    <cellStyle name="Normal 6 7 8" xfId="3392" xr:uid="{5BC5A45A-72AE-45B3-9DC8-5302A3C4A017}"/>
    <cellStyle name="Normal 6 8" xfId="345" xr:uid="{3CA5F9D2-C744-489B-AB85-16AD08A60491}"/>
    <cellStyle name="Normal 6 8 2" xfId="673" xr:uid="{10D02E40-9389-4208-AF2C-24B82A6B21AF}"/>
    <cellStyle name="Normal 6 8 2 2" xfId="674" xr:uid="{57587B53-57EE-495E-B5EA-047E0E877128}"/>
    <cellStyle name="Normal 6 8 2 2 2" xfId="1695" xr:uid="{62F0F66C-2DF8-4D06-8F09-888E29B6BFA5}"/>
    <cellStyle name="Normal 6 8 2 2 3" xfId="3393" xr:uid="{D522CD90-F8FA-4D78-947F-14296AA919E7}"/>
    <cellStyle name="Normal 6 8 2 2 4" xfId="3394" xr:uid="{DFEA3CBC-31A5-4830-B535-183263FE6244}"/>
    <cellStyle name="Normal 6 8 2 3" xfId="1696" xr:uid="{C55B2C73-8B9C-46F3-82D9-C6968076035F}"/>
    <cellStyle name="Normal 6 8 2 4" xfId="3395" xr:uid="{F5CC9EC4-6DD1-4639-9344-5766C2F6A608}"/>
    <cellStyle name="Normal 6 8 2 5" xfId="3396" xr:uid="{A598A09C-0FD6-4C1A-973C-7EE1553C9433}"/>
    <cellStyle name="Normal 6 8 3" xfId="675" xr:uid="{461467A3-7130-4443-BF68-C7EBC6749BEC}"/>
    <cellStyle name="Normal 6 8 3 2" xfId="1697" xr:uid="{676E24C8-06A1-477D-AAA4-9625674C0C5F}"/>
    <cellStyle name="Normal 6 8 3 3" xfId="3397" xr:uid="{2B013C09-B979-46EF-9371-437B8D3CC67E}"/>
    <cellStyle name="Normal 6 8 3 4" xfId="3398" xr:uid="{208DDC25-703D-45EA-8ECF-CA87437D1973}"/>
    <cellStyle name="Normal 6 8 4" xfId="1698" xr:uid="{912DBCB8-B25B-438D-88E8-089A374373F7}"/>
    <cellStyle name="Normal 6 8 4 2" xfId="3399" xr:uid="{31EA528B-50B9-433E-BA4C-734601F0C67C}"/>
    <cellStyle name="Normal 6 8 4 3" xfId="3400" xr:uid="{974D6701-964A-49AA-A5A9-215787D6388E}"/>
    <cellStyle name="Normal 6 8 4 4" xfId="3401" xr:uid="{591FB459-358C-470F-90DA-A219749E2012}"/>
    <cellStyle name="Normal 6 8 5" xfId="3402" xr:uid="{1E1E7E2C-33D8-4081-81BF-6FA515F305C3}"/>
    <cellStyle name="Normal 6 8 6" xfId="3403" xr:uid="{A9AED449-397A-4099-A02A-7E4FDCE057A2}"/>
    <cellStyle name="Normal 6 8 7" xfId="3404" xr:uid="{72E03FA2-D83A-4A29-B8AF-BD6619A39625}"/>
    <cellStyle name="Normal 6 9" xfId="346" xr:uid="{A7F1B2A4-C7AC-4912-91C9-91B15257A9FF}"/>
    <cellStyle name="Normal 6 9 2" xfId="676" xr:uid="{8304C281-C67B-4830-8931-16FE53A150CA}"/>
    <cellStyle name="Normal 6 9 2 2" xfId="1699" xr:uid="{2794F7FB-6465-4925-803B-AA83C3D2F2F2}"/>
    <cellStyle name="Normal 6 9 2 3" xfId="3405" xr:uid="{09DD4425-7C61-4B56-BDD5-9C9DEF39C626}"/>
    <cellStyle name="Normal 6 9 2 4" xfId="3406" xr:uid="{4F0E8E32-1920-4F86-AEDC-4BBC0C7E0597}"/>
    <cellStyle name="Normal 6 9 3" xfId="1700" xr:uid="{3AE332FD-77EC-41C6-B396-1FA502511814}"/>
    <cellStyle name="Normal 6 9 3 2" xfId="3407" xr:uid="{61F072A4-4B99-45DA-9D5B-041AEA8705EB}"/>
    <cellStyle name="Normal 6 9 3 3" xfId="3408" xr:uid="{677D0516-2BC0-4C4B-9CBD-A932F8952DB6}"/>
    <cellStyle name="Normal 6 9 3 4" xfId="3409" xr:uid="{599E1069-C83A-46C9-9D49-409128F73AB5}"/>
    <cellStyle name="Normal 6 9 4" xfId="3410" xr:uid="{08621A8C-35EC-4883-88B7-1463F79101BB}"/>
    <cellStyle name="Normal 6 9 5" xfId="3411" xr:uid="{1B075128-C8F5-4A3D-9855-87503FEDEADD}"/>
    <cellStyle name="Normal 6 9 6" xfId="3412" xr:uid="{788E2011-B91C-4F43-968F-B2C9F69908D3}"/>
    <cellStyle name="Normal 7" xfId="128" xr:uid="{D396A6B6-98AC-41B0-83EC-050B65A60158}"/>
    <cellStyle name="Normal 7 10" xfId="1701" xr:uid="{75519827-F997-407A-AA91-7BD1589279B9}"/>
    <cellStyle name="Normal 7 10 2" xfId="3413" xr:uid="{5B69C111-2455-43E1-B141-637127C074EC}"/>
    <cellStyle name="Normal 7 10 3" xfId="3414" xr:uid="{FDE07D30-F6D8-493C-9400-CA59FB5F2E6D}"/>
    <cellStyle name="Normal 7 10 4" xfId="3415" xr:uid="{692AB2D9-8D8F-4C9B-A7CC-5EAF50A6449A}"/>
    <cellStyle name="Normal 7 11" xfId="3416" xr:uid="{1CF5249C-C020-4188-9095-AA7EBDDDA6FA}"/>
    <cellStyle name="Normal 7 11 2" xfId="3417" xr:uid="{D9415B50-E2E2-438F-8D6C-B69468A76C22}"/>
    <cellStyle name="Normal 7 11 3" xfId="3418" xr:uid="{32019C6A-8980-4C90-8F35-F6A5FBB1E90D}"/>
    <cellStyle name="Normal 7 11 4" xfId="3419" xr:uid="{E8369AF5-A576-4CC6-B079-0867D6738BC6}"/>
    <cellStyle name="Normal 7 12" xfId="3420" xr:uid="{07DE7BD5-B396-4493-9A10-370D316FFCF2}"/>
    <cellStyle name="Normal 7 12 2" xfId="3421" xr:uid="{D79F89B2-A882-4405-81E1-57BBA623FCBC}"/>
    <cellStyle name="Normal 7 13" xfId="3422" xr:uid="{7B405CCB-CEEB-478D-A6F5-2B35F8A28585}"/>
    <cellStyle name="Normal 7 14" xfId="3423" xr:uid="{22721716-CB84-4B01-8AE0-1A7C560392BC}"/>
    <cellStyle name="Normal 7 15" xfId="3424" xr:uid="{12A42F84-ED78-47AC-80C1-3A4788EFC726}"/>
    <cellStyle name="Normal 7 2" xfId="129" xr:uid="{C52B6954-908F-4337-91FA-D373E627F920}"/>
    <cellStyle name="Normal 7 2 10" xfId="3425" xr:uid="{D9DFA4A6-FE39-483F-A23E-5C8A1B76F725}"/>
    <cellStyle name="Normal 7 2 11" xfId="3426" xr:uid="{1F80A2C8-8A6C-4113-A8E7-542FADF5940B}"/>
    <cellStyle name="Normal 7 2 2" xfId="130" xr:uid="{B412898A-A3B4-47CE-AE58-5C8528152150}"/>
    <cellStyle name="Normal 7 2 2 2" xfId="131" xr:uid="{EDAC76E0-9342-4BEF-BFFC-43ED3A797E6A}"/>
    <cellStyle name="Normal 7 2 2 2 2" xfId="347" xr:uid="{61450131-0132-495A-87AA-9CCB98D14D48}"/>
    <cellStyle name="Normal 7 2 2 2 2 2" xfId="677" xr:uid="{87AAAEC3-1340-4703-85AB-C04812F499BA}"/>
    <cellStyle name="Normal 7 2 2 2 2 2 2" xfId="678" xr:uid="{811C4DD1-C4CB-4741-B38F-3AB169FBDFAF}"/>
    <cellStyle name="Normal 7 2 2 2 2 2 2 2" xfId="1702" xr:uid="{AA2B4880-2A70-4A83-9E9F-49B4B42053AA}"/>
    <cellStyle name="Normal 7 2 2 2 2 2 2 2 2" xfId="1703" xr:uid="{922336EA-CAA3-4BA5-B8EA-AC64B0C666F2}"/>
    <cellStyle name="Normal 7 2 2 2 2 2 2 3" xfId="1704" xr:uid="{B1A48B19-79B7-4CB0-B91E-DA2A2A6E8166}"/>
    <cellStyle name="Normal 7 2 2 2 2 2 3" xfId="1705" xr:uid="{EC17048B-122D-4183-8DE6-3D931119C18D}"/>
    <cellStyle name="Normal 7 2 2 2 2 2 3 2" xfId="1706" xr:uid="{75851E3A-44B1-497F-B8F7-2AC88594F407}"/>
    <cellStyle name="Normal 7 2 2 2 2 2 4" xfId="1707" xr:uid="{F0AE8419-6FF2-4BA5-9F86-9035443634A9}"/>
    <cellStyle name="Normal 7 2 2 2 2 3" xfId="679" xr:uid="{6808E937-5FB2-4340-A170-6D6C46DDF508}"/>
    <cellStyle name="Normal 7 2 2 2 2 3 2" xfId="1708" xr:uid="{5285A028-3616-42B2-B2DF-AC9E46D6BE96}"/>
    <cellStyle name="Normal 7 2 2 2 2 3 2 2" xfId="1709" xr:uid="{B46B06A3-5ED5-4BF2-878C-5182215E6692}"/>
    <cellStyle name="Normal 7 2 2 2 2 3 3" xfId="1710" xr:uid="{B03E333B-328E-4102-8E99-C145F9569FDB}"/>
    <cellStyle name="Normal 7 2 2 2 2 3 4" xfId="3427" xr:uid="{6B65E33B-5252-4245-8AA3-AEB5B11B6F1D}"/>
    <cellStyle name="Normal 7 2 2 2 2 4" xfId="1711" xr:uid="{05F55B73-AC2F-43B2-8464-589401E35335}"/>
    <cellStyle name="Normal 7 2 2 2 2 4 2" xfId="1712" xr:uid="{67425889-11F7-4569-9C9D-1D2F418E1490}"/>
    <cellStyle name="Normal 7 2 2 2 2 5" xfId="1713" xr:uid="{ECEAC495-18BD-4D48-9D42-7C9B368D7D09}"/>
    <cellStyle name="Normal 7 2 2 2 2 6" xfId="3428" xr:uid="{87EA2DEE-8F81-46C2-811C-3FA638301219}"/>
    <cellStyle name="Normal 7 2 2 2 3" xfId="348" xr:uid="{AC475C0C-2911-40F6-896B-80F30102FAD6}"/>
    <cellStyle name="Normal 7 2 2 2 3 2" xfId="680" xr:uid="{119C8ED1-21BD-4E5F-B71E-BB26CC4F02BA}"/>
    <cellStyle name="Normal 7 2 2 2 3 2 2" xfId="681" xr:uid="{E580F08A-D0B3-4A60-AAA6-6407E32061C0}"/>
    <cellStyle name="Normal 7 2 2 2 3 2 2 2" xfId="1714" xr:uid="{F7739643-EF8E-4C98-B317-021A05AE9358}"/>
    <cellStyle name="Normal 7 2 2 2 3 2 2 2 2" xfId="1715" xr:uid="{48EF6E64-76FE-4C4A-A7C1-1E1FDD26DD8E}"/>
    <cellStyle name="Normal 7 2 2 2 3 2 2 3" xfId="1716" xr:uid="{8F8A2CF7-DFD0-4F29-9065-2A34E9F9DEF3}"/>
    <cellStyle name="Normal 7 2 2 2 3 2 3" xfId="1717" xr:uid="{C6D50F62-A84E-4F5A-984A-801966188D9B}"/>
    <cellStyle name="Normal 7 2 2 2 3 2 3 2" xfId="1718" xr:uid="{D0E223C2-5AA1-4245-9F57-3EF218CF727D}"/>
    <cellStyle name="Normal 7 2 2 2 3 2 4" xfId="1719" xr:uid="{AA8B1045-CEB0-4085-858C-91E9453C5278}"/>
    <cellStyle name="Normal 7 2 2 2 3 3" xfId="682" xr:uid="{48176B81-116B-4851-AC2B-2C3D5857C9FB}"/>
    <cellStyle name="Normal 7 2 2 2 3 3 2" xfId="1720" xr:uid="{02854784-8642-4F3A-B316-5E7AB08ECF32}"/>
    <cellStyle name="Normal 7 2 2 2 3 3 2 2" xfId="1721" xr:uid="{A706C8A8-C255-4696-8289-0FF17F0205BA}"/>
    <cellStyle name="Normal 7 2 2 2 3 3 3" xfId="1722" xr:uid="{31CB9F58-027D-4B58-8089-4B5C28541E16}"/>
    <cellStyle name="Normal 7 2 2 2 3 4" xfId="1723" xr:uid="{D2B3B7E5-F984-4868-A4A1-35EFFDBEB0CF}"/>
    <cellStyle name="Normal 7 2 2 2 3 4 2" xfId="1724" xr:uid="{CBCABFC0-2DC5-4D8C-8C34-B8BF2DCC86BC}"/>
    <cellStyle name="Normal 7 2 2 2 3 5" xfId="1725" xr:uid="{5381AEC7-C1A6-4F2B-ACDD-32576B82BA14}"/>
    <cellStyle name="Normal 7 2 2 2 4" xfId="683" xr:uid="{B392844B-A1A2-4730-AC44-2440FACDBD9D}"/>
    <cellStyle name="Normal 7 2 2 2 4 2" xfId="684" xr:uid="{BEF84BAE-74A1-476B-ACBE-0B6B94F49A0C}"/>
    <cellStyle name="Normal 7 2 2 2 4 2 2" xfId="1726" xr:uid="{CFA5F9B8-C2A0-403F-8E45-41DAB2B63D0D}"/>
    <cellStyle name="Normal 7 2 2 2 4 2 2 2" xfId="1727" xr:uid="{1AC2D833-73A1-4C24-A069-304CE2301BEF}"/>
    <cellStyle name="Normal 7 2 2 2 4 2 3" xfId="1728" xr:uid="{DD2D76F5-1F41-4766-A1B6-39BCD87C315E}"/>
    <cellStyle name="Normal 7 2 2 2 4 3" xfId="1729" xr:uid="{D65CB417-781B-4845-B747-983229DEB955}"/>
    <cellStyle name="Normal 7 2 2 2 4 3 2" xfId="1730" xr:uid="{A9F32604-0695-43AA-A988-14D15FB693A2}"/>
    <cellStyle name="Normal 7 2 2 2 4 4" xfId="1731" xr:uid="{12BAFBD1-15AB-4303-9394-D03FF7E8BDF6}"/>
    <cellStyle name="Normal 7 2 2 2 5" xfId="685" xr:uid="{4C008324-A32A-4633-8F4E-139838DCC94D}"/>
    <cellStyle name="Normal 7 2 2 2 5 2" xfId="1732" xr:uid="{C5FC922B-61D3-4728-A3C9-238FE8372AB9}"/>
    <cellStyle name="Normal 7 2 2 2 5 2 2" xfId="1733" xr:uid="{2B6134C6-52F1-4524-BDBE-82947859B6D6}"/>
    <cellStyle name="Normal 7 2 2 2 5 3" xfId="1734" xr:uid="{F066065D-777C-49A9-A2E4-8AD3C569059A}"/>
    <cellStyle name="Normal 7 2 2 2 5 4" xfId="3429" xr:uid="{449536D0-CCF0-4FBD-A35C-9D30004E254B}"/>
    <cellStyle name="Normal 7 2 2 2 6" xfId="1735" xr:uid="{5C0E5A60-003D-4829-B5F1-BF8490A6E086}"/>
    <cellStyle name="Normal 7 2 2 2 6 2" xfId="1736" xr:uid="{B2F2DAFD-2A4D-4524-A9B8-C141620C50BF}"/>
    <cellStyle name="Normal 7 2 2 2 7" xfId="1737" xr:uid="{1AA91779-75B8-4B81-B0BD-9571DCF14D7D}"/>
    <cellStyle name="Normal 7 2 2 2 8" xfId="3430" xr:uid="{5D3C4499-B20F-404B-83F6-D018E64BCC16}"/>
    <cellStyle name="Normal 7 2 2 3" xfId="349" xr:uid="{24B6826D-8220-4EBB-8CDA-651A7C06FD6B}"/>
    <cellStyle name="Normal 7 2 2 3 2" xfId="686" xr:uid="{5416DE21-2F64-457D-922E-A85982C4555C}"/>
    <cellStyle name="Normal 7 2 2 3 2 2" xfId="687" xr:uid="{672F7F8E-6746-4DCC-B93F-A9449FBD5D0B}"/>
    <cellStyle name="Normal 7 2 2 3 2 2 2" xfId="1738" xr:uid="{50A01621-0179-4252-9146-F5ECEA4D2A1C}"/>
    <cellStyle name="Normal 7 2 2 3 2 2 2 2" xfId="1739" xr:uid="{F1DAA9C8-F263-4E4B-8C1A-34CE365EF124}"/>
    <cellStyle name="Normal 7 2 2 3 2 2 3" xfId="1740" xr:uid="{04BCE3A7-B218-4E40-97FA-9D2BD3B603F5}"/>
    <cellStyle name="Normal 7 2 2 3 2 3" xfId="1741" xr:uid="{EBF70798-27F2-4E7D-B8AF-C3A7F44624FC}"/>
    <cellStyle name="Normal 7 2 2 3 2 3 2" xfId="1742" xr:uid="{FD2C7FD9-4C82-4371-BB5F-B3E6F7C22A66}"/>
    <cellStyle name="Normal 7 2 2 3 2 4" xfId="1743" xr:uid="{904B8828-BA04-483B-95F2-EAC74FFC67A9}"/>
    <cellStyle name="Normal 7 2 2 3 3" xfId="688" xr:uid="{562FA508-8C7C-414A-9ACC-BE647E0B145C}"/>
    <cellStyle name="Normal 7 2 2 3 3 2" xfId="1744" xr:uid="{AD90D90C-E974-41EF-AAD3-A1D59DDD49F3}"/>
    <cellStyle name="Normal 7 2 2 3 3 2 2" xfId="1745" xr:uid="{AD06EE1D-E88F-47D4-BA00-B32B734EFB7F}"/>
    <cellStyle name="Normal 7 2 2 3 3 3" xfId="1746" xr:uid="{C38587E8-5BA3-4422-A7CB-0243894E2010}"/>
    <cellStyle name="Normal 7 2 2 3 3 4" xfId="3431" xr:uid="{8F005B55-7860-4357-A1C7-32B50ABCF941}"/>
    <cellStyle name="Normal 7 2 2 3 4" xfId="1747" xr:uid="{AAC4FD9E-BC19-4DE0-8E4F-20507590AF1F}"/>
    <cellStyle name="Normal 7 2 2 3 4 2" xfId="1748" xr:uid="{38A078D7-D9C3-4775-80AB-27AB622ECA45}"/>
    <cellStyle name="Normal 7 2 2 3 5" xfId="1749" xr:uid="{B286532C-BA0D-46BA-99F5-9CC2AB2D7C31}"/>
    <cellStyle name="Normal 7 2 2 3 6" xfId="3432" xr:uid="{D2BBEC06-8363-469A-A3BA-5F2B75DD5840}"/>
    <cellStyle name="Normal 7 2 2 4" xfId="350" xr:uid="{87E51D92-FE60-4FA4-84D4-C40B62FAE1C3}"/>
    <cellStyle name="Normal 7 2 2 4 2" xfId="689" xr:uid="{C714F6AA-1B15-4E86-A7A1-62D21998C831}"/>
    <cellStyle name="Normal 7 2 2 4 2 2" xfId="690" xr:uid="{4D8DD217-FF0B-48EA-8AF9-9F9921EB1126}"/>
    <cellStyle name="Normal 7 2 2 4 2 2 2" xfId="1750" xr:uid="{F91E7361-7BC5-4143-807A-FD907C03F171}"/>
    <cellStyle name="Normal 7 2 2 4 2 2 2 2" xfId="1751" xr:uid="{4C6F0E25-ABCC-4973-96B3-91618E73B2E5}"/>
    <cellStyle name="Normal 7 2 2 4 2 2 3" xfId="1752" xr:uid="{C50B18CB-4E5D-4378-B3B9-B70BA5C07447}"/>
    <cellStyle name="Normal 7 2 2 4 2 3" xfId="1753" xr:uid="{28357037-8856-4142-AEA1-DDF80CEECDEA}"/>
    <cellStyle name="Normal 7 2 2 4 2 3 2" xfId="1754" xr:uid="{B7649067-8947-4906-A871-CADEBD699867}"/>
    <cellStyle name="Normal 7 2 2 4 2 4" xfId="1755" xr:uid="{C388EA11-5F5D-4D8B-94C2-15A71E43249E}"/>
    <cellStyle name="Normal 7 2 2 4 3" xfId="691" xr:uid="{74C61658-FCF2-4E0C-AE5A-A034B86BFB07}"/>
    <cellStyle name="Normal 7 2 2 4 3 2" xfId="1756" xr:uid="{4F9F6903-DD41-477A-83FA-240F172C2CD9}"/>
    <cellStyle name="Normal 7 2 2 4 3 2 2" xfId="1757" xr:uid="{7A8AE1C7-8BA8-447A-8AF7-4FDF8BA32B6B}"/>
    <cellStyle name="Normal 7 2 2 4 3 3" xfId="1758" xr:uid="{2869B143-E4BC-4D41-A500-4DAB9DEEF4D7}"/>
    <cellStyle name="Normal 7 2 2 4 4" xfId="1759" xr:uid="{4817C344-1B80-4B7A-AE45-A12B6CE669CD}"/>
    <cellStyle name="Normal 7 2 2 4 4 2" xfId="1760" xr:uid="{2E7E6DAF-FA75-4213-924C-A55EEEB6A017}"/>
    <cellStyle name="Normal 7 2 2 4 5" xfId="1761" xr:uid="{EB9436D7-7CEF-43CB-B5B1-D3D950D7EDCC}"/>
    <cellStyle name="Normal 7 2 2 5" xfId="351" xr:uid="{67C513CD-0F7E-494D-AC89-A4E48B790D4A}"/>
    <cellStyle name="Normal 7 2 2 5 2" xfId="692" xr:uid="{21088F2B-8BB2-47BB-9328-4A8960E22C01}"/>
    <cellStyle name="Normal 7 2 2 5 2 2" xfId="1762" xr:uid="{64860518-FF9D-480D-A274-E976BD7F5EB5}"/>
    <cellStyle name="Normal 7 2 2 5 2 2 2" xfId="1763" xr:uid="{1D1BFDE8-1019-458F-8182-08512DB5497A}"/>
    <cellStyle name="Normal 7 2 2 5 2 3" xfId="1764" xr:uid="{5C74D59E-4390-4210-8D99-CD9DC7DEF0AF}"/>
    <cellStyle name="Normal 7 2 2 5 3" xfId="1765" xr:uid="{FC9C0E65-2246-4893-888C-D95709548408}"/>
    <cellStyle name="Normal 7 2 2 5 3 2" xfId="1766" xr:uid="{2747F66B-DF6B-4A18-808A-5DCF6AF35006}"/>
    <cellStyle name="Normal 7 2 2 5 4" xfId="1767" xr:uid="{48C8CDDA-FB38-4F2F-AC01-AD6607FA6BD9}"/>
    <cellStyle name="Normal 7 2 2 6" xfId="693" xr:uid="{803BA7F8-FA63-4698-A3E5-5B19E01D7F86}"/>
    <cellStyle name="Normal 7 2 2 6 2" xfId="1768" xr:uid="{83A009F8-72B8-4374-98D5-FDC2DC6B590E}"/>
    <cellStyle name="Normal 7 2 2 6 2 2" xfId="1769" xr:uid="{93FDB3E3-C5EC-42BC-A800-EDB19FC7E924}"/>
    <cellStyle name="Normal 7 2 2 6 3" xfId="1770" xr:uid="{2529702C-9010-4A88-B07D-BA1422CF3DCE}"/>
    <cellStyle name="Normal 7 2 2 6 4" xfId="3433" xr:uid="{D6A2CA51-5518-43C9-B224-09A50740BCEB}"/>
    <cellStyle name="Normal 7 2 2 7" xfId="1771" xr:uid="{88F23D3B-2991-42CB-B2EA-C9912214CB18}"/>
    <cellStyle name="Normal 7 2 2 7 2" xfId="1772" xr:uid="{1FBDB99E-248F-404C-B05C-A9BE3338E327}"/>
    <cellStyle name="Normal 7 2 2 8" xfId="1773" xr:uid="{07B79503-F998-4157-A4FC-CEAA6090A4AE}"/>
    <cellStyle name="Normal 7 2 2 9" xfId="3434" xr:uid="{58A1FAA5-B4D2-4461-93AB-64026CD71FEB}"/>
    <cellStyle name="Normal 7 2 3" xfId="132" xr:uid="{7DAA55BB-3C36-4270-AFE5-7E61E528FE08}"/>
    <cellStyle name="Normal 7 2 3 2" xfId="133" xr:uid="{ADE9FCDC-82B6-4C48-9A27-8B3625E6D912}"/>
    <cellStyle name="Normal 7 2 3 2 2" xfId="694" xr:uid="{D2E7BAD8-53D3-43FC-B4F3-9BD59615C142}"/>
    <cellStyle name="Normal 7 2 3 2 2 2" xfId="695" xr:uid="{F78472B7-7598-49F6-8A07-0E7255F13AA3}"/>
    <cellStyle name="Normal 7 2 3 2 2 2 2" xfId="1774" xr:uid="{BC89C120-2EC8-4315-9A94-53066923CCFD}"/>
    <cellStyle name="Normal 7 2 3 2 2 2 2 2" xfId="1775" xr:uid="{DE0294C8-30B6-4CCF-B134-3C3FC1232435}"/>
    <cellStyle name="Normal 7 2 3 2 2 2 3" xfId="1776" xr:uid="{BCA0F9C2-F052-4BF9-A5BC-BA9BF56616B2}"/>
    <cellStyle name="Normal 7 2 3 2 2 3" xfId="1777" xr:uid="{FBEA9807-1B4A-40E9-9AC0-32DA099FB7B0}"/>
    <cellStyle name="Normal 7 2 3 2 2 3 2" xfId="1778" xr:uid="{600AC831-13E0-4F22-9B9A-F003A2B116E0}"/>
    <cellStyle name="Normal 7 2 3 2 2 4" xfId="1779" xr:uid="{8FFBF6D9-3F17-4D20-ABD5-47F059640004}"/>
    <cellStyle name="Normal 7 2 3 2 3" xfId="696" xr:uid="{29EDE15E-D970-40F4-A46D-97F85E370663}"/>
    <cellStyle name="Normal 7 2 3 2 3 2" xfId="1780" xr:uid="{6124E88A-7C58-411A-9BDF-7924C938EF4F}"/>
    <cellStyle name="Normal 7 2 3 2 3 2 2" xfId="1781" xr:uid="{7056F806-B44E-40B3-A507-8755FACFC47C}"/>
    <cellStyle name="Normal 7 2 3 2 3 3" xfId="1782" xr:uid="{052A71EB-0C40-482B-A031-36E3AEEAC4E2}"/>
    <cellStyle name="Normal 7 2 3 2 3 4" xfId="3435" xr:uid="{0E71BB5D-0703-4857-B825-BC96C27DF5A2}"/>
    <cellStyle name="Normal 7 2 3 2 4" xfId="1783" xr:uid="{65D0E3ED-729A-4D04-BDF9-9AFF02CBC091}"/>
    <cellStyle name="Normal 7 2 3 2 4 2" xfId="1784" xr:uid="{3D4F1066-EE2C-4886-9F9F-0E43DA75D234}"/>
    <cellStyle name="Normal 7 2 3 2 5" xfId="1785" xr:uid="{ED4E5D9E-EC3E-44DB-BCC9-BAF9F370B8BD}"/>
    <cellStyle name="Normal 7 2 3 2 6" xfId="3436" xr:uid="{70670D6E-5174-47BD-ADD2-2AE4EE6B38B2}"/>
    <cellStyle name="Normal 7 2 3 3" xfId="352" xr:uid="{9CA4AEC6-DE5F-4121-9B86-E53D8A5F3539}"/>
    <cellStyle name="Normal 7 2 3 3 2" xfId="697" xr:uid="{8B6D59EB-3AB7-41A3-AFB9-DB32C5CA3D16}"/>
    <cellStyle name="Normal 7 2 3 3 2 2" xfId="698" xr:uid="{546C10B8-E07E-4D81-B99A-99C502D670E6}"/>
    <cellStyle name="Normal 7 2 3 3 2 2 2" xfId="1786" xr:uid="{739400AA-F31A-4A82-8D09-3AD26DA04ED3}"/>
    <cellStyle name="Normal 7 2 3 3 2 2 2 2" xfId="1787" xr:uid="{22B9E7A7-3A05-4F04-949E-A3F0EB720CE5}"/>
    <cellStyle name="Normal 7 2 3 3 2 2 3" xfId="1788" xr:uid="{4228F072-5F75-4028-92A6-C7DE49010C2D}"/>
    <cellStyle name="Normal 7 2 3 3 2 3" xfId="1789" xr:uid="{1C33E3B3-2C88-4335-A482-BBB5A025F517}"/>
    <cellStyle name="Normal 7 2 3 3 2 3 2" xfId="1790" xr:uid="{EA737252-122A-48F3-B689-84EE149EF30D}"/>
    <cellStyle name="Normal 7 2 3 3 2 4" xfId="1791" xr:uid="{15D155CB-094B-4350-9F01-391C629538D3}"/>
    <cellStyle name="Normal 7 2 3 3 3" xfId="699" xr:uid="{079E73E0-7FB4-45E5-B800-66FA68ABAB7B}"/>
    <cellStyle name="Normal 7 2 3 3 3 2" xfId="1792" xr:uid="{1A16A926-750B-4C6A-9068-36D6C120DEBC}"/>
    <cellStyle name="Normal 7 2 3 3 3 2 2" xfId="1793" xr:uid="{C798D51C-F7DB-4B0D-BE98-DF71589369BC}"/>
    <cellStyle name="Normal 7 2 3 3 3 3" xfId="1794" xr:uid="{0A3FCA3D-7207-4F40-8AA6-0A15591AF4C9}"/>
    <cellStyle name="Normal 7 2 3 3 4" xfId="1795" xr:uid="{4A80507B-D5E3-4BCF-AF1F-87342F584772}"/>
    <cellStyle name="Normal 7 2 3 3 4 2" xfId="1796" xr:uid="{29CDBC85-83AE-496D-BA6D-0FC78FE92261}"/>
    <cellStyle name="Normal 7 2 3 3 5" xfId="1797" xr:uid="{A9FE2327-E1D2-4843-9232-D9FC135B3F07}"/>
    <cellStyle name="Normal 7 2 3 4" xfId="353" xr:uid="{275D4C76-F15B-4384-B518-5A39BAFF54BB}"/>
    <cellStyle name="Normal 7 2 3 4 2" xfId="700" xr:uid="{B2A07AB0-344A-44AC-9CCF-4AEE43BD9774}"/>
    <cellStyle name="Normal 7 2 3 4 2 2" xfId="1798" xr:uid="{E691F300-401B-4BE0-A83C-F289DCEEDF07}"/>
    <cellStyle name="Normal 7 2 3 4 2 2 2" xfId="1799" xr:uid="{F2D12D28-C5B0-4AB9-80FB-17B89CBBE06E}"/>
    <cellStyle name="Normal 7 2 3 4 2 3" xfId="1800" xr:uid="{43A17B8D-D18F-414B-A93A-ABE5CBC5BE61}"/>
    <cellStyle name="Normal 7 2 3 4 3" xfId="1801" xr:uid="{E79BF043-70AD-4BB9-9D01-8F2B1101F972}"/>
    <cellStyle name="Normal 7 2 3 4 3 2" xfId="1802" xr:uid="{86695D3A-8A62-4F7E-B335-3D45583620F7}"/>
    <cellStyle name="Normal 7 2 3 4 4" xfId="1803" xr:uid="{E7AE210A-75DF-4F1C-8A0D-21D3E40F0981}"/>
    <cellStyle name="Normal 7 2 3 5" xfId="701" xr:uid="{CEACCBFE-254F-4FC5-9679-D5DD61AFC3A9}"/>
    <cellStyle name="Normal 7 2 3 5 2" xfId="1804" xr:uid="{99E51F3D-4DE3-4DF4-8D86-FC4D2ABC9AB1}"/>
    <cellStyle name="Normal 7 2 3 5 2 2" xfId="1805" xr:uid="{4C923CAA-D268-46D4-9772-8A4440AE57DC}"/>
    <cellStyle name="Normal 7 2 3 5 3" xfId="1806" xr:uid="{D1C68E67-1647-46E4-9760-90F1B81859D7}"/>
    <cellStyle name="Normal 7 2 3 5 4" xfId="3437" xr:uid="{CC700CCF-71D0-4E7E-8DA9-BAE5C2FE90C2}"/>
    <cellStyle name="Normal 7 2 3 6" xfId="1807" xr:uid="{D74377F2-753E-463B-AA27-3200B553DFA8}"/>
    <cellStyle name="Normal 7 2 3 6 2" xfId="1808" xr:uid="{CDA25C40-C31A-480F-B40F-8BFC454C6B75}"/>
    <cellStyle name="Normal 7 2 3 7" xfId="1809" xr:uid="{88CD5060-BCF6-4EBE-91E6-145366B511B5}"/>
    <cellStyle name="Normal 7 2 3 8" xfId="3438" xr:uid="{2EB95E25-C7EA-4FE4-96F2-6E6CFFC50FBB}"/>
    <cellStyle name="Normal 7 2 4" xfId="134" xr:uid="{8D123171-C60F-474F-9CA7-CBE11BBF6DA3}"/>
    <cellStyle name="Normal 7 2 4 2" xfId="448" xr:uid="{4F3A23DD-8687-4487-A486-D9A73C5D4EAE}"/>
    <cellStyle name="Normal 7 2 4 2 2" xfId="702" xr:uid="{49D00417-3256-416B-8908-00E6E8050C34}"/>
    <cellStyle name="Normal 7 2 4 2 2 2" xfId="1810" xr:uid="{9AA0600D-0D27-46AE-84E2-5F1450CE3E9F}"/>
    <cellStyle name="Normal 7 2 4 2 2 2 2" xfId="1811" xr:uid="{9400CA5F-62CC-444D-A886-9E3AAFCFE29C}"/>
    <cellStyle name="Normal 7 2 4 2 2 3" xfId="1812" xr:uid="{6CF3EC31-151B-4484-AFED-B54032BA74D0}"/>
    <cellStyle name="Normal 7 2 4 2 2 4" xfId="3439" xr:uid="{B4924FDA-244B-42D1-9F95-BCB5B729C037}"/>
    <cellStyle name="Normal 7 2 4 2 3" xfId="1813" xr:uid="{7096D62D-0C41-4B58-A6C8-D4945009193F}"/>
    <cellStyle name="Normal 7 2 4 2 3 2" xfId="1814" xr:uid="{2F1154C8-930E-4437-A21F-9F41E4317B54}"/>
    <cellStyle name="Normal 7 2 4 2 4" xfId="1815" xr:uid="{186C508A-2D04-4488-8717-99140A888A72}"/>
    <cellStyle name="Normal 7 2 4 2 5" xfId="3440" xr:uid="{EA9CE3EC-0684-498D-9368-90BC2E60C321}"/>
    <cellStyle name="Normal 7 2 4 3" xfId="703" xr:uid="{0B66A902-CB6E-42D5-BDBE-1F1A84C2418B}"/>
    <cellStyle name="Normal 7 2 4 3 2" xfId="1816" xr:uid="{D807C58F-307E-4006-AE0F-0D86FC7946C9}"/>
    <cellStyle name="Normal 7 2 4 3 2 2" xfId="1817" xr:uid="{404E0AF6-B6B1-4B40-AB69-FAD340532BA3}"/>
    <cellStyle name="Normal 7 2 4 3 3" xfId="1818" xr:uid="{26BA9F7C-557F-4346-9C76-B5D46FAEBD23}"/>
    <cellStyle name="Normal 7 2 4 3 4" xfId="3441" xr:uid="{3143C388-1D78-46D5-8353-F73CECD611FA}"/>
    <cellStyle name="Normal 7 2 4 4" xfId="1819" xr:uid="{828DFAB0-1726-4FB6-BD08-65097633DF8C}"/>
    <cellStyle name="Normal 7 2 4 4 2" xfId="1820" xr:uid="{A6BF3A5C-65E2-4B76-8F86-230C6C46067B}"/>
    <cellStyle name="Normal 7 2 4 4 3" xfId="3442" xr:uid="{C165CBBE-8997-46AC-A28E-219A8F07FDD4}"/>
    <cellStyle name="Normal 7 2 4 4 4" xfId="3443" xr:uid="{D213FA4E-ABF8-4C6A-AD02-177223B82062}"/>
    <cellStyle name="Normal 7 2 4 5" xfId="1821" xr:uid="{D10D1399-D946-48D0-8CE1-6D6E9AF7224E}"/>
    <cellStyle name="Normal 7 2 4 6" xfId="3444" xr:uid="{D9DAE2C2-CE78-46EC-8C38-50CFDF4C0D24}"/>
    <cellStyle name="Normal 7 2 4 7" xfId="3445" xr:uid="{FDBA2ED5-1BCE-4307-9F0B-61B2437C7247}"/>
    <cellStyle name="Normal 7 2 5" xfId="354" xr:uid="{B9D9CFA2-878F-49F7-B59A-1B13132A5DF9}"/>
    <cellStyle name="Normal 7 2 5 2" xfId="704" xr:uid="{2CF5605C-6329-4762-84FD-F0A2680FF22F}"/>
    <cellStyle name="Normal 7 2 5 2 2" xfId="705" xr:uid="{B84F6013-FB7B-43D1-AA28-71DE16A4BF14}"/>
    <cellStyle name="Normal 7 2 5 2 2 2" xfId="1822" xr:uid="{B8DDE998-381E-4A01-BD8E-6E124415CAFB}"/>
    <cellStyle name="Normal 7 2 5 2 2 2 2" xfId="1823" xr:uid="{C3CFF362-83E1-4547-BE99-C5EAFEE6518F}"/>
    <cellStyle name="Normal 7 2 5 2 2 3" xfId="1824" xr:uid="{F788D7BA-B0C6-41C0-8AD5-BD83D94F9A77}"/>
    <cellStyle name="Normal 7 2 5 2 3" xfId="1825" xr:uid="{78D337CC-40D0-46FF-8C9A-739D1AAD8AD0}"/>
    <cellStyle name="Normal 7 2 5 2 3 2" xfId="1826" xr:uid="{BC886CA0-4D98-4E99-9631-D3507518A2C7}"/>
    <cellStyle name="Normal 7 2 5 2 4" xfId="1827" xr:uid="{EA6F1DEA-13D3-4B41-8B6A-BD4689EE4CF8}"/>
    <cellStyle name="Normal 7 2 5 3" xfId="706" xr:uid="{2C48F90F-911F-4EF7-B1FF-FBE6F3313646}"/>
    <cellStyle name="Normal 7 2 5 3 2" xfId="1828" xr:uid="{7611460F-DC9C-4EF4-A1B8-771F283BDE3C}"/>
    <cellStyle name="Normal 7 2 5 3 2 2" xfId="1829" xr:uid="{1EE3E2A4-B3C0-43DE-84DC-82E00D75D51E}"/>
    <cellStyle name="Normal 7 2 5 3 3" xfId="1830" xr:uid="{2A162822-9DE8-4E8B-B345-59446C2AB9B5}"/>
    <cellStyle name="Normal 7 2 5 3 4" xfId="3446" xr:uid="{8671E3E1-08B6-424C-A75A-CB169AD0B3EF}"/>
    <cellStyle name="Normal 7 2 5 4" xfId="1831" xr:uid="{FCF0754C-989F-4EC2-9E95-9EED6B031967}"/>
    <cellStyle name="Normal 7 2 5 4 2" xfId="1832" xr:uid="{1526923E-F147-4025-BC63-54C59D435994}"/>
    <cellStyle name="Normal 7 2 5 5" xfId="1833" xr:uid="{757EBE92-A575-4662-B8D9-0BDFD6E32E51}"/>
    <cellStyle name="Normal 7 2 5 6" xfId="3447" xr:uid="{C6E79CC3-C5CD-49F9-85B8-B1F71C53A34D}"/>
    <cellStyle name="Normal 7 2 6" xfId="355" xr:uid="{F4E74B05-B7A9-4D79-B405-CC804A968D12}"/>
    <cellStyle name="Normal 7 2 6 2" xfId="707" xr:uid="{D2895789-1093-4B80-A143-30CAEB441D61}"/>
    <cellStyle name="Normal 7 2 6 2 2" xfId="1834" xr:uid="{A2A31943-9724-45A7-BED1-025555A9C497}"/>
    <cellStyle name="Normal 7 2 6 2 2 2" xfId="1835" xr:uid="{5B8C620B-A949-4346-87B1-7DEF462914A0}"/>
    <cellStyle name="Normal 7 2 6 2 3" xfId="1836" xr:uid="{51E9377D-0389-427A-9E3E-EE08DDF53D2D}"/>
    <cellStyle name="Normal 7 2 6 2 4" xfId="3448" xr:uid="{B5541CA6-F60A-4221-AB8E-F8912B646E45}"/>
    <cellStyle name="Normal 7 2 6 3" xfId="1837" xr:uid="{2C8CEAB6-8A1D-4215-82E8-C2E3CEBA9B6C}"/>
    <cellStyle name="Normal 7 2 6 3 2" xfId="1838" xr:uid="{D207C0CA-7ECC-4793-9B2E-A4912C318AE3}"/>
    <cellStyle name="Normal 7 2 6 4" xfId="1839" xr:uid="{82675FCA-F90E-4561-9B35-1E2122745FB0}"/>
    <cellStyle name="Normal 7 2 6 5" xfId="3449" xr:uid="{B124156C-1FD3-4F84-BBC2-C1E7C1B03A0F}"/>
    <cellStyle name="Normal 7 2 7" xfId="708" xr:uid="{72066BA3-2566-4F4C-B54D-8D49B26981AA}"/>
    <cellStyle name="Normal 7 2 7 2" xfId="1840" xr:uid="{70056F9E-AD93-4589-B4E4-8B9589E73D6E}"/>
    <cellStyle name="Normal 7 2 7 2 2" xfId="1841" xr:uid="{D961C234-891B-47CD-9FD4-F53996BC85B3}"/>
    <cellStyle name="Normal 7 2 7 2 3" xfId="4409" xr:uid="{FBAEDB45-074A-4AD1-A3C6-1AA3753778C1}"/>
    <cellStyle name="Normal 7 2 7 3" xfId="1842" xr:uid="{561AD609-C8FF-4E9D-A17D-B89826A22D6A}"/>
    <cellStyle name="Normal 7 2 7 4" xfId="3450" xr:uid="{F9A87136-0BAC-4D4C-A12A-93BAF606C543}"/>
    <cellStyle name="Normal 7 2 7 4 2" xfId="4579" xr:uid="{CB11DF9C-1ABE-44A9-A181-77EA7FE59F42}"/>
    <cellStyle name="Normal 7 2 7 4 3" xfId="4686" xr:uid="{FCA402CC-6A51-46A2-879B-E0B77E6A034E}"/>
    <cellStyle name="Normal 7 2 7 4 4" xfId="4608" xr:uid="{DD336128-7EF2-443A-AF55-8ACFB4ED79E0}"/>
    <cellStyle name="Normal 7 2 8" xfId="1843" xr:uid="{8444A711-5BA0-400B-BB06-FC5F9D115727}"/>
    <cellStyle name="Normal 7 2 8 2" xfId="1844" xr:uid="{EB40FD6B-7732-4A1E-8635-433340D0FE3F}"/>
    <cellStyle name="Normal 7 2 8 3" xfId="3451" xr:uid="{8FEAB88E-4DF2-4AE4-9A51-4249198E9186}"/>
    <cellStyle name="Normal 7 2 8 4" xfId="3452" xr:uid="{43F9BE21-855A-4A42-AA80-53F0D029DFEA}"/>
    <cellStyle name="Normal 7 2 9" xfId="1845" xr:uid="{3B0A40EC-7CC1-45DE-B8F5-144B536D275D}"/>
    <cellStyle name="Normal 7 3" xfId="135" xr:uid="{6D9DB31E-1F7C-4C83-8E59-F9B53F93CBE4}"/>
    <cellStyle name="Normal 7 3 10" xfId="3453" xr:uid="{D88B810D-DF03-4338-83A8-B9641B0B17A3}"/>
    <cellStyle name="Normal 7 3 11" xfId="3454" xr:uid="{536BADAB-DE96-4E07-B87F-4A1CF422B64D}"/>
    <cellStyle name="Normal 7 3 2" xfId="136" xr:uid="{B0359A5A-DAFD-4840-8CD3-97FC16F3C202}"/>
    <cellStyle name="Normal 7 3 2 2" xfId="137" xr:uid="{0B56A4A7-782B-48E6-9DAC-E67EBF18AE04}"/>
    <cellStyle name="Normal 7 3 2 2 2" xfId="356" xr:uid="{853EDB3C-ECC1-4D9E-B7A6-4DC27F6E5CA9}"/>
    <cellStyle name="Normal 7 3 2 2 2 2" xfId="709" xr:uid="{0020F176-EDA3-48EC-9E4A-78B2EC73F70D}"/>
    <cellStyle name="Normal 7 3 2 2 2 2 2" xfId="1846" xr:uid="{BA0B8394-1519-49AC-A93D-5267398E3E18}"/>
    <cellStyle name="Normal 7 3 2 2 2 2 2 2" xfId="1847" xr:uid="{1C14E3EB-C5CA-42AB-B300-515194D5EFD2}"/>
    <cellStyle name="Normal 7 3 2 2 2 2 3" xfId="1848" xr:uid="{7F062BB5-887B-4B42-A907-C7B5F488B7CB}"/>
    <cellStyle name="Normal 7 3 2 2 2 2 4" xfId="3455" xr:uid="{4EA43B92-C7A5-4197-9405-1D90A46EDD06}"/>
    <cellStyle name="Normal 7 3 2 2 2 3" xfId="1849" xr:uid="{4DF68602-6129-4308-A499-BC0A37326B85}"/>
    <cellStyle name="Normal 7 3 2 2 2 3 2" xfId="1850" xr:uid="{140171CC-34AD-48D9-80E3-C3C571ED9269}"/>
    <cellStyle name="Normal 7 3 2 2 2 3 3" xfId="3456" xr:uid="{61D30CDE-A230-4CC9-88AC-93E8495B1268}"/>
    <cellStyle name="Normal 7 3 2 2 2 3 4" xfId="3457" xr:uid="{B305E341-01CD-45EE-828D-F182A7FF040B}"/>
    <cellStyle name="Normal 7 3 2 2 2 4" xfId="1851" xr:uid="{77121493-02CD-4E43-B681-01E9841CF463}"/>
    <cellStyle name="Normal 7 3 2 2 2 5" xfId="3458" xr:uid="{2745CFE3-DBED-4690-92A8-A7AA2AACAE24}"/>
    <cellStyle name="Normal 7 3 2 2 2 6" xfId="3459" xr:uid="{63E6440C-9584-47E2-82F7-618CCB6C38D6}"/>
    <cellStyle name="Normal 7 3 2 2 3" xfId="710" xr:uid="{204CFA09-70B2-4ED3-AB37-3B639AAAE07B}"/>
    <cellStyle name="Normal 7 3 2 2 3 2" xfId="1852" xr:uid="{8E24E152-7DB1-49FA-8FA8-FA7AD665F295}"/>
    <cellStyle name="Normal 7 3 2 2 3 2 2" xfId="1853" xr:uid="{2DF9B564-964E-48BA-8A1F-B237204552E3}"/>
    <cellStyle name="Normal 7 3 2 2 3 2 3" xfId="3460" xr:uid="{F8124CBD-0266-4848-81CD-911DECFFB86A}"/>
    <cellStyle name="Normal 7 3 2 2 3 2 4" xfId="3461" xr:uid="{B9444E43-6D7E-4442-A5B9-F0D64CCBD12D}"/>
    <cellStyle name="Normal 7 3 2 2 3 3" xfId="1854" xr:uid="{289E4C90-C00C-488C-B407-42F3046479F1}"/>
    <cellStyle name="Normal 7 3 2 2 3 4" xfId="3462" xr:uid="{EE6A4F89-3C9E-415A-9A84-AA3CC1D17B15}"/>
    <cellStyle name="Normal 7 3 2 2 3 5" xfId="3463" xr:uid="{613EFB98-08AB-411C-97E7-A943CF6E8D8C}"/>
    <cellStyle name="Normal 7 3 2 2 4" xfId="1855" xr:uid="{CD7DF2F6-6EAD-4279-8E1B-9AAA4CE5FD2A}"/>
    <cellStyle name="Normal 7 3 2 2 4 2" xfId="1856" xr:uid="{8BB42BFB-B60F-43A2-8D13-ABB5CC12D1DC}"/>
    <cellStyle name="Normal 7 3 2 2 4 3" xfId="3464" xr:uid="{D7C27682-C027-484B-86A5-9E6600752393}"/>
    <cellStyle name="Normal 7 3 2 2 4 4" xfId="3465" xr:uid="{AED5EE0F-914F-41CC-8900-69CFE4EB77A3}"/>
    <cellStyle name="Normal 7 3 2 2 5" xfId="1857" xr:uid="{5A5E2D7A-9586-48D9-A3CC-8FF98BB173A1}"/>
    <cellStyle name="Normal 7 3 2 2 5 2" xfId="3466" xr:uid="{0F0DA99F-D69F-426B-9C04-45A79A04AED7}"/>
    <cellStyle name="Normal 7 3 2 2 5 3" xfId="3467" xr:uid="{AE1CE8BD-8BF2-4B61-B0B2-02B51D8C01D9}"/>
    <cellStyle name="Normal 7 3 2 2 5 4" xfId="3468" xr:uid="{FA8253BC-93A6-4AD1-9F80-C808D36BBEDB}"/>
    <cellStyle name="Normal 7 3 2 2 6" xfId="3469" xr:uid="{3306C58B-1184-4E14-A860-8B7B2282A199}"/>
    <cellStyle name="Normal 7 3 2 2 7" xfId="3470" xr:uid="{E768A366-A2B8-4693-A058-0575902F7C83}"/>
    <cellStyle name="Normal 7 3 2 2 8" xfId="3471" xr:uid="{ACE57B7A-8057-4A30-9BA2-B7108B970058}"/>
    <cellStyle name="Normal 7 3 2 3" xfId="357" xr:uid="{A6DE80A2-C706-4387-A70D-0C73ACCFEB4F}"/>
    <cellStyle name="Normal 7 3 2 3 2" xfId="711" xr:uid="{104024F7-0566-469B-8B68-1815670A56D8}"/>
    <cellStyle name="Normal 7 3 2 3 2 2" xfId="712" xr:uid="{BCFAE9F2-1BB5-48CB-A463-63BE42F18B77}"/>
    <cellStyle name="Normal 7 3 2 3 2 2 2" xfId="1858" xr:uid="{73A49544-6831-4D3F-90B8-36511738B9FF}"/>
    <cellStyle name="Normal 7 3 2 3 2 2 2 2" xfId="1859" xr:uid="{FAE56C29-635A-495A-9324-7794E4ADDDF5}"/>
    <cellStyle name="Normal 7 3 2 3 2 2 3" xfId="1860" xr:uid="{9D6ED1FF-F75F-445D-9104-3670B0DF9358}"/>
    <cellStyle name="Normal 7 3 2 3 2 3" xfId="1861" xr:uid="{F8163ECE-D500-4556-BE76-D3138B47F311}"/>
    <cellStyle name="Normal 7 3 2 3 2 3 2" xfId="1862" xr:uid="{654E1B5F-0060-47A8-AC9E-3568B4F18E26}"/>
    <cellStyle name="Normal 7 3 2 3 2 4" xfId="1863" xr:uid="{14D746B8-CEB5-4728-8F60-E377576DFF85}"/>
    <cellStyle name="Normal 7 3 2 3 3" xfId="713" xr:uid="{88926837-AED8-4D8E-B84D-AC41A1EDB98E}"/>
    <cellStyle name="Normal 7 3 2 3 3 2" xfId="1864" xr:uid="{0D8BE2A7-0122-4754-9BA3-D15C9AF35F77}"/>
    <cellStyle name="Normal 7 3 2 3 3 2 2" xfId="1865" xr:uid="{F5D7FB7D-74C8-46AC-9C31-6FD7B1F3DAD5}"/>
    <cellStyle name="Normal 7 3 2 3 3 3" xfId="1866" xr:uid="{20521144-7651-440F-9F95-840042E70A0C}"/>
    <cellStyle name="Normal 7 3 2 3 3 4" xfId="3472" xr:uid="{461A025E-4742-442D-A5E0-89E924867823}"/>
    <cellStyle name="Normal 7 3 2 3 4" xfId="1867" xr:uid="{2117EE8D-975D-460C-96D0-9494403D4F5C}"/>
    <cellStyle name="Normal 7 3 2 3 4 2" xfId="1868" xr:uid="{0172553C-E4CF-47BB-A757-3CD088E82CC3}"/>
    <cellStyle name="Normal 7 3 2 3 5" xfId="1869" xr:uid="{5928965A-887F-41F2-B285-3BD30535B89E}"/>
    <cellStyle name="Normal 7 3 2 3 6" xfId="3473" xr:uid="{890E2A27-BF22-4F80-8B1D-CFA884141C7B}"/>
    <cellStyle name="Normal 7 3 2 4" xfId="358" xr:uid="{8DCDCA61-06A8-48BF-961B-D48B12066C4E}"/>
    <cellStyle name="Normal 7 3 2 4 2" xfId="714" xr:uid="{2D57AB5B-E672-4EFC-BB76-F60831B2EF13}"/>
    <cellStyle name="Normal 7 3 2 4 2 2" xfId="1870" xr:uid="{2B4D20C1-8D21-4FF9-91AE-F86D3BB0C99E}"/>
    <cellStyle name="Normal 7 3 2 4 2 2 2" xfId="1871" xr:uid="{E62D227F-8450-4666-A1CD-72C12209510A}"/>
    <cellStyle name="Normal 7 3 2 4 2 3" xfId="1872" xr:uid="{3B262AE6-4494-469C-B634-2BF37155E3E9}"/>
    <cellStyle name="Normal 7 3 2 4 2 4" xfId="3474" xr:uid="{C70F39FA-8F84-46D0-AEFD-3524787905F4}"/>
    <cellStyle name="Normal 7 3 2 4 3" xfId="1873" xr:uid="{5461B6C0-1AC4-4A99-87D5-9DEDD7AAD120}"/>
    <cellStyle name="Normal 7 3 2 4 3 2" xfId="1874" xr:uid="{C5691805-132B-48A9-A7BD-98F46AF9F63B}"/>
    <cellStyle name="Normal 7 3 2 4 4" xfId="1875" xr:uid="{0E103797-FC9E-46ED-AFFD-05B6ADEE3428}"/>
    <cellStyle name="Normal 7 3 2 4 5" xfId="3475" xr:uid="{8FBF659E-DB2F-4033-9114-1E235A869ED7}"/>
    <cellStyle name="Normal 7 3 2 5" xfId="359" xr:uid="{87A16B68-E448-4D5B-B592-6BD4BD23FB46}"/>
    <cellStyle name="Normal 7 3 2 5 2" xfId="1876" xr:uid="{E1919ABB-CA4E-45D2-B119-E5336F319E9A}"/>
    <cellStyle name="Normal 7 3 2 5 2 2" xfId="1877" xr:uid="{0B958594-D6A0-408B-A663-83A4321B31E5}"/>
    <cellStyle name="Normal 7 3 2 5 3" xfId="1878" xr:uid="{640B7514-F674-4174-9FC6-842B31A8C4A5}"/>
    <cellStyle name="Normal 7 3 2 5 4" xfId="3476" xr:uid="{92137322-A13E-4B28-8476-947C3FF2498A}"/>
    <cellStyle name="Normal 7 3 2 6" xfId="1879" xr:uid="{0D998291-CB07-45BE-B754-D9A35CEB89E7}"/>
    <cellStyle name="Normal 7 3 2 6 2" xfId="1880" xr:uid="{46F2F2A1-0435-4020-AAB2-9E2C57228616}"/>
    <cellStyle name="Normal 7 3 2 6 3" xfId="3477" xr:uid="{72FDFED4-FA89-4E1C-AED6-681CE366CC7D}"/>
    <cellStyle name="Normal 7 3 2 6 4" xfId="3478" xr:uid="{1A689DCC-5B57-4D8E-B15B-88C6D6701B06}"/>
    <cellStyle name="Normal 7 3 2 7" xfId="1881" xr:uid="{D29CB7DC-FAFA-42FB-9FD3-421587313961}"/>
    <cellStyle name="Normal 7 3 2 8" xfId="3479" xr:uid="{9AEFAB43-13AD-4056-84AA-7CA41D69AC2C}"/>
    <cellStyle name="Normal 7 3 2 9" xfId="3480" xr:uid="{49B57737-6D9F-4EF0-AC9E-FD470F7DF415}"/>
    <cellStyle name="Normal 7 3 3" xfId="138" xr:uid="{C4B49138-B6CC-4C44-B307-F251EF1BB6C8}"/>
    <cellStyle name="Normal 7 3 3 2" xfId="139" xr:uid="{53D4EEC1-7E9A-4DB8-ABB0-93F90852A53B}"/>
    <cellStyle name="Normal 7 3 3 2 2" xfId="715" xr:uid="{175F0BFA-C63C-440D-8AB9-57B4F5B23DD1}"/>
    <cellStyle name="Normal 7 3 3 2 2 2" xfId="1882" xr:uid="{09414FAF-E3C7-44D5-9489-31A4FA66DCDC}"/>
    <cellStyle name="Normal 7 3 3 2 2 2 2" xfId="1883" xr:uid="{6B0D0D56-4FD5-4E62-AFC6-B90FF3F878E0}"/>
    <cellStyle name="Normal 7 3 3 2 2 2 2 2" xfId="4484" xr:uid="{21B2E7BA-9518-4858-9028-D3F0A01825AE}"/>
    <cellStyle name="Normal 7 3 3 2 2 2 3" xfId="4485" xr:uid="{6F189C2A-B347-4401-824C-3B6F155124E4}"/>
    <cellStyle name="Normal 7 3 3 2 2 3" xfId="1884" xr:uid="{714696FE-DB71-4EFD-BA2F-92AB81755056}"/>
    <cellStyle name="Normal 7 3 3 2 2 3 2" xfId="4486" xr:uid="{68C79184-C81F-4282-A2B9-24335ECE9361}"/>
    <cellStyle name="Normal 7 3 3 2 2 4" xfId="3481" xr:uid="{39AA27E4-2AAA-4656-99C3-9552CFEEE179}"/>
    <cellStyle name="Normal 7 3 3 2 3" xfId="1885" xr:uid="{8DC3BA6F-6F25-404C-9443-2E9EC82349BD}"/>
    <cellStyle name="Normal 7 3 3 2 3 2" xfId="1886" xr:uid="{29324A0A-A68B-408A-BF2B-72F0DB856AE8}"/>
    <cellStyle name="Normal 7 3 3 2 3 2 2" xfId="4487" xr:uid="{52E35363-EC00-412A-8C66-42F16D91B07B}"/>
    <cellStyle name="Normal 7 3 3 2 3 3" xfId="3482" xr:uid="{3FC24151-970A-43BD-801C-D29BEB5DCC33}"/>
    <cellStyle name="Normal 7 3 3 2 3 4" xfId="3483" xr:uid="{6A90BC38-CEF6-4785-9E50-020C7EFC90D2}"/>
    <cellStyle name="Normal 7 3 3 2 4" xfId="1887" xr:uid="{012B755E-4582-43C8-91FB-2D1A1B6739BD}"/>
    <cellStyle name="Normal 7 3 3 2 4 2" xfId="4488" xr:uid="{6FA97249-E4E8-476E-8A94-4C6036184899}"/>
    <cellStyle name="Normal 7 3 3 2 5" xfId="3484" xr:uid="{B974906F-AE06-4E12-B2C4-CF7193C27C86}"/>
    <cellStyle name="Normal 7 3 3 2 6" xfId="3485" xr:uid="{56EF1B63-D103-481F-A8D1-DD9600125748}"/>
    <cellStyle name="Normal 7 3 3 3" xfId="360" xr:uid="{6E293660-D182-4B91-978A-E49EB638EC66}"/>
    <cellStyle name="Normal 7 3 3 3 2" xfId="1888" xr:uid="{7042190B-4C83-4171-A24F-5668D6F29276}"/>
    <cellStyle name="Normal 7 3 3 3 2 2" xfId="1889" xr:uid="{66B040E2-C165-4883-8EC1-B64CD97E69AD}"/>
    <cellStyle name="Normal 7 3 3 3 2 2 2" xfId="4489" xr:uid="{DB07D2E5-E2F7-4C30-A342-F55E9F70CF6B}"/>
    <cellStyle name="Normal 7 3 3 3 2 3" xfId="3486" xr:uid="{E230ECD2-D501-4581-A51F-11FD01AEF318}"/>
    <cellStyle name="Normal 7 3 3 3 2 4" xfId="3487" xr:uid="{CA9A5186-52E9-492D-904E-C42D976F74E6}"/>
    <cellStyle name="Normal 7 3 3 3 3" xfId="1890" xr:uid="{D461DABB-5AB2-4D69-B439-D110231FFDF2}"/>
    <cellStyle name="Normal 7 3 3 3 3 2" xfId="4490" xr:uid="{2912E314-7711-44AC-9978-3A453E5ED4B1}"/>
    <cellStyle name="Normal 7 3 3 3 4" xfId="3488" xr:uid="{A46F3C07-1C82-4B60-A3D6-12737BCFD8C8}"/>
    <cellStyle name="Normal 7 3 3 3 5" xfId="3489" xr:uid="{B80B334E-E361-47DD-A320-C6015AD91150}"/>
    <cellStyle name="Normal 7 3 3 4" xfId="1891" xr:uid="{1E528D11-798C-4C57-A408-27F82B7E822C}"/>
    <cellStyle name="Normal 7 3 3 4 2" xfId="1892" xr:uid="{9C3650D0-4ACC-4917-B030-706FD25EB87D}"/>
    <cellStyle name="Normal 7 3 3 4 2 2" xfId="4491" xr:uid="{334C1819-0DA3-473A-A1AB-0AD973210509}"/>
    <cellStyle name="Normal 7 3 3 4 3" xfId="3490" xr:uid="{EC2F831D-6B25-492D-AABE-2953BAD2B068}"/>
    <cellStyle name="Normal 7 3 3 4 4" xfId="3491" xr:uid="{64A76E41-4D9A-4C6E-B403-B168F5B4CD27}"/>
    <cellStyle name="Normal 7 3 3 5" xfId="1893" xr:uid="{00C894D7-0018-4EAF-A918-898B96B23C5E}"/>
    <cellStyle name="Normal 7 3 3 5 2" xfId="3492" xr:uid="{928E1D58-1EC6-4DAA-8685-C4DF45FDB3E2}"/>
    <cellStyle name="Normal 7 3 3 5 3" xfId="3493" xr:uid="{C2095B47-F732-4DCA-A3EF-AC99F7FCB1BD}"/>
    <cellStyle name="Normal 7 3 3 5 4" xfId="3494" xr:uid="{57413EC6-5F92-46B3-8792-B0780B653CB6}"/>
    <cellStyle name="Normal 7 3 3 6" xfId="3495" xr:uid="{B410F341-68AA-45F4-A0DB-256BD943B746}"/>
    <cellStyle name="Normal 7 3 3 7" xfId="3496" xr:uid="{EF24A22A-2664-449D-8ED7-DA0C1F2F1CF0}"/>
    <cellStyle name="Normal 7 3 3 8" xfId="3497" xr:uid="{7F3EAA57-4BB0-4E47-992D-C9C64AA5D7B8}"/>
    <cellStyle name="Normal 7 3 4" xfId="140" xr:uid="{B84DFBC6-F107-4866-822C-E7A6B02D098F}"/>
    <cellStyle name="Normal 7 3 4 2" xfId="716" xr:uid="{CE47F0CA-F6E4-49FF-8148-7E38FD4C3BE6}"/>
    <cellStyle name="Normal 7 3 4 2 2" xfId="717" xr:uid="{48609C30-5AC5-4A87-A2FB-3A3A419A1930}"/>
    <cellStyle name="Normal 7 3 4 2 2 2" xfId="1894" xr:uid="{2A6AE47E-18A6-40D5-AE5D-73862F1D7CCE}"/>
    <cellStyle name="Normal 7 3 4 2 2 2 2" xfId="1895" xr:uid="{EE553E9E-E0DD-4F0C-BFF1-333F075673BE}"/>
    <cellStyle name="Normal 7 3 4 2 2 3" xfId="1896" xr:uid="{E6EBAEF6-92A0-4A65-84B1-EC17EEB52108}"/>
    <cellStyle name="Normal 7 3 4 2 2 4" xfId="3498" xr:uid="{B7BE8FE0-E80F-483B-8830-C06E68EAA3A9}"/>
    <cellStyle name="Normal 7 3 4 2 3" xfId="1897" xr:uid="{9DB08166-2C1D-465C-9007-DB6551184DAA}"/>
    <cellStyle name="Normal 7 3 4 2 3 2" xfId="1898" xr:uid="{AF0EE3E9-62E0-44F5-876B-02AAE9D14DC1}"/>
    <cellStyle name="Normal 7 3 4 2 4" xfId="1899" xr:uid="{14F1F05B-0179-4267-B365-8E38474D8050}"/>
    <cellStyle name="Normal 7 3 4 2 5" xfId="3499" xr:uid="{9ACBD9E0-BFFC-4421-8290-EC0EE13DEFE7}"/>
    <cellStyle name="Normal 7 3 4 3" xfId="718" xr:uid="{AE93805D-E225-4995-81D0-69DFB531E63E}"/>
    <cellStyle name="Normal 7 3 4 3 2" xfId="1900" xr:uid="{0284025F-4DEB-47F1-8532-87660D2F62F7}"/>
    <cellStyle name="Normal 7 3 4 3 2 2" xfId="1901" xr:uid="{C24075D1-D09F-4A6B-8413-17A107F2DD35}"/>
    <cellStyle name="Normal 7 3 4 3 3" xfId="1902" xr:uid="{E200848B-CBDE-4367-BBA8-D32BD1C4A738}"/>
    <cellStyle name="Normal 7 3 4 3 4" xfId="3500" xr:uid="{1A341611-A8EC-4782-A9E9-95E1FCB64B02}"/>
    <cellStyle name="Normal 7 3 4 4" xfId="1903" xr:uid="{B409F76E-78CD-45B2-B496-6E0BEF3FE7CF}"/>
    <cellStyle name="Normal 7 3 4 4 2" xfId="1904" xr:uid="{1E17F443-BE77-4346-AC88-AB9DEE249659}"/>
    <cellStyle name="Normal 7 3 4 4 3" xfId="3501" xr:uid="{F14CFC1B-2135-4332-8872-5E79888747E4}"/>
    <cellStyle name="Normal 7 3 4 4 4" xfId="3502" xr:uid="{F73116DE-4BBE-404F-B852-998EED208883}"/>
    <cellStyle name="Normal 7 3 4 5" xfId="1905" xr:uid="{959093AA-65C4-498E-B013-2AC2D2097FE3}"/>
    <cellStyle name="Normal 7 3 4 6" xfId="3503" xr:uid="{ABE1E5FC-179C-4BA1-A467-3423D48640C1}"/>
    <cellStyle name="Normal 7 3 4 7" xfId="3504" xr:uid="{36532DE2-2C72-4E45-BCC8-10FACB438F17}"/>
    <cellStyle name="Normal 7 3 5" xfId="361" xr:uid="{05C50E50-02CB-446F-AF5C-22C18EDEEE68}"/>
    <cellStyle name="Normal 7 3 5 2" xfId="719" xr:uid="{0F605C80-A088-4850-A98E-BCCCFDD8BAB6}"/>
    <cellStyle name="Normal 7 3 5 2 2" xfId="1906" xr:uid="{0D2CBBFB-E5E0-4C4F-B565-C158C4399CE0}"/>
    <cellStyle name="Normal 7 3 5 2 2 2" xfId="1907" xr:uid="{4A669C8E-3AC3-4E38-BB5B-726D7C290F12}"/>
    <cellStyle name="Normal 7 3 5 2 3" xfId="1908" xr:uid="{DD019101-2DA8-4284-85B7-0A3AAB65512E}"/>
    <cellStyle name="Normal 7 3 5 2 4" xfId="3505" xr:uid="{01221337-8179-4095-8D91-7F95922A6C67}"/>
    <cellStyle name="Normal 7 3 5 3" xfId="1909" xr:uid="{3DD12E47-C91E-4CFD-9427-CA449E142AE0}"/>
    <cellStyle name="Normal 7 3 5 3 2" xfId="1910" xr:uid="{C2CAC8EF-2AE7-4A37-9C3B-00BE48DD8790}"/>
    <cellStyle name="Normal 7 3 5 3 3" xfId="3506" xr:uid="{701756B0-2279-4A3F-9CCE-E6FAFBB43C97}"/>
    <cellStyle name="Normal 7 3 5 3 4" xfId="3507" xr:uid="{F756706B-F5B7-4BF2-BD52-AA27023393F0}"/>
    <cellStyle name="Normal 7 3 5 4" xfId="1911" xr:uid="{40EB3F45-0353-426D-B259-6759FC7615D0}"/>
    <cellStyle name="Normal 7 3 5 5" xfId="3508" xr:uid="{76C5C411-8497-4057-9376-81B1381F4A02}"/>
    <cellStyle name="Normal 7 3 5 6" xfId="3509" xr:uid="{F457CD95-77D4-40D8-9F5F-AD79E70BF396}"/>
    <cellStyle name="Normal 7 3 6" xfId="362" xr:uid="{7E5499A7-198B-4941-A711-2D14807CF6E7}"/>
    <cellStyle name="Normal 7 3 6 2" xfId="1912" xr:uid="{D51A112B-9FB7-4DB9-80BD-DE14E32433A5}"/>
    <cellStyle name="Normal 7 3 6 2 2" xfId="1913" xr:uid="{3D8F5E73-A6CE-4D7D-B865-69AB2EC1685B}"/>
    <cellStyle name="Normal 7 3 6 2 3" xfId="3510" xr:uid="{BED7638E-4A15-4B4F-8843-A5185F972B35}"/>
    <cellStyle name="Normal 7 3 6 2 4" xfId="3511" xr:uid="{C49C65ED-C678-4065-82E1-D6E216031083}"/>
    <cellStyle name="Normal 7 3 6 3" xfId="1914" xr:uid="{0161168A-6449-43BF-A3EE-A8CE9F040314}"/>
    <cellStyle name="Normal 7 3 6 4" xfId="3512" xr:uid="{B31F764F-B1C3-4253-8165-3DAD718C7D1B}"/>
    <cellStyle name="Normal 7 3 6 5" xfId="3513" xr:uid="{C935CF54-1935-4036-97BB-1F34A5F60622}"/>
    <cellStyle name="Normal 7 3 7" xfId="1915" xr:uid="{AD3006EB-EE01-4EE5-9A72-5C05DAC385EF}"/>
    <cellStyle name="Normal 7 3 7 2" xfId="1916" xr:uid="{9A48EC37-8B80-40F3-9C32-844E2C372233}"/>
    <cellStyle name="Normal 7 3 7 3" xfId="3514" xr:uid="{73B58CA3-BE20-457D-AA31-3BDB5EF4B203}"/>
    <cellStyle name="Normal 7 3 7 4" xfId="3515" xr:uid="{00192AAA-AF8D-4380-820F-10FCB56253A0}"/>
    <cellStyle name="Normal 7 3 8" xfId="1917" xr:uid="{1F2295EA-EE15-47AC-8625-F5D229738152}"/>
    <cellStyle name="Normal 7 3 8 2" xfId="3516" xr:uid="{CC4101CA-6CAB-4F3D-B92A-725A202477CA}"/>
    <cellStyle name="Normal 7 3 8 3" xfId="3517" xr:uid="{0627DA18-99B4-4636-8E18-8BE7BE50949C}"/>
    <cellStyle name="Normal 7 3 8 4" xfId="3518" xr:uid="{C53CB6BC-52A3-4A11-8AC9-1B6501E81361}"/>
    <cellStyle name="Normal 7 3 9" xfId="3519" xr:uid="{AA8C0C76-38B8-4346-9FC4-1BC078604CAC}"/>
    <cellStyle name="Normal 7 4" xfId="141" xr:uid="{A7492FFF-832D-4590-9540-8D68F53E1513}"/>
    <cellStyle name="Normal 7 4 10" xfId="3520" xr:uid="{BD5C3A66-84E6-4D24-910E-F2B5905852FC}"/>
    <cellStyle name="Normal 7 4 11" xfId="3521" xr:uid="{57F7C7D6-DAF5-40C8-A185-FE157825ACD3}"/>
    <cellStyle name="Normal 7 4 2" xfId="142" xr:uid="{70C30EDE-07C9-41ED-A775-E721324005CC}"/>
    <cellStyle name="Normal 7 4 2 2" xfId="363" xr:uid="{9027EDF0-0B38-4898-90E5-738788B1FAAD}"/>
    <cellStyle name="Normal 7 4 2 2 2" xfId="720" xr:uid="{E6110E61-9BDB-4974-B3D6-92A8E14FBF9B}"/>
    <cellStyle name="Normal 7 4 2 2 2 2" xfId="721" xr:uid="{31BE6F03-B3D4-433D-8CAC-41462DB0FB1A}"/>
    <cellStyle name="Normal 7 4 2 2 2 2 2" xfId="1918" xr:uid="{5EF70409-80B1-4849-BA0E-32C5F9F52770}"/>
    <cellStyle name="Normal 7 4 2 2 2 2 3" xfId="3522" xr:uid="{013FF103-5523-430C-922B-CE837BBED29B}"/>
    <cellStyle name="Normal 7 4 2 2 2 2 4" xfId="3523" xr:uid="{0E3600F8-8D16-447F-99E6-4B60514115F6}"/>
    <cellStyle name="Normal 7 4 2 2 2 3" xfId="1919" xr:uid="{7FA54534-9C84-483C-A3AF-96BC52C56BAB}"/>
    <cellStyle name="Normal 7 4 2 2 2 3 2" xfId="3524" xr:uid="{7037261E-CA83-43AC-B0CB-D99CA28D9D9F}"/>
    <cellStyle name="Normal 7 4 2 2 2 3 3" xfId="3525" xr:uid="{4BE55BD5-B89B-4E27-AAD5-95C4F424BE38}"/>
    <cellStyle name="Normal 7 4 2 2 2 3 4" xfId="3526" xr:uid="{E95DC1EB-2A3C-43A4-97C8-CE1E270FBC48}"/>
    <cellStyle name="Normal 7 4 2 2 2 4" xfId="3527" xr:uid="{3D15CF20-2228-4D7A-91ED-6BF0EFAB78CD}"/>
    <cellStyle name="Normal 7 4 2 2 2 5" xfId="3528" xr:uid="{0F48AF99-CD8A-403F-A76E-BFBD2863BBCD}"/>
    <cellStyle name="Normal 7 4 2 2 2 6" xfId="3529" xr:uid="{29E50CAD-8640-4284-B9B0-C485DF0D6A92}"/>
    <cellStyle name="Normal 7 4 2 2 3" xfId="722" xr:uid="{9285EBD1-940B-4F95-AD9D-CBC21A7B969F}"/>
    <cellStyle name="Normal 7 4 2 2 3 2" xfId="1920" xr:uid="{1C3BAA5A-9FEF-4E6B-9C96-33CA1E7961D9}"/>
    <cellStyle name="Normal 7 4 2 2 3 2 2" xfId="3530" xr:uid="{BD26D723-6D02-4C5E-B0F9-0F5559732999}"/>
    <cellStyle name="Normal 7 4 2 2 3 2 3" xfId="3531" xr:uid="{F66039BC-DF84-4A68-BFF0-92BA22626B89}"/>
    <cellStyle name="Normal 7 4 2 2 3 2 4" xfId="3532" xr:uid="{64E95B36-1B68-4EE9-B7BB-7AD49A34ACCC}"/>
    <cellStyle name="Normal 7 4 2 2 3 3" xfId="3533" xr:uid="{C4C282C6-82E5-497F-ACD5-94A1E55E578D}"/>
    <cellStyle name="Normal 7 4 2 2 3 4" xfId="3534" xr:uid="{DA226175-D7E9-418D-B20F-176B88170BBF}"/>
    <cellStyle name="Normal 7 4 2 2 3 5" xfId="3535" xr:uid="{12316CCA-EA4E-46D8-95A0-92D9D5DAA3AC}"/>
    <cellStyle name="Normal 7 4 2 2 4" xfId="1921" xr:uid="{A8567110-E14C-46C0-84BF-649B85EE9AD1}"/>
    <cellStyle name="Normal 7 4 2 2 4 2" xfId="3536" xr:uid="{90A3FCF5-7EA9-44BD-8CB5-589FFF1C6B17}"/>
    <cellStyle name="Normal 7 4 2 2 4 3" xfId="3537" xr:uid="{2C7CC3DB-E197-4945-9EE6-C985C2030541}"/>
    <cellStyle name="Normal 7 4 2 2 4 4" xfId="3538" xr:uid="{B4FECEDE-B32A-4962-BF36-B75AB98044F5}"/>
    <cellStyle name="Normal 7 4 2 2 5" xfId="3539" xr:uid="{72672702-BF3B-4E8D-B29A-E0496698399B}"/>
    <cellStyle name="Normal 7 4 2 2 5 2" xfId="3540" xr:uid="{061CC66A-553C-4193-A162-ADB4B9D6C584}"/>
    <cellStyle name="Normal 7 4 2 2 5 3" xfId="3541" xr:uid="{31EA797F-12A5-468B-B616-485BBFD84185}"/>
    <cellStyle name="Normal 7 4 2 2 5 4" xfId="3542" xr:uid="{6D2585B4-3940-4C9D-98FC-B6B98B4C6E5C}"/>
    <cellStyle name="Normal 7 4 2 2 6" xfId="3543" xr:uid="{E6DA3F53-6DB8-4F2C-9DA1-D82938060A29}"/>
    <cellStyle name="Normal 7 4 2 2 7" xfId="3544" xr:uid="{6D2070D1-6541-4FEE-B1AC-969C8008FF67}"/>
    <cellStyle name="Normal 7 4 2 2 8" xfId="3545" xr:uid="{028310EB-9CBA-43F7-B827-90D083888ABB}"/>
    <cellStyle name="Normal 7 4 2 3" xfId="723" xr:uid="{133A5EED-0CC1-40C2-81A7-52467BBC42E3}"/>
    <cellStyle name="Normal 7 4 2 3 2" xfId="724" xr:uid="{C93DCBEA-889E-4A0A-888E-E9D65C3A153A}"/>
    <cellStyle name="Normal 7 4 2 3 2 2" xfId="725" xr:uid="{5AFABDE7-3C03-49AC-83AA-B96F0C2804CC}"/>
    <cellStyle name="Normal 7 4 2 3 2 3" xfId="3546" xr:uid="{7186B174-4EF0-4890-8B29-A844FEC388D9}"/>
    <cellStyle name="Normal 7 4 2 3 2 4" xfId="3547" xr:uid="{15BD0DC8-692B-47E5-9E59-048A8101CBAE}"/>
    <cellStyle name="Normal 7 4 2 3 3" xfId="726" xr:uid="{B3FED23E-EDAF-4AE7-BB00-156C5FA027AF}"/>
    <cellStyle name="Normal 7 4 2 3 3 2" xfId="3548" xr:uid="{04AB3EC5-5F14-4BB2-A2CB-2457394E6986}"/>
    <cellStyle name="Normal 7 4 2 3 3 3" xfId="3549" xr:uid="{7EC4FD97-8E3C-4A40-A5ED-2EA7CA59D518}"/>
    <cellStyle name="Normal 7 4 2 3 3 4" xfId="3550" xr:uid="{36A18AEC-B709-408C-A89F-0BE561DE7492}"/>
    <cellStyle name="Normal 7 4 2 3 4" xfId="3551" xr:uid="{630CC155-2DB6-4525-B967-8FF795CECF88}"/>
    <cellStyle name="Normal 7 4 2 3 5" xfId="3552" xr:uid="{46B2F73E-C810-4A49-91CE-47BDC6A0A8DC}"/>
    <cellStyle name="Normal 7 4 2 3 6" xfId="3553" xr:uid="{AD082767-FDDE-40B5-A5AA-D785E3FC5F5E}"/>
    <cellStyle name="Normal 7 4 2 4" xfId="727" xr:uid="{23A5A15E-6957-47B7-93EA-34D2963E529B}"/>
    <cellStyle name="Normal 7 4 2 4 2" xfId="728" xr:uid="{98ED202F-FA73-4A12-816B-DC978BD55646}"/>
    <cellStyle name="Normal 7 4 2 4 2 2" xfId="3554" xr:uid="{445E83B9-53A8-42F7-9737-8AC0BB7A06E7}"/>
    <cellStyle name="Normal 7 4 2 4 2 3" xfId="3555" xr:uid="{D93B4B05-E72B-4BD0-A996-955700CE0803}"/>
    <cellStyle name="Normal 7 4 2 4 2 4" xfId="3556" xr:uid="{76BC225F-E4FF-47F1-BDBF-DF8B6D2A840E}"/>
    <cellStyle name="Normal 7 4 2 4 3" xfId="3557" xr:uid="{011FBCA0-1A02-4742-8985-ADD44EBE6A5B}"/>
    <cellStyle name="Normal 7 4 2 4 4" xfId="3558" xr:uid="{269092F0-7D66-4B10-B3D4-C8BBAE27C359}"/>
    <cellStyle name="Normal 7 4 2 4 5" xfId="3559" xr:uid="{63E857DF-0FC5-4FD0-882E-9331608B0EED}"/>
    <cellStyle name="Normal 7 4 2 5" xfId="729" xr:uid="{B66A89D2-23E1-40AC-ABFB-6A1DC1BD6876}"/>
    <cellStyle name="Normal 7 4 2 5 2" xfId="3560" xr:uid="{8406A0CF-67E6-4AAB-BC93-5161982A400D}"/>
    <cellStyle name="Normal 7 4 2 5 3" xfId="3561" xr:uid="{CA5D671D-4626-4E26-90E5-8B12B10372A5}"/>
    <cellStyle name="Normal 7 4 2 5 4" xfId="3562" xr:uid="{8B4FE2AF-39FB-4F12-9309-2174852DE2FF}"/>
    <cellStyle name="Normal 7 4 2 6" xfId="3563" xr:uid="{F8593E52-525F-48B2-9E96-CD93FB25A435}"/>
    <cellStyle name="Normal 7 4 2 6 2" xfId="3564" xr:uid="{D33DAF3A-9F1C-472C-A3E0-0D6F74226B48}"/>
    <cellStyle name="Normal 7 4 2 6 3" xfId="3565" xr:uid="{B88C5D71-218A-4E48-ABCF-CCB9002B787A}"/>
    <cellStyle name="Normal 7 4 2 6 4" xfId="3566" xr:uid="{AEFE0878-3101-4E67-AE16-3C9B4FC606F9}"/>
    <cellStyle name="Normal 7 4 2 7" xfId="3567" xr:uid="{55396645-07BB-4EFB-A73A-BA93072AF58D}"/>
    <cellStyle name="Normal 7 4 2 8" xfId="3568" xr:uid="{6A4D7C31-15CF-4815-9D90-145666435967}"/>
    <cellStyle name="Normal 7 4 2 9" xfId="3569" xr:uid="{92467870-5601-4D33-88B8-513807869D19}"/>
    <cellStyle name="Normal 7 4 3" xfId="364" xr:uid="{35219FDB-7E2A-4FE5-BBA8-D1FF966C4273}"/>
    <cellStyle name="Normal 7 4 3 2" xfId="730" xr:uid="{7A647862-CA60-48CB-B801-7F75D50FCD80}"/>
    <cellStyle name="Normal 7 4 3 2 2" xfId="731" xr:uid="{3978A359-5BD9-4D03-9969-47AD964A2F7B}"/>
    <cellStyle name="Normal 7 4 3 2 2 2" xfId="1922" xr:uid="{80EEC519-D2D6-41C2-AFF3-82B96B5329A3}"/>
    <cellStyle name="Normal 7 4 3 2 2 2 2" xfId="1923" xr:uid="{7A528799-A1D2-4841-91D6-8461CD976116}"/>
    <cellStyle name="Normal 7 4 3 2 2 3" xfId="1924" xr:uid="{3ACA127D-C68E-40B6-9488-00DBA2E033F0}"/>
    <cellStyle name="Normal 7 4 3 2 2 4" xfId="3570" xr:uid="{7D9CD98E-CCBC-44AB-B489-2137DDC01061}"/>
    <cellStyle name="Normal 7 4 3 2 3" xfId="1925" xr:uid="{C0941624-8663-4D96-A3C7-EAC054DA58EB}"/>
    <cellStyle name="Normal 7 4 3 2 3 2" xfId="1926" xr:uid="{260B693A-CD90-442A-B9B1-59EC0DDF773D}"/>
    <cellStyle name="Normal 7 4 3 2 3 3" xfId="3571" xr:uid="{FE4CFA80-5C7E-4BED-A94C-7BC9385EC795}"/>
    <cellStyle name="Normal 7 4 3 2 3 4" xfId="3572" xr:uid="{020A6B68-8DD1-401C-8E9F-B1C319A68BEF}"/>
    <cellStyle name="Normal 7 4 3 2 4" xfId="1927" xr:uid="{7C2EBDD0-806A-44AC-BEC7-569754D7B363}"/>
    <cellStyle name="Normal 7 4 3 2 5" xfId="3573" xr:uid="{A6F7CE72-889E-4DF2-9026-EA1CDCACD79F}"/>
    <cellStyle name="Normal 7 4 3 2 6" xfId="3574" xr:uid="{A4EFD74C-7902-4284-964D-DACC899D2F47}"/>
    <cellStyle name="Normal 7 4 3 3" xfId="732" xr:uid="{42B91481-4FFC-4A6E-9578-E4E7171DF14C}"/>
    <cellStyle name="Normal 7 4 3 3 2" xfId="1928" xr:uid="{CBC836EF-0C12-48B8-9ABE-32CD8154CDC7}"/>
    <cellStyle name="Normal 7 4 3 3 2 2" xfId="1929" xr:uid="{ECB85452-0AB5-4153-8625-0FE6EE3C8391}"/>
    <cellStyle name="Normal 7 4 3 3 2 3" xfId="3575" xr:uid="{D1F1EACB-7587-46A9-8E9B-08D2B5C5A32F}"/>
    <cellStyle name="Normal 7 4 3 3 2 4" xfId="3576" xr:uid="{A6708B0C-C968-483F-8F55-7D1B54DACD0F}"/>
    <cellStyle name="Normal 7 4 3 3 3" xfId="1930" xr:uid="{BA8C7FAA-C906-41D7-B74D-4C526DF8704A}"/>
    <cellStyle name="Normal 7 4 3 3 4" xfId="3577" xr:uid="{4F3A28C1-C23D-4C3F-A898-AA2A17433AEA}"/>
    <cellStyle name="Normal 7 4 3 3 5" xfId="3578" xr:uid="{439BF18E-345E-4D75-8B0D-11A66383E507}"/>
    <cellStyle name="Normal 7 4 3 4" xfId="1931" xr:uid="{EFC0650A-44D6-4901-BABC-638142CCB5FA}"/>
    <cellStyle name="Normal 7 4 3 4 2" xfId="1932" xr:uid="{29F8759F-3AA0-46E0-91D8-AC30FE88CCAD}"/>
    <cellStyle name="Normal 7 4 3 4 3" xfId="3579" xr:uid="{26F883AB-BF5D-42DF-AF90-D4DDFEABB45F}"/>
    <cellStyle name="Normal 7 4 3 4 4" xfId="3580" xr:uid="{6331517D-7F51-4801-9B8D-7C69EA7582DB}"/>
    <cellStyle name="Normal 7 4 3 5" xfId="1933" xr:uid="{E153AE74-F6F9-465F-89A0-0E2DE765AEA1}"/>
    <cellStyle name="Normal 7 4 3 5 2" xfId="3581" xr:uid="{3FE0A23C-9B25-4EB1-9EDE-42B3E6ADFAD0}"/>
    <cellStyle name="Normal 7 4 3 5 3" xfId="3582" xr:uid="{BFF552A3-DF39-433A-871B-F7BBBB5C80C6}"/>
    <cellStyle name="Normal 7 4 3 5 4" xfId="3583" xr:uid="{69E97E6D-D014-4CC5-B22D-B746CB5EF3A9}"/>
    <cellStyle name="Normal 7 4 3 6" xfId="3584" xr:uid="{852D937D-E15A-4DD9-8C00-E04E2FFF51E4}"/>
    <cellStyle name="Normal 7 4 3 7" xfId="3585" xr:uid="{64B5878D-48AE-43B9-911B-4A91BBB37AC1}"/>
    <cellStyle name="Normal 7 4 3 8" xfId="3586" xr:uid="{51E9E20C-F99C-4F33-9AE3-D1ED1B805372}"/>
    <cellStyle name="Normal 7 4 4" xfId="365" xr:uid="{A373748B-26DF-4EB2-9B1E-05F20BE72CBE}"/>
    <cellStyle name="Normal 7 4 4 2" xfId="733" xr:uid="{8CAB2BC5-F141-4176-84E3-792B1EE32F40}"/>
    <cellStyle name="Normal 7 4 4 2 2" xfId="734" xr:uid="{39C7D3E6-70D3-4A75-8A78-7979F2751AD6}"/>
    <cellStyle name="Normal 7 4 4 2 2 2" xfId="1934" xr:uid="{3A7C1687-34DC-4D6F-8D44-4EB7AE0A94E3}"/>
    <cellStyle name="Normal 7 4 4 2 2 3" xfId="3587" xr:uid="{78C89CAB-E678-44E1-B6B0-C684A08995FD}"/>
    <cellStyle name="Normal 7 4 4 2 2 4" xfId="3588" xr:uid="{412AF973-1656-433E-80C1-02E5116B2635}"/>
    <cellStyle name="Normal 7 4 4 2 3" xfId="1935" xr:uid="{423698BD-FD70-40AE-905B-C884AECA58B2}"/>
    <cellStyle name="Normal 7 4 4 2 4" xfId="3589" xr:uid="{DBB4859D-6625-408B-A5B1-E9B45397B32F}"/>
    <cellStyle name="Normal 7 4 4 2 5" xfId="3590" xr:uid="{53CCC4EF-8EB3-4D50-BF3A-C0749AD59818}"/>
    <cellStyle name="Normal 7 4 4 3" xfId="735" xr:uid="{D9E702F0-137F-4D89-AC64-27C976A98FA7}"/>
    <cellStyle name="Normal 7 4 4 3 2" xfId="1936" xr:uid="{9DE68A87-D540-45D1-B303-3B0D6403385B}"/>
    <cellStyle name="Normal 7 4 4 3 3" xfId="3591" xr:uid="{3ACCA23B-45DA-49F2-B964-291138AD24E1}"/>
    <cellStyle name="Normal 7 4 4 3 4" xfId="3592" xr:uid="{3F931F7D-5DAB-4FB2-BDCD-FD8E073061CE}"/>
    <cellStyle name="Normal 7 4 4 4" xfId="1937" xr:uid="{7253B5D3-D16F-4A9F-9272-33C35E2589BC}"/>
    <cellStyle name="Normal 7 4 4 4 2" xfId="3593" xr:uid="{0A19E43D-4D28-4D0C-BB71-BD7E8BBF6F6C}"/>
    <cellStyle name="Normal 7 4 4 4 3" xfId="3594" xr:uid="{D1FDFD2C-4B59-4AD8-ACF4-10866AF9D85F}"/>
    <cellStyle name="Normal 7 4 4 4 4" xfId="3595" xr:uid="{B3E976D3-F6AD-4309-95B6-02FF600D9ECE}"/>
    <cellStyle name="Normal 7 4 4 5" xfId="3596" xr:uid="{18A00A87-6B68-4847-AB14-3AF02A4E5389}"/>
    <cellStyle name="Normal 7 4 4 6" xfId="3597" xr:uid="{C3150BE1-FA71-46BB-83AC-9E4173A2853E}"/>
    <cellStyle name="Normal 7 4 4 7" xfId="3598" xr:uid="{75B90FFA-029E-4ED2-9406-FED0857B2E33}"/>
    <cellStyle name="Normal 7 4 5" xfId="366" xr:uid="{7D6027F2-D26B-45B5-8FD0-6CA5765FF601}"/>
    <cellStyle name="Normal 7 4 5 2" xfId="736" xr:uid="{DF9D28AC-5A23-4CE9-A904-CAA082562A5E}"/>
    <cellStyle name="Normal 7 4 5 2 2" xfId="1938" xr:uid="{6DB91430-EDE9-462B-86D4-6A0BAA750AE2}"/>
    <cellStyle name="Normal 7 4 5 2 3" xfId="3599" xr:uid="{52BCAB1B-B0C8-4F2B-B539-4F8818D240BE}"/>
    <cellStyle name="Normal 7 4 5 2 4" xfId="3600" xr:uid="{92A4641A-9300-4D60-9C97-FD115033AEA0}"/>
    <cellStyle name="Normal 7 4 5 3" xfId="1939" xr:uid="{994A9181-70A6-4619-9040-2E1BED9AA16A}"/>
    <cellStyle name="Normal 7 4 5 3 2" xfId="3601" xr:uid="{1271C7AF-FFBB-4521-8750-4C4ECC0D5275}"/>
    <cellStyle name="Normal 7 4 5 3 3" xfId="3602" xr:uid="{B8727BD0-28C1-4724-B219-D4943B44E1B5}"/>
    <cellStyle name="Normal 7 4 5 3 4" xfId="3603" xr:uid="{F1CC53CC-8640-4F5B-8B89-A1C880491572}"/>
    <cellStyle name="Normal 7 4 5 4" xfId="3604" xr:uid="{BDF834E3-2D5A-4B6C-9458-5A752FFFEF96}"/>
    <cellStyle name="Normal 7 4 5 5" xfId="3605" xr:uid="{579BA598-74F9-49EE-86A9-E88600A7CEF0}"/>
    <cellStyle name="Normal 7 4 5 6" xfId="3606" xr:uid="{EBD5EDDB-6658-41EA-9585-5848F24C192F}"/>
    <cellStyle name="Normal 7 4 6" xfId="737" xr:uid="{F76C7DBF-EEB1-43C4-AD8B-9235F3476D46}"/>
    <cellStyle name="Normal 7 4 6 2" xfId="1940" xr:uid="{FCEA2203-922F-45C5-AC94-2D62E1521A9C}"/>
    <cellStyle name="Normal 7 4 6 2 2" xfId="3607" xr:uid="{4BF355DD-D2F2-4651-8B0B-266BD9C8B590}"/>
    <cellStyle name="Normal 7 4 6 2 3" xfId="3608" xr:uid="{45BCF89E-B91D-4A04-B16C-32568CEEC0D5}"/>
    <cellStyle name="Normal 7 4 6 2 4" xfId="3609" xr:uid="{4AED6E25-1B58-4786-9B7F-EDF1212FA0E2}"/>
    <cellStyle name="Normal 7 4 6 3" xfId="3610" xr:uid="{A234D8D3-7587-414F-925F-5C74712976D8}"/>
    <cellStyle name="Normal 7 4 6 4" xfId="3611" xr:uid="{E8CBA030-8885-4DFC-82E7-C13DB1E81C37}"/>
    <cellStyle name="Normal 7 4 6 5" xfId="3612" xr:uid="{C1A5773A-43AB-460A-B1A5-1FA06F833128}"/>
    <cellStyle name="Normal 7 4 7" xfId="1941" xr:uid="{AEE7E09B-29A1-4CA0-AF77-5E23119E696F}"/>
    <cellStyle name="Normal 7 4 7 2" xfId="3613" xr:uid="{CF971A65-2620-4353-8CF9-5C52D19F016E}"/>
    <cellStyle name="Normal 7 4 7 3" xfId="3614" xr:uid="{866A3209-CA39-4716-942B-50114A073DB2}"/>
    <cellStyle name="Normal 7 4 7 4" xfId="3615" xr:uid="{9B02112C-EE4E-4F6E-8F5F-D3E48E6A44DB}"/>
    <cellStyle name="Normal 7 4 8" xfId="3616" xr:uid="{C0A2587C-BDC3-4559-A248-4B3FD4A21EF5}"/>
    <cellStyle name="Normal 7 4 8 2" xfId="3617" xr:uid="{5D9CCD50-F70B-4A7C-8C8A-931A44AFA5B7}"/>
    <cellStyle name="Normal 7 4 8 3" xfId="3618" xr:uid="{E6C55DDE-1862-453A-9F43-69DE1F186DA6}"/>
    <cellStyle name="Normal 7 4 8 4" xfId="3619" xr:uid="{FEE9B0B7-88A1-497B-94ED-86723552D4C9}"/>
    <cellStyle name="Normal 7 4 9" xfId="3620" xr:uid="{5956A721-690B-48AF-BB59-74E6D60B3933}"/>
    <cellStyle name="Normal 7 5" xfId="143" xr:uid="{B73F144E-DF14-4591-94EA-BC3333FA96E9}"/>
    <cellStyle name="Normal 7 5 2" xfId="144" xr:uid="{08A907DF-C62C-4149-AD25-3AB39325F94F}"/>
    <cellStyle name="Normal 7 5 2 2" xfId="367" xr:uid="{ED25DA9B-B89A-482D-A889-A05980875372}"/>
    <cellStyle name="Normal 7 5 2 2 2" xfId="738" xr:uid="{BBA70E1A-1641-4E5A-8E4F-142E8D254E24}"/>
    <cellStyle name="Normal 7 5 2 2 2 2" xfId="1942" xr:uid="{BF1648EC-6463-422F-A34F-82B5A8689ED7}"/>
    <cellStyle name="Normal 7 5 2 2 2 3" xfId="3621" xr:uid="{972597E8-8DFB-477E-919B-1B92E44E16B4}"/>
    <cellStyle name="Normal 7 5 2 2 2 4" xfId="3622" xr:uid="{E4E62277-901E-44F1-9886-00524BB4917F}"/>
    <cellStyle name="Normal 7 5 2 2 3" xfId="1943" xr:uid="{DAE192CB-3A28-4C57-82BC-FB6D9680EE9F}"/>
    <cellStyle name="Normal 7 5 2 2 3 2" xfId="3623" xr:uid="{97DFBAE1-6B79-4862-ACA4-63391D615A7E}"/>
    <cellStyle name="Normal 7 5 2 2 3 3" xfId="3624" xr:uid="{68C30BF4-DBDD-4302-ACAC-E4FDF717A035}"/>
    <cellStyle name="Normal 7 5 2 2 3 4" xfId="3625" xr:uid="{D919187C-0E91-432F-86F6-4995535E810C}"/>
    <cellStyle name="Normal 7 5 2 2 4" xfId="3626" xr:uid="{D1451751-1542-431C-9155-8C032D10BCD7}"/>
    <cellStyle name="Normal 7 5 2 2 5" xfId="3627" xr:uid="{8297045E-DDD1-429B-A412-536ABE358738}"/>
    <cellStyle name="Normal 7 5 2 2 6" xfId="3628" xr:uid="{C0AD703F-EC29-4B99-9B64-DE2CB5D6E047}"/>
    <cellStyle name="Normal 7 5 2 3" xfId="739" xr:uid="{35395455-7589-444C-AC73-3C177E279DA6}"/>
    <cellStyle name="Normal 7 5 2 3 2" xfId="1944" xr:uid="{C840F956-07D6-4235-9E68-4FC15C11D680}"/>
    <cellStyle name="Normal 7 5 2 3 2 2" xfId="3629" xr:uid="{280AF175-978C-4048-B228-83F25A6D1BDF}"/>
    <cellStyle name="Normal 7 5 2 3 2 3" xfId="3630" xr:uid="{B49622D6-4685-4308-8854-98F44C07446B}"/>
    <cellStyle name="Normal 7 5 2 3 2 4" xfId="3631" xr:uid="{A49125EB-07B3-4AF7-A9FD-77CFACE01ECE}"/>
    <cellStyle name="Normal 7 5 2 3 3" xfId="3632" xr:uid="{5E62F96B-18BD-448B-8208-F605C8AB575A}"/>
    <cellStyle name="Normal 7 5 2 3 4" xfId="3633" xr:uid="{2F002B3C-18BD-44B6-8A7B-E4D3CE557579}"/>
    <cellStyle name="Normal 7 5 2 3 5" xfId="3634" xr:uid="{34909A75-12E2-497E-A127-E72B998CC1CA}"/>
    <cellStyle name="Normal 7 5 2 4" xfId="1945" xr:uid="{E61D7A78-659D-415A-A9D3-6C77E69DE3E3}"/>
    <cellStyle name="Normal 7 5 2 4 2" xfId="3635" xr:uid="{3000BEB5-37FE-4C87-87DF-CF0C811BA0C8}"/>
    <cellStyle name="Normal 7 5 2 4 3" xfId="3636" xr:uid="{1D710DAB-51BF-480D-AF51-EB2E119BF1AD}"/>
    <cellStyle name="Normal 7 5 2 4 4" xfId="3637" xr:uid="{4513F6D5-D4BE-4B8F-ADE5-061F05182FE0}"/>
    <cellStyle name="Normal 7 5 2 5" xfId="3638" xr:uid="{1DCD3DB2-3AE8-44E7-8A7D-4DEF127CB832}"/>
    <cellStyle name="Normal 7 5 2 5 2" xfId="3639" xr:uid="{D5790318-9C74-448A-9B5B-4CC2E212D3DF}"/>
    <cellStyle name="Normal 7 5 2 5 3" xfId="3640" xr:uid="{02BECB02-AB18-44DA-ADF3-0429883CEFFE}"/>
    <cellStyle name="Normal 7 5 2 5 4" xfId="3641" xr:uid="{65A64906-6732-4753-AC73-D9B1973A5725}"/>
    <cellStyle name="Normal 7 5 2 6" xfId="3642" xr:uid="{5522B67E-4759-4FA6-BF55-3FCB8E819658}"/>
    <cellStyle name="Normal 7 5 2 7" xfId="3643" xr:uid="{D7A3E84C-B3B6-457C-9566-0BCF74002D2B}"/>
    <cellStyle name="Normal 7 5 2 8" xfId="3644" xr:uid="{794D57E1-EE66-45FF-84C8-A42B14CC04F8}"/>
    <cellStyle name="Normal 7 5 3" xfId="368" xr:uid="{BEB76CB7-7D95-4804-A1BC-8EF08E66BE51}"/>
    <cellStyle name="Normal 7 5 3 2" xfId="740" xr:uid="{A699ABA5-CB31-4E60-96A4-0677CFCFCD18}"/>
    <cellStyle name="Normal 7 5 3 2 2" xfId="741" xr:uid="{E5076044-8FF1-4320-868D-59EF5033428C}"/>
    <cellStyle name="Normal 7 5 3 2 3" xfId="3645" xr:uid="{B93A29CC-0D60-4CAE-B2CD-6F042F5602D1}"/>
    <cellStyle name="Normal 7 5 3 2 4" xfId="3646" xr:uid="{B52C2375-D4F0-4602-A106-F704A75859E8}"/>
    <cellStyle name="Normal 7 5 3 3" xfId="742" xr:uid="{2F3A7D28-1C3F-4676-AD50-DBB2B8391D4C}"/>
    <cellStyle name="Normal 7 5 3 3 2" xfId="3647" xr:uid="{DFF0AA0E-6214-4396-995C-0D54A7EA8D20}"/>
    <cellStyle name="Normal 7 5 3 3 3" xfId="3648" xr:uid="{B2B2A060-92FE-4EBF-95CC-13230CF787A3}"/>
    <cellStyle name="Normal 7 5 3 3 4" xfId="3649" xr:uid="{B77CFE52-3555-480E-B2B8-201D6A5ACCE4}"/>
    <cellStyle name="Normal 7 5 3 4" xfId="3650" xr:uid="{570A261C-8A9D-4786-952C-E2EE0A54D79C}"/>
    <cellStyle name="Normal 7 5 3 5" xfId="3651" xr:uid="{944C03C2-C2A1-4468-A11A-9040AF84EDFF}"/>
    <cellStyle name="Normal 7 5 3 6" xfId="3652" xr:uid="{A1884049-6336-43BA-AD0B-2DE84BCBB0BD}"/>
    <cellStyle name="Normal 7 5 4" xfId="369" xr:uid="{AFAD14FA-15F6-42E7-93E5-1202E516386F}"/>
    <cellStyle name="Normal 7 5 4 2" xfId="743" xr:uid="{4E5CA733-C7E7-4577-BDF4-E68A42327906}"/>
    <cellStyle name="Normal 7 5 4 2 2" xfId="3653" xr:uid="{AFD21609-B6FE-4A65-A256-E196E8387F9D}"/>
    <cellStyle name="Normal 7 5 4 2 3" xfId="3654" xr:uid="{2541901A-B318-4693-8FFE-7A3FB39C3DED}"/>
    <cellStyle name="Normal 7 5 4 2 4" xfId="3655" xr:uid="{A4C49592-A7A4-4A02-9D30-3818E40CA6E5}"/>
    <cellStyle name="Normal 7 5 4 3" xfId="3656" xr:uid="{572BD6BD-457C-4CE8-A185-A645BBD9069D}"/>
    <cellStyle name="Normal 7 5 4 4" xfId="3657" xr:uid="{1B0D62F1-C830-4573-841E-CF66A660B6C9}"/>
    <cellStyle name="Normal 7 5 4 5" xfId="3658" xr:uid="{67ED0F38-D23E-4FDB-9336-E9085817E3DB}"/>
    <cellStyle name="Normal 7 5 5" xfId="744" xr:uid="{0C1BCA34-5B33-4812-A9DB-9DDDD6D168B1}"/>
    <cellStyle name="Normal 7 5 5 2" xfId="3659" xr:uid="{67EE3076-B3B1-4A5F-958B-71EC6A374673}"/>
    <cellStyle name="Normal 7 5 5 3" xfId="3660" xr:uid="{7A7C59E7-0B20-45F1-BEC4-E66A3A2441E3}"/>
    <cellStyle name="Normal 7 5 5 4" xfId="3661" xr:uid="{DB5E640D-39CE-49B4-B10D-1E875E32E0BE}"/>
    <cellStyle name="Normal 7 5 6" xfId="3662" xr:uid="{0DCBFD71-F796-4622-A6EF-57894F312DC4}"/>
    <cellStyle name="Normal 7 5 6 2" xfId="3663" xr:uid="{4EED320A-F417-4B2C-9696-0D1B2956DBB7}"/>
    <cellStyle name="Normal 7 5 6 3" xfId="3664" xr:uid="{61868C4E-EB06-4FF5-8BC3-A036B32065B1}"/>
    <cellStyle name="Normal 7 5 6 4" xfId="3665" xr:uid="{E469B1E9-6930-42E2-AFF3-FCF17BBC248E}"/>
    <cellStyle name="Normal 7 5 7" xfId="3666" xr:uid="{8C7BD95D-5127-458A-9653-B588D6617FFF}"/>
    <cellStyle name="Normal 7 5 8" xfId="3667" xr:uid="{C1A5E63D-0DDB-45D2-B9B6-C641699040AE}"/>
    <cellStyle name="Normal 7 5 9" xfId="3668" xr:uid="{2825AF22-773E-4485-8063-08093CBA0D7F}"/>
    <cellStyle name="Normal 7 6" xfId="145" xr:uid="{6DE84992-4014-47FD-8394-F5ABD1035F59}"/>
    <cellStyle name="Normal 7 6 2" xfId="370" xr:uid="{2F5BB5E5-03BB-4F3D-945F-75AEE16A2F91}"/>
    <cellStyle name="Normal 7 6 2 2" xfId="745" xr:uid="{03C8EC54-B829-4A03-9072-9C8813E35376}"/>
    <cellStyle name="Normal 7 6 2 2 2" xfId="1946" xr:uid="{7AA46EC7-6DE0-4278-9B9B-51A897F9DD51}"/>
    <cellStyle name="Normal 7 6 2 2 2 2" xfId="1947" xr:uid="{83D3094C-5175-4743-8DEB-1CB408B27A53}"/>
    <cellStyle name="Normal 7 6 2 2 3" xfId="1948" xr:uid="{76FCC47F-402F-45CE-A66C-FB811CF53A91}"/>
    <cellStyle name="Normal 7 6 2 2 4" xfId="3669" xr:uid="{8F09EE00-A0AA-4A1B-82DE-37DEA58E09ED}"/>
    <cellStyle name="Normal 7 6 2 3" xfId="1949" xr:uid="{D3996643-9D79-48B0-90FC-E31C4B304DE0}"/>
    <cellStyle name="Normal 7 6 2 3 2" xfId="1950" xr:uid="{2744C100-7EB8-41DC-8331-E879C92BE4ED}"/>
    <cellStyle name="Normal 7 6 2 3 3" xfId="3670" xr:uid="{B164FF88-B965-4978-BC37-796AEB5BB4FC}"/>
    <cellStyle name="Normal 7 6 2 3 4" xfId="3671" xr:uid="{D5D49FBD-0C74-4E63-AAD5-5B29D1868441}"/>
    <cellStyle name="Normal 7 6 2 4" xfId="1951" xr:uid="{620B1D0F-1B49-474C-9712-3C8F29B39A59}"/>
    <cellStyle name="Normal 7 6 2 5" xfId="3672" xr:uid="{66A82F15-944B-4B53-A704-D671471DED39}"/>
    <cellStyle name="Normal 7 6 2 6" xfId="3673" xr:uid="{D507B90F-A6FD-4CE2-BF82-42BCD49A3CBC}"/>
    <cellStyle name="Normal 7 6 3" xfId="746" xr:uid="{EC905B60-E80B-4126-80F3-1F2A3CC0F372}"/>
    <cellStyle name="Normal 7 6 3 2" xfId="1952" xr:uid="{A617EF6A-7FFD-46BB-9E3B-87485C8E2732}"/>
    <cellStyle name="Normal 7 6 3 2 2" xfId="1953" xr:uid="{45C72951-5B78-4872-9973-6317FFE941EF}"/>
    <cellStyle name="Normal 7 6 3 2 3" xfId="3674" xr:uid="{147D1040-D733-4267-8959-0E4341281285}"/>
    <cellStyle name="Normal 7 6 3 2 4" xfId="3675" xr:uid="{C856A79F-1AAE-4B22-A6E6-FA9AD5B068B6}"/>
    <cellStyle name="Normal 7 6 3 3" xfId="1954" xr:uid="{D552C4C8-7C96-4AD3-BFCA-9D54E45C32AA}"/>
    <cellStyle name="Normal 7 6 3 4" xfId="3676" xr:uid="{E5C4CE79-4EA3-4A04-98A5-44078B0C913D}"/>
    <cellStyle name="Normal 7 6 3 5" xfId="3677" xr:uid="{4DD3F096-9B49-4A65-8030-4DCC6667479F}"/>
    <cellStyle name="Normal 7 6 4" xfId="1955" xr:uid="{BD30D23A-5E6D-4374-923D-4111532C9BA3}"/>
    <cellStyle name="Normal 7 6 4 2" xfId="1956" xr:uid="{02569A07-1720-41E6-B2C6-B065E56C4844}"/>
    <cellStyle name="Normal 7 6 4 3" xfId="3678" xr:uid="{B22692E3-6E51-4E1C-A61B-01F67CCBAD85}"/>
    <cellStyle name="Normal 7 6 4 4" xfId="3679" xr:uid="{E6968457-EFB0-498D-9E65-932B4D6C8A89}"/>
    <cellStyle name="Normal 7 6 5" xfId="1957" xr:uid="{9A634095-7DF3-4CAF-83B0-4A001774DD82}"/>
    <cellStyle name="Normal 7 6 5 2" xfId="3680" xr:uid="{FC2A3C9D-5588-4314-AB15-AB74E0D96810}"/>
    <cellStyle name="Normal 7 6 5 3" xfId="3681" xr:uid="{ECCE3B1A-F206-45B4-B863-128BCC9FFB23}"/>
    <cellStyle name="Normal 7 6 5 4" xfId="3682" xr:uid="{E644DAA7-243B-4254-B0B5-33495DF68F5A}"/>
    <cellStyle name="Normal 7 6 6" xfId="3683" xr:uid="{BF7EC7E1-116C-47EB-86C8-34006A6F7D7A}"/>
    <cellStyle name="Normal 7 6 7" xfId="3684" xr:uid="{268D12E4-3F0F-4363-90B4-755FE41D3415}"/>
    <cellStyle name="Normal 7 6 8" xfId="3685" xr:uid="{A5877802-9CCA-449A-B70A-9824ED876945}"/>
    <cellStyle name="Normal 7 7" xfId="371" xr:uid="{76C9620E-3A31-4EA7-9A31-F2CBD36EE717}"/>
    <cellStyle name="Normal 7 7 2" xfId="747" xr:uid="{3C0A67ED-6A14-4560-AE56-F96F07BC78FC}"/>
    <cellStyle name="Normal 7 7 2 2" xfId="748" xr:uid="{7A1A6A4D-F316-4D81-894B-381632CCF156}"/>
    <cellStyle name="Normal 7 7 2 2 2" xfId="1958" xr:uid="{167EBB94-CC9F-4F67-A9A5-9231E4A6C163}"/>
    <cellStyle name="Normal 7 7 2 2 3" xfId="3686" xr:uid="{F6D704F1-4230-4C1D-AB14-0DC23BAF92EB}"/>
    <cellStyle name="Normal 7 7 2 2 4" xfId="3687" xr:uid="{20EF690A-5DFE-40EA-AF72-9297BCEBF6B5}"/>
    <cellStyle name="Normal 7 7 2 3" xfId="1959" xr:uid="{A8E845B4-7C27-4FED-9704-D78F8443FB9B}"/>
    <cellStyle name="Normal 7 7 2 4" xfId="3688" xr:uid="{5600066F-2378-41DF-BD70-E7104D15B188}"/>
    <cellStyle name="Normal 7 7 2 5" xfId="3689" xr:uid="{67755350-188F-4DBC-BABD-0229DCD50F45}"/>
    <cellStyle name="Normal 7 7 3" xfId="749" xr:uid="{0A7BED5A-DCC5-4379-97F7-84EB6C50B4EA}"/>
    <cellStyle name="Normal 7 7 3 2" xfId="1960" xr:uid="{98B75009-5AAA-439F-8B6F-5B76654F9316}"/>
    <cellStyle name="Normal 7 7 3 3" xfId="3690" xr:uid="{10204756-A9F3-40B1-8A19-20EF577CD953}"/>
    <cellStyle name="Normal 7 7 3 4" xfId="3691" xr:uid="{5DADB9B4-D987-4F7E-A64E-1DF33001F7F9}"/>
    <cellStyle name="Normal 7 7 4" xfId="1961" xr:uid="{84E769FF-1348-4E07-A12F-84BFA92A6D2F}"/>
    <cellStyle name="Normal 7 7 4 2" xfId="3692" xr:uid="{0A9D309E-2604-4EF8-9AD9-497DA06D2E14}"/>
    <cellStyle name="Normal 7 7 4 3" xfId="3693" xr:uid="{5AFA1CB5-AB15-4830-9C49-AA45E624901C}"/>
    <cellStyle name="Normal 7 7 4 4" xfId="3694" xr:uid="{D9C254DB-FCCD-40C9-9349-4F5B69CFCC14}"/>
    <cellStyle name="Normal 7 7 5" xfId="3695" xr:uid="{459EFFAF-6180-4554-B67B-2D2A3CD9B43F}"/>
    <cellStyle name="Normal 7 7 6" xfId="3696" xr:uid="{C8F21AC8-4BD5-47AA-A75A-430EF6CBF9FD}"/>
    <cellStyle name="Normal 7 7 7" xfId="3697" xr:uid="{0D467BF0-E5DD-438D-B955-624667436DFE}"/>
    <cellStyle name="Normal 7 8" xfId="372" xr:uid="{2EB249E3-0FB6-4459-9AC7-9A6037DAC1F9}"/>
    <cellStyle name="Normal 7 8 2" xfId="750" xr:uid="{C512A56D-A115-4417-8E2C-AE0B758373CF}"/>
    <cellStyle name="Normal 7 8 2 2" xfId="1962" xr:uid="{CFC29515-4C24-4CD7-8CA6-38113906620D}"/>
    <cellStyle name="Normal 7 8 2 3" xfId="3698" xr:uid="{A6F4FCEC-6086-431A-AA68-E5FFCD4B66C7}"/>
    <cellStyle name="Normal 7 8 2 4" xfId="3699" xr:uid="{5078B44F-E3F0-4A7A-8930-5753A7A70B7C}"/>
    <cellStyle name="Normal 7 8 3" xfId="1963" xr:uid="{9B564B8E-8269-4FA7-AFDA-C9C9AEF40F54}"/>
    <cellStyle name="Normal 7 8 3 2" xfId="3700" xr:uid="{98FF16C8-D295-44B6-8B8A-AECBB1099747}"/>
    <cellStyle name="Normal 7 8 3 3" xfId="3701" xr:uid="{C12FE06E-53A9-4162-8718-BA8C173744C7}"/>
    <cellStyle name="Normal 7 8 3 4" xfId="3702" xr:uid="{96A1C723-6601-4EFA-95CC-822C817985C0}"/>
    <cellStyle name="Normal 7 8 4" xfId="3703" xr:uid="{D5B3AA59-6CDA-49FA-8E13-4B45A7C8C4BC}"/>
    <cellStyle name="Normal 7 8 5" xfId="3704" xr:uid="{3422DD83-E210-4880-BF69-91DF20AA1139}"/>
    <cellStyle name="Normal 7 8 6" xfId="3705" xr:uid="{B6E8C03E-5667-4916-8303-85B6400F426B}"/>
    <cellStyle name="Normal 7 9" xfId="373" xr:uid="{6EBC6286-3D6C-4284-AFF9-69871E15AB93}"/>
    <cellStyle name="Normal 7 9 2" xfId="1964" xr:uid="{D73B807B-8E88-4BCB-97EE-03EDD9B85B81}"/>
    <cellStyle name="Normal 7 9 2 2" xfId="3706" xr:uid="{18729CDD-058A-43EF-BBEE-542713408F0B}"/>
    <cellStyle name="Normal 7 9 2 2 2" xfId="4408" xr:uid="{B31972F7-C699-4A6F-8A34-5C4A41039EDD}"/>
    <cellStyle name="Normal 7 9 2 2 3" xfId="4687" xr:uid="{F59AEDDB-476C-4726-8051-A7AAB70C88FD}"/>
    <cellStyle name="Normal 7 9 2 3" xfId="3707" xr:uid="{89B0B7AC-C210-4D7A-9EA4-39A6B38ECC61}"/>
    <cellStyle name="Normal 7 9 2 4" xfId="3708" xr:uid="{EC248316-CF14-4B18-BF46-62236DCB81B4}"/>
    <cellStyle name="Normal 7 9 3" xfId="3709" xr:uid="{B4749CB1-7E7D-40D9-8832-758D32F54105}"/>
    <cellStyle name="Normal 7 9 4" xfId="3710" xr:uid="{42CBDD1E-E2EC-4543-AA46-BD0371C9F423}"/>
    <cellStyle name="Normal 7 9 4 2" xfId="4578" xr:uid="{CE4010CC-882B-4868-A3C3-95DA2323B249}"/>
    <cellStyle name="Normal 7 9 4 3" xfId="4688" xr:uid="{1CD11D3D-06BC-4B0C-8CD9-97E20C4AAD33}"/>
    <cellStyle name="Normal 7 9 4 4" xfId="4607" xr:uid="{33093D09-D686-4592-98E0-27C4EB961DC1}"/>
    <cellStyle name="Normal 7 9 5" xfId="3711" xr:uid="{2A750A9D-D720-49F2-A53E-2C52CD35CFE9}"/>
    <cellStyle name="Normal 8" xfId="146" xr:uid="{C8789F15-1AE1-46D5-A855-D9EE946CFA67}"/>
    <cellStyle name="Normal 8 10" xfId="1965" xr:uid="{EC28F3DB-1232-43CD-9C08-FBDB5B758D93}"/>
    <cellStyle name="Normal 8 10 2" xfId="3712" xr:uid="{5B2C5099-96BB-406C-BE94-438E425766C6}"/>
    <cellStyle name="Normal 8 10 3" xfId="3713" xr:uid="{C670C01B-AE43-4445-B3B5-9473AF302C11}"/>
    <cellStyle name="Normal 8 10 4" xfId="3714" xr:uid="{10782F1A-2D8A-4F7F-BDA3-0D0471BB9A3D}"/>
    <cellStyle name="Normal 8 11" xfId="3715" xr:uid="{B2DE0DE0-E6EF-4A7A-8733-CF21E276601B}"/>
    <cellStyle name="Normal 8 11 2" xfId="3716" xr:uid="{07B4E894-772F-41C7-9085-88A5810319BD}"/>
    <cellStyle name="Normal 8 11 3" xfId="3717" xr:uid="{1799AB66-99AC-497D-B092-04FBB681D830}"/>
    <cellStyle name="Normal 8 11 4" xfId="3718" xr:uid="{FA1CEB88-C4B8-45FF-A9E0-8DD5E8D1E3DD}"/>
    <cellStyle name="Normal 8 12" xfId="3719" xr:uid="{B66C35BC-9630-4C89-858A-A0E18CD7AC69}"/>
    <cellStyle name="Normal 8 12 2" xfId="3720" xr:uid="{CB678616-5576-498D-BD3C-E93324CB1329}"/>
    <cellStyle name="Normal 8 13" xfId="3721" xr:uid="{26DCB413-8D7A-41D3-83C5-67E5565AF1FA}"/>
    <cellStyle name="Normal 8 14" xfId="3722" xr:uid="{828898D5-6150-4D1E-A4D5-90A21C11C616}"/>
    <cellStyle name="Normal 8 15" xfId="3723" xr:uid="{2AFD6C99-14C5-45EE-A8B9-89FCE77D4C6F}"/>
    <cellStyle name="Normal 8 2" xfId="147" xr:uid="{562C1AA9-6918-4D86-8A8D-88498AD461A3}"/>
    <cellStyle name="Normal 8 2 10" xfId="3724" xr:uid="{19A66A01-AAF3-41BA-AC8C-6A6307F65EA6}"/>
    <cellStyle name="Normal 8 2 11" xfId="3725" xr:uid="{455FDF13-A863-45C9-96C5-152B841BB7C2}"/>
    <cellStyle name="Normal 8 2 2" xfId="148" xr:uid="{5C253085-3CC0-4D99-873E-296FA8BB0A13}"/>
    <cellStyle name="Normal 8 2 2 2" xfId="149" xr:uid="{B76982CC-721B-4C35-B173-BAEA2A915A06}"/>
    <cellStyle name="Normal 8 2 2 2 2" xfId="374" xr:uid="{0D61F8FE-CA7E-454C-BEDB-16278959FEBB}"/>
    <cellStyle name="Normal 8 2 2 2 2 2" xfId="751" xr:uid="{73FA179E-55E8-430E-AF82-058B88F265B3}"/>
    <cellStyle name="Normal 8 2 2 2 2 2 2" xfId="752" xr:uid="{903C12F0-CEF3-418E-9251-5911BD89E7ED}"/>
    <cellStyle name="Normal 8 2 2 2 2 2 2 2" xfId="1966" xr:uid="{F7C98B2D-A2CB-407A-8D6F-1FB6B3A06654}"/>
    <cellStyle name="Normal 8 2 2 2 2 2 2 2 2" xfId="1967" xr:uid="{7766687B-97F0-4B79-B61E-B7EDF73BF707}"/>
    <cellStyle name="Normal 8 2 2 2 2 2 2 3" xfId="1968" xr:uid="{27D55FC6-44D1-481E-9E48-96A05C0101D7}"/>
    <cellStyle name="Normal 8 2 2 2 2 2 3" xfId="1969" xr:uid="{B282F28C-99C5-477F-8703-DF36A805F0E4}"/>
    <cellStyle name="Normal 8 2 2 2 2 2 3 2" xfId="1970" xr:uid="{2FAB1599-C545-4D8A-9BBD-67DB4FB74345}"/>
    <cellStyle name="Normal 8 2 2 2 2 2 4" xfId="1971" xr:uid="{F76A9B38-89E5-4F07-83B8-5BE01287AF16}"/>
    <cellStyle name="Normal 8 2 2 2 2 3" xfId="753" xr:uid="{1900683F-952D-4667-BCEF-44F80A868419}"/>
    <cellStyle name="Normal 8 2 2 2 2 3 2" xfId="1972" xr:uid="{A5EA849A-88E1-4FAE-9C09-99BB0B87D45C}"/>
    <cellStyle name="Normal 8 2 2 2 2 3 2 2" xfId="1973" xr:uid="{CEFF390B-099E-472D-BC74-71C2DD60417B}"/>
    <cellStyle name="Normal 8 2 2 2 2 3 3" xfId="1974" xr:uid="{AE7B6631-E1EB-49C9-979C-738278287415}"/>
    <cellStyle name="Normal 8 2 2 2 2 3 4" xfId="3726" xr:uid="{E87E325F-EF9F-4202-BFA3-CDCC16769071}"/>
    <cellStyle name="Normal 8 2 2 2 2 4" xfId="1975" xr:uid="{D1EBDA06-9DCD-4E40-96F1-40D9045D47EE}"/>
    <cellStyle name="Normal 8 2 2 2 2 4 2" xfId="1976" xr:uid="{423B05A4-D595-4C33-A206-84E840356365}"/>
    <cellStyle name="Normal 8 2 2 2 2 5" xfId="1977" xr:uid="{48C10EC8-60C2-473F-A997-3175CD4C93F2}"/>
    <cellStyle name="Normal 8 2 2 2 2 6" xfId="3727" xr:uid="{4DA3275A-A8C1-4FBB-B244-7138F9F18990}"/>
    <cellStyle name="Normal 8 2 2 2 3" xfId="375" xr:uid="{83CEEE8C-2248-40B9-AC6F-FCF6433060E3}"/>
    <cellStyle name="Normal 8 2 2 2 3 2" xfId="754" xr:uid="{D7D5B927-2B53-40E9-94D7-78C6DF68B793}"/>
    <cellStyle name="Normal 8 2 2 2 3 2 2" xfId="755" xr:uid="{15E48679-503B-4FDF-9BF2-3AFC8A570870}"/>
    <cellStyle name="Normal 8 2 2 2 3 2 2 2" xfId="1978" xr:uid="{FE9AC493-6767-4984-B8CB-A2DCF1F2AB15}"/>
    <cellStyle name="Normal 8 2 2 2 3 2 2 2 2" xfId="1979" xr:uid="{BDA95E99-3839-4A7E-8F18-347C3038A46F}"/>
    <cellStyle name="Normal 8 2 2 2 3 2 2 3" xfId="1980" xr:uid="{E01D4EBB-7E53-45BA-B671-4597151A46E3}"/>
    <cellStyle name="Normal 8 2 2 2 3 2 3" xfId="1981" xr:uid="{FE51CA84-A9E1-4A23-9440-9EBF58F3F5F2}"/>
    <cellStyle name="Normal 8 2 2 2 3 2 3 2" xfId="1982" xr:uid="{AFEBB6C5-ECCE-4DEB-8C89-25F1869D31FF}"/>
    <cellStyle name="Normal 8 2 2 2 3 2 4" xfId="1983" xr:uid="{648B0CA9-38F8-442B-9AEC-6BE52D042FBA}"/>
    <cellStyle name="Normal 8 2 2 2 3 3" xfId="756" xr:uid="{6F8B5993-E0A5-45BE-B412-E0BE3E4D4EEE}"/>
    <cellStyle name="Normal 8 2 2 2 3 3 2" xfId="1984" xr:uid="{17A2092E-FD7F-49DA-A500-1C16C21B109F}"/>
    <cellStyle name="Normal 8 2 2 2 3 3 2 2" xfId="1985" xr:uid="{C0DE0BEC-09AA-45C9-9D14-7C14035ADCEF}"/>
    <cellStyle name="Normal 8 2 2 2 3 3 3" xfId="1986" xr:uid="{11DBA01E-33E7-42BC-A35A-9D352A5CCE97}"/>
    <cellStyle name="Normal 8 2 2 2 3 4" xfId="1987" xr:uid="{CB23E524-C81C-478D-AE85-1F841EBC99BE}"/>
    <cellStyle name="Normal 8 2 2 2 3 4 2" xfId="1988" xr:uid="{155791D9-580D-45D8-B879-B6EC409472F6}"/>
    <cellStyle name="Normal 8 2 2 2 3 5" xfId="1989" xr:uid="{6BB93B3D-F595-430D-9613-FB22E7A987DB}"/>
    <cellStyle name="Normal 8 2 2 2 4" xfId="757" xr:uid="{28F2DCF0-1736-4FD5-9C94-ADA19C514574}"/>
    <cellStyle name="Normal 8 2 2 2 4 2" xfId="758" xr:uid="{66D843D7-02EE-4F1E-BDE1-BB4FA5DF8F7B}"/>
    <cellStyle name="Normal 8 2 2 2 4 2 2" xfId="1990" xr:uid="{B0BE2E84-ABC4-427A-873C-1F80C38DC44A}"/>
    <cellStyle name="Normal 8 2 2 2 4 2 2 2" xfId="1991" xr:uid="{32D8D53D-CAAD-4065-8761-75E94037DD35}"/>
    <cellStyle name="Normal 8 2 2 2 4 2 3" xfId="1992" xr:uid="{2994A95D-87D1-431B-8071-FFC3499F7978}"/>
    <cellStyle name="Normal 8 2 2 2 4 3" xfId="1993" xr:uid="{78F5CA1A-05F8-4E6D-A87B-33780B6E79EE}"/>
    <cellStyle name="Normal 8 2 2 2 4 3 2" xfId="1994" xr:uid="{5319ECA8-458A-4F4C-839E-F56E8BF7CE30}"/>
    <cellStyle name="Normal 8 2 2 2 4 4" xfId="1995" xr:uid="{06FC292A-3483-4D0D-BB54-28AEBE1EBC18}"/>
    <cellStyle name="Normal 8 2 2 2 5" xfId="759" xr:uid="{69802424-3D3E-4523-9284-BE453F783881}"/>
    <cellStyle name="Normal 8 2 2 2 5 2" xfId="1996" xr:uid="{94167098-C080-46A1-AFD7-08CCDAB053F3}"/>
    <cellStyle name="Normal 8 2 2 2 5 2 2" xfId="1997" xr:uid="{15BEB765-EDAD-4C59-9232-85DB29FE8448}"/>
    <cellStyle name="Normal 8 2 2 2 5 3" xfId="1998" xr:uid="{82092042-43C3-4C54-A686-90CD90F80478}"/>
    <cellStyle name="Normal 8 2 2 2 5 4" xfId="3728" xr:uid="{0308C472-6DAD-473E-8899-CDEAB35AB1D9}"/>
    <cellStyle name="Normal 8 2 2 2 6" xfId="1999" xr:uid="{E99B9F00-066B-4E19-B3A5-1E556D916D47}"/>
    <cellStyle name="Normal 8 2 2 2 6 2" xfId="2000" xr:uid="{4B955665-2F52-4FD6-8A3B-63DEA1B085C0}"/>
    <cellStyle name="Normal 8 2 2 2 7" xfId="2001" xr:uid="{A63123F1-2C1B-4EB1-B396-2D45D93D38D9}"/>
    <cellStyle name="Normal 8 2 2 2 8" xfId="3729" xr:uid="{CF0B0114-782A-4D81-AAFC-FFE1CD415D40}"/>
    <cellStyle name="Normal 8 2 2 3" xfId="376" xr:uid="{85D8EB7A-329D-4F46-8763-F1D7CF4C9702}"/>
    <cellStyle name="Normal 8 2 2 3 2" xfId="760" xr:uid="{E8BF8219-76A5-48C4-92B1-EA8F6A8A5831}"/>
    <cellStyle name="Normal 8 2 2 3 2 2" xfId="761" xr:uid="{864486B9-4954-4017-BBEC-64F0D074BC97}"/>
    <cellStyle name="Normal 8 2 2 3 2 2 2" xfId="2002" xr:uid="{857076D7-DA85-4CA5-8997-7958A66C2822}"/>
    <cellStyle name="Normal 8 2 2 3 2 2 2 2" xfId="2003" xr:uid="{9E264D42-D59B-45A2-9E44-E7279F177224}"/>
    <cellStyle name="Normal 8 2 2 3 2 2 3" xfId="2004" xr:uid="{5CA57B43-C0B3-4C3C-9F29-42E3FF8B54FF}"/>
    <cellStyle name="Normal 8 2 2 3 2 3" xfId="2005" xr:uid="{8EE87AC6-A106-4C23-B032-2EC60625EA68}"/>
    <cellStyle name="Normal 8 2 2 3 2 3 2" xfId="2006" xr:uid="{C8A0C21A-1DE3-44E1-BDB1-44475EDFC1AB}"/>
    <cellStyle name="Normal 8 2 2 3 2 4" xfId="2007" xr:uid="{97D823C8-F8FB-4CCE-89C8-E1CE2DC0ED57}"/>
    <cellStyle name="Normal 8 2 2 3 3" xfId="762" xr:uid="{7EDD273C-5AA9-4DD5-83B5-789B107110F1}"/>
    <cellStyle name="Normal 8 2 2 3 3 2" xfId="2008" xr:uid="{E903660A-0DCC-4802-B96B-5B853483D498}"/>
    <cellStyle name="Normal 8 2 2 3 3 2 2" xfId="2009" xr:uid="{5E99C588-6530-4973-90FB-152000E4C44E}"/>
    <cellStyle name="Normal 8 2 2 3 3 3" xfId="2010" xr:uid="{804C672A-A8FE-49AB-A558-6BEF63020817}"/>
    <cellStyle name="Normal 8 2 2 3 3 4" xfId="3730" xr:uid="{0B80099D-E270-4DE4-9C0D-C3D1BD041F97}"/>
    <cellStyle name="Normal 8 2 2 3 4" xfId="2011" xr:uid="{1D0B71AC-EE63-44F7-8450-D1612325F782}"/>
    <cellStyle name="Normal 8 2 2 3 4 2" xfId="2012" xr:uid="{5D859D55-657F-4965-92B7-238E7705201E}"/>
    <cellStyle name="Normal 8 2 2 3 5" xfId="2013" xr:uid="{E3F5C11F-9912-4D8B-B17C-95F60655849A}"/>
    <cellStyle name="Normal 8 2 2 3 6" xfId="3731" xr:uid="{110FF36F-F9E3-44FE-9F40-F9B23C853DB1}"/>
    <cellStyle name="Normal 8 2 2 4" xfId="377" xr:uid="{8BDECC3A-DA7C-41A0-8BDF-1736F71CEB81}"/>
    <cellStyle name="Normal 8 2 2 4 2" xfId="763" xr:uid="{BE64556D-DD06-476E-BB3E-B60B8E2BBA9D}"/>
    <cellStyle name="Normal 8 2 2 4 2 2" xfId="764" xr:uid="{EDFD1CD3-5153-4F9F-AAC0-60E29577C8D1}"/>
    <cellStyle name="Normal 8 2 2 4 2 2 2" xfId="2014" xr:uid="{6636AE4C-6111-4A7C-A226-C4372657C4DE}"/>
    <cellStyle name="Normal 8 2 2 4 2 2 2 2" xfId="2015" xr:uid="{40AC5664-CCB5-4CB4-9BED-DA396E7EA12F}"/>
    <cellStyle name="Normal 8 2 2 4 2 2 3" xfId="2016" xr:uid="{F4482A6A-A298-4DCF-A718-61F970427ED0}"/>
    <cellStyle name="Normal 8 2 2 4 2 3" xfId="2017" xr:uid="{1F985FB5-4CB5-4EDA-BDAC-A36C52588913}"/>
    <cellStyle name="Normal 8 2 2 4 2 3 2" xfId="2018" xr:uid="{55D3A15A-3AE1-43B7-B4A4-F0D476280C93}"/>
    <cellStyle name="Normal 8 2 2 4 2 4" xfId="2019" xr:uid="{444DFE08-7C6B-4B9B-8507-63E9181D8AF7}"/>
    <cellStyle name="Normal 8 2 2 4 3" xfId="765" xr:uid="{40EBE96E-FE3F-41B6-8A12-11CC9778EFB0}"/>
    <cellStyle name="Normal 8 2 2 4 3 2" xfId="2020" xr:uid="{B3716796-8312-442D-8F61-4647CFF1C28B}"/>
    <cellStyle name="Normal 8 2 2 4 3 2 2" xfId="2021" xr:uid="{49AEA2BD-E9E1-40BD-A464-5B078347926F}"/>
    <cellStyle name="Normal 8 2 2 4 3 3" xfId="2022" xr:uid="{C8080033-BA37-4CA6-ABA5-8B8D40C7B13A}"/>
    <cellStyle name="Normal 8 2 2 4 4" xfId="2023" xr:uid="{1ACE1344-BD1D-4B50-BE5F-A72B9F35A49D}"/>
    <cellStyle name="Normal 8 2 2 4 4 2" xfId="2024" xr:uid="{E89FDA73-64C3-43F1-91F6-D4438AA1F661}"/>
    <cellStyle name="Normal 8 2 2 4 5" xfId="2025" xr:uid="{306E4451-3FC9-46FB-A917-93E21DDA430D}"/>
    <cellStyle name="Normal 8 2 2 5" xfId="378" xr:uid="{B92F688C-FD96-4908-81A7-48CB8148F2E8}"/>
    <cellStyle name="Normal 8 2 2 5 2" xfId="766" xr:uid="{11BAD230-B0F6-4A62-A25C-81253360A7CD}"/>
    <cellStyle name="Normal 8 2 2 5 2 2" xfId="2026" xr:uid="{A1D8184B-8890-4DE4-8012-8F5ED50B233C}"/>
    <cellStyle name="Normal 8 2 2 5 2 2 2" xfId="2027" xr:uid="{BE15802A-B5E5-4961-977C-DE93B2B89A74}"/>
    <cellStyle name="Normal 8 2 2 5 2 3" xfId="2028" xr:uid="{C704DCC7-DCE8-4801-9EAF-A5A916BA8B74}"/>
    <cellStyle name="Normal 8 2 2 5 3" xfId="2029" xr:uid="{D6C7B466-26A1-437C-9EAC-51EF23169DC5}"/>
    <cellStyle name="Normal 8 2 2 5 3 2" xfId="2030" xr:uid="{19203DBB-7C8B-4264-B7F5-1A3CEE352087}"/>
    <cellStyle name="Normal 8 2 2 5 4" xfId="2031" xr:uid="{3EC376FE-8447-4614-8FB5-F6F518FDACAB}"/>
    <cellStyle name="Normal 8 2 2 6" xfId="767" xr:uid="{05293A1A-B80F-418F-B887-741D2A578931}"/>
    <cellStyle name="Normal 8 2 2 6 2" xfId="2032" xr:uid="{E9D07B04-89E6-4D09-B83C-716841417AF1}"/>
    <cellStyle name="Normal 8 2 2 6 2 2" xfId="2033" xr:uid="{7BA363D1-8B93-40CA-AAB6-9C8D2CFD72D0}"/>
    <cellStyle name="Normal 8 2 2 6 3" xfId="2034" xr:uid="{BD7F6C95-68AC-4960-A8A5-2D482E72EEE6}"/>
    <cellStyle name="Normal 8 2 2 6 4" xfId="3732" xr:uid="{06CA5359-0DBD-4C48-9BB1-0A75ACD2CCA7}"/>
    <cellStyle name="Normal 8 2 2 7" xfId="2035" xr:uid="{5666FB13-192A-4AC2-A3F9-A18C526E366E}"/>
    <cellStyle name="Normal 8 2 2 7 2" xfId="2036" xr:uid="{C60A11A5-823B-4085-9E41-607BBC0BA175}"/>
    <cellStyle name="Normal 8 2 2 8" xfId="2037" xr:uid="{A47A7175-10FF-4F5C-BCA9-167E33C88E95}"/>
    <cellStyle name="Normal 8 2 2 9" xfId="3733" xr:uid="{EA0B4E79-E05A-4E36-B2CD-FED2A0AC6819}"/>
    <cellStyle name="Normal 8 2 3" xfId="150" xr:uid="{E7F70BFB-8AB5-42D4-BC11-050F40F4174E}"/>
    <cellStyle name="Normal 8 2 3 2" xfId="151" xr:uid="{42084A40-AB9A-4D58-89D0-3C52EB90805D}"/>
    <cellStyle name="Normal 8 2 3 2 2" xfId="768" xr:uid="{8A9A913C-F4C0-4A0B-9F77-102ACF3C04D7}"/>
    <cellStyle name="Normal 8 2 3 2 2 2" xfId="769" xr:uid="{079D8B32-34E6-456D-9011-6573ACE97322}"/>
    <cellStyle name="Normal 8 2 3 2 2 2 2" xfId="2038" xr:uid="{E61F17E5-4904-4E89-B405-37FF3736F27C}"/>
    <cellStyle name="Normal 8 2 3 2 2 2 2 2" xfId="2039" xr:uid="{3F799394-7C8E-4A0D-8DDE-5202203A4F5E}"/>
    <cellStyle name="Normal 8 2 3 2 2 2 3" xfId="2040" xr:uid="{6BDBBE44-40A5-4E30-B3E2-030C94DDC7F9}"/>
    <cellStyle name="Normal 8 2 3 2 2 3" xfId="2041" xr:uid="{EDB9887C-2B73-44B2-8F3D-93B3582ABCCE}"/>
    <cellStyle name="Normal 8 2 3 2 2 3 2" xfId="2042" xr:uid="{EA5D1704-771A-41B6-AEBD-5416904184FB}"/>
    <cellStyle name="Normal 8 2 3 2 2 4" xfId="2043" xr:uid="{6541BAD6-3716-4979-AE34-383953951192}"/>
    <cellStyle name="Normal 8 2 3 2 3" xfId="770" xr:uid="{7608C3A8-2767-4835-8642-6967E8541C3F}"/>
    <cellStyle name="Normal 8 2 3 2 3 2" xfId="2044" xr:uid="{CDE5B4EF-E44D-48C6-A7EC-3577251FDD65}"/>
    <cellStyle name="Normal 8 2 3 2 3 2 2" xfId="2045" xr:uid="{9549E7BC-8562-46B7-AAC9-9C304565C993}"/>
    <cellStyle name="Normal 8 2 3 2 3 3" xfId="2046" xr:uid="{8A08E1A6-84B5-4A32-A76F-948BA07731F1}"/>
    <cellStyle name="Normal 8 2 3 2 3 4" xfId="3734" xr:uid="{F860D7E4-971E-4ACE-A645-F6E017E977B4}"/>
    <cellStyle name="Normal 8 2 3 2 4" xfId="2047" xr:uid="{A2217045-680A-4740-8F20-D8122B152B3F}"/>
    <cellStyle name="Normal 8 2 3 2 4 2" xfId="2048" xr:uid="{27B43E61-B2E9-4925-B450-50DBCD7A5A1A}"/>
    <cellStyle name="Normal 8 2 3 2 5" xfId="2049" xr:uid="{3E1983A2-CAFD-437D-BE01-D585B4A93519}"/>
    <cellStyle name="Normal 8 2 3 2 6" xfId="3735" xr:uid="{4C875433-E3CE-4023-B64F-1D250D88E5BE}"/>
    <cellStyle name="Normal 8 2 3 3" xfId="379" xr:uid="{C526E0DB-0F77-4ADC-A0CA-4E7062107B44}"/>
    <cellStyle name="Normal 8 2 3 3 2" xfId="771" xr:uid="{0B05E89C-9663-485C-BE1A-9DD5AD418957}"/>
    <cellStyle name="Normal 8 2 3 3 2 2" xfId="772" xr:uid="{566516FD-3277-46E5-A1AA-AC93A9638863}"/>
    <cellStyle name="Normal 8 2 3 3 2 2 2" xfId="2050" xr:uid="{022E4F0F-3B26-43FE-80A6-0B3C037D1D9C}"/>
    <cellStyle name="Normal 8 2 3 3 2 2 2 2" xfId="2051" xr:uid="{30884AC0-B6B2-44C8-8E87-106FBD0324FB}"/>
    <cellStyle name="Normal 8 2 3 3 2 2 3" xfId="2052" xr:uid="{D244ADED-742E-46E1-A85F-0A1BF8CCB5E0}"/>
    <cellStyle name="Normal 8 2 3 3 2 3" xfId="2053" xr:uid="{AA836381-42EE-48B7-99AA-2DED907E3615}"/>
    <cellStyle name="Normal 8 2 3 3 2 3 2" xfId="2054" xr:uid="{2323FF4C-2785-4AEA-9008-FD9DD84BCFA5}"/>
    <cellStyle name="Normal 8 2 3 3 2 4" xfId="2055" xr:uid="{B1175F23-F57D-4B58-9308-F46DE6F89E07}"/>
    <cellStyle name="Normal 8 2 3 3 3" xfId="773" xr:uid="{D51CB759-D57C-43F4-96FE-691B10A16878}"/>
    <cellStyle name="Normal 8 2 3 3 3 2" xfId="2056" xr:uid="{16E5C334-B62D-4001-8190-90FDB2050EC3}"/>
    <cellStyle name="Normal 8 2 3 3 3 2 2" xfId="2057" xr:uid="{41A79245-429A-4E04-BC08-3B535FA53A5D}"/>
    <cellStyle name="Normal 8 2 3 3 3 3" xfId="2058" xr:uid="{D2104356-EC03-4509-AB9B-2D921707F7C4}"/>
    <cellStyle name="Normal 8 2 3 3 4" xfId="2059" xr:uid="{374D05AE-A05D-4C6C-A92A-9C05C1FFBE18}"/>
    <cellStyle name="Normal 8 2 3 3 4 2" xfId="2060" xr:uid="{4F53E939-CF4D-4E46-965A-9A629B7775E6}"/>
    <cellStyle name="Normal 8 2 3 3 5" xfId="2061" xr:uid="{1428E7E5-3518-4936-A879-09806B4DB26D}"/>
    <cellStyle name="Normal 8 2 3 4" xfId="380" xr:uid="{7C73CEA6-0CFA-42AF-B34F-370C581E2764}"/>
    <cellStyle name="Normal 8 2 3 4 2" xfId="774" xr:uid="{498FF0E3-C7BF-4805-B8C9-CB9908DD4372}"/>
    <cellStyle name="Normal 8 2 3 4 2 2" xfId="2062" xr:uid="{C03D0B4A-35A8-4A65-9280-898DA9D61D20}"/>
    <cellStyle name="Normal 8 2 3 4 2 2 2" xfId="2063" xr:uid="{C9A2EC1A-60E3-438F-9321-77B864135D25}"/>
    <cellStyle name="Normal 8 2 3 4 2 3" xfId="2064" xr:uid="{844B4845-E849-4AD5-8960-A137F84A5614}"/>
    <cellStyle name="Normal 8 2 3 4 3" xfId="2065" xr:uid="{A92C7556-F1AA-43EB-8282-3C22AADF41DD}"/>
    <cellStyle name="Normal 8 2 3 4 3 2" xfId="2066" xr:uid="{FF134929-4C54-46F8-828F-40833EB80AB3}"/>
    <cellStyle name="Normal 8 2 3 4 4" xfId="2067" xr:uid="{7D24C84A-735B-4541-B730-46020319966B}"/>
    <cellStyle name="Normal 8 2 3 5" xfId="775" xr:uid="{32B5B7FD-009E-4707-8B51-7B3ABD01C9DF}"/>
    <cellStyle name="Normal 8 2 3 5 2" xfId="2068" xr:uid="{D2BDF4F9-EE2D-4CCD-B20A-8DF0C16432C7}"/>
    <cellStyle name="Normal 8 2 3 5 2 2" xfId="2069" xr:uid="{4C9CA23B-0ACE-4D92-887B-6DC62F5C856F}"/>
    <cellStyle name="Normal 8 2 3 5 3" xfId="2070" xr:uid="{40409DD0-3379-44C6-871D-B887D90CE277}"/>
    <cellStyle name="Normal 8 2 3 5 4" xfId="3736" xr:uid="{9E127E75-650B-40E1-BAFC-C860833666D7}"/>
    <cellStyle name="Normal 8 2 3 6" xfId="2071" xr:uid="{61F15342-FB44-428F-8F8A-7B41BB35AC94}"/>
    <cellStyle name="Normal 8 2 3 6 2" xfId="2072" xr:uid="{3BC75865-04B5-491F-A0E7-0107A892310F}"/>
    <cellStyle name="Normal 8 2 3 7" xfId="2073" xr:uid="{D7BF303E-E64B-41F0-8AA5-BEB7FCC27DD2}"/>
    <cellStyle name="Normal 8 2 3 8" xfId="3737" xr:uid="{55FE063F-DD62-4461-8196-FDB439C724D8}"/>
    <cellStyle name="Normal 8 2 4" xfId="152" xr:uid="{EAF53BF5-7871-49B0-82D1-304F1B9A01BA}"/>
    <cellStyle name="Normal 8 2 4 2" xfId="449" xr:uid="{C850F7FA-3E18-45EA-A292-B40FC69001A6}"/>
    <cellStyle name="Normal 8 2 4 2 2" xfId="776" xr:uid="{A0938836-5EAA-4E27-9C4D-01D8163E6D05}"/>
    <cellStyle name="Normal 8 2 4 2 2 2" xfId="2074" xr:uid="{B07AA949-8B60-457C-87BA-26378D79183A}"/>
    <cellStyle name="Normal 8 2 4 2 2 2 2" xfId="2075" xr:uid="{93ACDD23-32F3-4FEC-8F08-F3DE58D344C2}"/>
    <cellStyle name="Normal 8 2 4 2 2 3" xfId="2076" xr:uid="{7DA47A87-52E1-4325-906B-E8688538C5D2}"/>
    <cellStyle name="Normal 8 2 4 2 2 4" xfId="3738" xr:uid="{69B74628-9885-46C3-AFEE-3A19D0AD13DC}"/>
    <cellStyle name="Normal 8 2 4 2 3" xfId="2077" xr:uid="{28BEC85D-B683-4195-AAF4-496C6F755E7F}"/>
    <cellStyle name="Normal 8 2 4 2 3 2" xfId="2078" xr:uid="{E199F2A1-94B1-4ACC-9882-2310225DB1EB}"/>
    <cellStyle name="Normal 8 2 4 2 4" xfId="2079" xr:uid="{219A9BA5-EAC7-44DE-BCF3-0F99C805273F}"/>
    <cellStyle name="Normal 8 2 4 2 5" xfId="3739" xr:uid="{153BB4DA-330A-4206-88C6-17710F4B3427}"/>
    <cellStyle name="Normal 8 2 4 3" xfId="777" xr:uid="{9BCB3DFC-E868-4E20-ADB4-1E9C605348D3}"/>
    <cellStyle name="Normal 8 2 4 3 2" xfId="2080" xr:uid="{ADFA7997-1423-4CFD-B1C5-AFFC07E578AE}"/>
    <cellStyle name="Normal 8 2 4 3 2 2" xfId="2081" xr:uid="{FC47B805-B308-48F0-8E95-A9A2B0722349}"/>
    <cellStyle name="Normal 8 2 4 3 3" xfId="2082" xr:uid="{C3187713-C5F3-4F4E-BD42-BB7BC685A2BC}"/>
    <cellStyle name="Normal 8 2 4 3 4" xfId="3740" xr:uid="{F0A10427-39C0-434B-8DDB-E14FDF7B6F41}"/>
    <cellStyle name="Normal 8 2 4 4" xfId="2083" xr:uid="{F2DAA05D-EE11-438A-9E8F-28C8604DCC5B}"/>
    <cellStyle name="Normal 8 2 4 4 2" xfId="2084" xr:uid="{FF5EC646-0C99-4B7A-A9EE-629C782EFD65}"/>
    <cellStyle name="Normal 8 2 4 4 3" xfId="3741" xr:uid="{3C3A7785-17E2-49DB-AA67-E3177B35A4B2}"/>
    <cellStyle name="Normal 8 2 4 4 4" xfId="3742" xr:uid="{14EEE54D-9EE1-44FB-9BAA-AF3A561BA6D4}"/>
    <cellStyle name="Normal 8 2 4 5" xfId="2085" xr:uid="{A58887D9-DA5E-4E30-9441-EE754B9A73C5}"/>
    <cellStyle name="Normal 8 2 4 6" xfId="3743" xr:uid="{C828ECBA-6554-4664-AB0E-0D71AE6288CD}"/>
    <cellStyle name="Normal 8 2 4 7" xfId="3744" xr:uid="{6E66B394-52C7-4E2C-B817-CD2A739800C1}"/>
    <cellStyle name="Normal 8 2 5" xfId="381" xr:uid="{C3A03213-A3FD-4E66-ADD0-9DDC05F4C671}"/>
    <cellStyle name="Normal 8 2 5 2" xfId="778" xr:uid="{33462A05-3EF4-40B8-ADD5-D0E8922C2DE4}"/>
    <cellStyle name="Normal 8 2 5 2 2" xfId="779" xr:uid="{CD67C5E3-BBC8-45EF-91EC-0A64060D7824}"/>
    <cellStyle name="Normal 8 2 5 2 2 2" xfId="2086" xr:uid="{4852C87F-2C92-4E05-BFEB-C05FF1A120C9}"/>
    <cellStyle name="Normal 8 2 5 2 2 2 2" xfId="2087" xr:uid="{0AFCDA91-4282-4CA2-9BA9-BA1F8EB06853}"/>
    <cellStyle name="Normal 8 2 5 2 2 3" xfId="2088" xr:uid="{30837D01-AA70-4CA0-991E-D6453095545C}"/>
    <cellStyle name="Normal 8 2 5 2 3" xfId="2089" xr:uid="{7BE31277-4EAE-4584-8158-BF778B78FD41}"/>
    <cellStyle name="Normal 8 2 5 2 3 2" xfId="2090" xr:uid="{24561404-7CD0-413C-ACE7-0E357CC0D6A8}"/>
    <cellStyle name="Normal 8 2 5 2 4" xfId="2091" xr:uid="{727483AF-A948-4EBD-A2D0-222C097AD493}"/>
    <cellStyle name="Normal 8 2 5 3" xfId="780" xr:uid="{183E3991-1AB7-47F3-BEA2-DA2FE8FD49FE}"/>
    <cellStyle name="Normal 8 2 5 3 2" xfId="2092" xr:uid="{29CBAA73-B3CE-48DD-B32E-7DA1AFE090D7}"/>
    <cellStyle name="Normal 8 2 5 3 2 2" xfId="2093" xr:uid="{3D7EAE4B-7F48-4C90-9504-6F4937264433}"/>
    <cellStyle name="Normal 8 2 5 3 3" xfId="2094" xr:uid="{FC6D26E3-9A07-43AA-AE71-556E686EBEC0}"/>
    <cellStyle name="Normal 8 2 5 3 4" xfId="3745" xr:uid="{A781E8EA-21B1-49F7-BC29-B2E4BFE046E7}"/>
    <cellStyle name="Normal 8 2 5 4" xfId="2095" xr:uid="{B39DF0DB-4D62-4357-8BA5-A57025747F5D}"/>
    <cellStyle name="Normal 8 2 5 4 2" xfId="2096" xr:uid="{8D7E23FB-963B-49B0-AD78-9DCB6F9644CB}"/>
    <cellStyle name="Normal 8 2 5 5" xfId="2097" xr:uid="{2801E1B8-6313-4926-9925-9ECFA3127456}"/>
    <cellStyle name="Normal 8 2 5 6" xfId="3746" xr:uid="{4EA27735-1AB5-45C9-93D7-59E8D193962F}"/>
    <cellStyle name="Normal 8 2 6" xfId="382" xr:uid="{2AE07D3D-CB3D-4B61-A3F7-1B81D86B677E}"/>
    <cellStyle name="Normal 8 2 6 2" xfId="781" xr:uid="{7930EF25-4465-4BB1-971E-7B6698C7997F}"/>
    <cellStyle name="Normal 8 2 6 2 2" xfId="2098" xr:uid="{59E7671F-1E8E-4D35-A06E-981AB0EF74EB}"/>
    <cellStyle name="Normal 8 2 6 2 2 2" xfId="2099" xr:uid="{88EE42EF-BC8F-4DA2-94DA-2E57149D7C32}"/>
    <cellStyle name="Normal 8 2 6 2 3" xfId="2100" xr:uid="{F2F2D7D7-5618-4488-BAC1-CFF25E32C204}"/>
    <cellStyle name="Normal 8 2 6 2 4" xfId="3747" xr:uid="{6D03DF0B-B7F8-4DDA-BD4B-FA6A77DA1AC0}"/>
    <cellStyle name="Normal 8 2 6 3" xfId="2101" xr:uid="{55EF0ED7-1E85-4BBA-A57F-3BC464E8C1DA}"/>
    <cellStyle name="Normal 8 2 6 3 2" xfId="2102" xr:uid="{60721AA0-4893-45DA-AEF3-B30305E8F916}"/>
    <cellStyle name="Normal 8 2 6 4" xfId="2103" xr:uid="{9B7CAE0C-0CE4-464B-A0C5-CACDB6DB1E99}"/>
    <cellStyle name="Normal 8 2 6 5" xfId="3748" xr:uid="{0E44BF09-EA0B-4286-810B-2F3796E4F9E2}"/>
    <cellStyle name="Normal 8 2 7" xfId="782" xr:uid="{12FBB73E-C47B-4ED7-86B3-59C09786EB49}"/>
    <cellStyle name="Normal 8 2 7 2" xfId="2104" xr:uid="{E0B27E0B-6B0E-402F-8A65-FC1EDEFECE97}"/>
    <cellStyle name="Normal 8 2 7 2 2" xfId="2105" xr:uid="{6FF77AA6-9D0E-40A2-86D1-7A69255F34AF}"/>
    <cellStyle name="Normal 8 2 7 3" xfId="2106" xr:uid="{06791202-EDB6-4ED1-BD6D-69A8FE8957AF}"/>
    <cellStyle name="Normal 8 2 7 4" xfId="3749" xr:uid="{F438F2B5-F1E8-4582-A4D4-1EB8C09324E6}"/>
    <cellStyle name="Normal 8 2 8" xfId="2107" xr:uid="{760D7A53-A3A3-4EFA-96E1-45F4D69D612D}"/>
    <cellStyle name="Normal 8 2 8 2" xfId="2108" xr:uid="{55C0828D-3DEA-431D-B0D7-970C339B8C75}"/>
    <cellStyle name="Normal 8 2 8 3" xfId="3750" xr:uid="{C382A713-C541-4038-AFAB-283E1AB3AE23}"/>
    <cellStyle name="Normal 8 2 8 4" xfId="3751" xr:uid="{C4B8C820-32AB-4E02-BA80-C9AEE7902954}"/>
    <cellStyle name="Normal 8 2 9" xfId="2109" xr:uid="{741083A4-0F63-4FF0-9A1F-314BAAC692BD}"/>
    <cellStyle name="Normal 8 3" xfId="153" xr:uid="{302A9715-6AD7-40C8-AA9B-54139F6F6816}"/>
    <cellStyle name="Normal 8 3 10" xfId="3752" xr:uid="{138C9782-B5F7-465C-8595-68CF13134C47}"/>
    <cellStyle name="Normal 8 3 11" xfId="3753" xr:uid="{48F4A847-628C-439F-943C-6D89265D8AFD}"/>
    <cellStyle name="Normal 8 3 2" xfId="154" xr:uid="{489D6AAF-26D4-41CA-AC76-61AFA0D37C41}"/>
    <cellStyle name="Normal 8 3 2 2" xfId="155" xr:uid="{2C4400D0-7DD8-415A-B65F-C373F39E6179}"/>
    <cellStyle name="Normal 8 3 2 2 2" xfId="383" xr:uid="{29FE5537-9D8A-4B98-B4CE-460CBE1189C9}"/>
    <cellStyle name="Normal 8 3 2 2 2 2" xfId="783" xr:uid="{4163FFB0-3A9E-43F6-ACA1-3A992DF69C51}"/>
    <cellStyle name="Normal 8 3 2 2 2 2 2" xfId="2110" xr:uid="{825DF297-8182-4F4F-ADEF-8B25C4AB5D85}"/>
    <cellStyle name="Normal 8 3 2 2 2 2 2 2" xfId="2111" xr:uid="{334C3E28-A860-42F9-96C6-F5CCBB07AADC}"/>
    <cellStyle name="Normal 8 3 2 2 2 2 3" xfId="2112" xr:uid="{C9D56112-58DD-49B4-A3DA-E7B4A5E66A8E}"/>
    <cellStyle name="Normal 8 3 2 2 2 2 4" xfId="3754" xr:uid="{A20088D7-6820-407D-8757-22696085C7B2}"/>
    <cellStyle name="Normal 8 3 2 2 2 3" xfId="2113" xr:uid="{B2BD59A1-7F54-4D77-8DDE-AE13AAC2B7A7}"/>
    <cellStyle name="Normal 8 3 2 2 2 3 2" xfId="2114" xr:uid="{020AED14-3E4C-4AA1-AE60-2CFAA77209AA}"/>
    <cellStyle name="Normal 8 3 2 2 2 3 3" xfId="3755" xr:uid="{3893DEE7-2B44-4BDD-B69B-8363CB13870C}"/>
    <cellStyle name="Normal 8 3 2 2 2 3 4" xfId="3756" xr:uid="{88449D73-6F53-4084-AFD9-CFFB0A7195DD}"/>
    <cellStyle name="Normal 8 3 2 2 2 4" xfId="2115" xr:uid="{3C468B47-FA28-447D-A436-676ED4C82A7B}"/>
    <cellStyle name="Normal 8 3 2 2 2 5" xfId="3757" xr:uid="{2E1F665D-D992-426F-8149-CFF3B2130883}"/>
    <cellStyle name="Normal 8 3 2 2 2 6" xfId="3758" xr:uid="{9910A0E2-F6F8-4D08-8329-4B31A3EC80C0}"/>
    <cellStyle name="Normal 8 3 2 2 3" xfId="784" xr:uid="{5F980210-9362-4C52-8666-BB97FA113D6C}"/>
    <cellStyle name="Normal 8 3 2 2 3 2" xfId="2116" xr:uid="{CA6A8153-43A1-4492-A77C-57E1AE061CE8}"/>
    <cellStyle name="Normal 8 3 2 2 3 2 2" xfId="2117" xr:uid="{6B8D8230-9CFE-4D81-BAA8-55477C18C3A0}"/>
    <cellStyle name="Normal 8 3 2 2 3 2 3" xfId="3759" xr:uid="{07FC96A3-26A7-4A3F-8636-87E404252FEF}"/>
    <cellStyle name="Normal 8 3 2 2 3 2 4" xfId="3760" xr:uid="{EF407AFB-BA77-484A-BD8F-7FDB591648CF}"/>
    <cellStyle name="Normal 8 3 2 2 3 3" xfId="2118" xr:uid="{EAB2E599-3E6C-4ECB-A7C1-C23B6A8C0B1D}"/>
    <cellStyle name="Normal 8 3 2 2 3 4" xfId="3761" xr:uid="{334F74F9-2E53-4D01-A417-24C84B98D6EF}"/>
    <cellStyle name="Normal 8 3 2 2 3 5" xfId="3762" xr:uid="{0542B278-FEBB-4071-893F-CEC4A1B95EA0}"/>
    <cellStyle name="Normal 8 3 2 2 4" xfId="2119" xr:uid="{09DD74B6-A86D-4FF2-91E1-6A6396221574}"/>
    <cellStyle name="Normal 8 3 2 2 4 2" xfId="2120" xr:uid="{AFD6389A-4973-4529-9413-1C7FEB190B04}"/>
    <cellStyle name="Normal 8 3 2 2 4 3" xfId="3763" xr:uid="{9CDF4DDF-7C2A-402F-9D38-29A4B6ADF7E8}"/>
    <cellStyle name="Normal 8 3 2 2 4 4" xfId="3764" xr:uid="{FDCE0DBE-2CC2-4312-B950-3C9A63E30432}"/>
    <cellStyle name="Normal 8 3 2 2 5" xfId="2121" xr:uid="{DE971826-FBF9-4324-9A9E-632E25341A74}"/>
    <cellStyle name="Normal 8 3 2 2 5 2" xfId="3765" xr:uid="{736E6C79-D81C-4AD1-A9BB-C59D912C2A90}"/>
    <cellStyle name="Normal 8 3 2 2 5 3" xfId="3766" xr:uid="{4B141137-A0A5-4E78-81B7-8962FDC0AAF9}"/>
    <cellStyle name="Normal 8 3 2 2 5 4" xfId="3767" xr:uid="{1A72E0E7-D64D-4219-9DA1-DD25AEC9C380}"/>
    <cellStyle name="Normal 8 3 2 2 6" xfId="3768" xr:uid="{DD92D10D-C653-4AE7-9FB6-7E229C199ACC}"/>
    <cellStyle name="Normal 8 3 2 2 7" xfId="3769" xr:uid="{A87AE3EB-B8DF-46B1-8C8C-08843CE54593}"/>
    <cellStyle name="Normal 8 3 2 2 8" xfId="3770" xr:uid="{990AC34F-C73C-4C7A-B6C3-74A3F980CA64}"/>
    <cellStyle name="Normal 8 3 2 3" xfId="384" xr:uid="{FBC3706F-C9D5-46AA-AD00-2D57A60A59C2}"/>
    <cellStyle name="Normal 8 3 2 3 2" xfId="785" xr:uid="{9DC5CA15-10B1-4910-A014-FA95969A9FC8}"/>
    <cellStyle name="Normal 8 3 2 3 2 2" xfId="786" xr:uid="{EE25C57A-1C30-44F3-9BF8-A97114614484}"/>
    <cellStyle name="Normal 8 3 2 3 2 2 2" xfId="2122" xr:uid="{CF0D2ADF-C97F-403F-96AF-AB3745EE5105}"/>
    <cellStyle name="Normal 8 3 2 3 2 2 2 2" xfId="2123" xr:uid="{680635C0-A4EE-4635-9ECA-ECECA8D047BB}"/>
    <cellStyle name="Normal 8 3 2 3 2 2 3" xfId="2124" xr:uid="{6A48CF73-5C0A-4E75-B413-0505F0D60511}"/>
    <cellStyle name="Normal 8 3 2 3 2 3" xfId="2125" xr:uid="{D11CC895-A463-4CCB-9C95-88520EF76C1A}"/>
    <cellStyle name="Normal 8 3 2 3 2 3 2" xfId="2126" xr:uid="{621C144C-93B5-4E6F-95BE-0B9198CD8C8D}"/>
    <cellStyle name="Normal 8 3 2 3 2 4" xfId="2127" xr:uid="{4DC973B9-F07E-4082-A79C-9674B0A39ADE}"/>
    <cellStyle name="Normal 8 3 2 3 3" xfId="787" xr:uid="{3944CA39-477C-4679-9EB5-7BCFDF052880}"/>
    <cellStyle name="Normal 8 3 2 3 3 2" xfId="2128" xr:uid="{E4C9D9F6-C1C8-4AA2-8571-8049BE5CD8F3}"/>
    <cellStyle name="Normal 8 3 2 3 3 2 2" xfId="2129" xr:uid="{AFF2AB27-BBF5-4C9E-BE9C-565F9FC55568}"/>
    <cellStyle name="Normal 8 3 2 3 3 3" xfId="2130" xr:uid="{04D5BCC4-D3C8-4D4A-841E-B7081FA7C6A0}"/>
    <cellStyle name="Normal 8 3 2 3 3 4" xfId="3771" xr:uid="{8C118088-1C25-479A-99EA-9C170BB2A246}"/>
    <cellStyle name="Normal 8 3 2 3 4" xfId="2131" xr:uid="{DF838A54-1D5D-47A5-B2D9-A4164F0AFBFE}"/>
    <cellStyle name="Normal 8 3 2 3 4 2" xfId="2132" xr:uid="{C3E4740F-0440-4608-B7EC-449B0348863C}"/>
    <cellStyle name="Normal 8 3 2 3 5" xfId="2133" xr:uid="{A664F543-363F-4F67-9BAE-BBFBF306C884}"/>
    <cellStyle name="Normal 8 3 2 3 6" xfId="3772" xr:uid="{FAE5D7B4-A553-495E-A545-883314AF536C}"/>
    <cellStyle name="Normal 8 3 2 4" xfId="385" xr:uid="{B96C2178-F3C4-4A2F-84AD-7AF39360991D}"/>
    <cellStyle name="Normal 8 3 2 4 2" xfId="788" xr:uid="{E29A8ED6-EBD0-4BD6-BA7D-ADE85CAF7A7D}"/>
    <cellStyle name="Normal 8 3 2 4 2 2" xfId="2134" xr:uid="{475936F9-7190-45DA-9754-7AF3D2E5E442}"/>
    <cellStyle name="Normal 8 3 2 4 2 2 2" xfId="2135" xr:uid="{7171C848-7C4F-4AA6-8F96-771FBA36DD40}"/>
    <cellStyle name="Normal 8 3 2 4 2 3" xfId="2136" xr:uid="{4B6FEE30-6085-4849-9701-B10483450277}"/>
    <cellStyle name="Normal 8 3 2 4 2 4" xfId="3773" xr:uid="{4D8413B4-9700-43E2-8360-C71B4D492620}"/>
    <cellStyle name="Normal 8 3 2 4 3" xfId="2137" xr:uid="{3111BE9F-DE54-480A-BBA7-8819924D75B6}"/>
    <cellStyle name="Normal 8 3 2 4 3 2" xfId="2138" xr:uid="{AF22D862-F66D-4DD4-A136-9DE8BDD343D9}"/>
    <cellStyle name="Normal 8 3 2 4 4" xfId="2139" xr:uid="{5365363B-B35C-4084-96FE-8396D1442AD4}"/>
    <cellStyle name="Normal 8 3 2 4 5" xfId="3774" xr:uid="{DD17B7B6-7AAE-49A4-BF88-2A5B515B2787}"/>
    <cellStyle name="Normal 8 3 2 5" xfId="386" xr:uid="{D91743B2-4792-45E6-8287-63ED3A70976F}"/>
    <cellStyle name="Normal 8 3 2 5 2" xfId="2140" xr:uid="{43616556-A370-4EF5-8666-3414A53B6A27}"/>
    <cellStyle name="Normal 8 3 2 5 2 2" xfId="2141" xr:uid="{8D7B27BA-EF20-451F-B784-328F74EF61C5}"/>
    <cellStyle name="Normal 8 3 2 5 3" xfId="2142" xr:uid="{602E488A-E250-4089-9D93-BBFC2CD0CB17}"/>
    <cellStyle name="Normal 8 3 2 5 4" xfId="3775" xr:uid="{60EBA383-BB8A-4936-8598-EEE60FBAA70A}"/>
    <cellStyle name="Normal 8 3 2 6" xfId="2143" xr:uid="{F2B4875F-3991-4F6C-8D9F-6E7C7E2AF243}"/>
    <cellStyle name="Normal 8 3 2 6 2" xfId="2144" xr:uid="{E180B965-FC11-4B44-9159-A263F13114A1}"/>
    <cellStyle name="Normal 8 3 2 6 3" xfId="3776" xr:uid="{654BDC3D-8FC2-45A6-A619-8EF0D5D39CA2}"/>
    <cellStyle name="Normal 8 3 2 6 4" xfId="3777" xr:uid="{57FC056C-9BC7-4D55-907E-98F1CD09673C}"/>
    <cellStyle name="Normal 8 3 2 7" xfId="2145" xr:uid="{718219CD-21BD-4546-9A97-16AF287162A0}"/>
    <cellStyle name="Normal 8 3 2 8" xfId="3778" xr:uid="{56799289-8A35-4A6D-BC06-44F6A8201E3B}"/>
    <cellStyle name="Normal 8 3 2 9" xfId="3779" xr:uid="{C621BBE0-EA63-4C97-84DD-769BE9384E8C}"/>
    <cellStyle name="Normal 8 3 3" xfId="156" xr:uid="{5C123757-A926-4FF1-B21A-B4E7FFFBC78F}"/>
    <cellStyle name="Normal 8 3 3 2" xfId="157" xr:uid="{9D36B223-F489-4E08-90C5-0E91F1014592}"/>
    <cellStyle name="Normal 8 3 3 2 2" xfId="789" xr:uid="{B2810F32-602B-47B9-99AF-DFE2DEE49DE4}"/>
    <cellStyle name="Normal 8 3 3 2 2 2" xfId="2146" xr:uid="{35BEF1CC-2903-4C16-8905-CA5EC96EF475}"/>
    <cellStyle name="Normal 8 3 3 2 2 2 2" xfId="2147" xr:uid="{409239DD-AD12-4D52-B380-8E89706BD69C}"/>
    <cellStyle name="Normal 8 3 3 2 2 2 2 2" xfId="4492" xr:uid="{A6DFADF5-ECD1-497B-9875-6AA8BB033931}"/>
    <cellStyle name="Normal 8 3 3 2 2 2 3" xfId="4493" xr:uid="{BF6BF5E1-EA82-4CBB-90DB-96AEA2C2B1AB}"/>
    <cellStyle name="Normal 8 3 3 2 2 3" xfId="2148" xr:uid="{7EA774BD-FF1E-4E72-BC00-E9ECB43476CC}"/>
    <cellStyle name="Normal 8 3 3 2 2 3 2" xfId="4494" xr:uid="{1787FB4A-08FE-4D4C-AAE6-9F8EC06E20E7}"/>
    <cellStyle name="Normal 8 3 3 2 2 4" xfId="3780" xr:uid="{2EB2BD75-EBF4-4480-9A23-7942225D0555}"/>
    <cellStyle name="Normal 8 3 3 2 3" xfId="2149" xr:uid="{70F7DEF9-0C9D-4F35-AD40-3596473C1E3A}"/>
    <cellStyle name="Normal 8 3 3 2 3 2" xfId="2150" xr:uid="{BF101F4B-1D53-4BC2-9EDF-58C05DAE770D}"/>
    <cellStyle name="Normal 8 3 3 2 3 2 2" xfId="4495" xr:uid="{6EBB64C3-9921-4E1D-BCE2-57B26250460C}"/>
    <cellStyle name="Normal 8 3 3 2 3 3" xfId="3781" xr:uid="{1B2D157A-7900-4FE9-AD0B-93742F1705E2}"/>
    <cellStyle name="Normal 8 3 3 2 3 4" xfId="3782" xr:uid="{A5A6AD3B-99EF-4084-8B99-AF5A55B22C82}"/>
    <cellStyle name="Normal 8 3 3 2 4" xfId="2151" xr:uid="{B4A6D663-426A-4DEF-9B11-E1116AC17BDF}"/>
    <cellStyle name="Normal 8 3 3 2 4 2" xfId="4496" xr:uid="{0668FDC4-CE85-4484-BB9B-4403FAA48F5D}"/>
    <cellStyle name="Normal 8 3 3 2 5" xfId="3783" xr:uid="{E93418C4-3D33-4CF4-8EB2-0033D1883FFE}"/>
    <cellStyle name="Normal 8 3 3 2 6" xfId="3784" xr:uid="{4AA0EFFB-60B6-4F5E-A5D3-87B66F6A50B1}"/>
    <cellStyle name="Normal 8 3 3 3" xfId="387" xr:uid="{B479209D-A7B6-45D7-A2DC-7B9472D7C571}"/>
    <cellStyle name="Normal 8 3 3 3 2" xfId="2152" xr:uid="{3539FBC8-BC7B-445F-965E-83D19FF4FCF3}"/>
    <cellStyle name="Normal 8 3 3 3 2 2" xfId="2153" xr:uid="{32BB65F4-2532-4D9A-87E0-A575B5DC6308}"/>
    <cellStyle name="Normal 8 3 3 3 2 2 2" xfId="4497" xr:uid="{9733D16C-0779-42EC-819E-2F8A3F0873DC}"/>
    <cellStyle name="Normal 8 3 3 3 2 3" xfId="3785" xr:uid="{D3ABB257-57AC-49AC-BC36-2A8389A6858D}"/>
    <cellStyle name="Normal 8 3 3 3 2 4" xfId="3786" xr:uid="{37816A9F-DCE5-4F9F-932A-F438487DCB05}"/>
    <cellStyle name="Normal 8 3 3 3 3" xfId="2154" xr:uid="{88BE4BA6-260F-4148-A68B-2DE8693CE605}"/>
    <cellStyle name="Normal 8 3 3 3 3 2" xfId="4498" xr:uid="{1B9DD696-1897-48BB-929C-3D71883175EA}"/>
    <cellStyle name="Normal 8 3 3 3 4" xfId="3787" xr:uid="{8D27E5CC-662A-41B6-9EA2-C73854DF3DF4}"/>
    <cellStyle name="Normal 8 3 3 3 5" xfId="3788" xr:uid="{EBB914A3-372C-4200-A01F-02ED02E78841}"/>
    <cellStyle name="Normal 8 3 3 4" xfId="2155" xr:uid="{6A44F2A4-80CD-4047-B9F4-998EA7D013A4}"/>
    <cellStyle name="Normal 8 3 3 4 2" xfId="2156" xr:uid="{D8C92610-DD7D-425F-BBE8-D735781F29B2}"/>
    <cellStyle name="Normal 8 3 3 4 2 2" xfId="4499" xr:uid="{BDB429B8-E9CB-4C7F-992F-6C894A7ECE19}"/>
    <cellStyle name="Normal 8 3 3 4 3" xfId="3789" xr:uid="{E5E25471-B0CC-4FB9-832F-E4B8E778F9BF}"/>
    <cellStyle name="Normal 8 3 3 4 4" xfId="3790" xr:uid="{E255DF23-6BC9-4D34-A15F-290FD637082D}"/>
    <cellStyle name="Normal 8 3 3 5" xfId="2157" xr:uid="{CFC05FE9-6B92-4754-B2EB-1860ECBEA4AD}"/>
    <cellStyle name="Normal 8 3 3 5 2" xfId="3791" xr:uid="{22F4C4A2-881B-4988-B557-75BBF0BD0609}"/>
    <cellStyle name="Normal 8 3 3 5 3" xfId="3792" xr:uid="{C9399977-CC64-45B9-98F4-ABF458140738}"/>
    <cellStyle name="Normal 8 3 3 5 4" xfId="3793" xr:uid="{288471DD-5195-4AB1-85E1-8F6AAC93ABBB}"/>
    <cellStyle name="Normal 8 3 3 6" xfId="3794" xr:uid="{F79BDCEF-6664-4629-A318-EA647D67A9C5}"/>
    <cellStyle name="Normal 8 3 3 7" xfId="3795" xr:uid="{D1327D8A-A650-430B-96A1-E954D207225F}"/>
    <cellStyle name="Normal 8 3 3 8" xfId="3796" xr:uid="{F2489DA9-7564-4FBB-9513-C22CD52A558E}"/>
    <cellStyle name="Normal 8 3 4" xfId="158" xr:uid="{08DBE5A6-1C4E-429E-AD48-174EF2871B35}"/>
    <cellStyle name="Normal 8 3 4 2" xfId="790" xr:uid="{F64E6C2C-0533-4A20-BCEA-AEA6B53A6DF3}"/>
    <cellStyle name="Normal 8 3 4 2 2" xfId="791" xr:uid="{54CEDA84-4373-4947-ACDF-1AC67B34436F}"/>
    <cellStyle name="Normal 8 3 4 2 2 2" xfId="2158" xr:uid="{72B6ADF4-C1FD-42CC-AECC-854C39468676}"/>
    <cellStyle name="Normal 8 3 4 2 2 2 2" xfId="2159" xr:uid="{3989975E-B1F2-47AD-A5D2-F900AE08B92A}"/>
    <cellStyle name="Normal 8 3 4 2 2 3" xfId="2160" xr:uid="{8CCAB1B6-F045-4C88-A7E4-B36530217706}"/>
    <cellStyle name="Normal 8 3 4 2 2 4" xfId="3797" xr:uid="{9CA24D08-7BB4-4A88-A412-CFA4EC92EB26}"/>
    <cellStyle name="Normal 8 3 4 2 3" xfId="2161" xr:uid="{B863EFC8-AC4D-4195-BC47-98170148B31C}"/>
    <cellStyle name="Normal 8 3 4 2 3 2" xfId="2162" xr:uid="{40EA4233-A36D-495E-9BDA-9F38AFC3357E}"/>
    <cellStyle name="Normal 8 3 4 2 4" xfId="2163" xr:uid="{EEDDA3FC-E535-4D43-8F20-E6D66085A78F}"/>
    <cellStyle name="Normal 8 3 4 2 5" xfId="3798" xr:uid="{9F5DCB7D-BD86-4839-AAD0-E321BCECEFCF}"/>
    <cellStyle name="Normal 8 3 4 3" xfId="792" xr:uid="{3B7564A8-590B-4040-8B5C-DFC7E9955FC2}"/>
    <cellStyle name="Normal 8 3 4 3 2" xfId="2164" xr:uid="{20945CAA-D6AC-4E2F-AF94-4B28E021DE00}"/>
    <cellStyle name="Normal 8 3 4 3 2 2" xfId="2165" xr:uid="{D414D5B0-E85A-4662-B720-8E7790B14EAA}"/>
    <cellStyle name="Normal 8 3 4 3 3" xfId="2166" xr:uid="{2DDC34E2-072E-4C6D-9639-C64AEC436930}"/>
    <cellStyle name="Normal 8 3 4 3 4" xfId="3799" xr:uid="{96375BF2-EF07-4C65-96D6-AA60829F28E0}"/>
    <cellStyle name="Normal 8 3 4 4" xfId="2167" xr:uid="{E455A9BD-AEF0-4B20-BFD7-70989B6B1B8D}"/>
    <cellStyle name="Normal 8 3 4 4 2" xfId="2168" xr:uid="{332036EA-8D1F-4B1E-B7EE-E371645BCD6D}"/>
    <cellStyle name="Normal 8 3 4 4 3" xfId="3800" xr:uid="{7F420951-884B-4AC3-9700-F15640FCDF1D}"/>
    <cellStyle name="Normal 8 3 4 4 4" xfId="3801" xr:uid="{4695F6F2-ADBD-4B32-B968-53677DE73020}"/>
    <cellStyle name="Normal 8 3 4 5" xfId="2169" xr:uid="{D7D5CC86-6CD1-4348-9798-B3C179D36F2F}"/>
    <cellStyle name="Normal 8 3 4 6" xfId="3802" xr:uid="{D79B4305-3CC9-4A65-8C60-ACCFAB82D816}"/>
    <cellStyle name="Normal 8 3 4 7" xfId="3803" xr:uid="{3D862EFF-0D19-47D9-BE8D-A3561E0463EA}"/>
    <cellStyle name="Normal 8 3 5" xfId="388" xr:uid="{C5F596D2-56D9-48E4-9BF1-585C0031A7DB}"/>
    <cellStyle name="Normal 8 3 5 2" xfId="793" xr:uid="{9E34E829-E1F5-4B64-9A61-FE589FCF6BBF}"/>
    <cellStyle name="Normal 8 3 5 2 2" xfId="2170" xr:uid="{14CAA35B-9464-48D2-BFE4-4B6789E5DED2}"/>
    <cellStyle name="Normal 8 3 5 2 2 2" xfId="2171" xr:uid="{1167FBCB-8BBD-41D4-B2F2-E72F24A7E521}"/>
    <cellStyle name="Normal 8 3 5 2 3" xfId="2172" xr:uid="{6678B9BA-C437-4EC3-B1A3-1A1D6F447FF0}"/>
    <cellStyle name="Normal 8 3 5 2 4" xfId="3804" xr:uid="{3D748F72-4874-43A8-8CCF-FFC91F05CE97}"/>
    <cellStyle name="Normal 8 3 5 3" xfId="2173" xr:uid="{410C7D1E-4E87-42EB-BA60-E81859629A4D}"/>
    <cellStyle name="Normal 8 3 5 3 2" xfId="2174" xr:uid="{250FBD1C-8166-4DE5-80F6-1BBEBB3961CC}"/>
    <cellStyle name="Normal 8 3 5 3 3" xfId="3805" xr:uid="{FC30EE1E-3C33-4174-A7DF-E18E7637998D}"/>
    <cellStyle name="Normal 8 3 5 3 4" xfId="3806" xr:uid="{6BE90C97-8C7F-4185-91E4-34CE5666EF9C}"/>
    <cellStyle name="Normal 8 3 5 4" xfId="2175" xr:uid="{91B1E3F8-0038-491D-8CFE-3B1CB8356A05}"/>
    <cellStyle name="Normal 8 3 5 5" xfId="3807" xr:uid="{E582A797-A25E-4DA5-8D9D-A3645FF0CB46}"/>
    <cellStyle name="Normal 8 3 5 6" xfId="3808" xr:uid="{DE157832-B4E4-468D-9F6B-61DD6840C7C2}"/>
    <cellStyle name="Normal 8 3 6" xfId="389" xr:uid="{DBF48FD3-1B81-48DE-9037-EC1F6643FD4F}"/>
    <cellStyle name="Normal 8 3 6 2" xfId="2176" xr:uid="{F9EF664E-1172-456E-903F-FB8E1CD0CCB6}"/>
    <cellStyle name="Normal 8 3 6 2 2" xfId="2177" xr:uid="{52C629F4-D4FA-4174-AA71-5AFB2709F69E}"/>
    <cellStyle name="Normal 8 3 6 2 3" xfId="3809" xr:uid="{136CF864-572B-40ED-8729-0C41C3C6413C}"/>
    <cellStyle name="Normal 8 3 6 2 4" xfId="3810" xr:uid="{F259117D-E8B9-4B12-A164-3817E2E0AD08}"/>
    <cellStyle name="Normal 8 3 6 3" xfId="2178" xr:uid="{E34A3F6F-602F-44C6-8E55-257E54FE668E}"/>
    <cellStyle name="Normal 8 3 6 4" xfId="3811" xr:uid="{26340285-7697-42A4-8E9A-3E4832873BE5}"/>
    <cellStyle name="Normal 8 3 6 5" xfId="3812" xr:uid="{A98345E0-677C-4943-A8F3-37B871148D42}"/>
    <cellStyle name="Normal 8 3 7" xfId="2179" xr:uid="{048D8F30-EF5C-4859-8A18-FAE15B445F58}"/>
    <cellStyle name="Normal 8 3 7 2" xfId="2180" xr:uid="{B7FD53D5-5B90-450C-BA1F-3601F8328538}"/>
    <cellStyle name="Normal 8 3 7 3" xfId="3813" xr:uid="{5789FDA1-EB49-442F-9963-2F394DE88029}"/>
    <cellStyle name="Normal 8 3 7 4" xfId="3814" xr:uid="{232BA5F5-1F10-4D05-A69A-D7CEE162AE62}"/>
    <cellStyle name="Normal 8 3 8" xfId="2181" xr:uid="{453F172C-CB1F-4FE1-B4A5-5FD01C171F7B}"/>
    <cellStyle name="Normal 8 3 8 2" xfId="3815" xr:uid="{5890325B-A661-4586-905F-96CE55F904C3}"/>
    <cellStyle name="Normal 8 3 8 3" xfId="3816" xr:uid="{5A1990F9-F7AC-426E-88CE-6AC25F2DED66}"/>
    <cellStyle name="Normal 8 3 8 4" xfId="3817" xr:uid="{3FB1EB3E-C2E9-41AE-8370-52A29D9D575A}"/>
    <cellStyle name="Normal 8 3 9" xfId="3818" xr:uid="{D1D3DDFC-A7A9-42A1-A524-AFE92EBAC318}"/>
    <cellStyle name="Normal 8 4" xfId="159" xr:uid="{34331A37-E16C-4801-98B2-1E6A26D7C3CA}"/>
    <cellStyle name="Normal 8 4 10" xfId="3819" xr:uid="{472AB33D-CE0C-4A3A-8154-FB0E211EA0A7}"/>
    <cellStyle name="Normal 8 4 11" xfId="3820" xr:uid="{DF61D5E9-2DE6-40D4-B143-22C6467E9555}"/>
    <cellStyle name="Normal 8 4 2" xfId="160" xr:uid="{5ABD7175-4C21-4FB8-A457-87D8316913F3}"/>
    <cellStyle name="Normal 8 4 2 2" xfId="390" xr:uid="{648B629B-DA7A-4FED-8F58-0A94A5955824}"/>
    <cellStyle name="Normal 8 4 2 2 2" xfId="794" xr:uid="{6D8E67B7-98E4-4E65-BBD6-AF3AE273D216}"/>
    <cellStyle name="Normal 8 4 2 2 2 2" xfId="795" xr:uid="{3156DC11-0098-4F8F-B25B-961FA13222CD}"/>
    <cellStyle name="Normal 8 4 2 2 2 2 2" xfId="2182" xr:uid="{C1203EBC-03FB-4910-9B28-8364EDD37392}"/>
    <cellStyle name="Normal 8 4 2 2 2 2 3" xfId="3821" xr:uid="{06101BE9-E717-4F33-A502-EE65AE137572}"/>
    <cellStyle name="Normal 8 4 2 2 2 2 4" xfId="3822" xr:uid="{86DACFBF-5ECA-4CC0-98F8-3C37C618546B}"/>
    <cellStyle name="Normal 8 4 2 2 2 3" xfId="2183" xr:uid="{F950FBCE-93C3-4B09-949E-5FB2874776D5}"/>
    <cellStyle name="Normal 8 4 2 2 2 3 2" xfId="3823" xr:uid="{7B40EB82-9617-4B25-9A57-BD58A22AE2BC}"/>
    <cellStyle name="Normal 8 4 2 2 2 3 3" xfId="3824" xr:uid="{4C0B70D8-9DA8-4CC4-9325-2B38CFCAA140}"/>
    <cellStyle name="Normal 8 4 2 2 2 3 4" xfId="3825" xr:uid="{8CDF4E40-797B-428F-BC8C-91EFA8C762A0}"/>
    <cellStyle name="Normal 8 4 2 2 2 4" xfId="3826" xr:uid="{632F8EC9-AB5F-4FF2-B0E5-5C1CC3636E48}"/>
    <cellStyle name="Normal 8 4 2 2 2 5" xfId="3827" xr:uid="{E6F70365-8D6D-4C6A-ABE8-793B86BE8AE0}"/>
    <cellStyle name="Normal 8 4 2 2 2 6" xfId="3828" xr:uid="{5B31D9F9-A42E-4582-9F58-C4B8EBF5A17E}"/>
    <cellStyle name="Normal 8 4 2 2 3" xfId="796" xr:uid="{E15A3E62-1CD8-450C-AC3B-730FA35A82F3}"/>
    <cellStyle name="Normal 8 4 2 2 3 2" xfId="2184" xr:uid="{4BDD120C-0A87-42CB-BC20-FA965A8EB9C6}"/>
    <cellStyle name="Normal 8 4 2 2 3 2 2" xfId="3829" xr:uid="{B82C50FF-82F5-4356-A935-699A9C5681B3}"/>
    <cellStyle name="Normal 8 4 2 2 3 2 3" xfId="3830" xr:uid="{EB83B3DB-B755-4796-9498-7652931D04F2}"/>
    <cellStyle name="Normal 8 4 2 2 3 2 4" xfId="3831" xr:uid="{2A138778-496C-4C41-A9BD-72F7473689CF}"/>
    <cellStyle name="Normal 8 4 2 2 3 3" xfId="3832" xr:uid="{29D9A0E4-633A-4B2E-8723-04EF1FDE44CB}"/>
    <cellStyle name="Normal 8 4 2 2 3 4" xfId="3833" xr:uid="{633A585D-142C-433A-992A-A511A4D93D24}"/>
    <cellStyle name="Normal 8 4 2 2 3 5" xfId="3834" xr:uid="{6BA49B86-889B-4740-87E9-3B8AFC4E7F7F}"/>
    <cellStyle name="Normal 8 4 2 2 4" xfId="2185" xr:uid="{55C6DC47-29D2-4DF8-BB67-14372F3F42A2}"/>
    <cellStyle name="Normal 8 4 2 2 4 2" xfId="3835" xr:uid="{ABF15465-7F11-49F0-AB6D-4B484D13735C}"/>
    <cellStyle name="Normal 8 4 2 2 4 3" xfId="3836" xr:uid="{2876F472-F80B-496D-8802-1B6F5AA5A217}"/>
    <cellStyle name="Normal 8 4 2 2 4 4" xfId="3837" xr:uid="{78BECA33-9BC9-4925-B122-DDA0992D549E}"/>
    <cellStyle name="Normal 8 4 2 2 5" xfId="3838" xr:uid="{E2CD75D2-6757-4B08-9ECA-2ABA3FA9D1EB}"/>
    <cellStyle name="Normal 8 4 2 2 5 2" xfId="3839" xr:uid="{498AB607-15D1-48F0-B1C8-F508D73D893F}"/>
    <cellStyle name="Normal 8 4 2 2 5 3" xfId="3840" xr:uid="{1C49F5F2-7DF8-4ACF-89EE-7CA9FB4F8DB0}"/>
    <cellStyle name="Normal 8 4 2 2 5 4" xfId="3841" xr:uid="{C7EF3FAB-ED18-4FE0-92D2-BB816C7D29BB}"/>
    <cellStyle name="Normal 8 4 2 2 6" xfId="3842" xr:uid="{B3B591A9-CA11-4984-A6F6-EA7B6855131B}"/>
    <cellStyle name="Normal 8 4 2 2 7" xfId="3843" xr:uid="{A64998CC-7608-4121-9E86-A13E3532C5E1}"/>
    <cellStyle name="Normal 8 4 2 2 8" xfId="3844" xr:uid="{967DDF4D-EEBD-4CAA-8077-D342E8F27061}"/>
    <cellStyle name="Normal 8 4 2 3" xfId="797" xr:uid="{4934F245-B75B-4A1E-8E86-A5EA4D9F7CD0}"/>
    <cellStyle name="Normal 8 4 2 3 2" xfId="798" xr:uid="{2A316CAD-1710-4324-B026-5D14971419E7}"/>
    <cellStyle name="Normal 8 4 2 3 2 2" xfId="799" xr:uid="{402CDB88-9C09-4B46-AA4F-3567544955B1}"/>
    <cellStyle name="Normal 8 4 2 3 2 3" xfId="3845" xr:uid="{55898118-ED21-4BC2-8743-5179DE9E9279}"/>
    <cellStyle name="Normal 8 4 2 3 2 4" xfId="3846" xr:uid="{40389688-1413-4206-A938-E1FF5F37BC5B}"/>
    <cellStyle name="Normal 8 4 2 3 3" xfId="800" xr:uid="{686E11EC-8A7A-4E8B-92A9-5F33C7AB56B1}"/>
    <cellStyle name="Normal 8 4 2 3 3 2" xfId="3847" xr:uid="{93620502-FE57-45B8-BC9C-C660EE4D351F}"/>
    <cellStyle name="Normal 8 4 2 3 3 3" xfId="3848" xr:uid="{7BBC1FAD-7BC1-4DC1-9F68-E75647DAB84F}"/>
    <cellStyle name="Normal 8 4 2 3 3 4" xfId="3849" xr:uid="{C0B440FD-76E6-4674-9013-9FBF9832E7E7}"/>
    <cellStyle name="Normal 8 4 2 3 4" xfId="3850" xr:uid="{072408BA-0655-40A4-A357-AEE12AFCC22F}"/>
    <cellStyle name="Normal 8 4 2 3 5" xfId="3851" xr:uid="{C15A595E-E1F9-482A-8C83-F760F6192AE8}"/>
    <cellStyle name="Normal 8 4 2 3 6" xfId="3852" xr:uid="{1E8FE063-0171-444E-A3B6-586D72F8F052}"/>
    <cellStyle name="Normal 8 4 2 4" xfId="801" xr:uid="{F9751371-859C-4FB1-BC66-EC8C8AB89ADB}"/>
    <cellStyle name="Normal 8 4 2 4 2" xfId="802" xr:uid="{3176EC1F-8567-46A4-A08F-55984266C4B6}"/>
    <cellStyle name="Normal 8 4 2 4 2 2" xfId="3853" xr:uid="{3D505D49-929D-4023-B44D-5C2F4E892869}"/>
    <cellStyle name="Normal 8 4 2 4 2 3" xfId="3854" xr:uid="{8B543B5E-9871-40D7-8D72-935E7430C678}"/>
    <cellStyle name="Normal 8 4 2 4 2 4" xfId="3855" xr:uid="{CA7F8BB7-01F8-4934-99AF-4D78E9DB2A67}"/>
    <cellStyle name="Normal 8 4 2 4 3" xfId="3856" xr:uid="{C918D744-6895-4A53-BD6B-A0CC700C6F15}"/>
    <cellStyle name="Normal 8 4 2 4 4" xfId="3857" xr:uid="{0E7AF020-529A-49E2-9C80-A65B98922F5A}"/>
    <cellStyle name="Normal 8 4 2 4 5" xfId="3858" xr:uid="{E3B8A143-F114-4505-8FF6-DAC328BB494D}"/>
    <cellStyle name="Normal 8 4 2 5" xfId="803" xr:uid="{E8959D24-8DFA-41D6-8A88-FF9BDA62FA9F}"/>
    <cellStyle name="Normal 8 4 2 5 2" xfId="3859" xr:uid="{17F16974-D4D2-43F0-AE80-459C25EA0C38}"/>
    <cellStyle name="Normal 8 4 2 5 3" xfId="3860" xr:uid="{47DBF2CA-BEB4-4D4A-9013-7F11EFFF8984}"/>
    <cellStyle name="Normal 8 4 2 5 4" xfId="3861" xr:uid="{E3C64099-5465-4FE8-9488-C300C094902C}"/>
    <cellStyle name="Normal 8 4 2 6" xfId="3862" xr:uid="{8D963B9F-B4D8-4DC7-A9B9-4CB701F9193F}"/>
    <cellStyle name="Normal 8 4 2 6 2" xfId="3863" xr:uid="{886E88D1-0690-41C4-956F-5D4F5F299C23}"/>
    <cellStyle name="Normal 8 4 2 6 3" xfId="3864" xr:uid="{B80B9E96-3D22-46C3-AE4B-803CCE0E43AB}"/>
    <cellStyle name="Normal 8 4 2 6 4" xfId="3865" xr:uid="{46062382-5585-4B4B-B88A-67A6C2ECD9AF}"/>
    <cellStyle name="Normal 8 4 2 7" xfId="3866" xr:uid="{9BE4E8AB-149A-458D-B014-04D2147F4CC8}"/>
    <cellStyle name="Normal 8 4 2 8" xfId="3867" xr:uid="{254A1A51-7401-4CA5-BF46-32AADA1B81E7}"/>
    <cellStyle name="Normal 8 4 2 9" xfId="3868" xr:uid="{12ACBF92-DEF9-4A01-95E4-8A2DA681890D}"/>
    <cellStyle name="Normal 8 4 3" xfId="391" xr:uid="{C2E33634-DB58-46C5-9973-0CC323D1FFF8}"/>
    <cellStyle name="Normal 8 4 3 2" xfId="804" xr:uid="{7776FCDC-32DC-47C6-8A95-3C379D954BFE}"/>
    <cellStyle name="Normal 8 4 3 2 2" xfId="805" xr:uid="{F0251F67-C1BB-401C-A189-EA67C0DC3E77}"/>
    <cellStyle name="Normal 8 4 3 2 2 2" xfId="2186" xr:uid="{282D280E-5125-4488-BEB2-DA41C09A176F}"/>
    <cellStyle name="Normal 8 4 3 2 2 2 2" xfId="2187" xr:uid="{9F7215F6-863F-4419-8986-DB4428FB3BE1}"/>
    <cellStyle name="Normal 8 4 3 2 2 3" xfId="2188" xr:uid="{98503AF5-686B-461A-B076-693A0A292FC9}"/>
    <cellStyle name="Normal 8 4 3 2 2 4" xfId="3869" xr:uid="{A10033FA-4DA6-4A03-A56B-BA31D3B6EEF9}"/>
    <cellStyle name="Normal 8 4 3 2 3" xfId="2189" xr:uid="{4DDE3E10-A4F1-4E95-A8BB-740A1571F741}"/>
    <cellStyle name="Normal 8 4 3 2 3 2" xfId="2190" xr:uid="{3944B57B-68FA-4CCA-96C2-DD115D381FDD}"/>
    <cellStyle name="Normal 8 4 3 2 3 3" xfId="3870" xr:uid="{21E6C5F9-D672-427A-8126-2863126D5620}"/>
    <cellStyle name="Normal 8 4 3 2 3 4" xfId="3871" xr:uid="{704BEDF9-3ACE-41AE-A828-B430E7EAC7C6}"/>
    <cellStyle name="Normal 8 4 3 2 4" xfId="2191" xr:uid="{AFD4202C-F3FF-4F1A-BEE7-9DB781954B18}"/>
    <cellStyle name="Normal 8 4 3 2 5" xfId="3872" xr:uid="{D5D68057-F84A-48A7-AAFD-CFFA9450A5A5}"/>
    <cellStyle name="Normal 8 4 3 2 6" xfId="3873" xr:uid="{6311531E-A730-4679-B34B-30C08BA5384B}"/>
    <cellStyle name="Normal 8 4 3 3" xfId="806" xr:uid="{B99397D1-E00A-4C7A-8911-EA4981F56B4E}"/>
    <cellStyle name="Normal 8 4 3 3 2" xfId="2192" xr:uid="{E9C4A32E-5AFB-422A-B6F2-6A7C2F190CEC}"/>
    <cellStyle name="Normal 8 4 3 3 2 2" xfId="2193" xr:uid="{978D3048-7223-4891-867F-05A5E28AB75D}"/>
    <cellStyle name="Normal 8 4 3 3 2 3" xfId="3874" xr:uid="{4D000F53-5B4D-4D4B-B4FA-8FC652E38C1B}"/>
    <cellStyle name="Normal 8 4 3 3 2 4" xfId="3875" xr:uid="{96CC9854-AF57-44D7-B37B-C493AB9BAA7A}"/>
    <cellStyle name="Normal 8 4 3 3 3" xfId="2194" xr:uid="{0D16DAE9-43FD-409A-A47F-FCAD88B120AF}"/>
    <cellStyle name="Normal 8 4 3 3 4" xfId="3876" xr:uid="{717E8426-F35E-4F87-B270-9EA15EEABEA8}"/>
    <cellStyle name="Normal 8 4 3 3 5" xfId="3877" xr:uid="{30BA95B0-52FE-4FC2-97B0-B59A6A3024DE}"/>
    <cellStyle name="Normal 8 4 3 4" xfId="2195" xr:uid="{2C52D045-395B-4D8E-8C49-78581FE3B991}"/>
    <cellStyle name="Normal 8 4 3 4 2" xfId="2196" xr:uid="{34B6D236-A7EB-4164-A17F-283B15068D96}"/>
    <cellStyle name="Normal 8 4 3 4 3" xfId="3878" xr:uid="{5222875B-B4F1-4976-8A27-CD6CC56EBE5C}"/>
    <cellStyle name="Normal 8 4 3 4 4" xfId="3879" xr:uid="{1D012324-B35B-4BE8-B7B3-842D98AFD9CF}"/>
    <cellStyle name="Normal 8 4 3 5" xfId="2197" xr:uid="{8000C0C0-2E54-47F8-8427-0CF2201D9557}"/>
    <cellStyle name="Normal 8 4 3 5 2" xfId="3880" xr:uid="{F4BD980B-11A4-4853-ADF6-B0A8B1B6C04E}"/>
    <cellStyle name="Normal 8 4 3 5 3" xfId="3881" xr:uid="{65010BE5-22CC-4CEB-9074-AF6EF12DF8E9}"/>
    <cellStyle name="Normal 8 4 3 5 4" xfId="3882" xr:uid="{A3DBBAFA-41A4-402D-9425-BFA100F442D7}"/>
    <cellStyle name="Normal 8 4 3 6" xfId="3883" xr:uid="{6A64EA11-B59F-44B9-A878-D055CBF5FBF3}"/>
    <cellStyle name="Normal 8 4 3 7" xfId="3884" xr:uid="{7962CB88-8F09-46C8-9349-96474C6C8E7D}"/>
    <cellStyle name="Normal 8 4 3 8" xfId="3885" xr:uid="{360012B0-8103-4E69-86F7-0FF5755AF72A}"/>
    <cellStyle name="Normal 8 4 4" xfId="392" xr:uid="{3FEFBDE1-FB6E-444E-A8E9-18A23E71AF68}"/>
    <cellStyle name="Normal 8 4 4 2" xfId="807" xr:uid="{D9F8597F-A7FD-466B-BF2B-BDB7207AC510}"/>
    <cellStyle name="Normal 8 4 4 2 2" xfId="808" xr:uid="{181E73C1-07F1-45A3-829A-9ADD1D0DAB87}"/>
    <cellStyle name="Normal 8 4 4 2 2 2" xfId="2198" xr:uid="{9A70F47D-EB81-4B00-99A5-1D82235573CD}"/>
    <cellStyle name="Normal 8 4 4 2 2 3" xfId="3886" xr:uid="{E5E65A25-0490-4142-9ADB-9B776D029C47}"/>
    <cellStyle name="Normal 8 4 4 2 2 4" xfId="3887" xr:uid="{3B809525-911B-4AD3-B65C-AEEC7C3F6EFA}"/>
    <cellStyle name="Normal 8 4 4 2 3" xfId="2199" xr:uid="{3AF79233-5EA7-4DE8-A660-D4091D7FEF47}"/>
    <cellStyle name="Normal 8 4 4 2 4" xfId="3888" xr:uid="{211448D3-9891-489C-B5E2-60F0C9858961}"/>
    <cellStyle name="Normal 8 4 4 2 5" xfId="3889" xr:uid="{A4FC7079-D487-4C3B-BAF5-685BD4A41974}"/>
    <cellStyle name="Normal 8 4 4 3" xfId="809" xr:uid="{43960545-1C8B-482F-BA37-A2139789A4A8}"/>
    <cellStyle name="Normal 8 4 4 3 2" xfId="2200" xr:uid="{147D887B-4198-485C-9170-A6BA20E26395}"/>
    <cellStyle name="Normal 8 4 4 3 3" xfId="3890" xr:uid="{F30FD1FE-80D2-44BB-908E-FCC26280C706}"/>
    <cellStyle name="Normal 8 4 4 3 4" xfId="3891" xr:uid="{5574D249-D300-46A9-8DA9-8F93DC909827}"/>
    <cellStyle name="Normal 8 4 4 4" xfId="2201" xr:uid="{4839207E-B724-4FD5-8754-A3F328002651}"/>
    <cellStyle name="Normal 8 4 4 4 2" xfId="3892" xr:uid="{6F726E3C-261A-4BB9-8876-4CFEC5FA4BDA}"/>
    <cellStyle name="Normal 8 4 4 4 3" xfId="3893" xr:uid="{A334DE5E-E280-4AE7-8F63-42459996F105}"/>
    <cellStyle name="Normal 8 4 4 4 4" xfId="3894" xr:uid="{C342C886-98A0-4E0B-981F-FA9F62F609F7}"/>
    <cellStyle name="Normal 8 4 4 5" xfId="3895" xr:uid="{B65A203C-8EBD-4213-A557-72403254D894}"/>
    <cellStyle name="Normal 8 4 4 6" xfId="3896" xr:uid="{BABD9C7B-519F-4F64-BE60-D2ECC29850A8}"/>
    <cellStyle name="Normal 8 4 4 7" xfId="3897" xr:uid="{BE8F782A-5669-4C83-B6A3-E96EB69FB0E8}"/>
    <cellStyle name="Normal 8 4 5" xfId="393" xr:uid="{A911D181-694F-4C72-9B83-C208258E289A}"/>
    <cellStyle name="Normal 8 4 5 2" xfId="810" xr:uid="{B9C2F366-DA02-4FE9-AF27-16C0FB9A99CE}"/>
    <cellStyle name="Normal 8 4 5 2 2" xfId="2202" xr:uid="{768FD2A2-42E0-4EB1-9DF8-C52E95554F83}"/>
    <cellStyle name="Normal 8 4 5 2 3" xfId="3898" xr:uid="{9C2392CF-5FBA-4528-926E-564F18191E0F}"/>
    <cellStyle name="Normal 8 4 5 2 4" xfId="3899" xr:uid="{DA3972F3-B2D2-4D0E-B399-470C9BEC9D2D}"/>
    <cellStyle name="Normal 8 4 5 3" xfId="2203" xr:uid="{84C89547-C8A7-4E0F-9C53-6C465CDD624E}"/>
    <cellStyle name="Normal 8 4 5 3 2" xfId="3900" xr:uid="{737E3CA8-32FF-4D0B-8446-6B2E88BE5C63}"/>
    <cellStyle name="Normal 8 4 5 3 3" xfId="3901" xr:uid="{4C148243-53BC-44CD-91FD-5E9E1727DA50}"/>
    <cellStyle name="Normal 8 4 5 3 4" xfId="3902" xr:uid="{C52A8FE8-A150-4205-BA0B-0DD3C443C331}"/>
    <cellStyle name="Normal 8 4 5 4" xfId="3903" xr:uid="{AEC928D9-5616-4603-AAAD-F71F29677927}"/>
    <cellStyle name="Normal 8 4 5 5" xfId="3904" xr:uid="{EFEE73D0-FAB8-4C7C-BD66-CAED85D9C758}"/>
    <cellStyle name="Normal 8 4 5 6" xfId="3905" xr:uid="{8820A1FA-0716-46FC-AEF5-9E28A56D23FE}"/>
    <cellStyle name="Normal 8 4 6" xfId="811" xr:uid="{5AFEB9A4-DDDA-44B1-8C80-755821284ECD}"/>
    <cellStyle name="Normal 8 4 6 2" xfId="2204" xr:uid="{99576B73-4065-4823-BC46-4A531E5D2522}"/>
    <cellStyle name="Normal 8 4 6 2 2" xfId="3906" xr:uid="{A88DECD2-C9CB-41D9-8C70-1C2C3EC0F78A}"/>
    <cellStyle name="Normal 8 4 6 2 3" xfId="3907" xr:uid="{B849BB7B-99A8-4BEC-9B88-12C6BAC893F6}"/>
    <cellStyle name="Normal 8 4 6 2 4" xfId="3908" xr:uid="{3A81D072-EF07-437D-9D66-1B76BFADAE5D}"/>
    <cellStyle name="Normal 8 4 6 3" xfId="3909" xr:uid="{B7468C7A-B934-4E10-94A1-C9877E4D2602}"/>
    <cellStyle name="Normal 8 4 6 4" xfId="3910" xr:uid="{D58D6D59-D91B-4994-8C67-6A6D2151B7D4}"/>
    <cellStyle name="Normal 8 4 6 5" xfId="3911" xr:uid="{C7194B2F-C1D8-4EA1-B1DF-50941833EA10}"/>
    <cellStyle name="Normal 8 4 7" xfId="2205" xr:uid="{912F18F9-79A1-4EA2-8586-2DDC28B0191B}"/>
    <cellStyle name="Normal 8 4 7 2" xfId="3912" xr:uid="{3D216601-7B54-430E-9F83-E60F1FFB60B0}"/>
    <cellStyle name="Normal 8 4 7 3" xfId="3913" xr:uid="{B91EBE99-9752-4C8D-9ED7-5B16502719FA}"/>
    <cellStyle name="Normal 8 4 7 4" xfId="3914" xr:uid="{1E7010BB-0CE4-42CC-84C4-2ABA78CF9EE1}"/>
    <cellStyle name="Normal 8 4 8" xfId="3915" xr:uid="{A7F01A6F-846D-4D46-BF17-5DE23AAB3319}"/>
    <cellStyle name="Normal 8 4 8 2" xfId="3916" xr:uid="{CFA3D3EF-15F5-46A7-BF26-14ED2B76A373}"/>
    <cellStyle name="Normal 8 4 8 3" xfId="3917" xr:uid="{936EA290-B89D-442D-AC71-D0E7FD3D8FFE}"/>
    <cellStyle name="Normal 8 4 8 4" xfId="3918" xr:uid="{45627FF6-090C-44B5-9DA0-7364AF9BC910}"/>
    <cellStyle name="Normal 8 4 9" xfId="3919" xr:uid="{23D01F08-17E4-421A-B719-EBF9F5DBC640}"/>
    <cellStyle name="Normal 8 5" xfId="161" xr:uid="{FA8EDE8E-6482-478B-88A3-15D7940A0315}"/>
    <cellStyle name="Normal 8 5 2" xfId="162" xr:uid="{6495E485-995C-46E4-99BB-6BE22F543168}"/>
    <cellStyle name="Normal 8 5 2 2" xfId="394" xr:uid="{8288BE22-DC51-4882-8FF6-191D6E929ECA}"/>
    <cellStyle name="Normal 8 5 2 2 2" xfId="812" xr:uid="{FE7D316E-C58D-4528-8D6D-ECC6E182B08F}"/>
    <cellStyle name="Normal 8 5 2 2 2 2" xfId="2206" xr:uid="{78F0DC65-1C65-491F-AF7F-F6830D33A4E5}"/>
    <cellStyle name="Normal 8 5 2 2 2 3" xfId="3920" xr:uid="{46F12222-70BA-4987-8ED6-E901BEA04BBC}"/>
    <cellStyle name="Normal 8 5 2 2 2 4" xfId="3921" xr:uid="{40B6AEFF-2748-4171-B4AF-E9C2F7C1A929}"/>
    <cellStyle name="Normal 8 5 2 2 3" xfId="2207" xr:uid="{77A5AE99-1826-4942-B07E-84C8B16F6658}"/>
    <cellStyle name="Normal 8 5 2 2 3 2" xfId="3922" xr:uid="{B34CDF8D-510C-4F96-ABB3-3CC9F62707BE}"/>
    <cellStyle name="Normal 8 5 2 2 3 3" xfId="3923" xr:uid="{CE629CC0-CB74-42F6-BA3D-2228872C027C}"/>
    <cellStyle name="Normal 8 5 2 2 3 4" xfId="3924" xr:uid="{4E3786ED-892F-4753-8D23-A461D5AD4162}"/>
    <cellStyle name="Normal 8 5 2 2 4" xfId="3925" xr:uid="{255DE6F1-272B-4668-AA68-A70161392A4F}"/>
    <cellStyle name="Normal 8 5 2 2 5" xfId="3926" xr:uid="{A345F162-FC44-4B4B-8E54-7CA881703A68}"/>
    <cellStyle name="Normal 8 5 2 2 6" xfId="3927" xr:uid="{F8FEC9A2-CE0D-40A8-9136-439FA30D2142}"/>
    <cellStyle name="Normal 8 5 2 3" xfId="813" xr:uid="{B84677A2-4604-4D59-AAE4-F0168DA4A270}"/>
    <cellStyle name="Normal 8 5 2 3 2" xfId="2208" xr:uid="{DBAC8F71-AAE9-4AEB-A249-D5360BBF334E}"/>
    <cellStyle name="Normal 8 5 2 3 2 2" xfId="3928" xr:uid="{2E65C6FA-001B-47F2-A3DE-C0092836AB35}"/>
    <cellStyle name="Normal 8 5 2 3 2 3" xfId="3929" xr:uid="{E0E6E87F-2533-4030-B463-263522E19093}"/>
    <cellStyle name="Normal 8 5 2 3 2 4" xfId="3930" xr:uid="{1CE08BF9-6E35-4F08-95EB-C70D6312C899}"/>
    <cellStyle name="Normal 8 5 2 3 3" xfId="3931" xr:uid="{83294B7C-8E25-40EA-9670-5A52CBE6D5B0}"/>
    <cellStyle name="Normal 8 5 2 3 4" xfId="3932" xr:uid="{0ED29192-4C7A-41E3-970D-DBF8F6A53E75}"/>
    <cellStyle name="Normal 8 5 2 3 5" xfId="3933" xr:uid="{A98EFDB7-27D8-42CC-9116-0563DBA6D5A4}"/>
    <cellStyle name="Normal 8 5 2 4" xfId="2209" xr:uid="{C8F6B3F1-E207-42D2-8F73-927A138D31E4}"/>
    <cellStyle name="Normal 8 5 2 4 2" xfId="3934" xr:uid="{5F177963-D951-4EC8-973C-6E94C9E8897B}"/>
    <cellStyle name="Normal 8 5 2 4 3" xfId="3935" xr:uid="{FBF5AF95-10BD-4272-A87E-07D5E4D4A099}"/>
    <cellStyle name="Normal 8 5 2 4 4" xfId="3936" xr:uid="{FC587CB0-B220-4D3B-BC9D-07743CCE6C49}"/>
    <cellStyle name="Normal 8 5 2 5" xfId="3937" xr:uid="{545CDF8F-E838-4E75-9D28-38EE424E94DC}"/>
    <cellStyle name="Normal 8 5 2 5 2" xfId="3938" xr:uid="{513F0C49-09B0-407B-BD95-ACE5A84337F4}"/>
    <cellStyle name="Normal 8 5 2 5 3" xfId="3939" xr:uid="{C0D31B2E-9BBD-4519-B497-3A6167519BB3}"/>
    <cellStyle name="Normal 8 5 2 5 4" xfId="3940" xr:uid="{A8E4439B-4F81-46E7-A6F5-83BE77285FE5}"/>
    <cellStyle name="Normal 8 5 2 6" xfId="3941" xr:uid="{00814DAB-247D-49A2-954A-867673C23A89}"/>
    <cellStyle name="Normal 8 5 2 7" xfId="3942" xr:uid="{C0B85898-D5CA-4CB8-8EB9-AD75177E6DBB}"/>
    <cellStyle name="Normal 8 5 2 8" xfId="3943" xr:uid="{166A1366-3F76-4F7B-8B79-F535CCAA041A}"/>
    <cellStyle name="Normal 8 5 3" xfId="395" xr:uid="{E36D30B5-74C3-4D37-8AD8-3C541486CC61}"/>
    <cellStyle name="Normal 8 5 3 2" xfId="814" xr:uid="{3D3EBE9B-5FF9-484F-86C2-C803D80ED408}"/>
    <cellStyle name="Normal 8 5 3 2 2" xfId="815" xr:uid="{386F1603-78B0-43E5-8511-CE2416C600FB}"/>
    <cellStyle name="Normal 8 5 3 2 3" xfId="3944" xr:uid="{BFB6A691-3688-408D-9315-3C6FAC43C1C1}"/>
    <cellStyle name="Normal 8 5 3 2 4" xfId="3945" xr:uid="{B1EB920A-12D0-40F3-8666-57F42BD4F0AE}"/>
    <cellStyle name="Normal 8 5 3 3" xfId="816" xr:uid="{2E15D3B2-BA08-4067-BACD-FB9EB5720549}"/>
    <cellStyle name="Normal 8 5 3 3 2" xfId="3946" xr:uid="{AD60D2EC-7062-43AD-8DB0-0E6214A1F1B9}"/>
    <cellStyle name="Normal 8 5 3 3 3" xfId="3947" xr:uid="{FC4B56C9-3492-4A51-BA4C-A510B48F668D}"/>
    <cellStyle name="Normal 8 5 3 3 4" xfId="3948" xr:uid="{31F1E55D-75C6-44AB-A675-4225BEB5863C}"/>
    <cellStyle name="Normal 8 5 3 4" xfId="3949" xr:uid="{AE0A029D-47DB-44A8-A2A8-CA0EE1159EF4}"/>
    <cellStyle name="Normal 8 5 3 5" xfId="3950" xr:uid="{BE00D63B-C699-4ECB-AA0C-6DC5375B56BF}"/>
    <cellStyle name="Normal 8 5 3 6" xfId="3951" xr:uid="{8ED360A9-F3ED-4EC0-97C1-220EBE5CD958}"/>
    <cellStyle name="Normal 8 5 4" xfId="396" xr:uid="{8F0A3696-FB59-48C7-A03E-F197E8116011}"/>
    <cellStyle name="Normal 8 5 4 2" xfId="817" xr:uid="{B137368D-BC7A-41B4-88D0-1DBD24F0A671}"/>
    <cellStyle name="Normal 8 5 4 2 2" xfId="3952" xr:uid="{FFBF5E8C-B9EE-4F70-A16E-E2B7D35989B0}"/>
    <cellStyle name="Normal 8 5 4 2 3" xfId="3953" xr:uid="{A1D9272F-5370-41F4-8918-1781C006688C}"/>
    <cellStyle name="Normal 8 5 4 2 4" xfId="3954" xr:uid="{FFB2F53A-9D36-4B9B-BE31-9DEE875A1685}"/>
    <cellStyle name="Normal 8 5 4 3" xfId="3955" xr:uid="{E05BC031-4E43-4B09-B957-A89F832D7CFD}"/>
    <cellStyle name="Normal 8 5 4 4" xfId="3956" xr:uid="{E4E4250C-C398-4DF9-8FBE-1A5475339258}"/>
    <cellStyle name="Normal 8 5 4 5" xfId="3957" xr:uid="{06A34436-6BAA-4DC6-AD52-737B3510BF24}"/>
    <cellStyle name="Normal 8 5 5" xfId="818" xr:uid="{C1E83152-4A15-4E9D-9055-429546504F04}"/>
    <cellStyle name="Normal 8 5 5 2" xfId="3958" xr:uid="{1C12F512-5079-44E8-B4BF-643076E544C8}"/>
    <cellStyle name="Normal 8 5 5 3" xfId="3959" xr:uid="{BAC1D39D-BBE9-4B1C-85E7-09A9363F8547}"/>
    <cellStyle name="Normal 8 5 5 4" xfId="3960" xr:uid="{645B377E-65D2-4C95-B6DC-3323A4C2F492}"/>
    <cellStyle name="Normal 8 5 6" xfId="3961" xr:uid="{1B6B6954-E2BD-4574-B21A-F7DBD258176C}"/>
    <cellStyle name="Normal 8 5 6 2" xfId="3962" xr:uid="{8C7E5406-7846-464A-A961-8655FC7D90FB}"/>
    <cellStyle name="Normal 8 5 6 3" xfId="3963" xr:uid="{E8C712F3-920F-4CB3-9439-5711D2CF3C04}"/>
    <cellStyle name="Normal 8 5 6 4" xfId="3964" xr:uid="{CA7F8BF9-8242-432F-AA60-D3D96AEF5A39}"/>
    <cellStyle name="Normal 8 5 7" xfId="3965" xr:uid="{AD7887E4-BAFF-4084-85FD-EBE993D83423}"/>
    <cellStyle name="Normal 8 5 8" xfId="3966" xr:uid="{2E226235-B410-48A8-AEB6-4B0F18B94CF6}"/>
    <cellStyle name="Normal 8 5 9" xfId="3967" xr:uid="{7F984D12-A3A8-42FF-9A96-7B913DBEAA91}"/>
    <cellStyle name="Normal 8 6" xfId="163" xr:uid="{EEB6F241-8C3F-42D6-986F-96D874BD2302}"/>
    <cellStyle name="Normal 8 6 2" xfId="397" xr:uid="{1FC95019-95D9-455D-B9BE-9514D1CBD3ED}"/>
    <cellStyle name="Normal 8 6 2 2" xfId="819" xr:uid="{993CEC8B-C19E-428E-8775-8DA53FBD8D97}"/>
    <cellStyle name="Normal 8 6 2 2 2" xfId="2210" xr:uid="{A18818B3-5FC5-4392-8015-523917CCFFE6}"/>
    <cellStyle name="Normal 8 6 2 2 2 2" xfId="2211" xr:uid="{5A619623-4DCD-4D8E-81E0-054CAFE4A2FA}"/>
    <cellStyle name="Normal 8 6 2 2 3" xfId="2212" xr:uid="{A04BDFAA-CBBA-4999-A2FF-9BACC45B0D24}"/>
    <cellStyle name="Normal 8 6 2 2 4" xfId="3968" xr:uid="{93E7A0D4-44B5-45AD-9B2C-0D0D9EFA7CC8}"/>
    <cellStyle name="Normal 8 6 2 3" xfId="2213" xr:uid="{3C39420B-1D45-403A-9C7C-EC29FA239CA4}"/>
    <cellStyle name="Normal 8 6 2 3 2" xfId="2214" xr:uid="{342CEADA-35FA-448A-BE3D-0A286E3D6891}"/>
    <cellStyle name="Normal 8 6 2 3 3" xfId="3969" xr:uid="{44E0D009-59E2-4062-BB88-471632AC85E9}"/>
    <cellStyle name="Normal 8 6 2 3 4" xfId="3970" xr:uid="{54D4AFCC-42BE-46DC-B4F0-7669CF242C7A}"/>
    <cellStyle name="Normal 8 6 2 4" xfId="2215" xr:uid="{98D525FC-90ED-4011-A2E9-CCC33DB1F7D1}"/>
    <cellStyle name="Normal 8 6 2 5" xfId="3971" xr:uid="{EC8EA7E8-AAE8-455C-B738-5F09C175959E}"/>
    <cellStyle name="Normal 8 6 2 6" xfId="3972" xr:uid="{BCBFB00D-0C74-4BC8-B4E4-C4BD6CF2BB6E}"/>
    <cellStyle name="Normal 8 6 3" xfId="820" xr:uid="{158D63C0-233A-444E-9272-2CF2C6D4BDFE}"/>
    <cellStyle name="Normal 8 6 3 2" xfId="2216" xr:uid="{F55ACCB7-8CA2-4352-B6F7-5E68EB38CCF6}"/>
    <cellStyle name="Normal 8 6 3 2 2" xfId="2217" xr:uid="{B820D345-AAB5-411A-BC9D-C30DB48FEFA4}"/>
    <cellStyle name="Normal 8 6 3 2 3" xfId="3973" xr:uid="{491BC25D-E948-4D2A-B638-9B5AE5293424}"/>
    <cellStyle name="Normal 8 6 3 2 4" xfId="3974" xr:uid="{08FB6DEC-9020-4A35-B2FD-7D79F49894A3}"/>
    <cellStyle name="Normal 8 6 3 3" xfId="2218" xr:uid="{EFBC67D1-3348-4C7C-BA69-4C787424E45A}"/>
    <cellStyle name="Normal 8 6 3 4" xfId="3975" xr:uid="{58C29D81-16C6-475A-848F-1474460CDD57}"/>
    <cellStyle name="Normal 8 6 3 5" xfId="3976" xr:uid="{C11CBEFE-9981-4FD0-BD14-4A8F21B639DB}"/>
    <cellStyle name="Normal 8 6 4" xfId="2219" xr:uid="{42FBC056-A5C9-423C-92F2-266C536EF163}"/>
    <cellStyle name="Normal 8 6 4 2" xfId="2220" xr:uid="{351874B2-FC29-474E-85AE-1475DA6F8D34}"/>
    <cellStyle name="Normal 8 6 4 3" xfId="3977" xr:uid="{E0BD68BC-BE7B-4225-AF5A-4DD2E4F46582}"/>
    <cellStyle name="Normal 8 6 4 4" xfId="3978" xr:uid="{FB6ED7EC-8861-4766-AD1F-E7AC9A45F22F}"/>
    <cellStyle name="Normal 8 6 5" xfId="2221" xr:uid="{7A715011-3EDC-4950-A0CE-4ECD21E76A92}"/>
    <cellStyle name="Normal 8 6 5 2" xfId="3979" xr:uid="{56686766-CA1F-4816-836E-6F03ACD0EACB}"/>
    <cellStyle name="Normal 8 6 5 3" xfId="3980" xr:uid="{9CB947CB-5C52-4C42-BE38-CB849BADCD68}"/>
    <cellStyle name="Normal 8 6 5 4" xfId="3981" xr:uid="{E7D2AE5E-C34B-46F9-A28F-41F061FAA5C9}"/>
    <cellStyle name="Normal 8 6 6" xfId="3982" xr:uid="{4DD2DC3A-8EF0-4CAD-A18A-F359BEE794C9}"/>
    <cellStyle name="Normal 8 6 7" xfId="3983" xr:uid="{BBA77B38-FCA3-41E3-83B3-EB9ED981BD04}"/>
    <cellStyle name="Normal 8 6 8" xfId="3984" xr:uid="{433E3B1F-6A00-4FC7-9964-754D9D1A257C}"/>
    <cellStyle name="Normal 8 7" xfId="398" xr:uid="{782C6ABC-F38F-48A1-AC38-2231E35E603B}"/>
    <cellStyle name="Normal 8 7 2" xfId="821" xr:uid="{1C612BEC-3734-4C97-B916-6DD3DB717F75}"/>
    <cellStyle name="Normal 8 7 2 2" xfId="822" xr:uid="{14835903-D8FC-43F6-BDA7-5F8641CAABE4}"/>
    <cellStyle name="Normal 8 7 2 2 2" xfId="2222" xr:uid="{A13E1C6C-6BC0-48CB-8D9F-9BAFF24C1FCA}"/>
    <cellStyle name="Normal 8 7 2 2 3" xfId="3985" xr:uid="{4191ACAD-70A5-44AE-A0AB-BD1F7735A5CB}"/>
    <cellStyle name="Normal 8 7 2 2 4" xfId="3986" xr:uid="{CAA2AF57-FDBD-4769-A4E9-0DB23909B31C}"/>
    <cellStyle name="Normal 8 7 2 3" xfId="2223" xr:uid="{C50FC42C-E6CF-4964-B6E6-F5A3157E6803}"/>
    <cellStyle name="Normal 8 7 2 4" xfId="3987" xr:uid="{8A7AAC7D-5470-44D4-96DE-5464E367B7D2}"/>
    <cellStyle name="Normal 8 7 2 5" xfId="3988" xr:uid="{E788F563-8AC4-4247-BB4D-0D513CACD78B}"/>
    <cellStyle name="Normal 8 7 3" xfId="823" xr:uid="{9742B45F-086C-4B7C-B460-CA100C672EA7}"/>
    <cellStyle name="Normal 8 7 3 2" xfId="2224" xr:uid="{6E71B868-2977-4589-BC89-6B3272FE5BF3}"/>
    <cellStyle name="Normal 8 7 3 3" xfId="3989" xr:uid="{D97FCBB2-8727-45FC-9B94-DA620D82E9A8}"/>
    <cellStyle name="Normal 8 7 3 4" xfId="3990" xr:uid="{161DA614-A489-45D6-A4FC-D06B5218FCE0}"/>
    <cellStyle name="Normal 8 7 4" xfId="2225" xr:uid="{A48A2EDA-F406-4407-862B-13A780191439}"/>
    <cellStyle name="Normal 8 7 4 2" xfId="3991" xr:uid="{95F38C71-8222-4AD6-87B2-D113EA59FBDE}"/>
    <cellStyle name="Normal 8 7 4 3" xfId="3992" xr:uid="{EEF45308-8150-4751-AB05-327ECBEEA6D5}"/>
    <cellStyle name="Normal 8 7 4 4" xfId="3993" xr:uid="{8927F7F3-BB59-48B5-8453-250D61D94981}"/>
    <cellStyle name="Normal 8 7 5" xfId="3994" xr:uid="{173AF836-BF42-4795-BC7A-BD44B1474098}"/>
    <cellStyle name="Normal 8 7 6" xfId="3995" xr:uid="{CA0BA376-DD4E-43B8-9348-39D44507764F}"/>
    <cellStyle name="Normal 8 7 7" xfId="3996" xr:uid="{839143D9-4A18-4F51-867F-4116EFE25E02}"/>
    <cellStyle name="Normal 8 8" xfId="399" xr:uid="{32B4C57B-0B7D-46DC-88D0-216FD9CCBF5F}"/>
    <cellStyle name="Normal 8 8 2" xfId="824" xr:uid="{7D76AB37-564A-4D9C-A9C4-37A546C93A73}"/>
    <cellStyle name="Normal 8 8 2 2" xfId="2226" xr:uid="{F5C7A178-9FBF-44AF-972C-1638B01CB8DB}"/>
    <cellStyle name="Normal 8 8 2 3" xfId="3997" xr:uid="{57039B52-C6B9-4681-B747-E030CFA81DFE}"/>
    <cellStyle name="Normal 8 8 2 4" xfId="3998" xr:uid="{10B009ED-EF6B-42B1-9FF3-4229AD4E7AD7}"/>
    <cellStyle name="Normal 8 8 3" xfId="2227" xr:uid="{7E782FFA-D984-4155-AC39-D0395DB7D6A0}"/>
    <cellStyle name="Normal 8 8 3 2" xfId="3999" xr:uid="{E49864D2-50C5-410F-BD4C-BBD7334C73F0}"/>
    <cellStyle name="Normal 8 8 3 3" xfId="4000" xr:uid="{BF8268FE-ABA3-4260-B197-4D96CFCA7209}"/>
    <cellStyle name="Normal 8 8 3 4" xfId="4001" xr:uid="{A10CA388-5D53-4E4A-9EB5-9AB6133FE0BA}"/>
    <cellStyle name="Normal 8 8 4" xfId="4002" xr:uid="{CFA3B6F9-414B-4D2D-87DE-C9136AB05511}"/>
    <cellStyle name="Normal 8 8 5" xfId="4003" xr:uid="{1862BC62-5EF7-4E82-A74C-7C9EA144BBAD}"/>
    <cellStyle name="Normal 8 8 6" xfId="4004" xr:uid="{7A66790A-682C-4E15-A78B-2C5DCB6C2F03}"/>
    <cellStyle name="Normal 8 9" xfId="400" xr:uid="{94735C78-1B4D-41CD-B920-F28811ACBE92}"/>
    <cellStyle name="Normal 8 9 2" xfId="2228" xr:uid="{05BBE5AC-105A-4FEB-A20A-64A6B25B7973}"/>
    <cellStyle name="Normal 8 9 2 2" xfId="4005" xr:uid="{129C8255-E187-4B46-A549-E2DC47294AAC}"/>
    <cellStyle name="Normal 8 9 2 2 2" xfId="4410" xr:uid="{0107F776-296F-4143-A47B-7B46BCDD268E}"/>
    <cellStyle name="Normal 8 9 2 2 3" xfId="4689" xr:uid="{E6B14573-C21A-403E-A2A8-95A6AA7D406C}"/>
    <cellStyle name="Normal 8 9 2 3" xfId="4006" xr:uid="{1B85D022-6CA2-4823-8AF6-D175D6E35DF9}"/>
    <cellStyle name="Normal 8 9 2 4" xfId="4007" xr:uid="{DAD0ABCA-03FE-4AF5-94AB-CE17695A84AF}"/>
    <cellStyle name="Normal 8 9 3" xfId="4008" xr:uid="{1C262DEE-E239-47F8-84A7-FC3456D8C916}"/>
    <cellStyle name="Normal 8 9 4" xfId="4009" xr:uid="{74F14E3A-3BAF-46B0-ACAF-596FE0ABAD04}"/>
    <cellStyle name="Normal 8 9 4 2" xfId="4580" xr:uid="{71CA19EC-F7CC-4308-ABE7-03C5C5FDEEAD}"/>
    <cellStyle name="Normal 8 9 4 3" xfId="4690" xr:uid="{7DC9B668-5B8B-4BAA-A26D-8DE897EC1B05}"/>
    <cellStyle name="Normal 8 9 4 4" xfId="4609" xr:uid="{295AC183-06E7-48CB-82A4-12F2B82D0BFF}"/>
    <cellStyle name="Normal 8 9 5" xfId="4010" xr:uid="{24D3162B-0F16-4D34-A0F7-73EDC0579FA6}"/>
    <cellStyle name="Normal 9" xfId="164" xr:uid="{7704EE52-F62B-4317-A68F-739117E9BDB2}"/>
    <cellStyle name="Normal 9 10" xfId="401" xr:uid="{1FA16EC8-4CBF-4FB8-B920-63050E71058F}"/>
    <cellStyle name="Normal 9 10 2" xfId="2229" xr:uid="{7FD2BBD5-9BCB-4E09-AC4E-CE3F1562DAAC}"/>
    <cellStyle name="Normal 9 10 2 2" xfId="4011" xr:uid="{DCACDA86-0D22-4129-B1BD-35EB5E507A3B}"/>
    <cellStyle name="Normal 9 10 2 3" xfId="4012" xr:uid="{D8DE8B61-D33C-403F-B022-71760A313D64}"/>
    <cellStyle name="Normal 9 10 2 4" xfId="4013" xr:uid="{157F9D2F-F314-4C56-8667-A2D8192C452C}"/>
    <cellStyle name="Normal 9 10 3" xfId="4014" xr:uid="{5EAB5709-DFC8-459C-A285-A2CABE90D19A}"/>
    <cellStyle name="Normal 9 10 4" xfId="4015" xr:uid="{4DE155AA-937D-4508-B712-2A9D80C98594}"/>
    <cellStyle name="Normal 9 10 5" xfId="4016" xr:uid="{0AE4E332-358B-480D-AD8A-1294686659F9}"/>
    <cellStyle name="Normal 9 11" xfId="2230" xr:uid="{419DA01E-8060-474F-AA00-40753410C4E1}"/>
    <cellStyle name="Normal 9 11 2" xfId="4017" xr:uid="{AD99FD7C-E296-4ADF-B26F-BCC4D5E3F4C8}"/>
    <cellStyle name="Normal 9 11 3" xfId="4018" xr:uid="{C3D83788-3C7D-4BD3-98A9-FFD3A11F5612}"/>
    <cellStyle name="Normal 9 11 4" xfId="4019" xr:uid="{AEFB5955-7682-44CC-B885-7C0BFE3D99CD}"/>
    <cellStyle name="Normal 9 12" xfId="4020" xr:uid="{F34CEA67-C437-41A4-8134-78ACED486F83}"/>
    <cellStyle name="Normal 9 12 2" xfId="4021" xr:uid="{036B13E2-2C7D-4C4A-9A5B-80F7784A1D23}"/>
    <cellStyle name="Normal 9 12 3" xfId="4022" xr:uid="{C771C18E-7FDF-4B0E-951C-70E8A17FD653}"/>
    <cellStyle name="Normal 9 12 4" xfId="4023" xr:uid="{384A808C-32DE-4F43-9527-23808146F62F}"/>
    <cellStyle name="Normal 9 13" xfId="4024" xr:uid="{F68B68AA-0FDB-4284-B7F7-BD66A9B50D17}"/>
    <cellStyle name="Normal 9 13 2" xfId="4025" xr:uid="{499F16BD-CA17-44DF-A890-698EB91F13AD}"/>
    <cellStyle name="Normal 9 14" xfId="4026" xr:uid="{16EDB038-62E6-4426-BD0B-7C632963A13D}"/>
    <cellStyle name="Normal 9 15" xfId="4027" xr:uid="{22A5E6DE-DBDC-403D-9D3E-8CA50993C010}"/>
    <cellStyle name="Normal 9 16" xfId="4028" xr:uid="{3EDAFE6F-9422-4E07-9F4F-5F24681F95D9}"/>
    <cellStyle name="Normal 9 2" xfId="165" xr:uid="{6B84AF2B-F384-436F-893D-7F0CC152CFC8}"/>
    <cellStyle name="Normal 9 2 2" xfId="402" xr:uid="{9E727510-0C72-4804-B1B1-523EEA5B54EE}"/>
    <cellStyle name="Normal 9 2 2 2" xfId="4672" xr:uid="{1367FF81-7D4B-4477-B9EC-99DC34C61ED7}"/>
    <cellStyle name="Normal 9 2 3" xfId="4561" xr:uid="{76B2BEF4-4A91-445D-BEEF-C257CC746C49}"/>
    <cellStyle name="Normal 9 3" xfId="166" xr:uid="{F6D36AB3-109A-4132-9A2C-B7AB89FCA734}"/>
    <cellStyle name="Normal 9 3 10" xfId="4029" xr:uid="{C0E5197D-141C-4846-999F-12AE924BDDC0}"/>
    <cellStyle name="Normal 9 3 11" xfId="4030" xr:uid="{D04F97B2-F8F8-4840-8AE9-EBE92789DAC1}"/>
    <cellStyle name="Normal 9 3 2" xfId="167" xr:uid="{5758A1EE-0A32-4E6F-B7BB-D55BFD38AB69}"/>
    <cellStyle name="Normal 9 3 2 2" xfId="168" xr:uid="{93A5ED8D-6B74-44FA-8BEE-27F6FF77D356}"/>
    <cellStyle name="Normal 9 3 2 2 2" xfId="403" xr:uid="{452F6052-EE1D-4FF2-9D26-F423399275C3}"/>
    <cellStyle name="Normal 9 3 2 2 2 2" xfId="825" xr:uid="{C987846A-B97C-49CD-9F30-B09BC2178D16}"/>
    <cellStyle name="Normal 9 3 2 2 2 2 2" xfId="826" xr:uid="{71DDFF6D-E6D4-461C-B181-739FE82F75D0}"/>
    <cellStyle name="Normal 9 3 2 2 2 2 2 2" xfId="2231" xr:uid="{8BBAE9FA-66F4-47EB-A8AA-B490D34CE068}"/>
    <cellStyle name="Normal 9 3 2 2 2 2 2 2 2" xfId="2232" xr:uid="{F227769B-5E79-449B-A6E2-46E4137DE382}"/>
    <cellStyle name="Normal 9 3 2 2 2 2 2 3" xfId="2233" xr:uid="{2448C7C1-1BA0-421A-BF73-EC0754E1F068}"/>
    <cellStyle name="Normal 9 3 2 2 2 2 3" xfId="2234" xr:uid="{3D6FBE2F-76FB-48C1-90CD-4C111A797AD8}"/>
    <cellStyle name="Normal 9 3 2 2 2 2 3 2" xfId="2235" xr:uid="{F8C4CC9F-5E56-4FB3-A928-CA0DDCEAB51A}"/>
    <cellStyle name="Normal 9 3 2 2 2 2 4" xfId="2236" xr:uid="{DC6673C8-B563-4751-BCBD-E557701C8424}"/>
    <cellStyle name="Normal 9 3 2 2 2 3" xfId="827" xr:uid="{34AD2090-D178-4BCF-8785-27B9EA1E902E}"/>
    <cellStyle name="Normal 9 3 2 2 2 3 2" xfId="2237" xr:uid="{2473F797-79B4-446E-A92F-7E8A24D615BB}"/>
    <cellStyle name="Normal 9 3 2 2 2 3 2 2" xfId="2238" xr:uid="{0D9B33B4-3765-465F-95E3-F8F09E85C9DA}"/>
    <cellStyle name="Normal 9 3 2 2 2 3 3" xfId="2239" xr:uid="{3E345F15-5FD7-4770-805D-7B347CF09A57}"/>
    <cellStyle name="Normal 9 3 2 2 2 3 4" xfId="4031" xr:uid="{1019251A-F06C-48B0-B2AE-513BE166EB14}"/>
    <cellStyle name="Normal 9 3 2 2 2 4" xfId="2240" xr:uid="{EA7FAFD0-5C47-4CDA-B7C7-592DDC58765E}"/>
    <cellStyle name="Normal 9 3 2 2 2 4 2" xfId="2241" xr:uid="{32A6E9CF-0E13-42F3-9CF2-727DFF3C3D6B}"/>
    <cellStyle name="Normal 9 3 2 2 2 5" xfId="2242" xr:uid="{62659857-2F36-41A4-AA71-38C418AF6F46}"/>
    <cellStyle name="Normal 9 3 2 2 2 6" xfId="4032" xr:uid="{365C337F-8CB9-48C0-9955-0247934791FD}"/>
    <cellStyle name="Normal 9 3 2 2 3" xfId="404" xr:uid="{8E399AB4-2440-4DDB-B0CB-EE030B9AD4E8}"/>
    <cellStyle name="Normal 9 3 2 2 3 2" xfId="828" xr:uid="{808C1D5D-B937-434F-81A2-46D693502C73}"/>
    <cellStyle name="Normal 9 3 2 2 3 2 2" xfId="829" xr:uid="{A38C5693-5CCB-4DBA-B35B-EB1347111DA4}"/>
    <cellStyle name="Normal 9 3 2 2 3 2 2 2" xfId="2243" xr:uid="{C6930551-79CF-49C6-B865-E7E11F569C2E}"/>
    <cellStyle name="Normal 9 3 2 2 3 2 2 2 2" xfId="2244" xr:uid="{D434CDBE-29DE-41F5-95DF-20E130A2B6EA}"/>
    <cellStyle name="Normal 9 3 2 2 3 2 2 3" xfId="2245" xr:uid="{136BCC45-41E6-46E6-BBCA-1A755E77571B}"/>
    <cellStyle name="Normal 9 3 2 2 3 2 3" xfId="2246" xr:uid="{7C179C22-4725-484A-95E0-68E318AB5EF5}"/>
    <cellStyle name="Normal 9 3 2 2 3 2 3 2" xfId="2247" xr:uid="{91DF3C83-0A44-4B48-9568-200978153E4E}"/>
    <cellStyle name="Normal 9 3 2 2 3 2 4" xfId="2248" xr:uid="{AEEE3385-CEFB-40AF-9D85-8E2F3F0BC163}"/>
    <cellStyle name="Normal 9 3 2 2 3 3" xfId="830" xr:uid="{58836272-8412-44F3-B2B1-BABFDEA31D9C}"/>
    <cellStyle name="Normal 9 3 2 2 3 3 2" xfId="2249" xr:uid="{E89B7649-D6D9-4D5B-B3E9-AAA46F865985}"/>
    <cellStyle name="Normal 9 3 2 2 3 3 2 2" xfId="2250" xr:uid="{37A902EE-299C-41A1-A0EB-980624BDDEEE}"/>
    <cellStyle name="Normal 9 3 2 2 3 3 3" xfId="2251" xr:uid="{A4E5DAA3-A279-4AD7-B010-C7234A3C4D7D}"/>
    <cellStyle name="Normal 9 3 2 2 3 4" xfId="2252" xr:uid="{4FC391A9-454E-44AA-AC82-C32A24613819}"/>
    <cellStyle name="Normal 9 3 2 2 3 4 2" xfId="2253" xr:uid="{B7A47D8E-C749-40F9-860F-95C667A86ADC}"/>
    <cellStyle name="Normal 9 3 2 2 3 5" xfId="2254" xr:uid="{CA4716BC-1780-4760-A21A-A47A37B3D34F}"/>
    <cellStyle name="Normal 9 3 2 2 4" xfId="831" xr:uid="{D5654A1F-A50B-4614-BA3C-4B8EE1AA6073}"/>
    <cellStyle name="Normal 9 3 2 2 4 2" xfId="832" xr:uid="{B97A2C09-A91A-4F8A-9FD8-C47857188490}"/>
    <cellStyle name="Normal 9 3 2 2 4 2 2" xfId="2255" xr:uid="{F8C1C696-9206-497B-A422-F4FCB3091FC2}"/>
    <cellStyle name="Normal 9 3 2 2 4 2 2 2" xfId="2256" xr:uid="{44F53F43-A5DB-4BF9-BECB-2BBD6EEBF933}"/>
    <cellStyle name="Normal 9 3 2 2 4 2 3" xfId="2257" xr:uid="{0466DA11-4BC3-4EAB-A5A5-21D947A92E9E}"/>
    <cellStyle name="Normal 9 3 2 2 4 3" xfId="2258" xr:uid="{DAD35FEC-D445-488D-9331-9BFC3ACF1643}"/>
    <cellStyle name="Normal 9 3 2 2 4 3 2" xfId="2259" xr:uid="{9196F786-D014-4379-B7A8-0D4F98A6E958}"/>
    <cellStyle name="Normal 9 3 2 2 4 4" xfId="2260" xr:uid="{B3DD44F4-A119-45C8-947D-11B4D0597C39}"/>
    <cellStyle name="Normal 9 3 2 2 5" xfId="833" xr:uid="{BBB137FF-E4EC-46B9-AE9C-DADDE9171C2C}"/>
    <cellStyle name="Normal 9 3 2 2 5 2" xfId="2261" xr:uid="{A0A5894B-A326-4CB9-A1DC-2809FC4D85C0}"/>
    <cellStyle name="Normal 9 3 2 2 5 2 2" xfId="2262" xr:uid="{A4C22E56-EFF0-40EB-93A3-2D515F20597E}"/>
    <cellStyle name="Normal 9 3 2 2 5 3" xfId="2263" xr:uid="{4042AB4D-DB6D-4EB2-ACF3-7684BB6409F5}"/>
    <cellStyle name="Normal 9 3 2 2 5 4" xfId="4033" xr:uid="{A5F55897-A622-4612-89E9-E5F4837039D4}"/>
    <cellStyle name="Normal 9 3 2 2 6" xfId="2264" xr:uid="{209BD25E-4BC0-43AB-A442-3245B395746A}"/>
    <cellStyle name="Normal 9 3 2 2 6 2" xfId="2265" xr:uid="{F984BFEF-328E-446E-8949-5A3BB04B8E09}"/>
    <cellStyle name="Normal 9 3 2 2 7" xfId="2266" xr:uid="{9F9D8A84-8581-4301-9B83-5A084018F201}"/>
    <cellStyle name="Normal 9 3 2 2 8" xfId="4034" xr:uid="{2450F8F1-1590-43A8-A260-1C52F91F6463}"/>
    <cellStyle name="Normal 9 3 2 3" xfId="405" xr:uid="{CE3EB5BA-9F2B-4C03-A1BD-B09E27335C84}"/>
    <cellStyle name="Normal 9 3 2 3 2" xfId="834" xr:uid="{7F8C8081-5C13-4B21-B86F-DDECE92243D7}"/>
    <cellStyle name="Normal 9 3 2 3 2 2" xfId="835" xr:uid="{DCABD5EF-34AF-4A98-AA4D-516EF579EA6B}"/>
    <cellStyle name="Normal 9 3 2 3 2 2 2" xfId="2267" xr:uid="{89D42B76-2B05-47F2-97E7-33F60110D4A4}"/>
    <cellStyle name="Normal 9 3 2 3 2 2 2 2" xfId="2268" xr:uid="{0CAA8E74-462A-4B7F-9FAB-4A158FACA164}"/>
    <cellStyle name="Normal 9 3 2 3 2 2 3" xfId="2269" xr:uid="{FE481E9F-024E-4544-A6BD-F91448B0E118}"/>
    <cellStyle name="Normal 9 3 2 3 2 3" xfId="2270" xr:uid="{50D795AC-8A82-468E-8AE3-5E3EE9DE0510}"/>
    <cellStyle name="Normal 9 3 2 3 2 3 2" xfId="2271" xr:uid="{2E6E7318-7B25-4A78-93A7-DEF7240AC547}"/>
    <cellStyle name="Normal 9 3 2 3 2 4" xfId="2272" xr:uid="{E821B415-A4A8-42FA-B0A4-C38FF6E87818}"/>
    <cellStyle name="Normal 9 3 2 3 3" xfId="836" xr:uid="{FAC15017-7D3E-4AC7-9183-9A2ABE7DF210}"/>
    <cellStyle name="Normal 9 3 2 3 3 2" xfId="2273" xr:uid="{99A2FA8C-9B27-4FCE-B2E0-2C68F8FFBE7A}"/>
    <cellStyle name="Normal 9 3 2 3 3 2 2" xfId="2274" xr:uid="{33C6167D-AECB-47E8-ABB2-EDC427BEDAE2}"/>
    <cellStyle name="Normal 9 3 2 3 3 3" xfId="2275" xr:uid="{1F9CDA74-8BE6-43D8-8053-079E25A5DC52}"/>
    <cellStyle name="Normal 9 3 2 3 3 4" xfId="4035" xr:uid="{FEAC4309-B0ED-45BB-AB0E-FBB0DADF7116}"/>
    <cellStyle name="Normal 9 3 2 3 4" xfId="2276" xr:uid="{13F8399E-6A61-4885-B4B2-638857E1818E}"/>
    <cellStyle name="Normal 9 3 2 3 4 2" xfId="2277" xr:uid="{56E10746-B9E8-432E-9C4C-CEFF479C9473}"/>
    <cellStyle name="Normal 9 3 2 3 5" xfId="2278" xr:uid="{AA56607F-98FE-49A6-98BA-28A76063EB32}"/>
    <cellStyle name="Normal 9 3 2 3 6" xfId="4036" xr:uid="{76663BF2-66CB-4F7B-B454-6826C0493A8B}"/>
    <cellStyle name="Normal 9 3 2 4" xfId="406" xr:uid="{D3C05CE1-66F4-4F8A-B416-B83A0764EFD1}"/>
    <cellStyle name="Normal 9 3 2 4 2" xfId="837" xr:uid="{65C5E8B2-AB55-46A0-9762-8893308A42B9}"/>
    <cellStyle name="Normal 9 3 2 4 2 2" xfId="838" xr:uid="{D998EB99-E9B6-41A9-98F6-711C9426FBE4}"/>
    <cellStyle name="Normal 9 3 2 4 2 2 2" xfId="2279" xr:uid="{EA5DB1AF-B16B-44C9-9F44-2F2094E9DD25}"/>
    <cellStyle name="Normal 9 3 2 4 2 2 2 2" xfId="2280" xr:uid="{53805E12-B26D-43AB-BA0E-00E013BB9C06}"/>
    <cellStyle name="Normal 9 3 2 4 2 2 3" xfId="2281" xr:uid="{F4477522-8E5E-4852-A14A-68A835DF4303}"/>
    <cellStyle name="Normal 9 3 2 4 2 3" xfId="2282" xr:uid="{2B3B236B-38DD-45E8-BBC7-6BE9200F2EBB}"/>
    <cellStyle name="Normal 9 3 2 4 2 3 2" xfId="2283" xr:uid="{38CBAA46-6150-42BD-8F3B-10F16E4BB37F}"/>
    <cellStyle name="Normal 9 3 2 4 2 4" xfId="2284" xr:uid="{B02063BF-8BF8-42BD-825C-9FB150AB9963}"/>
    <cellStyle name="Normal 9 3 2 4 3" xfId="839" xr:uid="{9F58CFD0-3BBB-46C1-B482-9B81BD8818E4}"/>
    <cellStyle name="Normal 9 3 2 4 3 2" xfId="2285" xr:uid="{2C184CC5-6DA2-4235-86E2-49BA4DBAE65B}"/>
    <cellStyle name="Normal 9 3 2 4 3 2 2" xfId="2286" xr:uid="{E0F67B61-C8E5-4507-A2B8-D3CAB24FBE02}"/>
    <cellStyle name="Normal 9 3 2 4 3 3" xfId="2287" xr:uid="{7A2BB34E-34F2-4D9E-AF58-66EF080714EE}"/>
    <cellStyle name="Normal 9 3 2 4 4" xfId="2288" xr:uid="{0DCB7918-E382-4011-89AC-16C02504360B}"/>
    <cellStyle name="Normal 9 3 2 4 4 2" xfId="2289" xr:uid="{3BB12838-72B5-43CD-9CE7-1C18099E6C97}"/>
    <cellStyle name="Normal 9 3 2 4 5" xfId="2290" xr:uid="{9D962B22-04C0-44C8-90C3-AA8A2A54DAB7}"/>
    <cellStyle name="Normal 9 3 2 5" xfId="407" xr:uid="{F99D649E-29B4-43D3-AE53-29CACD0E7B8F}"/>
    <cellStyle name="Normal 9 3 2 5 2" xfId="840" xr:uid="{30201F69-FD62-43C2-8095-B1CA7EF5DBD6}"/>
    <cellStyle name="Normal 9 3 2 5 2 2" xfId="2291" xr:uid="{8C150636-29B1-4FB3-8BDE-4D68BBA94AA0}"/>
    <cellStyle name="Normal 9 3 2 5 2 2 2" xfId="2292" xr:uid="{5E9ABE53-69FB-4E41-B927-274B58848B02}"/>
    <cellStyle name="Normal 9 3 2 5 2 3" xfId="2293" xr:uid="{8A831FA2-4B3D-48EB-8149-2B2A5383C676}"/>
    <cellStyle name="Normal 9 3 2 5 3" xfId="2294" xr:uid="{2ADEF25B-919F-4783-A3DE-1D9648FA4B16}"/>
    <cellStyle name="Normal 9 3 2 5 3 2" xfId="2295" xr:uid="{6F02CA31-600A-418D-A858-98C5C650FB20}"/>
    <cellStyle name="Normal 9 3 2 5 4" xfId="2296" xr:uid="{48D8C1FA-B685-4136-8038-FCB227AA6027}"/>
    <cellStyle name="Normal 9 3 2 6" xfId="841" xr:uid="{D7793DAA-17F3-41C7-B1C9-CF821DC98961}"/>
    <cellStyle name="Normal 9 3 2 6 2" xfId="2297" xr:uid="{640D088C-B038-4995-8BAD-D48B7D06F65B}"/>
    <cellStyle name="Normal 9 3 2 6 2 2" xfId="2298" xr:uid="{CD84CA51-ABBA-41F1-A52F-38CDCBEF887E}"/>
    <cellStyle name="Normal 9 3 2 6 3" xfId="2299" xr:uid="{8FF2E11D-31F7-408A-86B0-DBF31D62694C}"/>
    <cellStyle name="Normal 9 3 2 6 4" xfId="4037" xr:uid="{F76165C4-5ADE-438C-B91D-E27D85B06AF1}"/>
    <cellStyle name="Normal 9 3 2 7" xfId="2300" xr:uid="{B7DDFA15-BBE7-4DD5-85A5-8C9F81DD1F45}"/>
    <cellStyle name="Normal 9 3 2 7 2" xfId="2301" xr:uid="{E11CEF13-9141-4BEE-B2A3-3CC2EFC07E2C}"/>
    <cellStyle name="Normal 9 3 2 8" xfId="2302" xr:uid="{C7E4FA9F-B0F9-49F4-9D52-8E572D8E48C4}"/>
    <cellStyle name="Normal 9 3 2 9" xfId="4038" xr:uid="{7BB7B52B-861A-4080-9121-59FC6D59EE10}"/>
    <cellStyle name="Normal 9 3 3" xfId="169" xr:uid="{8C6231E1-FA35-4BA5-81F5-A95F77871301}"/>
    <cellStyle name="Normal 9 3 3 2" xfId="170" xr:uid="{B36F19D3-571A-443A-8426-C5F348388E2A}"/>
    <cellStyle name="Normal 9 3 3 2 2" xfId="842" xr:uid="{651AE9D3-9391-47B0-9A2F-6C26867CCBC7}"/>
    <cellStyle name="Normal 9 3 3 2 2 2" xfId="843" xr:uid="{52A302A5-D7C3-4DDA-AC08-7E5B8853AD11}"/>
    <cellStyle name="Normal 9 3 3 2 2 2 2" xfId="2303" xr:uid="{2BF42DF8-8C26-4B7F-9DE9-273957A85E71}"/>
    <cellStyle name="Normal 9 3 3 2 2 2 2 2" xfId="2304" xr:uid="{F43B642F-2576-4EC1-9463-87F3C4A3CBAF}"/>
    <cellStyle name="Normal 9 3 3 2 2 2 3" xfId="2305" xr:uid="{7F1F4EB2-DDA8-42C6-A050-3206D4DDBE55}"/>
    <cellStyle name="Normal 9 3 3 2 2 3" xfId="2306" xr:uid="{5ADA9BE3-6F16-4008-B6FE-4021329EC9BF}"/>
    <cellStyle name="Normal 9 3 3 2 2 3 2" xfId="2307" xr:uid="{DCA7E60F-DE5A-442B-A8EB-4A0F5B7BAC1F}"/>
    <cellStyle name="Normal 9 3 3 2 2 4" xfId="2308" xr:uid="{50E94428-487E-46F2-B62E-76511892B13E}"/>
    <cellStyle name="Normal 9 3 3 2 3" xfId="844" xr:uid="{C054E073-2575-46D2-A283-87568B86EEEA}"/>
    <cellStyle name="Normal 9 3 3 2 3 2" xfId="2309" xr:uid="{6D0F7B4C-3E8E-4463-8EA1-9AB043E89031}"/>
    <cellStyle name="Normal 9 3 3 2 3 2 2" xfId="2310" xr:uid="{7248FEB7-FE86-4B60-BCCD-E773B02FEC4B}"/>
    <cellStyle name="Normal 9 3 3 2 3 3" xfId="2311" xr:uid="{36D875DB-C3B8-47D2-8D67-E885C42A9B6E}"/>
    <cellStyle name="Normal 9 3 3 2 3 4" xfId="4039" xr:uid="{76C83F71-E516-4CAC-8CA6-2D686673C99B}"/>
    <cellStyle name="Normal 9 3 3 2 4" xfId="2312" xr:uid="{818BC836-EE9F-4DC6-87DA-AE94B1CC0A3D}"/>
    <cellStyle name="Normal 9 3 3 2 4 2" xfId="2313" xr:uid="{4A726D5C-BCF9-41F2-A709-220CDB2EA9E0}"/>
    <cellStyle name="Normal 9 3 3 2 5" xfId="2314" xr:uid="{D0814E80-E056-4FD5-9004-318EE67DBC45}"/>
    <cellStyle name="Normal 9 3 3 2 6" xfId="4040" xr:uid="{19AC6D62-1F72-45FD-812A-886138CB4A88}"/>
    <cellStyle name="Normal 9 3 3 3" xfId="408" xr:uid="{0E39B818-29D1-4EA3-B0F1-C2530DE6D692}"/>
    <cellStyle name="Normal 9 3 3 3 2" xfId="845" xr:uid="{F113A28E-AF9E-426D-BBD8-7457623BD566}"/>
    <cellStyle name="Normal 9 3 3 3 2 2" xfId="846" xr:uid="{21F46E58-5F2A-4247-9F2C-65D9B988E776}"/>
    <cellStyle name="Normal 9 3 3 3 2 2 2" xfId="2315" xr:uid="{E5538C99-9FAE-48B4-B4B7-8DDF972F7A3C}"/>
    <cellStyle name="Normal 9 3 3 3 2 2 2 2" xfId="2316" xr:uid="{1DE6D818-4858-415C-AB2E-6C1826F677C0}"/>
    <cellStyle name="Normal 9 3 3 3 2 2 2 2 2" xfId="4765" xr:uid="{B12D9502-FCBD-4663-B075-451498185B1A}"/>
    <cellStyle name="Normal 9 3 3 3 2 2 3" xfId="2317" xr:uid="{ED990FEF-4A5E-41CF-AA93-81EAFC94AF12}"/>
    <cellStyle name="Normal 9 3 3 3 2 2 3 2" xfId="4766" xr:uid="{0FA572AB-00CC-48C9-8C01-AB7585A28B3C}"/>
    <cellStyle name="Normal 9 3 3 3 2 3" xfId="2318" xr:uid="{5A9AC507-4BAD-4668-A4F5-E298FC402843}"/>
    <cellStyle name="Normal 9 3 3 3 2 3 2" xfId="2319" xr:uid="{24ACF2F3-F732-439C-9B38-8DCCBDCB5F8B}"/>
    <cellStyle name="Normal 9 3 3 3 2 3 2 2" xfId="4768" xr:uid="{C2349953-7FE1-4AC2-AC8B-18B174886957}"/>
    <cellStyle name="Normal 9 3 3 3 2 3 3" xfId="4767" xr:uid="{29BBA224-F8C8-4780-AF6D-DFCD350640C7}"/>
    <cellStyle name="Normal 9 3 3 3 2 4" xfId="2320" xr:uid="{4339EEFD-9D54-4EEE-8966-C4DDC6EEED06}"/>
    <cellStyle name="Normal 9 3 3 3 2 4 2" xfId="4769" xr:uid="{C2E86ED8-D2D8-4C4E-BDF2-1FF24364AB7D}"/>
    <cellStyle name="Normal 9 3 3 3 3" xfId="847" xr:uid="{74D7E9DB-583C-465B-84C6-D57E92B7BAA2}"/>
    <cellStyle name="Normal 9 3 3 3 3 2" xfId="2321" xr:uid="{A1C00854-B5CD-425E-8239-F3FB58BE1341}"/>
    <cellStyle name="Normal 9 3 3 3 3 2 2" xfId="2322" xr:uid="{C81DA9EE-F18A-477B-94A0-DB50D222D24E}"/>
    <cellStyle name="Normal 9 3 3 3 3 2 2 2" xfId="4772" xr:uid="{A9D753D1-F60C-4968-9FE1-02EC8D0D9A7C}"/>
    <cellStyle name="Normal 9 3 3 3 3 2 3" xfId="4771" xr:uid="{AFD50C15-3238-4C09-91B4-4816F9D3A933}"/>
    <cellStyle name="Normal 9 3 3 3 3 3" xfId="2323" xr:uid="{63A9267F-4844-4258-BD53-9A8FA92A7FBC}"/>
    <cellStyle name="Normal 9 3 3 3 3 3 2" xfId="4773" xr:uid="{A7B41330-AB81-460F-BB69-B19A8AD6473B}"/>
    <cellStyle name="Normal 9 3 3 3 3 4" xfId="4770" xr:uid="{117B4626-1DBD-4FF2-8BB2-5D4FB52BE943}"/>
    <cellStyle name="Normal 9 3 3 3 4" xfId="2324" xr:uid="{6B5B963F-B988-43AC-A79F-3B3CCE8BF5A4}"/>
    <cellStyle name="Normal 9 3 3 3 4 2" xfId="2325" xr:uid="{6BD78A30-B17F-464C-B388-F6143CFDE1F0}"/>
    <cellStyle name="Normal 9 3 3 3 4 2 2" xfId="4775" xr:uid="{353ECF0B-8BAA-477C-AFC4-89EE87D3849A}"/>
    <cellStyle name="Normal 9 3 3 3 4 3" xfId="4774" xr:uid="{A9D1E830-782B-4068-BDA4-408626C379C7}"/>
    <cellStyle name="Normal 9 3 3 3 5" xfId="2326" xr:uid="{83A674C0-B920-4D00-BDE8-F8EB883A19E8}"/>
    <cellStyle name="Normal 9 3 3 3 5 2" xfId="4776" xr:uid="{1DB6DB71-F5F0-4C2D-B6B3-56D9632E8326}"/>
    <cellStyle name="Normal 9 3 3 4" xfId="409" xr:uid="{DDA67491-EDAD-41C6-8DCA-40EFF54CA8AA}"/>
    <cellStyle name="Normal 9 3 3 4 2" xfId="848" xr:uid="{024AC8BB-6B53-43C3-B17B-6A582212038B}"/>
    <cellStyle name="Normal 9 3 3 4 2 2" xfId="2327" xr:uid="{0A11DECF-1D31-4FD0-B951-0EF5B6C0C9F9}"/>
    <cellStyle name="Normal 9 3 3 4 2 2 2" xfId="2328" xr:uid="{17B167A9-0764-4B7C-905C-8DB6831ADA0A}"/>
    <cellStyle name="Normal 9 3 3 4 2 2 2 2" xfId="4780" xr:uid="{443FB1C3-6897-49BB-A8CF-B32ED5B1E8E7}"/>
    <cellStyle name="Normal 9 3 3 4 2 2 3" xfId="4779" xr:uid="{C3292298-B7AA-4A1C-B71D-C66AB4B4BA33}"/>
    <cellStyle name="Normal 9 3 3 4 2 3" xfId="2329" xr:uid="{1D167162-C1FB-4751-AFC5-7DA94F50908C}"/>
    <cellStyle name="Normal 9 3 3 4 2 3 2" xfId="4781" xr:uid="{744EF6B2-2169-4B40-A443-4FECCCFB134E}"/>
    <cellStyle name="Normal 9 3 3 4 2 4" xfId="4778" xr:uid="{088A9F45-9D59-4C4E-BA64-488BE4A8DD08}"/>
    <cellStyle name="Normal 9 3 3 4 3" xfId="2330" xr:uid="{30B9B7ED-E4FE-4F72-BA62-E9AC77341B74}"/>
    <cellStyle name="Normal 9 3 3 4 3 2" xfId="2331" xr:uid="{86E863ED-F787-4E08-BF0D-983FCE52EA63}"/>
    <cellStyle name="Normal 9 3 3 4 3 2 2" xfId="4783" xr:uid="{AD638BE3-38C0-4BBC-9374-F8B1FDBEC056}"/>
    <cellStyle name="Normal 9 3 3 4 3 3" xfId="4782" xr:uid="{3D1BDFF3-6F5B-4363-98C8-B41C28860F8E}"/>
    <cellStyle name="Normal 9 3 3 4 4" xfId="2332" xr:uid="{D50D16FC-860A-485E-9331-06CD0C851513}"/>
    <cellStyle name="Normal 9 3 3 4 4 2" xfId="4784" xr:uid="{6A11F19C-B5CB-4BD7-A4C2-E83C884EC1F3}"/>
    <cellStyle name="Normal 9 3 3 4 5" xfId="4777" xr:uid="{384AA17A-D679-4616-ADE8-3DF5A5BF0303}"/>
    <cellStyle name="Normal 9 3 3 5" xfId="849" xr:uid="{0D32F517-EFCC-42AC-9DBF-551B8AA75971}"/>
    <cellStyle name="Normal 9 3 3 5 2" xfId="2333" xr:uid="{9F3F8774-9487-4E17-8169-7C4EAD7C6272}"/>
    <cellStyle name="Normal 9 3 3 5 2 2" xfId="2334" xr:uid="{B4015705-ECB5-4052-80EB-3065390E3873}"/>
    <cellStyle name="Normal 9 3 3 5 2 2 2" xfId="4787" xr:uid="{5902B9C4-77FB-4822-A669-2FD5DC5630F2}"/>
    <cellStyle name="Normal 9 3 3 5 2 3" xfId="4786" xr:uid="{7E6D7217-6945-4B01-BF78-3F015FA5D72D}"/>
    <cellStyle name="Normal 9 3 3 5 3" xfId="2335" xr:uid="{1D9406F7-72A4-43FF-93FC-9A9AC82D4D37}"/>
    <cellStyle name="Normal 9 3 3 5 3 2" xfId="4788" xr:uid="{7543DEE4-6582-448B-BD63-3FB5B0B977DE}"/>
    <cellStyle name="Normal 9 3 3 5 4" xfId="4041" xr:uid="{10AFB1C7-4316-411C-B539-DEA2438D684A}"/>
    <cellStyle name="Normal 9 3 3 5 4 2" xfId="4789" xr:uid="{712D73FA-725D-4015-AE0D-9E7406E60D49}"/>
    <cellStyle name="Normal 9 3 3 5 5" xfId="4785" xr:uid="{23EB6BC6-4726-4F59-B73E-D920261C3182}"/>
    <cellStyle name="Normal 9 3 3 6" xfId="2336" xr:uid="{78D2374E-6BA1-47DF-B2CA-EAAD0A2F8C8F}"/>
    <cellStyle name="Normal 9 3 3 6 2" xfId="2337" xr:uid="{A50A62DC-E2B5-472C-8DF6-D040B5A6FDC3}"/>
    <cellStyle name="Normal 9 3 3 6 2 2" xfId="4791" xr:uid="{B004CD79-BBEC-4A0F-9F23-6BDB4EA40807}"/>
    <cellStyle name="Normal 9 3 3 6 3" xfId="4790" xr:uid="{33A52D85-0FFE-4B1A-8D86-4E8698E6F28A}"/>
    <cellStyle name="Normal 9 3 3 7" xfId="2338" xr:uid="{6E4FC15D-05B5-42FF-88D4-F64C1506DEDA}"/>
    <cellStyle name="Normal 9 3 3 7 2" xfId="4792" xr:uid="{3C8DE3C0-0E99-4B44-A856-B4DFAB684D0F}"/>
    <cellStyle name="Normal 9 3 3 8" xfId="4042" xr:uid="{1ECEB59C-AEC7-46BC-AFED-194223305168}"/>
    <cellStyle name="Normal 9 3 3 8 2" xfId="4793" xr:uid="{7653DF74-D0CD-450C-9FAA-BC2C2751358E}"/>
    <cellStyle name="Normal 9 3 4" xfId="171" xr:uid="{ACE6C0DC-E15C-4E0E-89D6-FC72D256E6A1}"/>
    <cellStyle name="Normal 9 3 4 2" xfId="450" xr:uid="{1C3282D9-4414-4F54-8090-E7EA6A94350B}"/>
    <cellStyle name="Normal 9 3 4 2 2" xfId="850" xr:uid="{A4D72844-C5F5-46DB-9FDC-4E451AAB91FD}"/>
    <cellStyle name="Normal 9 3 4 2 2 2" xfId="2339" xr:uid="{4605D7C6-6437-4357-AD3F-71F1A5740E57}"/>
    <cellStyle name="Normal 9 3 4 2 2 2 2" xfId="2340" xr:uid="{39E64213-3EE5-44AC-BE74-8B50DEACF751}"/>
    <cellStyle name="Normal 9 3 4 2 2 2 2 2" xfId="4798" xr:uid="{C6D9890C-7DF3-440F-9CCD-9CDDB2825C96}"/>
    <cellStyle name="Normal 9 3 4 2 2 2 3" xfId="4797" xr:uid="{B12B8465-24B6-4B91-9C2A-A779D88B1B36}"/>
    <cellStyle name="Normal 9 3 4 2 2 3" xfId="2341" xr:uid="{3C15DF46-D8C3-401B-8CFD-DF73D8B965D8}"/>
    <cellStyle name="Normal 9 3 4 2 2 3 2" xfId="4799" xr:uid="{018F24BF-7451-4F4F-B432-D023E9CA93E2}"/>
    <cellStyle name="Normal 9 3 4 2 2 4" xfId="4043" xr:uid="{9002B5F0-8553-42E8-8720-C579B5BB5A29}"/>
    <cellStyle name="Normal 9 3 4 2 2 4 2" xfId="4800" xr:uid="{179AF15F-0850-441A-8077-A49345DA776E}"/>
    <cellStyle name="Normal 9 3 4 2 2 5" xfId="4796" xr:uid="{6767756E-3CF6-4638-8190-B9EC6A5D2ADD}"/>
    <cellStyle name="Normal 9 3 4 2 3" xfId="2342" xr:uid="{A3ED2AF0-69E6-4F35-ADFB-0D2CB9517992}"/>
    <cellStyle name="Normal 9 3 4 2 3 2" xfId="2343" xr:uid="{0C30CAEE-B41B-4238-B4F4-0BD23C4C8725}"/>
    <cellStyle name="Normal 9 3 4 2 3 2 2" xfId="4802" xr:uid="{B049F659-A751-4D71-9295-733DAFCAC02B}"/>
    <cellStyle name="Normal 9 3 4 2 3 3" xfId="4801" xr:uid="{DE7EAFB2-7019-4A4C-95EF-2AB64D4E125E}"/>
    <cellStyle name="Normal 9 3 4 2 4" xfId="2344" xr:uid="{EED6DC75-B257-4FE6-9B12-386E32B7C38F}"/>
    <cellStyle name="Normal 9 3 4 2 4 2" xfId="4803" xr:uid="{A2849CA0-5D07-4A9C-98E8-E8A718DAADD9}"/>
    <cellStyle name="Normal 9 3 4 2 5" xfId="4044" xr:uid="{517CC848-D847-47AD-BEDB-71CC4E1C14A1}"/>
    <cellStyle name="Normal 9 3 4 2 5 2" xfId="4804" xr:uid="{5642B060-C33F-41C3-9969-8C6F375680E2}"/>
    <cellStyle name="Normal 9 3 4 2 6" xfId="4795" xr:uid="{F8592D1B-12FA-45DF-9C9F-D5142546934C}"/>
    <cellStyle name="Normal 9 3 4 3" xfId="851" xr:uid="{83706383-439B-48C9-84FB-69A19D24322E}"/>
    <cellStyle name="Normal 9 3 4 3 2" xfId="2345" xr:uid="{D1EC8DF9-39E9-4D57-AA30-0E0D42041A81}"/>
    <cellStyle name="Normal 9 3 4 3 2 2" xfId="2346" xr:uid="{0E798430-CBEC-493B-A225-7333FBC3FECF}"/>
    <cellStyle name="Normal 9 3 4 3 2 2 2" xfId="4807" xr:uid="{22CF3326-7037-4EA2-BE96-22FE6F5AF4D0}"/>
    <cellStyle name="Normal 9 3 4 3 2 3" xfId="4806" xr:uid="{E30998EE-1E04-4BEB-AE3C-46A4A080768E}"/>
    <cellStyle name="Normal 9 3 4 3 3" xfId="2347" xr:uid="{6759F705-4ED0-4855-99CF-39329147505C}"/>
    <cellStyle name="Normal 9 3 4 3 3 2" xfId="4808" xr:uid="{9C94B780-0396-460B-B75F-95D437F809DC}"/>
    <cellStyle name="Normal 9 3 4 3 4" xfId="4045" xr:uid="{D22C6284-313D-4BBC-A189-BE25D6AC4F3E}"/>
    <cellStyle name="Normal 9 3 4 3 4 2" xfId="4809" xr:uid="{4ED55468-B7F5-469E-A8BA-9D56D9277A7F}"/>
    <cellStyle name="Normal 9 3 4 3 5" xfId="4805" xr:uid="{E2C2A568-DF96-4282-BE2A-0E0604BEE120}"/>
    <cellStyle name="Normal 9 3 4 4" xfId="2348" xr:uid="{A4232A8F-2DF5-485C-A277-BEB38C522BC5}"/>
    <cellStyle name="Normal 9 3 4 4 2" xfId="2349" xr:uid="{E8E2DE77-10E7-47E7-91EE-3260EA390611}"/>
    <cellStyle name="Normal 9 3 4 4 2 2" xfId="4811" xr:uid="{259863BD-F21E-4C91-BA6D-B2EBC76BF74E}"/>
    <cellStyle name="Normal 9 3 4 4 3" xfId="4046" xr:uid="{E5B8699F-80C0-4DE2-97B7-8BE15DF8A934}"/>
    <cellStyle name="Normal 9 3 4 4 3 2" xfId="4812" xr:uid="{6CC50193-B19B-48A2-BB3D-2A38C527278E}"/>
    <cellStyle name="Normal 9 3 4 4 4" xfId="4047" xr:uid="{1355FC0D-46ED-4EB5-A03D-C2849DC01FE0}"/>
    <cellStyle name="Normal 9 3 4 4 4 2" xfId="4813" xr:uid="{5CC1BD1B-06DF-4736-B753-D7AF9E3BFB0C}"/>
    <cellStyle name="Normal 9 3 4 4 5" xfId="4810" xr:uid="{BB6A9368-DB49-4C7C-92B7-A493B09F7605}"/>
    <cellStyle name="Normal 9 3 4 5" xfId="2350" xr:uid="{ADCC98D2-4CFF-4427-8125-1B304CCC9FE9}"/>
    <cellStyle name="Normal 9 3 4 5 2" xfId="4814" xr:uid="{4E118797-93EA-4CBE-9C2C-0877C496639B}"/>
    <cellStyle name="Normal 9 3 4 6" xfId="4048" xr:uid="{6295D463-2A56-4505-8015-68ECC3F0282B}"/>
    <cellStyle name="Normal 9 3 4 6 2" xfId="4815" xr:uid="{0CCA0D90-5FE5-4E5F-A4A2-1F1B6A2D2B1E}"/>
    <cellStyle name="Normal 9 3 4 7" xfId="4049" xr:uid="{A5FF027E-FC66-472B-9433-21D3659DA698}"/>
    <cellStyle name="Normal 9 3 4 7 2" xfId="4816" xr:uid="{455A9C35-3747-4973-A473-83771245606C}"/>
    <cellStyle name="Normal 9 3 4 8" xfId="4794" xr:uid="{159740E7-8E8B-4740-913F-055784C5299E}"/>
    <cellStyle name="Normal 9 3 5" xfId="410" xr:uid="{6951C85E-D7F7-40AF-ADD3-6B6330E34FBF}"/>
    <cellStyle name="Normal 9 3 5 2" xfId="852" xr:uid="{B1C80BDA-144D-4CFF-86DA-3C4026C622FF}"/>
    <cellStyle name="Normal 9 3 5 2 2" xfId="853" xr:uid="{3B448382-24FA-407F-8C19-71856B804D79}"/>
    <cellStyle name="Normal 9 3 5 2 2 2" xfId="2351" xr:uid="{C194368F-0B7C-44FC-970F-E3B3BEC6ED72}"/>
    <cellStyle name="Normal 9 3 5 2 2 2 2" xfId="2352" xr:uid="{CA894EB1-4373-4522-84E3-3D982EF45545}"/>
    <cellStyle name="Normal 9 3 5 2 2 2 2 2" xfId="4821" xr:uid="{BA7C8363-5AE4-4B0D-B28C-CA16F371A815}"/>
    <cellStyle name="Normal 9 3 5 2 2 2 3" xfId="4820" xr:uid="{1E505A3D-BEAD-45D1-AF2D-E15205AFE623}"/>
    <cellStyle name="Normal 9 3 5 2 2 3" xfId="2353" xr:uid="{FBAA2866-5CA7-4052-8FB2-87CD7C64DAD4}"/>
    <cellStyle name="Normal 9 3 5 2 2 3 2" xfId="4822" xr:uid="{EEA5C73C-6004-480D-8491-43AC9A83DA5F}"/>
    <cellStyle name="Normal 9 3 5 2 2 4" xfId="4819" xr:uid="{1959AE51-1854-4BB8-B9F7-F3888C6F8CC5}"/>
    <cellStyle name="Normal 9 3 5 2 3" xfId="2354" xr:uid="{70417271-7C9A-48CD-A962-D75E1D9B867E}"/>
    <cellStyle name="Normal 9 3 5 2 3 2" xfId="2355" xr:uid="{D4C3FD22-6462-41B8-ABB1-58F898312A92}"/>
    <cellStyle name="Normal 9 3 5 2 3 2 2" xfId="4824" xr:uid="{04F7C586-CDD1-44DB-9AE8-0DDA724F6FED}"/>
    <cellStyle name="Normal 9 3 5 2 3 3" xfId="4823" xr:uid="{848F4C9F-54D1-47E8-AFB9-146F077608DC}"/>
    <cellStyle name="Normal 9 3 5 2 4" xfId="2356" xr:uid="{5FB5C816-B313-4353-A17F-639B3C7D3BC6}"/>
    <cellStyle name="Normal 9 3 5 2 4 2" xfId="4825" xr:uid="{2D75F1DD-A387-475A-837E-159686972910}"/>
    <cellStyle name="Normal 9 3 5 2 5" xfId="4818" xr:uid="{71567783-DDF5-4880-8A55-86995937CAF6}"/>
    <cellStyle name="Normal 9 3 5 3" xfId="854" xr:uid="{F2AC43BF-9C41-41C7-BD50-A30B458882BC}"/>
    <cellStyle name="Normal 9 3 5 3 2" xfId="2357" xr:uid="{DFCCAA06-7E3B-4F5A-B1DB-B73C4FD36B7C}"/>
    <cellStyle name="Normal 9 3 5 3 2 2" xfId="2358" xr:uid="{20132ACE-9B2C-44EB-846B-2C6F57095A17}"/>
    <cellStyle name="Normal 9 3 5 3 2 2 2" xfId="4828" xr:uid="{1F129830-CA2A-4379-8685-E86AF85F36EB}"/>
    <cellStyle name="Normal 9 3 5 3 2 3" xfId="4827" xr:uid="{425A33DF-3127-42B3-8CD2-50551800DB83}"/>
    <cellStyle name="Normal 9 3 5 3 3" xfId="2359" xr:uid="{BBA8EAE1-F314-4AD1-B821-DDD317CAC363}"/>
    <cellStyle name="Normal 9 3 5 3 3 2" xfId="4829" xr:uid="{77BA16BD-4E9C-4986-9A14-30FC9D4C135C}"/>
    <cellStyle name="Normal 9 3 5 3 4" xfId="4050" xr:uid="{10720291-AEBC-4F3F-8D0A-C20591C025B7}"/>
    <cellStyle name="Normal 9 3 5 3 4 2" xfId="4830" xr:uid="{9D97974E-171C-40BE-BC7A-7EF966DBD944}"/>
    <cellStyle name="Normal 9 3 5 3 5" xfId="4826" xr:uid="{D36747DB-CC7E-46B7-AC71-4A88A98FEDB8}"/>
    <cellStyle name="Normal 9 3 5 4" xfId="2360" xr:uid="{7E192872-3A55-4567-9046-FB18468CCCF5}"/>
    <cellStyle name="Normal 9 3 5 4 2" xfId="2361" xr:uid="{F885B403-96EC-4D2E-8F7F-ECFD70DCFD2C}"/>
    <cellStyle name="Normal 9 3 5 4 2 2" xfId="4832" xr:uid="{92F4D200-5795-449F-8C5F-B1570A2CD295}"/>
    <cellStyle name="Normal 9 3 5 4 3" xfId="4831" xr:uid="{3B69A51D-DB4F-43F0-AAA4-901F362480BD}"/>
    <cellStyle name="Normal 9 3 5 5" xfId="2362" xr:uid="{4E9ABCDB-ABE5-43A1-A061-F1C1D0EF839E}"/>
    <cellStyle name="Normal 9 3 5 5 2" xfId="4833" xr:uid="{DB737C6C-E6C6-43FB-87BD-9C77633313C4}"/>
    <cellStyle name="Normal 9 3 5 6" xfId="4051" xr:uid="{6F81BC31-A40A-46D8-BE08-314AA5998407}"/>
    <cellStyle name="Normal 9 3 5 6 2" xfId="4834" xr:uid="{D4B7D98A-BBE9-4BD1-95BF-B93837DD9C7B}"/>
    <cellStyle name="Normal 9 3 5 7" xfId="4817" xr:uid="{79A9CBDA-8B84-40A5-B2FD-7787B4AA7B8B}"/>
    <cellStyle name="Normal 9 3 6" xfId="411" xr:uid="{5C56BFBE-0A55-4A76-9BF9-2D78881091EC}"/>
    <cellStyle name="Normal 9 3 6 2" xfId="855" xr:uid="{9864E3A0-D36A-41EA-9A35-9A959482C6A8}"/>
    <cellStyle name="Normal 9 3 6 2 2" xfId="2363" xr:uid="{9AA388E7-0514-4DA1-9F45-88E8400AC17A}"/>
    <cellStyle name="Normal 9 3 6 2 2 2" xfId="2364" xr:uid="{2C22E218-1586-401D-A43C-09622397433F}"/>
    <cellStyle name="Normal 9 3 6 2 2 2 2" xfId="4838" xr:uid="{E3F2DFB8-A23A-4E01-A787-A91746CA4A9A}"/>
    <cellStyle name="Normal 9 3 6 2 2 3" xfId="4837" xr:uid="{952547B3-FC06-4356-8CAB-B4610B376FB7}"/>
    <cellStyle name="Normal 9 3 6 2 3" xfId="2365" xr:uid="{234FB974-63E8-4B76-AF45-4F4F97746C51}"/>
    <cellStyle name="Normal 9 3 6 2 3 2" xfId="4839" xr:uid="{D8BF560E-5A21-4800-861C-42F4998788E4}"/>
    <cellStyle name="Normal 9 3 6 2 4" xfId="4052" xr:uid="{E2652048-D3A2-4EFA-B3BA-4700B6E57A67}"/>
    <cellStyle name="Normal 9 3 6 2 4 2" xfId="4840" xr:uid="{C9001D1C-F7E5-4720-8302-DEDD4814C0A0}"/>
    <cellStyle name="Normal 9 3 6 2 5" xfId="4836" xr:uid="{113CC5D4-9CF4-42CA-987C-164BB605948C}"/>
    <cellStyle name="Normal 9 3 6 3" xfId="2366" xr:uid="{22F4B02C-0E09-4C43-B628-49F9689DEE52}"/>
    <cellStyle name="Normal 9 3 6 3 2" xfId="2367" xr:uid="{2657B559-4D11-480E-A175-3C5DBF9018D4}"/>
    <cellStyle name="Normal 9 3 6 3 2 2" xfId="4842" xr:uid="{E36E977F-722B-4027-8A67-0673F535157F}"/>
    <cellStyle name="Normal 9 3 6 3 3" xfId="4841" xr:uid="{61366BAF-5428-4B9F-A198-E55087D5C4A6}"/>
    <cellStyle name="Normal 9 3 6 4" xfId="2368" xr:uid="{10831EEC-5480-48E5-B5E9-20F42B0DA446}"/>
    <cellStyle name="Normal 9 3 6 4 2" xfId="4843" xr:uid="{0498A9DA-9F4E-454E-B4A0-30761A19F2A4}"/>
    <cellStyle name="Normal 9 3 6 5" xfId="4053" xr:uid="{813ED43A-FAA2-44D3-B750-CBA099C9918D}"/>
    <cellStyle name="Normal 9 3 6 5 2" xfId="4844" xr:uid="{5E95568C-D3C1-461D-B7EB-A932807AECB0}"/>
    <cellStyle name="Normal 9 3 6 6" xfId="4835" xr:uid="{D6B56BCC-CDAD-4826-B2E7-6A4A97830662}"/>
    <cellStyle name="Normal 9 3 7" xfId="856" xr:uid="{923F7676-6724-4AB6-B746-127E0FDEB80C}"/>
    <cellStyle name="Normal 9 3 7 2" xfId="2369" xr:uid="{79FEE762-A7F2-4032-914D-3A5A1B39794A}"/>
    <cellStyle name="Normal 9 3 7 2 2" xfId="2370" xr:uid="{7618BF1F-6706-4004-9225-FC214C490D63}"/>
    <cellStyle name="Normal 9 3 7 2 2 2" xfId="4847" xr:uid="{F29C9F78-AF91-4510-831E-CEDEB17C2014}"/>
    <cellStyle name="Normal 9 3 7 2 3" xfId="4846" xr:uid="{6930CEE9-8EBA-49A7-8C21-42ECF460FC33}"/>
    <cellStyle name="Normal 9 3 7 3" xfId="2371" xr:uid="{F203EDD0-9D01-47BF-AC41-51C3FCE8BC70}"/>
    <cellStyle name="Normal 9 3 7 3 2" xfId="4848" xr:uid="{C6D9247C-A91F-44F9-A788-CC00F8755BC0}"/>
    <cellStyle name="Normal 9 3 7 4" xfId="4054" xr:uid="{E3C3CAE5-A8BA-40BD-9626-A4CD96CBEF36}"/>
    <cellStyle name="Normal 9 3 7 4 2" xfId="4849" xr:uid="{E8773369-1AF1-4191-A418-67DB3AB853DF}"/>
    <cellStyle name="Normal 9 3 7 5" xfId="4845" xr:uid="{3B0E0A63-563C-41A9-9E45-AB7CA3AE170D}"/>
    <cellStyle name="Normal 9 3 8" xfId="2372" xr:uid="{5D425D4F-73F4-434B-9AE0-C995F243F86F}"/>
    <cellStyle name="Normal 9 3 8 2" xfId="2373" xr:uid="{91130450-F70D-40B5-9A28-595F6E92AD35}"/>
    <cellStyle name="Normal 9 3 8 2 2" xfId="4851" xr:uid="{715AF936-84E4-4FB8-8DB9-8226B362BD5D}"/>
    <cellStyle name="Normal 9 3 8 3" xfId="4055" xr:uid="{02D8BA18-2BDB-49B9-867D-0827D5F9DA12}"/>
    <cellStyle name="Normal 9 3 8 3 2" xfId="4852" xr:uid="{613F9915-6244-4882-83DE-F125364E8097}"/>
    <cellStyle name="Normal 9 3 8 4" xfId="4056" xr:uid="{67F54A66-6987-4A4A-B1FD-9E36AE89D11A}"/>
    <cellStyle name="Normal 9 3 8 4 2" xfId="4853" xr:uid="{E80CD0B4-0E32-4715-A79C-D4A06925A269}"/>
    <cellStyle name="Normal 9 3 8 5" xfId="4850" xr:uid="{E7E6AA25-351E-4D70-9701-FB11F33F0223}"/>
    <cellStyle name="Normal 9 3 9" xfId="2374" xr:uid="{A92F6AE2-97FC-4B12-BE65-BD6D82196D37}"/>
    <cellStyle name="Normal 9 3 9 2" xfId="4854" xr:uid="{48A8A41B-7D65-476B-8C34-0265E108B31E}"/>
    <cellStyle name="Normal 9 4" xfId="172" xr:uid="{5C0DADFC-5E01-47E4-B074-AA371A7C2D89}"/>
    <cellStyle name="Normal 9 4 10" xfId="4057" xr:uid="{7BD00B36-8DA1-469A-B7E0-29CFB01824A0}"/>
    <cellStyle name="Normal 9 4 10 2" xfId="4856" xr:uid="{3F2F250F-FF42-4541-AA42-A4A53AA93177}"/>
    <cellStyle name="Normal 9 4 11" xfId="4058" xr:uid="{CFE1DD5A-8D23-4702-8150-4B03B2725C13}"/>
    <cellStyle name="Normal 9 4 11 2" xfId="4857" xr:uid="{CF92DDA9-7ECA-4846-BFD3-22458245F66E}"/>
    <cellStyle name="Normal 9 4 12" xfId="4855" xr:uid="{EEC8BCAD-E618-4657-9E74-4261C83A72E9}"/>
    <cellStyle name="Normal 9 4 2" xfId="173" xr:uid="{83C2661A-E966-42B7-B0F4-20BFB0AFC6BA}"/>
    <cellStyle name="Normal 9 4 2 10" xfId="4858" xr:uid="{9AB9B0D6-BD2B-4250-84BC-1703DAA2542F}"/>
    <cellStyle name="Normal 9 4 2 2" xfId="174" xr:uid="{D266EA0B-1DCA-4D0C-A92C-2A9E0568BF0E}"/>
    <cellStyle name="Normal 9 4 2 2 2" xfId="412" xr:uid="{C7B3CB8E-7B80-4CA7-AC7B-69B8D7B33F97}"/>
    <cellStyle name="Normal 9 4 2 2 2 2" xfId="857" xr:uid="{47D631F4-5499-4C7D-9595-253970535C61}"/>
    <cellStyle name="Normal 9 4 2 2 2 2 2" xfId="2375" xr:uid="{19269706-CBEA-4B7F-BD96-29523DED3A8E}"/>
    <cellStyle name="Normal 9 4 2 2 2 2 2 2" xfId="2376" xr:uid="{52FAF403-7D8A-4085-8EA2-B47AB8BDD64D}"/>
    <cellStyle name="Normal 9 4 2 2 2 2 2 2 2" xfId="4863" xr:uid="{24105CBA-B29F-4E37-87E2-14CFFA4475F6}"/>
    <cellStyle name="Normal 9 4 2 2 2 2 2 3" xfId="4862" xr:uid="{7E7D900A-7EAB-4D03-9086-FF9B2229907B}"/>
    <cellStyle name="Normal 9 4 2 2 2 2 3" xfId="2377" xr:uid="{B417DCFF-85EF-419E-8B80-E13B7119BBD0}"/>
    <cellStyle name="Normal 9 4 2 2 2 2 3 2" xfId="4864" xr:uid="{701D4646-7244-492A-8280-96D6FFA3AD7D}"/>
    <cellStyle name="Normal 9 4 2 2 2 2 4" xfId="4059" xr:uid="{6A892193-3545-4D52-9B98-FDB8B7575229}"/>
    <cellStyle name="Normal 9 4 2 2 2 2 4 2" xfId="4865" xr:uid="{F0B53E5F-867B-4E30-A3B0-3FE6CAC421B6}"/>
    <cellStyle name="Normal 9 4 2 2 2 2 5" xfId="4861" xr:uid="{DEF9C9AC-3E25-4669-8A5E-7F10DA04A00C}"/>
    <cellStyle name="Normal 9 4 2 2 2 3" xfId="2378" xr:uid="{C7284EB6-CBEB-49A5-859C-6EFE1F61C214}"/>
    <cellStyle name="Normal 9 4 2 2 2 3 2" xfId="2379" xr:uid="{493C8E2E-4DD6-459A-ABF2-28AD97D09555}"/>
    <cellStyle name="Normal 9 4 2 2 2 3 2 2" xfId="4867" xr:uid="{3A6D7E2D-E88D-4681-89D1-E0397BB63BF0}"/>
    <cellStyle name="Normal 9 4 2 2 2 3 3" xfId="4060" xr:uid="{DF2EE04C-F8FC-4EFB-9B03-A94FE1FC73E3}"/>
    <cellStyle name="Normal 9 4 2 2 2 3 3 2" xfId="4868" xr:uid="{54F26D7E-0157-45DC-A812-FAEFBE48D145}"/>
    <cellStyle name="Normal 9 4 2 2 2 3 4" xfId="4061" xr:uid="{6D858C2A-E0CE-4959-81D8-0D06DFC9B823}"/>
    <cellStyle name="Normal 9 4 2 2 2 3 4 2" xfId="4869" xr:uid="{DDAD3DB9-3D5A-46DD-8E66-605DA03BA152}"/>
    <cellStyle name="Normal 9 4 2 2 2 3 5" xfId="4866" xr:uid="{A7522955-0AA1-4232-A980-992FB9587D94}"/>
    <cellStyle name="Normal 9 4 2 2 2 4" xfId="2380" xr:uid="{3E88D8DE-9C19-4DF8-9DE5-D27E3E4EEFD2}"/>
    <cellStyle name="Normal 9 4 2 2 2 4 2" xfId="4870" xr:uid="{F19ECA6B-B700-4DFB-9180-EAB96156334A}"/>
    <cellStyle name="Normal 9 4 2 2 2 5" xfId="4062" xr:uid="{4A2A1078-2FA0-46DF-B3FE-EE091220E99C}"/>
    <cellStyle name="Normal 9 4 2 2 2 5 2" xfId="4871" xr:uid="{1FAFABE1-2648-4D30-B7E7-BD4F2D306250}"/>
    <cellStyle name="Normal 9 4 2 2 2 6" xfId="4063" xr:uid="{48722846-A28B-4682-9309-D29475CDF7AB}"/>
    <cellStyle name="Normal 9 4 2 2 2 6 2" xfId="4872" xr:uid="{15087814-8B24-4E14-B82D-1102C054E3F3}"/>
    <cellStyle name="Normal 9 4 2 2 2 7" xfId="4860" xr:uid="{F5E761AE-BECE-493C-BD5A-52DF63218691}"/>
    <cellStyle name="Normal 9 4 2 2 3" xfId="858" xr:uid="{70412A87-AE5B-4025-9D7C-6601D5772F50}"/>
    <cellStyle name="Normal 9 4 2 2 3 2" xfId="2381" xr:uid="{67A6F170-2348-4770-9FD3-AB1AE806C891}"/>
    <cellStyle name="Normal 9 4 2 2 3 2 2" xfId="2382" xr:uid="{A2617291-A1D5-4634-B60B-6AF4212FC4FB}"/>
    <cellStyle name="Normal 9 4 2 2 3 2 2 2" xfId="4875" xr:uid="{65ECAB36-3A55-45BA-B63F-02973CCDB549}"/>
    <cellStyle name="Normal 9 4 2 2 3 2 3" xfId="4064" xr:uid="{CF19A7DE-BDEA-435F-94E3-C7C8E8934D43}"/>
    <cellStyle name="Normal 9 4 2 2 3 2 3 2" xfId="4876" xr:uid="{BBFA8C75-E2A1-4337-ADA7-6E4825059953}"/>
    <cellStyle name="Normal 9 4 2 2 3 2 4" xfId="4065" xr:uid="{FE92F136-560A-4695-9B1C-648DAD21C442}"/>
    <cellStyle name="Normal 9 4 2 2 3 2 4 2" xfId="4877" xr:uid="{FB0C4E4A-8D34-45F3-BB80-D9D1C558D934}"/>
    <cellStyle name="Normal 9 4 2 2 3 2 5" xfId="4874" xr:uid="{62F53268-3FE6-489E-B246-104F3E33B091}"/>
    <cellStyle name="Normal 9 4 2 2 3 3" xfId="2383" xr:uid="{D3E2AE7F-6D5F-47E5-8A20-18AC581BB373}"/>
    <cellStyle name="Normal 9 4 2 2 3 3 2" xfId="4878" xr:uid="{E35CBD9E-03ED-409A-9F17-DD6F9D9BF9E5}"/>
    <cellStyle name="Normal 9 4 2 2 3 4" xfId="4066" xr:uid="{D9ADF4A9-B5F8-4AEE-A724-40195DCE67D8}"/>
    <cellStyle name="Normal 9 4 2 2 3 4 2" xfId="4879" xr:uid="{937A143F-D68A-4DF5-8308-3C51E7506B0D}"/>
    <cellStyle name="Normal 9 4 2 2 3 5" xfId="4067" xr:uid="{06546A02-F0C7-46A9-A6AC-DCAC64053783}"/>
    <cellStyle name="Normal 9 4 2 2 3 5 2" xfId="4880" xr:uid="{12AF22C9-43E3-4D3A-B878-C5F1A5754E15}"/>
    <cellStyle name="Normal 9 4 2 2 3 6" xfId="4873" xr:uid="{435AADE1-F733-48A7-BC4C-761AC801CC52}"/>
    <cellStyle name="Normal 9 4 2 2 4" xfId="2384" xr:uid="{4C5E2C5F-B30D-4019-8DB4-C1C50E2E94FB}"/>
    <cellStyle name="Normal 9 4 2 2 4 2" xfId="2385" xr:uid="{94E16A8F-A000-4F40-BC8D-1609DE075671}"/>
    <cellStyle name="Normal 9 4 2 2 4 2 2" xfId="4882" xr:uid="{2232104A-7D00-4FD7-9C5B-527838CB14D3}"/>
    <cellStyle name="Normal 9 4 2 2 4 3" xfId="4068" xr:uid="{AB6BABA6-2921-478B-B790-677B6786B560}"/>
    <cellStyle name="Normal 9 4 2 2 4 3 2" xfId="4883" xr:uid="{3C2BDE8F-B917-4EF0-9FAD-CEF28E7F647A}"/>
    <cellStyle name="Normal 9 4 2 2 4 4" xfId="4069" xr:uid="{18E73843-3F0B-4F43-A6B5-E6758AB34E68}"/>
    <cellStyle name="Normal 9 4 2 2 4 4 2" xfId="4884" xr:uid="{4CEF2F47-984F-4BC9-81A1-0853A9DC56C2}"/>
    <cellStyle name="Normal 9 4 2 2 4 5" xfId="4881" xr:uid="{A3379A7C-A209-43B5-BF88-47FFBB756AE4}"/>
    <cellStyle name="Normal 9 4 2 2 5" xfId="2386" xr:uid="{163F986F-95E9-4414-B8A5-4B91277F278F}"/>
    <cellStyle name="Normal 9 4 2 2 5 2" xfId="4070" xr:uid="{6D8FB5EC-F234-4C4D-A1E6-C1D9B4875812}"/>
    <cellStyle name="Normal 9 4 2 2 5 2 2" xfId="4886" xr:uid="{7E515555-1739-42A6-A40B-0CE76B368437}"/>
    <cellStyle name="Normal 9 4 2 2 5 3" xfId="4071" xr:uid="{844646B8-91F7-40CB-A205-5D19F266103C}"/>
    <cellStyle name="Normal 9 4 2 2 5 3 2" xfId="4887" xr:uid="{BE4918D3-1BF9-4319-B83F-C3BF0A810367}"/>
    <cellStyle name="Normal 9 4 2 2 5 4" xfId="4072" xr:uid="{DA2E46E6-928E-48CF-B550-7DEE3E890BF4}"/>
    <cellStyle name="Normal 9 4 2 2 5 4 2" xfId="4888" xr:uid="{48568339-2480-439F-9815-0E063449C7B3}"/>
    <cellStyle name="Normal 9 4 2 2 5 5" xfId="4885" xr:uid="{59FBC65D-6F43-4EE7-9710-2575D979B6B1}"/>
    <cellStyle name="Normal 9 4 2 2 6" xfId="4073" xr:uid="{A57B4EBF-76C9-4BB6-BD9A-F17916205500}"/>
    <cellStyle name="Normal 9 4 2 2 6 2" xfId="4889" xr:uid="{F3E874F2-B18B-4E9C-95B6-52428C3DABDB}"/>
    <cellStyle name="Normal 9 4 2 2 7" xfId="4074" xr:uid="{0D534B78-832A-42D8-B588-791B3A7ED455}"/>
    <cellStyle name="Normal 9 4 2 2 7 2" xfId="4890" xr:uid="{8DB1F719-2716-4D8C-AB24-440E4B7F9663}"/>
    <cellStyle name="Normal 9 4 2 2 8" xfId="4075" xr:uid="{DE65CB8E-343F-4044-B3CE-72D8776087B8}"/>
    <cellStyle name="Normal 9 4 2 2 8 2" xfId="4891" xr:uid="{5A3CBDC9-7B29-4C24-A193-C4922E9B72DC}"/>
    <cellStyle name="Normal 9 4 2 2 9" xfId="4859" xr:uid="{5F27365B-3199-41F4-B747-8DEAA663D6E8}"/>
    <cellStyle name="Normal 9 4 2 3" xfId="413" xr:uid="{27344022-00DD-4EDE-9718-6128E8C70A8F}"/>
    <cellStyle name="Normal 9 4 2 3 2" xfId="859" xr:uid="{8188D7D9-8ABB-4A3C-88D7-492CC468A804}"/>
    <cellStyle name="Normal 9 4 2 3 2 2" xfId="860" xr:uid="{CB6D8C57-D290-42D1-8902-2676B9FE2F94}"/>
    <cellStyle name="Normal 9 4 2 3 2 2 2" xfId="2387" xr:uid="{12DFAACD-1A50-46D5-8A3F-6FE8BFBA4ED8}"/>
    <cellStyle name="Normal 9 4 2 3 2 2 2 2" xfId="2388" xr:uid="{E7B420F4-E715-490B-8308-AA0661171F81}"/>
    <cellStyle name="Normal 9 4 2 3 2 2 2 2 2" xfId="4896" xr:uid="{B03F1852-1149-4B06-BF2F-9AC72B93C41A}"/>
    <cellStyle name="Normal 9 4 2 3 2 2 2 3" xfId="4895" xr:uid="{4346B6D9-AE77-4339-9A56-9C6A3E2E13F1}"/>
    <cellStyle name="Normal 9 4 2 3 2 2 3" xfId="2389" xr:uid="{6736975F-295D-4B61-B72B-1F9141E9F8EF}"/>
    <cellStyle name="Normal 9 4 2 3 2 2 3 2" xfId="4897" xr:uid="{C70BFBD7-75D5-494D-AC1B-655D7E6D8F73}"/>
    <cellStyle name="Normal 9 4 2 3 2 2 4" xfId="4894" xr:uid="{49EB65E2-8CB6-4EBC-B88D-CEA9191D7D42}"/>
    <cellStyle name="Normal 9 4 2 3 2 3" xfId="2390" xr:uid="{054B21D7-45D7-406E-A3F8-5FC00E90716E}"/>
    <cellStyle name="Normal 9 4 2 3 2 3 2" xfId="2391" xr:uid="{EFEC8ED3-04E4-41C3-AD6D-1EF350D2308C}"/>
    <cellStyle name="Normal 9 4 2 3 2 3 2 2" xfId="4899" xr:uid="{86411C7F-E3A6-4A4B-BFED-9A5CB8394B9D}"/>
    <cellStyle name="Normal 9 4 2 3 2 3 3" xfId="4898" xr:uid="{0268DC53-9E72-47DB-A71F-1102C5DC2DD2}"/>
    <cellStyle name="Normal 9 4 2 3 2 4" xfId="2392" xr:uid="{BE17A89B-175D-4F10-BD0C-F34155BCAA91}"/>
    <cellStyle name="Normal 9 4 2 3 2 4 2" xfId="4900" xr:uid="{EF87EFB2-54B8-4F35-AC6C-83D39D4983FD}"/>
    <cellStyle name="Normal 9 4 2 3 2 5" xfId="4893" xr:uid="{4C3D8C99-63D4-49AC-B4DC-E6DB0B734A13}"/>
    <cellStyle name="Normal 9 4 2 3 3" xfId="861" xr:uid="{8FDDAC9C-E57C-4F7D-B858-DB848456CF29}"/>
    <cellStyle name="Normal 9 4 2 3 3 2" xfId="2393" xr:uid="{45AB9D9A-C221-470F-81DE-33F0149C82F1}"/>
    <cellStyle name="Normal 9 4 2 3 3 2 2" xfId="2394" xr:uid="{3FD3CB99-2E84-431B-98AD-3F662C343258}"/>
    <cellStyle name="Normal 9 4 2 3 3 2 2 2" xfId="4903" xr:uid="{B4CB647A-B222-4CDC-80B4-2D333B5FE95A}"/>
    <cellStyle name="Normal 9 4 2 3 3 2 3" xfId="4902" xr:uid="{C70AC6D7-22D1-4CE6-936D-0F6CAB90B264}"/>
    <cellStyle name="Normal 9 4 2 3 3 3" xfId="2395" xr:uid="{8C0BABBC-5CD5-4C79-8940-6B017C84C504}"/>
    <cellStyle name="Normal 9 4 2 3 3 3 2" xfId="4904" xr:uid="{8BC67164-A914-4D43-A00B-CEC0729B659E}"/>
    <cellStyle name="Normal 9 4 2 3 3 4" xfId="4076" xr:uid="{E8B150B1-1B61-4769-BE2B-F0B7AEB6892C}"/>
    <cellStyle name="Normal 9 4 2 3 3 4 2" xfId="4905" xr:uid="{3EA8562A-6B74-461E-94F4-BDCBA249E963}"/>
    <cellStyle name="Normal 9 4 2 3 3 5" xfId="4901" xr:uid="{E388B1D7-25C1-48F6-A2E2-9E98B7F40B23}"/>
    <cellStyle name="Normal 9 4 2 3 4" xfId="2396" xr:uid="{9BEBE717-E5BA-4373-A265-C419E2501999}"/>
    <cellStyle name="Normal 9 4 2 3 4 2" xfId="2397" xr:uid="{82D2E23C-F972-4268-8F87-5A2E22327E7D}"/>
    <cellStyle name="Normal 9 4 2 3 4 2 2" xfId="4907" xr:uid="{365E949F-D485-40F9-A1AB-BD8299893A19}"/>
    <cellStyle name="Normal 9 4 2 3 4 3" xfId="4906" xr:uid="{8F118CC4-D746-420C-896B-53A911355053}"/>
    <cellStyle name="Normal 9 4 2 3 5" xfId="2398" xr:uid="{D296B42E-BCB3-466E-8499-A6115C324B0C}"/>
    <cellStyle name="Normal 9 4 2 3 5 2" xfId="4908" xr:uid="{C94632C7-4B8E-4638-A7B1-7DA0AB33B8BD}"/>
    <cellStyle name="Normal 9 4 2 3 6" xfId="4077" xr:uid="{0CB5B3D5-362E-4056-9BCC-F3DCC61CFE03}"/>
    <cellStyle name="Normal 9 4 2 3 6 2" xfId="4909" xr:uid="{FC1517C5-8DC6-43AB-A013-DAAD75633AA4}"/>
    <cellStyle name="Normal 9 4 2 3 7" xfId="4892" xr:uid="{8D229AD6-7E45-4826-837B-937862E2C446}"/>
    <cellStyle name="Normal 9 4 2 4" xfId="414" xr:uid="{0DC791BD-AE2A-4BB3-B7FC-F36E5CD4A606}"/>
    <cellStyle name="Normal 9 4 2 4 2" xfId="862" xr:uid="{DAACCB0F-F078-414E-B528-293A72449E94}"/>
    <cellStyle name="Normal 9 4 2 4 2 2" xfId="2399" xr:uid="{D215FF61-87B3-4784-8F64-0F2ECF82C231}"/>
    <cellStyle name="Normal 9 4 2 4 2 2 2" xfId="2400" xr:uid="{5F69557E-0586-48BB-A5D4-31AD8C298260}"/>
    <cellStyle name="Normal 9 4 2 4 2 2 2 2" xfId="4913" xr:uid="{1B4E4CC9-122A-4AFF-BDFC-ADD068BB3B89}"/>
    <cellStyle name="Normal 9 4 2 4 2 2 3" xfId="4912" xr:uid="{2EA592B8-B4ED-40E8-ABD6-82B9A398C28B}"/>
    <cellStyle name="Normal 9 4 2 4 2 3" xfId="2401" xr:uid="{0C07533A-EBC0-4D8F-B6A6-2CACA6B50E15}"/>
    <cellStyle name="Normal 9 4 2 4 2 3 2" xfId="4914" xr:uid="{55A0317C-B7EB-44FB-B30B-54FBECF0B1E0}"/>
    <cellStyle name="Normal 9 4 2 4 2 4" xfId="4078" xr:uid="{24287321-4C1D-41F3-918F-A40C9B9974E4}"/>
    <cellStyle name="Normal 9 4 2 4 2 4 2" xfId="4915" xr:uid="{93A1D207-1F2C-4FBE-BE50-C0AF51E55FCA}"/>
    <cellStyle name="Normal 9 4 2 4 2 5" xfId="4911" xr:uid="{35612DCD-375F-41AE-8A29-005C20548AD3}"/>
    <cellStyle name="Normal 9 4 2 4 3" xfId="2402" xr:uid="{4F9C63C9-F37E-4FB6-8B5B-024E227B5B3D}"/>
    <cellStyle name="Normal 9 4 2 4 3 2" xfId="2403" xr:uid="{2F9B1181-3B00-4ADD-82D0-6B3C435A23D1}"/>
    <cellStyle name="Normal 9 4 2 4 3 2 2" xfId="4917" xr:uid="{4B065432-7D93-4288-8FB2-8C82268D5D58}"/>
    <cellStyle name="Normal 9 4 2 4 3 3" xfId="4916" xr:uid="{7FB5E70A-B988-4957-BD8B-6348BFDFEBD5}"/>
    <cellStyle name="Normal 9 4 2 4 4" xfId="2404" xr:uid="{62827B95-AF7F-41CA-9440-4D48CE86DC3D}"/>
    <cellStyle name="Normal 9 4 2 4 4 2" xfId="4918" xr:uid="{3BDA3067-E8E8-466D-B1AC-CD636D4A056C}"/>
    <cellStyle name="Normal 9 4 2 4 5" xfId="4079" xr:uid="{22F623B9-1823-42B7-9A79-725B65A3EB14}"/>
    <cellStyle name="Normal 9 4 2 4 5 2" xfId="4919" xr:uid="{37F9F266-F901-4AEA-9B98-9F38446CFA65}"/>
    <cellStyle name="Normal 9 4 2 4 6" xfId="4910" xr:uid="{7262D3C1-7CCF-41C6-9922-E94A39A8EE92}"/>
    <cellStyle name="Normal 9 4 2 5" xfId="415" xr:uid="{1496BD3C-DAE8-4F94-95D6-D2D9ED91F798}"/>
    <cellStyle name="Normal 9 4 2 5 2" xfId="2405" xr:uid="{21155909-B1B9-4A75-B3BA-8A16597B6B48}"/>
    <cellStyle name="Normal 9 4 2 5 2 2" xfId="2406" xr:uid="{9974990C-E96A-4737-BCB2-DCCED77D3073}"/>
    <cellStyle name="Normal 9 4 2 5 2 2 2" xfId="4922" xr:uid="{6C81FF9C-E956-46B1-BEF8-A884932E0CAE}"/>
    <cellStyle name="Normal 9 4 2 5 2 3" xfId="4921" xr:uid="{B8AFAF11-CA0B-437C-95C0-8419CACE2679}"/>
    <cellStyle name="Normal 9 4 2 5 3" xfId="2407" xr:uid="{CDF26999-F892-4D5A-AD2B-47E46C10B66B}"/>
    <cellStyle name="Normal 9 4 2 5 3 2" xfId="4923" xr:uid="{75912A02-64A3-4675-8D3E-0E9341FE66B4}"/>
    <cellStyle name="Normal 9 4 2 5 4" xfId="4080" xr:uid="{774E18DE-71BD-4D4A-8936-576D1DF633D9}"/>
    <cellStyle name="Normal 9 4 2 5 4 2" xfId="4924" xr:uid="{ABCBF9E9-10CC-47D7-9A9C-F5CF4F80F325}"/>
    <cellStyle name="Normal 9 4 2 5 5" xfId="4920" xr:uid="{EEFC8233-48A9-4E0E-8FE1-D2ECD3A01F10}"/>
    <cellStyle name="Normal 9 4 2 6" xfId="2408" xr:uid="{110B815D-ECD7-4128-AF90-29A1D3EADEA0}"/>
    <cellStyle name="Normal 9 4 2 6 2" xfId="2409" xr:uid="{34EEA217-207F-49D4-9545-FD05BD291676}"/>
    <cellStyle name="Normal 9 4 2 6 2 2" xfId="4926" xr:uid="{F392DA0B-419A-4080-BDF4-B44E8CA8D920}"/>
    <cellStyle name="Normal 9 4 2 6 3" xfId="4081" xr:uid="{4CE072CD-65AB-4278-B6A1-87FE161BF8D7}"/>
    <cellStyle name="Normal 9 4 2 6 3 2" xfId="4927" xr:uid="{E040ED29-DFA9-46AA-8072-BD5D5AD4F41D}"/>
    <cellStyle name="Normal 9 4 2 6 4" xfId="4082" xr:uid="{D358A465-DDD9-451F-AEE4-C21F33769679}"/>
    <cellStyle name="Normal 9 4 2 6 4 2" xfId="4928" xr:uid="{07AD34A1-4DCC-44E9-B82F-2FE247AD11F1}"/>
    <cellStyle name="Normal 9 4 2 6 5" xfId="4925" xr:uid="{CC48798E-D4EB-4634-94A0-7C4B33CA252E}"/>
    <cellStyle name="Normal 9 4 2 7" xfId="2410" xr:uid="{D2567EF1-A252-4534-BBDF-FC2C5F17D70A}"/>
    <cellStyle name="Normal 9 4 2 7 2" xfId="4929" xr:uid="{E92555A3-9B5C-428E-8B2B-9AD86F34D3C5}"/>
    <cellStyle name="Normal 9 4 2 8" xfId="4083" xr:uid="{36595954-C7EA-4A58-A039-ABC3672540A2}"/>
    <cellStyle name="Normal 9 4 2 8 2" xfId="4930" xr:uid="{FA9F4BA8-828B-409A-9E22-5C3A8E3F7249}"/>
    <cellStyle name="Normal 9 4 2 9" xfId="4084" xr:uid="{49D34342-1DB6-4116-A304-4A5A84410527}"/>
    <cellStyle name="Normal 9 4 2 9 2" xfId="4931" xr:uid="{89810ADA-66CC-454F-9B0E-595609BFEDFE}"/>
    <cellStyle name="Normal 9 4 3" xfId="175" xr:uid="{86B513F5-124F-4216-9635-7A4D6EC2F220}"/>
    <cellStyle name="Normal 9 4 3 2" xfId="176" xr:uid="{D408C45B-785B-4537-AC60-8378ECA73BB2}"/>
    <cellStyle name="Normal 9 4 3 2 2" xfId="863" xr:uid="{7409022B-D707-4BCA-8575-8753467582A6}"/>
    <cellStyle name="Normal 9 4 3 2 2 2" xfId="2411" xr:uid="{07E67B1D-74F0-4838-9732-25FFEEDCBB97}"/>
    <cellStyle name="Normal 9 4 3 2 2 2 2" xfId="2412" xr:uid="{CDF21775-C5D9-4E43-8DE4-E25CFE74C724}"/>
    <cellStyle name="Normal 9 4 3 2 2 2 2 2" xfId="4500" xr:uid="{E9021A00-068E-4D6F-AD46-CB1309A22B8D}"/>
    <cellStyle name="Normal 9 4 3 2 2 2 2 2 2" xfId="5307" xr:uid="{399C1C74-656D-42A1-A709-ADF4D5361114}"/>
    <cellStyle name="Normal 9 4 3 2 2 2 2 2 3" xfId="4936" xr:uid="{2E93ECE7-F124-4C6D-A599-06601D3CED7B}"/>
    <cellStyle name="Normal 9 4 3 2 2 2 3" xfId="4501" xr:uid="{C3F3D15A-3AB2-4A1E-945F-AC8F4BA326EE}"/>
    <cellStyle name="Normal 9 4 3 2 2 2 3 2" xfId="5308" xr:uid="{D7F88FCB-2092-4B5C-B773-283FD4F31FB8}"/>
    <cellStyle name="Normal 9 4 3 2 2 2 3 3" xfId="4935" xr:uid="{3B3DCE7C-268B-49DF-AD60-A71B0D0B5590}"/>
    <cellStyle name="Normal 9 4 3 2 2 3" xfId="2413" xr:uid="{0BEE55F0-163D-44DF-9006-6D436B4437B9}"/>
    <cellStyle name="Normal 9 4 3 2 2 3 2" xfId="4502" xr:uid="{9CE80312-7607-49D2-8158-2B0FB56B1181}"/>
    <cellStyle name="Normal 9 4 3 2 2 3 2 2" xfId="5309" xr:uid="{A5722752-DA19-4A8F-A04B-585045FD0986}"/>
    <cellStyle name="Normal 9 4 3 2 2 3 2 3" xfId="4937" xr:uid="{450CEB50-24F5-4366-929D-97E2DDC99C49}"/>
    <cellStyle name="Normal 9 4 3 2 2 4" xfId="4085" xr:uid="{3B29359B-F085-4E40-9CD7-A2066BFE0775}"/>
    <cellStyle name="Normal 9 4 3 2 2 4 2" xfId="4938" xr:uid="{394D2AB0-0EB6-4AF7-8188-760FEA3C0250}"/>
    <cellStyle name="Normal 9 4 3 2 2 5" xfId="4934" xr:uid="{E7D24B05-F5E3-48F4-A3B6-E84FF53461B4}"/>
    <cellStyle name="Normal 9 4 3 2 3" xfId="2414" xr:uid="{37C6F08C-E7B5-4CE1-8C7A-98994521AA59}"/>
    <cellStyle name="Normal 9 4 3 2 3 2" xfId="2415" xr:uid="{61B35D81-CAFC-47F6-B234-85DD6E67B476}"/>
    <cellStyle name="Normal 9 4 3 2 3 2 2" xfId="4503" xr:uid="{C42043AF-03BC-4BBE-B68F-604179AEA623}"/>
    <cellStyle name="Normal 9 4 3 2 3 2 2 2" xfId="5310" xr:uid="{94EF5C3C-0D76-4B75-B5B0-0F09F230020D}"/>
    <cellStyle name="Normal 9 4 3 2 3 2 2 3" xfId="4940" xr:uid="{7C86C350-7BB1-4692-A5C6-3B6ECCEF5FC4}"/>
    <cellStyle name="Normal 9 4 3 2 3 3" xfId="4086" xr:uid="{A6787492-16C8-427B-8B18-E9EDCA9FB879}"/>
    <cellStyle name="Normal 9 4 3 2 3 3 2" xfId="4941" xr:uid="{3D3FFC34-B575-4785-9F78-1D155F69BCB3}"/>
    <cellStyle name="Normal 9 4 3 2 3 4" xfId="4087" xr:uid="{822D5F6D-982C-4275-A3A6-8055B80EB538}"/>
    <cellStyle name="Normal 9 4 3 2 3 4 2" xfId="4942" xr:uid="{FA866693-939E-469C-9161-2EBDE5393EAE}"/>
    <cellStyle name="Normal 9 4 3 2 3 5" xfId="4939" xr:uid="{BC5FE21F-F5F1-4ECF-8509-76855314A9CF}"/>
    <cellStyle name="Normal 9 4 3 2 4" xfId="2416" xr:uid="{649C738B-8A22-4B7F-97BC-7E06E2936689}"/>
    <cellStyle name="Normal 9 4 3 2 4 2" xfId="4504" xr:uid="{6A681973-9E3B-4DBA-A0A8-DFA12C785EA2}"/>
    <cellStyle name="Normal 9 4 3 2 4 2 2" xfId="5311" xr:uid="{004EFA9E-CCA6-4280-BCF6-E589A31FBA28}"/>
    <cellStyle name="Normal 9 4 3 2 4 2 3" xfId="4943" xr:uid="{2C78BD04-49BA-4C81-9E0A-7823BCBA9A77}"/>
    <cellStyle name="Normal 9 4 3 2 5" xfId="4088" xr:uid="{3A0984D0-F18E-4881-AFD7-84524789AB94}"/>
    <cellStyle name="Normal 9 4 3 2 5 2" xfId="4944" xr:uid="{73984C4F-8261-4654-AA2B-91EE8E8A18FE}"/>
    <cellStyle name="Normal 9 4 3 2 6" xfId="4089" xr:uid="{ED60193B-32C5-42D8-87EE-3C17FEA94D76}"/>
    <cellStyle name="Normal 9 4 3 2 6 2" xfId="4945" xr:uid="{94665762-F486-42CA-ACBB-309D149E0F6E}"/>
    <cellStyle name="Normal 9 4 3 2 7" xfId="4933" xr:uid="{FBC78A16-630C-40E9-806C-E8BACA0137E3}"/>
    <cellStyle name="Normal 9 4 3 3" xfId="416" xr:uid="{2072BF6A-D957-44D2-AAB9-7E84E7E3B828}"/>
    <cellStyle name="Normal 9 4 3 3 2" xfId="2417" xr:uid="{16E7BC4D-5A57-4131-830D-456E9D9AEDDC}"/>
    <cellStyle name="Normal 9 4 3 3 2 2" xfId="2418" xr:uid="{3106A1D9-ED5F-4FF5-A7EF-ECEFC0393132}"/>
    <cellStyle name="Normal 9 4 3 3 2 2 2" xfId="4505" xr:uid="{FBD1C001-2BA4-4B8B-8154-414B9461D85B}"/>
    <cellStyle name="Normal 9 4 3 3 2 2 2 2" xfId="5312" xr:uid="{88849D2C-57F3-4B4F-8104-39DEFF9FD05D}"/>
    <cellStyle name="Normal 9 4 3 3 2 2 2 3" xfId="4948" xr:uid="{82826751-372E-43A6-AC32-CE1DB2FA8563}"/>
    <cellStyle name="Normal 9 4 3 3 2 3" xfId="4090" xr:uid="{D6C16D72-97C3-493E-892F-98CF389FA7AC}"/>
    <cellStyle name="Normal 9 4 3 3 2 3 2" xfId="4949" xr:uid="{E8E1AC85-018B-461B-A284-6E18441AADCB}"/>
    <cellStyle name="Normal 9 4 3 3 2 4" xfId="4091" xr:uid="{243A8C09-90C0-475E-8F7C-7403E441882E}"/>
    <cellStyle name="Normal 9 4 3 3 2 4 2" xfId="4950" xr:uid="{D7D61EE5-9F0D-49F7-A33F-9F9625D0E9EC}"/>
    <cellStyle name="Normal 9 4 3 3 2 5" xfId="4947" xr:uid="{C5F49F78-9B58-46B4-9507-24727285B345}"/>
    <cellStyle name="Normal 9 4 3 3 3" xfId="2419" xr:uid="{A654F1FD-39A5-4E55-9FA9-C3D2B473EE6C}"/>
    <cellStyle name="Normal 9 4 3 3 3 2" xfId="4506" xr:uid="{E6CB4718-A141-4D50-B0D3-B54724D0C828}"/>
    <cellStyle name="Normal 9 4 3 3 3 2 2" xfId="5313" xr:uid="{05A8B6CC-82AF-4A4E-9720-E5BB7C17C8BA}"/>
    <cellStyle name="Normal 9 4 3 3 3 2 3" xfId="4951" xr:uid="{72EBECFF-65D9-429B-B700-3D16A886C64B}"/>
    <cellStyle name="Normal 9 4 3 3 4" xfId="4092" xr:uid="{DD4314B4-6B99-4524-9C94-DE552CBD010F}"/>
    <cellStyle name="Normal 9 4 3 3 4 2" xfId="4952" xr:uid="{3000B5E1-FFE7-4401-908B-F656BFCF1907}"/>
    <cellStyle name="Normal 9 4 3 3 5" xfId="4093" xr:uid="{9410957A-19E5-45C3-BA18-AF59C84B5F8B}"/>
    <cellStyle name="Normal 9 4 3 3 5 2" xfId="4953" xr:uid="{C6AEEF15-1433-485E-9670-A9F0281602C9}"/>
    <cellStyle name="Normal 9 4 3 3 6" xfId="4946" xr:uid="{B3969BA6-50CB-494A-A4A1-4157B33BED8F}"/>
    <cellStyle name="Normal 9 4 3 4" xfId="2420" xr:uid="{091395BF-7A99-4171-82F9-C92D16606FB6}"/>
    <cellStyle name="Normal 9 4 3 4 2" xfId="2421" xr:uid="{598C0816-6880-4B53-A11C-D25796C63134}"/>
    <cellStyle name="Normal 9 4 3 4 2 2" xfId="4507" xr:uid="{439AECE6-433F-454B-AF4D-52B924B5BF70}"/>
    <cellStyle name="Normal 9 4 3 4 2 2 2" xfId="5314" xr:uid="{B1A2CE32-619F-4319-B6ED-A1896AD4D431}"/>
    <cellStyle name="Normal 9 4 3 4 2 2 3" xfId="4955" xr:uid="{69D26089-7CC6-4794-A2C1-2A14AA9462F0}"/>
    <cellStyle name="Normal 9 4 3 4 3" xfId="4094" xr:uid="{783AABAF-ACAF-4773-BBED-2EE716D0F9E7}"/>
    <cellStyle name="Normal 9 4 3 4 3 2" xfId="4956" xr:uid="{0158873D-83FA-4154-BFFC-5ED6B3E498A7}"/>
    <cellStyle name="Normal 9 4 3 4 4" xfId="4095" xr:uid="{F1170F53-A68C-41EB-A96A-431A98701148}"/>
    <cellStyle name="Normal 9 4 3 4 4 2" xfId="4957" xr:uid="{3B08AD76-A43B-42EA-BD38-C4AA97BE511E}"/>
    <cellStyle name="Normal 9 4 3 4 5" xfId="4954" xr:uid="{78888263-01FE-4902-8ABF-D9A1A558BB1B}"/>
    <cellStyle name="Normal 9 4 3 5" xfId="2422" xr:uid="{1B980A5F-5142-4258-B90E-BE2B7D05B838}"/>
    <cellStyle name="Normal 9 4 3 5 2" xfId="4096" xr:uid="{50AA11C6-3E0A-4915-A45B-AF09F07226E5}"/>
    <cellStyle name="Normal 9 4 3 5 2 2" xfId="4959" xr:uid="{CA7564A6-819E-4557-A04F-B6A0D2BC6D6D}"/>
    <cellStyle name="Normal 9 4 3 5 3" xfId="4097" xr:uid="{3C1DF95D-4D76-4303-8D80-355B5C976A3B}"/>
    <cellStyle name="Normal 9 4 3 5 3 2" xfId="4960" xr:uid="{063798B5-E22C-4A15-AF61-B11E64D682C5}"/>
    <cellStyle name="Normal 9 4 3 5 4" xfId="4098" xr:uid="{8D7785DE-4D2F-4584-83CF-2DED0308CF75}"/>
    <cellStyle name="Normal 9 4 3 5 4 2" xfId="4961" xr:uid="{66C27F5E-84C4-43D9-863C-6BE9733F39F4}"/>
    <cellStyle name="Normal 9 4 3 5 5" xfId="4958" xr:uid="{54E6BE06-3B1D-4E49-8E97-D3A6CFEE02A6}"/>
    <cellStyle name="Normal 9 4 3 6" xfId="4099" xr:uid="{F70C0901-AC59-4C67-8880-0556C4D89DC0}"/>
    <cellStyle name="Normal 9 4 3 6 2" xfId="4962" xr:uid="{10F37DFF-1822-4AC1-A3C0-E84242F2338C}"/>
    <cellStyle name="Normal 9 4 3 7" xfId="4100" xr:uid="{C3543B88-66F9-4510-87B6-8D1A81FA4F57}"/>
    <cellStyle name="Normal 9 4 3 7 2" xfId="4963" xr:uid="{15833459-9429-46BD-969C-6A9DE0C8B674}"/>
    <cellStyle name="Normal 9 4 3 8" xfId="4101" xr:uid="{6885F44E-B513-4C04-A56D-712AD4CB78EF}"/>
    <cellStyle name="Normal 9 4 3 8 2" xfId="4964" xr:uid="{15FED64E-51D2-4FFF-AEC3-90FDE6DDB5CC}"/>
    <cellStyle name="Normal 9 4 3 9" xfId="4932" xr:uid="{3615A5FC-597F-49A2-A793-7B59B74F3A0E}"/>
    <cellStyle name="Normal 9 4 4" xfId="177" xr:uid="{0EEF2C7C-F391-4618-97AD-FE414EFEA9CF}"/>
    <cellStyle name="Normal 9 4 4 2" xfId="864" xr:uid="{F49CA887-45F5-4613-8CD6-4C1925050C28}"/>
    <cellStyle name="Normal 9 4 4 2 2" xfId="865" xr:uid="{1DE3D918-3899-4766-B183-CCE24F5326AB}"/>
    <cellStyle name="Normal 9 4 4 2 2 2" xfId="2423" xr:uid="{8E1D429F-C2CB-4542-ACD0-031B05A4594B}"/>
    <cellStyle name="Normal 9 4 4 2 2 2 2" xfId="2424" xr:uid="{EDD56BF7-B83C-4A1E-925D-75F53201FFBD}"/>
    <cellStyle name="Normal 9 4 4 2 2 2 2 2" xfId="4969" xr:uid="{BCD1DD31-C25C-4EBF-995E-5AF3B00EDAA2}"/>
    <cellStyle name="Normal 9 4 4 2 2 2 3" xfId="4968" xr:uid="{0B7E5AFE-AB4E-4C3B-A325-DAC86963A70F}"/>
    <cellStyle name="Normal 9 4 4 2 2 3" xfId="2425" xr:uid="{2DE677EF-0CD2-4AAF-B2A3-567A2859C6C2}"/>
    <cellStyle name="Normal 9 4 4 2 2 3 2" xfId="4970" xr:uid="{4813AD95-BAFD-43CA-9881-EDEC6B18C475}"/>
    <cellStyle name="Normal 9 4 4 2 2 4" xfId="4102" xr:uid="{499670C0-0A02-45F6-996E-1891F8584EA8}"/>
    <cellStyle name="Normal 9 4 4 2 2 4 2" xfId="4971" xr:uid="{38D37FD0-3BCA-4FFF-B6D2-0A0C11B162CB}"/>
    <cellStyle name="Normal 9 4 4 2 2 5" xfId="4967" xr:uid="{42153279-D914-43CE-8688-39AEDF9921BA}"/>
    <cellStyle name="Normal 9 4 4 2 3" xfId="2426" xr:uid="{0B977155-8023-4F61-A32A-EE20D734AF73}"/>
    <cellStyle name="Normal 9 4 4 2 3 2" xfId="2427" xr:uid="{95A0E210-7286-4DE1-A901-7E3DC8BBA36A}"/>
    <cellStyle name="Normal 9 4 4 2 3 2 2" xfId="4973" xr:uid="{B947F4F2-E127-4A3F-972D-2A3FB9433D62}"/>
    <cellStyle name="Normal 9 4 4 2 3 3" xfId="4972" xr:uid="{0E2D14E6-EFC3-4C48-B8CE-435524BD9C06}"/>
    <cellStyle name="Normal 9 4 4 2 4" xfId="2428" xr:uid="{2DBF30E5-8F23-4A8C-A863-5152450B29B1}"/>
    <cellStyle name="Normal 9 4 4 2 4 2" xfId="4974" xr:uid="{1592A0F1-15A8-45B4-A32A-A54CE02F3B70}"/>
    <cellStyle name="Normal 9 4 4 2 5" xfId="4103" xr:uid="{ECC93A53-A11F-4DDE-97EC-34C55E2D054D}"/>
    <cellStyle name="Normal 9 4 4 2 5 2" xfId="4975" xr:uid="{B797D75A-823E-4571-84A6-E76A63A55ADB}"/>
    <cellStyle name="Normal 9 4 4 2 6" xfId="4966" xr:uid="{C8E4FB0C-CC3A-499F-B18A-FA8CD844EB95}"/>
    <cellStyle name="Normal 9 4 4 3" xfId="866" xr:uid="{D14DC427-F341-4C12-BCC4-A27810A2BAC1}"/>
    <cellStyle name="Normal 9 4 4 3 2" xfId="2429" xr:uid="{C31D336D-D734-4C12-A310-F285A2FBFD14}"/>
    <cellStyle name="Normal 9 4 4 3 2 2" xfId="2430" xr:uid="{8CEB702C-10AD-4A16-AC2E-21E61C8CE528}"/>
    <cellStyle name="Normal 9 4 4 3 2 2 2" xfId="4978" xr:uid="{151D6870-BD42-4698-B400-E366EE1FFD4A}"/>
    <cellStyle name="Normal 9 4 4 3 2 3" xfId="4977" xr:uid="{CF6622E9-523E-4F52-B351-011846303D87}"/>
    <cellStyle name="Normal 9 4 4 3 3" xfId="2431" xr:uid="{6A153A18-35ED-4AE6-99A2-3DE8BDF1E8E7}"/>
    <cellStyle name="Normal 9 4 4 3 3 2" xfId="4979" xr:uid="{8A50CED5-9A43-4090-A750-77574F8822AE}"/>
    <cellStyle name="Normal 9 4 4 3 4" xfId="4104" xr:uid="{82C9AD19-904A-4616-81D1-257CCFC626CC}"/>
    <cellStyle name="Normal 9 4 4 3 4 2" xfId="4980" xr:uid="{6D158A52-05FB-49D4-AF49-61B59D9CB236}"/>
    <cellStyle name="Normal 9 4 4 3 5" xfId="4976" xr:uid="{9501C4CC-84AE-4CA2-BA25-1F1D6CB764C3}"/>
    <cellStyle name="Normal 9 4 4 4" xfId="2432" xr:uid="{B7CD5D68-5D7C-4956-B20A-DF6B8CE7512D}"/>
    <cellStyle name="Normal 9 4 4 4 2" xfId="2433" xr:uid="{D9968D38-A76B-4444-AFDF-0B2899BF0DD1}"/>
    <cellStyle name="Normal 9 4 4 4 2 2" xfId="4982" xr:uid="{0AC91CE0-1945-462F-80E4-08A8D96E0E1E}"/>
    <cellStyle name="Normal 9 4 4 4 3" xfId="4105" xr:uid="{4A112B91-B771-46E8-B44D-AB8FCBE858BB}"/>
    <cellStyle name="Normal 9 4 4 4 3 2" xfId="4983" xr:uid="{6AE5335B-3A13-4829-8325-E7045B9446F7}"/>
    <cellStyle name="Normal 9 4 4 4 4" xfId="4106" xr:uid="{063D0133-1D2E-49FC-A4AD-A30DD4EC9E15}"/>
    <cellStyle name="Normal 9 4 4 4 4 2" xfId="4984" xr:uid="{7F55D328-C2C9-4D5B-95AB-5DBC43F10C75}"/>
    <cellStyle name="Normal 9 4 4 4 5" xfId="4981" xr:uid="{E072EA5A-AB4D-4AC6-B37A-942F77C8224E}"/>
    <cellStyle name="Normal 9 4 4 5" xfId="2434" xr:uid="{3B66CFFA-5B8A-4071-ADB9-325B84D0F09D}"/>
    <cellStyle name="Normal 9 4 4 5 2" xfId="4985" xr:uid="{B2F13EEF-5247-4C2B-9E3D-714B3015C30D}"/>
    <cellStyle name="Normal 9 4 4 6" xfId="4107" xr:uid="{27A03D6C-E5CD-4EBB-AF76-FB93C0A284D1}"/>
    <cellStyle name="Normal 9 4 4 6 2" xfId="4986" xr:uid="{4EAF2203-1A8D-4276-97F1-B24E161A311C}"/>
    <cellStyle name="Normal 9 4 4 7" xfId="4108" xr:uid="{DDCDF0F6-8962-4C39-A921-19AA72DBCAD6}"/>
    <cellStyle name="Normal 9 4 4 7 2" xfId="4987" xr:uid="{8BFD0341-99AF-44E0-94D7-D9E7C789DEE4}"/>
    <cellStyle name="Normal 9 4 4 8" xfId="4965" xr:uid="{EB9E843B-E29E-4D73-BB55-26CEE3D5E1F5}"/>
    <cellStyle name="Normal 9 4 5" xfId="417" xr:uid="{7C0D15AB-5514-4AC3-9A6E-6DDCAABB1C10}"/>
    <cellStyle name="Normal 9 4 5 2" xfId="867" xr:uid="{1B8633A8-96B4-4C5E-864F-70C8E94E5E2B}"/>
    <cellStyle name="Normal 9 4 5 2 2" xfId="2435" xr:uid="{ABB7EF5D-4D6E-4008-A8B1-E8613F30C0A2}"/>
    <cellStyle name="Normal 9 4 5 2 2 2" xfId="2436" xr:uid="{D4EB5DE9-3A82-4EF0-9818-1B3DF1ABDA1F}"/>
    <cellStyle name="Normal 9 4 5 2 2 2 2" xfId="4991" xr:uid="{35F6D668-5753-4124-88E6-88E3CB925444}"/>
    <cellStyle name="Normal 9 4 5 2 2 3" xfId="4990" xr:uid="{92030317-1C0E-4155-92BA-09874B862477}"/>
    <cellStyle name="Normal 9 4 5 2 3" xfId="2437" xr:uid="{87D8C00F-6BAD-4506-8049-6C7E74DB4F6C}"/>
    <cellStyle name="Normal 9 4 5 2 3 2" xfId="4992" xr:uid="{D8EBCBB8-C732-4C39-8EA6-416D82DABA0D}"/>
    <cellStyle name="Normal 9 4 5 2 4" xfId="4109" xr:uid="{117DF41D-9212-48D2-957A-33DDBD434CB4}"/>
    <cellStyle name="Normal 9 4 5 2 4 2" xfId="4993" xr:uid="{7D760883-ED02-4382-819F-2927A3C2AACF}"/>
    <cellStyle name="Normal 9 4 5 2 5" xfId="4989" xr:uid="{701AC199-141E-49D7-B493-8A1DF96CE61E}"/>
    <cellStyle name="Normal 9 4 5 3" xfId="2438" xr:uid="{FB2E4D1A-EAF1-48A7-828C-AAEEB34BDF61}"/>
    <cellStyle name="Normal 9 4 5 3 2" xfId="2439" xr:uid="{500F1987-49A8-4113-BE3D-037DEB513502}"/>
    <cellStyle name="Normal 9 4 5 3 2 2" xfId="4995" xr:uid="{C0B88008-FD29-4F77-8467-F23478E9E194}"/>
    <cellStyle name="Normal 9 4 5 3 3" xfId="4110" xr:uid="{FAD869AA-0546-4558-85FC-39B54185AA02}"/>
    <cellStyle name="Normal 9 4 5 3 3 2" xfId="4996" xr:uid="{76C5C097-37F5-4A7E-9A42-E38F5E473A92}"/>
    <cellStyle name="Normal 9 4 5 3 4" xfId="4111" xr:uid="{77633323-37EB-4995-92CD-A86DD005A361}"/>
    <cellStyle name="Normal 9 4 5 3 4 2" xfId="4997" xr:uid="{6E729EFE-CBF7-402F-A4F2-1AEC998B28C5}"/>
    <cellStyle name="Normal 9 4 5 3 5" xfId="4994" xr:uid="{356C9B9C-08F9-4A8A-A2CC-E682B44FA92E}"/>
    <cellStyle name="Normal 9 4 5 4" xfId="2440" xr:uid="{C8D13741-DFEF-44D6-8B75-5F98BEF616E3}"/>
    <cellStyle name="Normal 9 4 5 4 2" xfId="4998" xr:uid="{0EC565CB-27D8-482F-9769-403C7BA4FB98}"/>
    <cellStyle name="Normal 9 4 5 5" xfId="4112" xr:uid="{7D2996B4-F950-4AB5-AC8B-2D855E61A484}"/>
    <cellStyle name="Normal 9 4 5 5 2" xfId="4999" xr:uid="{D3B8CFF5-BDB7-4C7C-9B97-8CF13D2B7AED}"/>
    <cellStyle name="Normal 9 4 5 6" xfId="4113" xr:uid="{BC185BD1-2051-4A94-8A19-3AA8FF3D43FB}"/>
    <cellStyle name="Normal 9 4 5 6 2" xfId="5000" xr:uid="{FCF6EBA4-E9D9-44DE-BA05-2C88DFCCF947}"/>
    <cellStyle name="Normal 9 4 5 7" xfId="4988" xr:uid="{DCC33DD4-55D2-4167-BEC1-41A0184A8CA9}"/>
    <cellStyle name="Normal 9 4 6" xfId="418" xr:uid="{8BEE69EC-BEA5-4848-9AA1-255BBBFE9382}"/>
    <cellStyle name="Normal 9 4 6 2" xfId="2441" xr:uid="{9399599A-CA80-4BAD-93C1-CAC8B2598E3E}"/>
    <cellStyle name="Normal 9 4 6 2 2" xfId="2442" xr:uid="{B1CE47EC-75F7-42CF-BE00-BCA45169EF9E}"/>
    <cellStyle name="Normal 9 4 6 2 2 2" xfId="5003" xr:uid="{064EBB1C-044B-432E-BBFC-B076B7A23FBB}"/>
    <cellStyle name="Normal 9 4 6 2 3" xfId="4114" xr:uid="{C5F7341B-ACCA-4A30-87DD-89EE63499C75}"/>
    <cellStyle name="Normal 9 4 6 2 3 2" xfId="5004" xr:uid="{CAB12839-6A59-4DD1-B759-58CFDB68EF9A}"/>
    <cellStyle name="Normal 9 4 6 2 4" xfId="4115" xr:uid="{FBF4D468-838E-463E-AE3D-9BEEBBA5DDE9}"/>
    <cellStyle name="Normal 9 4 6 2 4 2" xfId="5005" xr:uid="{E060CD2B-E820-4AD1-A838-2F47084D82DB}"/>
    <cellStyle name="Normal 9 4 6 2 5" xfId="5002" xr:uid="{F77645AE-0E9B-4A41-A79D-AC555A6AE7EB}"/>
    <cellStyle name="Normal 9 4 6 3" xfId="2443" xr:uid="{0A2AB4FE-9DCA-42AB-A7E6-898AB3A854A5}"/>
    <cellStyle name="Normal 9 4 6 3 2" xfId="5006" xr:uid="{0E400833-A7CF-4B4D-B904-68563695AA50}"/>
    <cellStyle name="Normal 9 4 6 4" xfId="4116" xr:uid="{8F3A49F2-1F83-47A7-9A35-0BE095C08BDD}"/>
    <cellStyle name="Normal 9 4 6 4 2" xfId="5007" xr:uid="{0010DA68-2733-4DA8-A86D-3C3F09B113F6}"/>
    <cellStyle name="Normal 9 4 6 5" xfId="4117" xr:uid="{5A834346-07F8-4C07-A823-8C01DB2CA89A}"/>
    <cellStyle name="Normal 9 4 6 5 2" xfId="5008" xr:uid="{561E8946-7135-4209-A243-D48BC9B6E6E1}"/>
    <cellStyle name="Normal 9 4 6 6" xfId="5001" xr:uid="{D5B6860D-A06A-4F5E-9666-3CCFE7B84572}"/>
    <cellStyle name="Normal 9 4 7" xfId="2444" xr:uid="{BA422A92-8DB7-4CD8-BECC-92E3F4E1C7D1}"/>
    <cellStyle name="Normal 9 4 7 2" xfId="2445" xr:uid="{7E69DA18-4D00-4793-B4C2-079491301A0B}"/>
    <cellStyle name="Normal 9 4 7 2 2" xfId="5010" xr:uid="{8C970C19-EA98-4EE4-BB51-C78375E1CE83}"/>
    <cellStyle name="Normal 9 4 7 3" xfId="4118" xr:uid="{7865E5AC-B637-4717-82DA-935D5014AFCE}"/>
    <cellStyle name="Normal 9 4 7 3 2" xfId="5011" xr:uid="{6741D91A-1508-42F4-8E3D-268A3742BAB9}"/>
    <cellStyle name="Normal 9 4 7 4" xfId="4119" xr:uid="{A2F8339E-51B3-45EB-86BD-E244F848A5C6}"/>
    <cellStyle name="Normal 9 4 7 4 2" xfId="5012" xr:uid="{89109B39-2396-445E-BA60-EB4C3F754F3A}"/>
    <cellStyle name="Normal 9 4 7 5" xfId="5009" xr:uid="{82431A1D-643B-4402-A232-3101B72D589F}"/>
    <cellStyle name="Normal 9 4 8" xfId="2446" xr:uid="{47C2B187-CB80-4789-AF69-33D5F4F73C15}"/>
    <cellStyle name="Normal 9 4 8 2" xfId="4120" xr:uid="{3542CEA4-F39C-4385-A979-D986E3EEF7B6}"/>
    <cellStyle name="Normal 9 4 8 2 2" xfId="5014" xr:uid="{916B3665-66D6-449D-BFC0-648D9415BDB4}"/>
    <cellStyle name="Normal 9 4 8 3" xfId="4121" xr:uid="{D0C40D8D-7D1E-44DA-A200-129A65908E7D}"/>
    <cellStyle name="Normal 9 4 8 3 2" xfId="5015" xr:uid="{54924F41-E707-4BCD-82B7-6A72778D8E31}"/>
    <cellStyle name="Normal 9 4 8 4" xfId="4122" xr:uid="{E73CD847-B92D-4C05-BD81-798518A03EE4}"/>
    <cellStyle name="Normal 9 4 8 4 2" xfId="5016" xr:uid="{43B381EB-1ED6-4F19-A1C8-CAA2D0675C1E}"/>
    <cellStyle name="Normal 9 4 8 5" xfId="5013" xr:uid="{783723E8-48C5-4997-80B1-671A4F981FBA}"/>
    <cellStyle name="Normal 9 4 9" xfId="4123" xr:uid="{713D548E-822C-49CF-A4B0-527892FFA974}"/>
    <cellStyle name="Normal 9 4 9 2" xfId="5017" xr:uid="{22CAB6A6-6085-4CFA-A673-7A0492B47737}"/>
    <cellStyle name="Normal 9 5" xfId="178" xr:uid="{B7186617-DCE1-4222-8B55-31447F553D0D}"/>
    <cellStyle name="Normal 9 5 10" xfId="4124" xr:uid="{3CFBC94A-FDE8-429F-BA6B-2E60E5E13546}"/>
    <cellStyle name="Normal 9 5 10 2" xfId="5019" xr:uid="{BDB421E0-A1BE-462A-A6A6-7A28718C0685}"/>
    <cellStyle name="Normal 9 5 11" xfId="4125" xr:uid="{3BA9C8B8-C273-4979-89DD-12EB54C270BB}"/>
    <cellStyle name="Normal 9 5 11 2" xfId="5020" xr:uid="{F6F2367B-45EC-4597-99CE-2E71CEB31A9F}"/>
    <cellStyle name="Normal 9 5 12" xfId="5018" xr:uid="{5DFDA993-ED07-4191-A7AD-75B59EDD5D10}"/>
    <cellStyle name="Normal 9 5 2" xfId="179" xr:uid="{B8D24F08-E253-421D-99A2-3D391A92099F}"/>
    <cellStyle name="Normal 9 5 2 10" xfId="5021" xr:uid="{E8B4139C-12B0-41A3-862A-1C6CDF7EE39B}"/>
    <cellStyle name="Normal 9 5 2 2" xfId="419" xr:uid="{73CD5B91-95C5-45AA-BFAB-33CCDF125412}"/>
    <cellStyle name="Normal 9 5 2 2 2" xfId="868" xr:uid="{FFE7115D-4091-4933-BF48-4AA421CDACEC}"/>
    <cellStyle name="Normal 9 5 2 2 2 2" xfId="869" xr:uid="{930FF84D-3935-4453-BE5A-2406739299EA}"/>
    <cellStyle name="Normal 9 5 2 2 2 2 2" xfId="2447" xr:uid="{B181BC68-9600-469C-A586-B2B1E0BAFB0D}"/>
    <cellStyle name="Normal 9 5 2 2 2 2 2 2" xfId="5025" xr:uid="{FCA7B660-7CA6-4163-9CBF-A2A905FB8B65}"/>
    <cellStyle name="Normal 9 5 2 2 2 2 3" xfId="4126" xr:uid="{5AA70C84-8AB9-47CF-8C97-EB84025F88B5}"/>
    <cellStyle name="Normal 9 5 2 2 2 2 3 2" xfId="5026" xr:uid="{C8FC4499-9FEC-41F8-8CFD-7848539B88CB}"/>
    <cellStyle name="Normal 9 5 2 2 2 2 4" xfId="4127" xr:uid="{499903D6-9741-4829-BF5D-6A2BD8E95CA2}"/>
    <cellStyle name="Normal 9 5 2 2 2 2 4 2" xfId="5027" xr:uid="{AB982B61-435C-4E7D-A765-68ED1FCCBC73}"/>
    <cellStyle name="Normal 9 5 2 2 2 2 5" xfId="5024" xr:uid="{20D04118-9392-434A-BF92-D4E0486DE3E5}"/>
    <cellStyle name="Normal 9 5 2 2 2 3" xfId="2448" xr:uid="{A1CAF24B-AC96-4FA2-BD28-03CBBADDE4CE}"/>
    <cellStyle name="Normal 9 5 2 2 2 3 2" xfId="4128" xr:uid="{B337A63C-7083-4340-A2E9-4C43DC9B59B0}"/>
    <cellStyle name="Normal 9 5 2 2 2 3 2 2" xfId="5029" xr:uid="{887EC9EA-8AB5-468D-8E2C-495753EBC601}"/>
    <cellStyle name="Normal 9 5 2 2 2 3 3" xfId="4129" xr:uid="{F52BBA15-CD21-4841-A59C-3FA52A9CE9A8}"/>
    <cellStyle name="Normal 9 5 2 2 2 3 3 2" xfId="5030" xr:uid="{0E6EB32F-A137-4055-951A-1DA8999A5BF2}"/>
    <cellStyle name="Normal 9 5 2 2 2 3 4" xfId="4130" xr:uid="{3E256FC6-35FF-40D9-8AED-D7E734DD5470}"/>
    <cellStyle name="Normal 9 5 2 2 2 3 4 2" xfId="5031" xr:uid="{19691782-47E4-434D-A4D2-802FE1F21D5F}"/>
    <cellStyle name="Normal 9 5 2 2 2 3 5" xfId="5028" xr:uid="{2A1B4F5D-6490-4510-8154-3B80BCF4FFF0}"/>
    <cellStyle name="Normal 9 5 2 2 2 4" xfId="4131" xr:uid="{A373F180-6ECB-4D29-B3A6-CDEF484A215D}"/>
    <cellStyle name="Normal 9 5 2 2 2 4 2" xfId="5032" xr:uid="{7EE9EC6C-6517-407E-96EE-7D9BC90F46AC}"/>
    <cellStyle name="Normal 9 5 2 2 2 5" xfId="4132" xr:uid="{EB468ADD-4CE9-49D4-868C-4BE6EBCDAAE7}"/>
    <cellStyle name="Normal 9 5 2 2 2 5 2" xfId="5033" xr:uid="{983EE5D0-E91D-49DE-B00C-D73C76F76AB6}"/>
    <cellStyle name="Normal 9 5 2 2 2 6" xfId="4133" xr:uid="{EF7053C6-DBA7-4B54-91DB-73F11C631A91}"/>
    <cellStyle name="Normal 9 5 2 2 2 6 2" xfId="5034" xr:uid="{655E25CC-55BF-47B6-970E-A622DC3C977F}"/>
    <cellStyle name="Normal 9 5 2 2 2 7" xfId="5023" xr:uid="{85C5FD93-5FA3-4917-B0C3-43654936AA11}"/>
    <cellStyle name="Normal 9 5 2 2 3" xfId="870" xr:uid="{84E95981-41A4-4BC0-9320-096C99812D8B}"/>
    <cellStyle name="Normal 9 5 2 2 3 2" xfId="2449" xr:uid="{8A9B49A4-001F-4567-8E0D-D103FC47F656}"/>
    <cellStyle name="Normal 9 5 2 2 3 2 2" xfId="4134" xr:uid="{BA52349C-75FD-412F-B063-7FD1DCDAFB8B}"/>
    <cellStyle name="Normal 9 5 2 2 3 2 2 2" xfId="5037" xr:uid="{A771372A-2603-4D2B-9FAB-03298ADDEE09}"/>
    <cellStyle name="Normal 9 5 2 2 3 2 3" xfId="4135" xr:uid="{5FC60896-0C5C-4644-BCB3-BA55DBCB2375}"/>
    <cellStyle name="Normal 9 5 2 2 3 2 3 2" xfId="5038" xr:uid="{E049A888-5E1F-43E6-8DC6-B86EDEDB04BC}"/>
    <cellStyle name="Normal 9 5 2 2 3 2 4" xfId="4136" xr:uid="{C00E7AFF-F158-4B3A-B1E4-5807132CA1A1}"/>
    <cellStyle name="Normal 9 5 2 2 3 2 4 2" xfId="5039" xr:uid="{1F0C36F3-6C99-439C-91A9-1E41ED792984}"/>
    <cellStyle name="Normal 9 5 2 2 3 2 5" xfId="5036" xr:uid="{BBB3299C-9628-489F-A91F-15D4C510746A}"/>
    <cellStyle name="Normal 9 5 2 2 3 3" xfId="4137" xr:uid="{492E1B4E-FC3A-44E7-BA07-0740B656EAD3}"/>
    <cellStyle name="Normal 9 5 2 2 3 3 2" xfId="5040" xr:uid="{46424A6B-9B1A-4DF3-B95A-22253D3483BA}"/>
    <cellStyle name="Normal 9 5 2 2 3 4" xfId="4138" xr:uid="{750FC3AA-54A8-4BAA-B62C-7AD87242B852}"/>
    <cellStyle name="Normal 9 5 2 2 3 4 2" xfId="5041" xr:uid="{CC78515E-8B18-4C45-BC83-56C7A6572E72}"/>
    <cellStyle name="Normal 9 5 2 2 3 5" xfId="4139" xr:uid="{A9B1E129-40B6-4B8A-AFD6-45AA28168AD7}"/>
    <cellStyle name="Normal 9 5 2 2 3 5 2" xfId="5042" xr:uid="{02F85711-3542-4CAD-9E91-E5273113C0BB}"/>
    <cellStyle name="Normal 9 5 2 2 3 6" xfId="5035" xr:uid="{55F0E4E1-16BE-41FF-A07E-E5005B550FEA}"/>
    <cellStyle name="Normal 9 5 2 2 4" xfId="2450" xr:uid="{0CC26214-09E7-4253-8E27-9F92529A984D}"/>
    <cellStyle name="Normal 9 5 2 2 4 2" xfId="4140" xr:uid="{A1EE1677-8B3F-4C16-B9C4-B812D2E21AA7}"/>
    <cellStyle name="Normal 9 5 2 2 4 2 2" xfId="5044" xr:uid="{2B82CC64-210A-4340-A01E-7A4B4909C05B}"/>
    <cellStyle name="Normal 9 5 2 2 4 3" xfId="4141" xr:uid="{2A0E17A7-55F0-4D25-BBC2-95728BB1C2E7}"/>
    <cellStyle name="Normal 9 5 2 2 4 3 2" xfId="5045" xr:uid="{DB0A3E6F-1FA0-4F00-84B6-8C689EE3A22F}"/>
    <cellStyle name="Normal 9 5 2 2 4 4" xfId="4142" xr:uid="{89773ADA-FCD8-489D-A90E-D33FE5DF066E}"/>
    <cellStyle name="Normal 9 5 2 2 4 4 2" xfId="5046" xr:uid="{87CAD737-4F39-4DF4-8767-454E371CB3B0}"/>
    <cellStyle name="Normal 9 5 2 2 4 5" xfId="5043" xr:uid="{60EA9210-F9A8-44B1-85BF-36A752878F6D}"/>
    <cellStyle name="Normal 9 5 2 2 5" xfId="4143" xr:uid="{8594E2DB-A24B-44AE-B3ED-BB5064EE5429}"/>
    <cellStyle name="Normal 9 5 2 2 5 2" xfId="4144" xr:uid="{322DA5ED-D258-41B7-AF60-6D2AE83E1692}"/>
    <cellStyle name="Normal 9 5 2 2 5 2 2" xfId="5048" xr:uid="{05E00741-816B-44BD-882E-4667F3DBF466}"/>
    <cellStyle name="Normal 9 5 2 2 5 3" xfId="4145" xr:uid="{608FB475-D5A7-4083-B1FC-0F2D62F8F8B1}"/>
    <cellStyle name="Normal 9 5 2 2 5 3 2" xfId="5049" xr:uid="{84FDFA6E-D0E8-46EB-AE4B-ACF3EFCF6819}"/>
    <cellStyle name="Normal 9 5 2 2 5 4" xfId="4146" xr:uid="{F4C659E6-945C-4268-A787-E85B3DA768A2}"/>
    <cellStyle name="Normal 9 5 2 2 5 4 2" xfId="5050" xr:uid="{6F743572-5FA2-4D96-A733-B1EFBF8BDDB9}"/>
    <cellStyle name="Normal 9 5 2 2 5 5" xfId="5047" xr:uid="{7DCFC450-2E9E-421C-9ABA-016A1BE4E417}"/>
    <cellStyle name="Normal 9 5 2 2 6" xfId="4147" xr:uid="{143A83FB-D2F8-4E6E-8300-3EAD985DF1B0}"/>
    <cellStyle name="Normal 9 5 2 2 6 2" xfId="5051" xr:uid="{C01340FE-DDC5-43CD-94DF-5DCBFDE43F7F}"/>
    <cellStyle name="Normal 9 5 2 2 7" xfId="4148" xr:uid="{9E6B0B8E-43B4-41FC-B191-3CEAC6C2AD40}"/>
    <cellStyle name="Normal 9 5 2 2 7 2" xfId="5052" xr:uid="{148173D9-08CD-4BD3-9C04-107B2A6358CE}"/>
    <cellStyle name="Normal 9 5 2 2 8" xfId="4149" xr:uid="{B00E8202-3F1A-463D-9FDC-1912FB001E9B}"/>
    <cellStyle name="Normal 9 5 2 2 8 2" xfId="5053" xr:uid="{79BE7E4D-10DC-44B0-B18C-82FE2CAAD9E3}"/>
    <cellStyle name="Normal 9 5 2 2 9" xfId="5022" xr:uid="{6A692003-DA66-4C1A-A17A-309D1B52B1F5}"/>
    <cellStyle name="Normal 9 5 2 3" xfId="871" xr:uid="{0E08455A-2667-464D-AD7B-A2BF5EB22477}"/>
    <cellStyle name="Normal 9 5 2 3 2" xfId="872" xr:uid="{3E891ACA-55D5-45D2-BF0A-A42168DB8B2B}"/>
    <cellStyle name="Normal 9 5 2 3 2 2" xfId="873" xr:uid="{5DBEC911-E380-4BD2-AFB4-A25D2FAE42B9}"/>
    <cellStyle name="Normal 9 5 2 3 2 2 2" xfId="5056" xr:uid="{A2F9424A-64CA-441D-8603-5C678F644B98}"/>
    <cellStyle name="Normal 9 5 2 3 2 3" xfId="4150" xr:uid="{94823393-F223-4A08-8762-E94F130A327A}"/>
    <cellStyle name="Normal 9 5 2 3 2 3 2" xfId="5057" xr:uid="{CF2E1957-BE41-41F9-A339-52D4EAD9DA43}"/>
    <cellStyle name="Normal 9 5 2 3 2 4" xfId="4151" xr:uid="{1015466F-46ED-4BF9-83D2-D9E896E4F83D}"/>
    <cellStyle name="Normal 9 5 2 3 2 4 2" xfId="5058" xr:uid="{27DFFA78-C829-48F0-8601-70E3440B4E1E}"/>
    <cellStyle name="Normal 9 5 2 3 2 5" xfId="5055" xr:uid="{7013CBFD-00C2-46EF-9BA7-E881B5954C97}"/>
    <cellStyle name="Normal 9 5 2 3 3" xfId="874" xr:uid="{E492E7C6-09BF-4963-B67B-177432492652}"/>
    <cellStyle name="Normal 9 5 2 3 3 2" xfId="4152" xr:uid="{E148F4A3-4288-4F96-ACEC-8EDFA9F7AA92}"/>
    <cellStyle name="Normal 9 5 2 3 3 2 2" xfId="5060" xr:uid="{138BB62A-44B2-4181-8F9F-7F5EED50675A}"/>
    <cellStyle name="Normal 9 5 2 3 3 3" xfId="4153" xr:uid="{0777CB51-8759-4AA3-8E6A-33A37CDC8DB0}"/>
    <cellStyle name="Normal 9 5 2 3 3 3 2" xfId="5061" xr:uid="{C6D3AA20-054E-4BFB-BA2C-CD52823E6EC5}"/>
    <cellStyle name="Normal 9 5 2 3 3 4" xfId="4154" xr:uid="{31A08850-70E9-4194-9D7F-873AB1AFCE16}"/>
    <cellStyle name="Normal 9 5 2 3 3 4 2" xfId="5062" xr:uid="{9ECD47B4-9C8E-446D-BDDF-4069DF477A48}"/>
    <cellStyle name="Normal 9 5 2 3 3 5" xfId="5059" xr:uid="{40BEC5AC-3FC9-4C09-B626-657B5D300524}"/>
    <cellStyle name="Normal 9 5 2 3 4" xfId="4155" xr:uid="{DD4D33A7-70BB-4EFC-AA92-1B5A6F703413}"/>
    <cellStyle name="Normal 9 5 2 3 4 2" xfId="5063" xr:uid="{D7BAC555-25A4-4AF1-8046-3CB12A372769}"/>
    <cellStyle name="Normal 9 5 2 3 5" xfId="4156" xr:uid="{38BE1F6E-E580-403B-8643-FD0CFDE7775D}"/>
    <cellStyle name="Normal 9 5 2 3 5 2" xfId="5064" xr:uid="{53BDE03F-56C0-41B4-9EAF-714F3D3E06DD}"/>
    <cellStyle name="Normal 9 5 2 3 6" xfId="4157" xr:uid="{D58401BE-0D05-4964-A3E4-2E5A195087E7}"/>
    <cellStyle name="Normal 9 5 2 3 6 2" xfId="5065" xr:uid="{B421C6F5-3B9F-444A-A12D-ECD2A850B78D}"/>
    <cellStyle name="Normal 9 5 2 3 7" xfId="5054" xr:uid="{5FCB2048-9243-4A8D-8076-C4691EFD6913}"/>
    <cellStyle name="Normal 9 5 2 4" xfId="875" xr:uid="{AE789FF3-3151-4E61-8F0B-5EDC656B9457}"/>
    <cellStyle name="Normal 9 5 2 4 2" xfId="876" xr:uid="{04BFF7EB-656C-4633-A271-E2434CE0305F}"/>
    <cellStyle name="Normal 9 5 2 4 2 2" xfId="4158" xr:uid="{F8B13847-22B8-4A34-A421-7744C87B005B}"/>
    <cellStyle name="Normal 9 5 2 4 2 2 2" xfId="5068" xr:uid="{7987BC5C-4E3E-4324-9F01-E722521BFCE4}"/>
    <cellStyle name="Normal 9 5 2 4 2 3" xfId="4159" xr:uid="{67E0D742-700A-42AF-862A-5D5F87FA486D}"/>
    <cellStyle name="Normal 9 5 2 4 2 3 2" xfId="5069" xr:uid="{F47B1E87-81F3-423E-AFFC-9859C4D60B6A}"/>
    <cellStyle name="Normal 9 5 2 4 2 4" xfId="4160" xr:uid="{40FC9DBE-B4C5-4AC0-B363-D9F64FFA7736}"/>
    <cellStyle name="Normal 9 5 2 4 2 4 2" xfId="5070" xr:uid="{397AA19D-83A3-4E25-A95F-6CB504F056E2}"/>
    <cellStyle name="Normal 9 5 2 4 2 5" xfId="5067" xr:uid="{B49CAFEA-DCA2-404D-BC08-9EEF54498214}"/>
    <cellStyle name="Normal 9 5 2 4 3" xfId="4161" xr:uid="{7E5949A6-1004-476C-A829-3B8868037D7D}"/>
    <cellStyle name="Normal 9 5 2 4 3 2" xfId="5071" xr:uid="{FCDBD949-4D53-4F0E-AB14-B5CF62E263ED}"/>
    <cellStyle name="Normal 9 5 2 4 4" xfId="4162" xr:uid="{FE87EC0D-A1CD-45D0-AF9C-D66D42769BE1}"/>
    <cellStyle name="Normal 9 5 2 4 4 2" xfId="5072" xr:uid="{162B478E-126D-4746-9430-F0CA635AF470}"/>
    <cellStyle name="Normal 9 5 2 4 5" xfId="4163" xr:uid="{A507927C-BA2E-40C1-A178-FEE9FDF7A857}"/>
    <cellStyle name="Normal 9 5 2 4 5 2" xfId="5073" xr:uid="{062423D9-1710-490A-AAB3-19F22087D225}"/>
    <cellStyle name="Normal 9 5 2 4 6" xfId="5066" xr:uid="{5B62FC9A-BBA9-4221-A7B0-9F92B44DF5EC}"/>
    <cellStyle name="Normal 9 5 2 5" xfId="877" xr:uid="{3D0C8205-B9CF-4AC9-ABD6-E67207EA2B3D}"/>
    <cellStyle name="Normal 9 5 2 5 2" xfId="4164" xr:uid="{F603EE80-2757-41A8-AB33-1F3E7829F330}"/>
    <cellStyle name="Normal 9 5 2 5 2 2" xfId="5075" xr:uid="{E77992E0-B919-4964-BA8C-1CCB6B70CBA8}"/>
    <cellStyle name="Normal 9 5 2 5 3" xfId="4165" xr:uid="{37B650BD-A08A-4175-9271-0D9FEF59A977}"/>
    <cellStyle name="Normal 9 5 2 5 3 2" xfId="5076" xr:uid="{505BA4F1-F214-4E59-9548-BF8047C8E9A2}"/>
    <cellStyle name="Normal 9 5 2 5 4" xfId="4166" xr:uid="{C96FD491-A21E-43A8-8356-0BB94915A767}"/>
    <cellStyle name="Normal 9 5 2 5 4 2" xfId="5077" xr:uid="{845407C1-83D3-45F8-A21B-57743FB59F1D}"/>
    <cellStyle name="Normal 9 5 2 5 5" xfId="5074" xr:uid="{935C7762-DC5E-452F-A93D-68CE93266A3E}"/>
    <cellStyle name="Normal 9 5 2 6" xfId="4167" xr:uid="{53C5C2F9-B789-4B52-8D0A-2E84C3C29219}"/>
    <cellStyle name="Normal 9 5 2 6 2" xfId="4168" xr:uid="{D489BB0C-553E-41EA-A800-4FA83787345B}"/>
    <cellStyle name="Normal 9 5 2 6 2 2" xfId="5079" xr:uid="{9F568266-A74C-43EE-B063-A4EB45E8F298}"/>
    <cellStyle name="Normal 9 5 2 6 3" xfId="4169" xr:uid="{BA603D24-72AF-485E-A4A5-E6AFAA6934B0}"/>
    <cellStyle name="Normal 9 5 2 6 3 2" xfId="5080" xr:uid="{BC3EA2A9-E072-4915-9021-2D0B29F3EF5E}"/>
    <cellStyle name="Normal 9 5 2 6 4" xfId="4170" xr:uid="{19BF716E-2F1D-4F77-8FD7-60519C1FAACF}"/>
    <cellStyle name="Normal 9 5 2 6 4 2" xfId="5081" xr:uid="{D5C630D2-7B78-4EE6-B18E-EF5F6CE4859E}"/>
    <cellStyle name="Normal 9 5 2 6 5" xfId="5078" xr:uid="{8176B487-5626-4DB0-A7E9-1AD32648BC88}"/>
    <cellStyle name="Normal 9 5 2 7" xfId="4171" xr:uid="{42B9B7B4-3C9D-4418-AACA-585493C8CAF6}"/>
    <cellStyle name="Normal 9 5 2 7 2" xfId="5082" xr:uid="{BE5FE3D3-99D3-4C43-9603-41A468B45A4B}"/>
    <cellStyle name="Normal 9 5 2 8" xfId="4172" xr:uid="{B04B443D-E7A9-4AA9-B57F-DF2E76621112}"/>
    <cellStyle name="Normal 9 5 2 8 2" xfId="5083" xr:uid="{5A53226B-0550-4DC8-9F23-3FDFADA7A8E1}"/>
    <cellStyle name="Normal 9 5 2 9" xfId="4173" xr:uid="{7F254F31-D11B-4504-8CA7-FF929CA2BCC2}"/>
    <cellStyle name="Normal 9 5 2 9 2" xfId="5084" xr:uid="{85A3ECF4-AFD8-44CD-9191-7B295E466C44}"/>
    <cellStyle name="Normal 9 5 3" xfId="420" xr:uid="{8BF53A9A-0B51-4ECD-9F17-1D24C51FE85F}"/>
    <cellStyle name="Normal 9 5 3 2" xfId="878" xr:uid="{96CFC75E-A2BD-4B9F-9E1D-C8B407885E68}"/>
    <cellStyle name="Normal 9 5 3 2 2" xfId="879" xr:uid="{831B9AEC-2F6F-4A2D-8BEE-D58E12C4988D}"/>
    <cellStyle name="Normal 9 5 3 2 2 2" xfId="2451" xr:uid="{705C7C90-7676-4616-8897-CA6A99201204}"/>
    <cellStyle name="Normal 9 5 3 2 2 2 2" xfId="2452" xr:uid="{BBD16938-DE27-4948-A31A-88B791132D0A}"/>
    <cellStyle name="Normal 9 5 3 2 2 2 2 2" xfId="5089" xr:uid="{D3CDCECA-F425-4B73-8491-84B9FF70930E}"/>
    <cellStyle name="Normal 9 5 3 2 2 2 3" xfId="5088" xr:uid="{CDCC9E91-8F5D-4319-A4BF-BB919CE9D302}"/>
    <cellStyle name="Normal 9 5 3 2 2 3" xfId="2453" xr:uid="{4EAFC65E-752A-4082-8D7D-5367385D4414}"/>
    <cellStyle name="Normal 9 5 3 2 2 3 2" xfId="5090" xr:uid="{613D5E1F-C9DE-48B6-8C04-FD275C9C5F0E}"/>
    <cellStyle name="Normal 9 5 3 2 2 4" xfId="4174" xr:uid="{B3019351-5134-4A5A-9002-BF8E18F9213C}"/>
    <cellStyle name="Normal 9 5 3 2 2 4 2" xfId="5091" xr:uid="{03184DA1-68B6-48A0-9078-5D8E4173F98E}"/>
    <cellStyle name="Normal 9 5 3 2 2 5" xfId="5087" xr:uid="{F84AF541-CB09-403B-BF42-5E1408D33A5F}"/>
    <cellStyle name="Normal 9 5 3 2 3" xfId="2454" xr:uid="{EAE46555-4DC6-4DBF-AEA0-529CCA2DCB88}"/>
    <cellStyle name="Normal 9 5 3 2 3 2" xfId="2455" xr:uid="{7C72B885-61B5-4E50-85F2-2D8CFCAABF0C}"/>
    <cellStyle name="Normal 9 5 3 2 3 2 2" xfId="5093" xr:uid="{DA1E9920-469F-4C09-AA5F-83AAC8960524}"/>
    <cellStyle name="Normal 9 5 3 2 3 3" xfId="4175" xr:uid="{88CE479C-3C9D-4783-8F2F-19891FF67C28}"/>
    <cellStyle name="Normal 9 5 3 2 3 3 2" xfId="5094" xr:uid="{FA026752-E164-4E5C-A672-4533FD201132}"/>
    <cellStyle name="Normal 9 5 3 2 3 4" xfId="4176" xr:uid="{E332321E-3BC2-4533-B602-3EE7BF643A91}"/>
    <cellStyle name="Normal 9 5 3 2 3 4 2" xfId="5095" xr:uid="{849EB906-C8D9-475B-BD7D-A57C1F103737}"/>
    <cellStyle name="Normal 9 5 3 2 3 5" xfId="5092" xr:uid="{CF7F075F-182B-4217-86B2-92CC0E923ABE}"/>
    <cellStyle name="Normal 9 5 3 2 4" xfId="2456" xr:uid="{D9DB7476-1D92-4025-978E-6391CFB418F6}"/>
    <cellStyle name="Normal 9 5 3 2 4 2" xfId="5096" xr:uid="{B5D2896B-8830-4CCA-BF97-55661CECCBAE}"/>
    <cellStyle name="Normal 9 5 3 2 5" xfId="4177" xr:uid="{795E5BF5-B8FA-4DE2-BB46-0CCE3F64B66C}"/>
    <cellStyle name="Normal 9 5 3 2 5 2" xfId="5097" xr:uid="{183DAC6F-27CF-4FD8-8EDE-452EE6E64442}"/>
    <cellStyle name="Normal 9 5 3 2 6" xfId="4178" xr:uid="{AB5A9144-0D50-496C-BC2E-702FCB364DA0}"/>
    <cellStyle name="Normal 9 5 3 2 6 2" xfId="5098" xr:uid="{8BABBD46-32D3-4A87-8F32-EFB2AA336A5C}"/>
    <cellStyle name="Normal 9 5 3 2 7" xfId="5086" xr:uid="{BB85E91A-880D-41B1-98D6-4F1381BF8DB7}"/>
    <cellStyle name="Normal 9 5 3 3" xfId="880" xr:uid="{CB4F2867-5E15-4DDB-9F3E-1987CEC354F3}"/>
    <cellStyle name="Normal 9 5 3 3 2" xfId="2457" xr:uid="{40453D72-1064-45A5-B5D7-25485EA4ED7A}"/>
    <cellStyle name="Normal 9 5 3 3 2 2" xfId="2458" xr:uid="{9C2AEBB7-06C5-41FC-A4BF-AC5B453FE2AD}"/>
    <cellStyle name="Normal 9 5 3 3 2 2 2" xfId="5101" xr:uid="{19F3B871-6BD1-4040-B59B-DE2C177B4A5A}"/>
    <cellStyle name="Normal 9 5 3 3 2 3" xfId="4179" xr:uid="{914C64A4-D2EB-471F-B0FE-3DAC54A7A81C}"/>
    <cellStyle name="Normal 9 5 3 3 2 3 2" xfId="5102" xr:uid="{C99AD023-B4BE-4205-AB86-4B284F22815B}"/>
    <cellStyle name="Normal 9 5 3 3 2 4" xfId="4180" xr:uid="{A8A09805-608A-4CAB-A6CB-E165F9A0717E}"/>
    <cellStyle name="Normal 9 5 3 3 2 4 2" xfId="5103" xr:uid="{6E3C51BF-6B87-4484-A8AA-06CADDC55C65}"/>
    <cellStyle name="Normal 9 5 3 3 2 5" xfId="5100" xr:uid="{3BF4D26D-6CD2-470A-8BD3-2F157A89F990}"/>
    <cellStyle name="Normal 9 5 3 3 3" xfId="2459" xr:uid="{E022E76A-A00C-471D-B0EB-00FBB9B43826}"/>
    <cellStyle name="Normal 9 5 3 3 3 2" xfId="5104" xr:uid="{F45962BC-6473-4763-A682-1D53A993817A}"/>
    <cellStyle name="Normal 9 5 3 3 4" xfId="4181" xr:uid="{B4BC93D4-341F-42F8-93A8-F248BC1AA599}"/>
    <cellStyle name="Normal 9 5 3 3 4 2" xfId="5105" xr:uid="{26BF5321-4294-4296-B2B6-B7FABB63EF67}"/>
    <cellStyle name="Normal 9 5 3 3 5" xfId="4182" xr:uid="{27874AD0-2D32-4E8F-A361-B32299353852}"/>
    <cellStyle name="Normal 9 5 3 3 5 2" xfId="5106" xr:uid="{0FAF6B88-EC0C-4A47-B3CF-4B84423547EC}"/>
    <cellStyle name="Normal 9 5 3 3 6" xfId="5099" xr:uid="{30B27ABF-7ECA-47F4-BF2F-82C8ACE4C6F0}"/>
    <cellStyle name="Normal 9 5 3 4" xfId="2460" xr:uid="{D96CE8DF-6156-47F0-95F5-C9710674B25D}"/>
    <cellStyle name="Normal 9 5 3 4 2" xfId="2461" xr:uid="{195F4879-1C6B-441C-BFED-0B1324432059}"/>
    <cellStyle name="Normal 9 5 3 4 2 2" xfId="5108" xr:uid="{7800B56B-5499-40B6-B649-3BC12F1FDC24}"/>
    <cellStyle name="Normal 9 5 3 4 3" xfId="4183" xr:uid="{67948F4F-527A-423B-BCB7-3D06E32F9978}"/>
    <cellStyle name="Normal 9 5 3 4 3 2" xfId="5109" xr:uid="{AB658FC8-4E35-4EC2-91AC-BB9305552C3D}"/>
    <cellStyle name="Normal 9 5 3 4 4" xfId="4184" xr:uid="{0D160588-CDB0-4785-9798-A0D0E39D78F0}"/>
    <cellStyle name="Normal 9 5 3 4 4 2" xfId="5110" xr:uid="{EACABC2E-A60D-4441-BD0F-5524E4958598}"/>
    <cellStyle name="Normal 9 5 3 4 5" xfId="5107" xr:uid="{25E9BA51-F9DE-4A9C-A636-C3784A6CEB23}"/>
    <cellStyle name="Normal 9 5 3 5" xfId="2462" xr:uid="{8F8A0F9A-3C07-4B51-B0DA-269F7556B199}"/>
    <cellStyle name="Normal 9 5 3 5 2" xfId="4185" xr:uid="{34684CC5-CE08-47FA-B4C5-BFAB7F37DF72}"/>
    <cellStyle name="Normal 9 5 3 5 2 2" xfId="5112" xr:uid="{4907A24E-CDC9-48A9-BBAD-9823430256E9}"/>
    <cellStyle name="Normal 9 5 3 5 3" xfId="4186" xr:uid="{CC507CFB-1504-47EC-8E03-84EC2898D474}"/>
    <cellStyle name="Normal 9 5 3 5 3 2" xfId="5113" xr:uid="{E109F336-25CA-420D-B686-048678D0969A}"/>
    <cellStyle name="Normal 9 5 3 5 4" xfId="4187" xr:uid="{51B5544F-B310-4BAE-98A4-2DC5A118AAA1}"/>
    <cellStyle name="Normal 9 5 3 5 4 2" xfId="5114" xr:uid="{39978A4A-2335-45C3-BAB7-C3D8DD956610}"/>
    <cellStyle name="Normal 9 5 3 5 5" xfId="5111" xr:uid="{383FC3DF-81DB-499E-BE5A-778610531BE6}"/>
    <cellStyle name="Normal 9 5 3 6" xfId="4188" xr:uid="{FE384A6B-A25C-4626-9DD1-5CDE8FF500B7}"/>
    <cellStyle name="Normal 9 5 3 6 2" xfId="5115" xr:uid="{67039F80-6210-4B3D-A1CF-1FF0CC371750}"/>
    <cellStyle name="Normal 9 5 3 7" xfId="4189" xr:uid="{1BF4F060-9022-4D21-98E7-1F9CFE1D8BEE}"/>
    <cellStyle name="Normal 9 5 3 7 2" xfId="5116" xr:uid="{8BC9D9E2-88F8-4353-9E71-9EE000FB383D}"/>
    <cellStyle name="Normal 9 5 3 8" xfId="4190" xr:uid="{509FDA79-AC9C-44BC-AA90-08B9DC2FC35E}"/>
    <cellStyle name="Normal 9 5 3 8 2" xfId="5117" xr:uid="{9F3990BD-64ED-43CB-8C39-3D1DFF85F438}"/>
    <cellStyle name="Normal 9 5 3 9" xfId="5085" xr:uid="{26FCE7E0-EA43-4E8A-BDB9-73A42A7406C7}"/>
    <cellStyle name="Normal 9 5 4" xfId="421" xr:uid="{92110E23-47E0-485B-B8BA-5763E8E42912}"/>
    <cellStyle name="Normal 9 5 4 2" xfId="881" xr:uid="{37522B1B-FDAF-4DBF-ADC3-2AA50B777502}"/>
    <cellStyle name="Normal 9 5 4 2 2" xfId="882" xr:uid="{0D74BB02-2DA9-437D-B28F-4B0E024AD2C0}"/>
    <cellStyle name="Normal 9 5 4 2 2 2" xfId="2463" xr:uid="{39236885-747D-4988-B19D-46600BA5B97E}"/>
    <cellStyle name="Normal 9 5 4 2 2 2 2" xfId="5121" xr:uid="{8F0F20A0-2460-4296-9BBA-28E6D5869455}"/>
    <cellStyle name="Normal 9 5 4 2 2 3" xfId="4191" xr:uid="{804E0B02-C748-4284-8546-615F346DE019}"/>
    <cellStyle name="Normal 9 5 4 2 2 3 2" xfId="5122" xr:uid="{7AD47150-7F77-4FBD-8793-FF4D47AC746E}"/>
    <cellStyle name="Normal 9 5 4 2 2 4" xfId="4192" xr:uid="{1203CB6C-18F7-4FD5-9855-EE7A60A2F601}"/>
    <cellStyle name="Normal 9 5 4 2 2 4 2" xfId="5123" xr:uid="{11865B55-BD45-40EB-BC1A-B524609D6670}"/>
    <cellStyle name="Normal 9 5 4 2 2 5" xfId="5120" xr:uid="{FEAF1889-12AD-469D-BCE9-22AE72CC47F3}"/>
    <cellStyle name="Normal 9 5 4 2 3" xfId="2464" xr:uid="{C21E6460-AD1A-469E-9E69-7091AB090831}"/>
    <cellStyle name="Normal 9 5 4 2 3 2" xfId="5124" xr:uid="{7C524CF5-1A2E-4DA5-82A4-0F9DD16FA6DB}"/>
    <cellStyle name="Normal 9 5 4 2 4" xfId="4193" xr:uid="{0ADCA317-76C3-4080-A576-4900CD1A2815}"/>
    <cellStyle name="Normal 9 5 4 2 4 2" xfId="5125" xr:uid="{28338C76-08E2-4652-BBBE-34EAD7D210C7}"/>
    <cellStyle name="Normal 9 5 4 2 5" xfId="4194" xr:uid="{4DB57F85-AD8E-40FB-9DA4-1BE267AB2BE1}"/>
    <cellStyle name="Normal 9 5 4 2 5 2" xfId="5126" xr:uid="{C59E166B-20F2-4185-826E-F2772D9B4C78}"/>
    <cellStyle name="Normal 9 5 4 2 6" xfId="5119" xr:uid="{978AB673-2F2F-4244-AB70-8E8C102A0CFD}"/>
    <cellStyle name="Normal 9 5 4 3" xfId="883" xr:uid="{B45A2BD5-7B24-4965-BF88-C62EC5972B05}"/>
    <cellStyle name="Normal 9 5 4 3 2" xfId="2465" xr:uid="{89409F2D-F693-4267-BDE8-A73B4A53F025}"/>
    <cellStyle name="Normal 9 5 4 3 2 2" xfId="5128" xr:uid="{44AF3C42-AA52-41F6-9EA5-A63EDE8222F1}"/>
    <cellStyle name="Normal 9 5 4 3 3" xfId="4195" xr:uid="{E28A4EC9-6018-4608-ACA3-EB679E187A3F}"/>
    <cellStyle name="Normal 9 5 4 3 3 2" xfId="5129" xr:uid="{A593D2CF-7956-4641-AEFA-D4CEEFE956D4}"/>
    <cellStyle name="Normal 9 5 4 3 4" xfId="4196" xr:uid="{96157C94-7D64-4B56-AE06-1484642E4978}"/>
    <cellStyle name="Normal 9 5 4 3 4 2" xfId="5130" xr:uid="{73AA9DFF-4FE3-4842-807C-29B768FE9678}"/>
    <cellStyle name="Normal 9 5 4 3 5" xfId="5127" xr:uid="{8520CC0C-D593-478B-84E0-2C0D93FCEF0F}"/>
    <cellStyle name="Normal 9 5 4 4" xfId="2466" xr:uid="{18CD7EE1-B94C-4816-A770-F7D923377CA0}"/>
    <cellStyle name="Normal 9 5 4 4 2" xfId="4197" xr:uid="{80B6B112-6566-40FF-A08F-2ED9D184D00B}"/>
    <cellStyle name="Normal 9 5 4 4 2 2" xfId="5132" xr:uid="{77DD9C24-53DC-429E-AA33-117E43E42154}"/>
    <cellStyle name="Normal 9 5 4 4 3" xfId="4198" xr:uid="{E3DC6C35-00B0-4CCB-AB60-5485783AEBF9}"/>
    <cellStyle name="Normal 9 5 4 4 3 2" xfId="5133" xr:uid="{9C4FDC39-8211-4FEF-8209-6DB76DA6A2C1}"/>
    <cellStyle name="Normal 9 5 4 4 4" xfId="4199" xr:uid="{913BE41D-18AD-47F6-848D-B042CB55C583}"/>
    <cellStyle name="Normal 9 5 4 4 4 2" xfId="5134" xr:uid="{F0CDAACE-9055-49B8-9F7D-D03BCCB25550}"/>
    <cellStyle name="Normal 9 5 4 4 5" xfId="5131" xr:uid="{FE83C6D2-9DE6-401C-9AE9-56BF8F98B649}"/>
    <cellStyle name="Normal 9 5 4 5" xfId="4200" xr:uid="{E1F4C928-941F-42BD-B219-9F0D988A3B35}"/>
    <cellStyle name="Normal 9 5 4 5 2" xfId="5135" xr:uid="{8D07E745-5775-45A5-9D9A-8656636E79A8}"/>
    <cellStyle name="Normal 9 5 4 6" xfId="4201" xr:uid="{AE903307-104E-4319-9C8D-3A79BF1933A0}"/>
    <cellStyle name="Normal 9 5 4 6 2" xfId="5136" xr:uid="{987160AB-3836-47DB-8784-5FC86B3BC3CB}"/>
    <cellStyle name="Normal 9 5 4 7" xfId="4202" xr:uid="{627BD997-D1DD-4A06-BF22-4A444CD2ACDB}"/>
    <cellStyle name="Normal 9 5 4 7 2" xfId="5137" xr:uid="{6C5AE903-99A6-495E-96A7-0216F5F5712E}"/>
    <cellStyle name="Normal 9 5 4 8" xfId="5118" xr:uid="{06C8CAF6-A7E3-4624-865F-C8572AD4A401}"/>
    <cellStyle name="Normal 9 5 5" xfId="422" xr:uid="{7FD0900B-E628-48F4-B45E-232F25C7E8D9}"/>
    <cellStyle name="Normal 9 5 5 2" xfId="884" xr:uid="{94D10771-F4CF-4F32-A82E-6F482A02DE38}"/>
    <cellStyle name="Normal 9 5 5 2 2" xfId="2467" xr:uid="{509C773A-EA1A-43F7-81F9-12C0ACCE3D09}"/>
    <cellStyle name="Normal 9 5 5 2 2 2" xfId="5140" xr:uid="{70C56324-274C-4BCC-936C-62A86A229F2A}"/>
    <cellStyle name="Normal 9 5 5 2 3" xfId="4203" xr:uid="{29127A8C-7941-4A6F-A120-60B7616EB122}"/>
    <cellStyle name="Normal 9 5 5 2 3 2" xfId="5141" xr:uid="{6FA8B3B8-5B72-471D-8DEB-F5CA865A0968}"/>
    <cellStyle name="Normal 9 5 5 2 4" xfId="4204" xr:uid="{53898F28-30A8-4540-A426-9A16EA542938}"/>
    <cellStyle name="Normal 9 5 5 2 4 2" xfId="5142" xr:uid="{1F8595F3-F9CA-4013-8878-E02E5ED6549A}"/>
    <cellStyle name="Normal 9 5 5 2 5" xfId="5139" xr:uid="{18A71B19-8CFF-48B7-8FBC-6C11C13A0DBD}"/>
    <cellStyle name="Normal 9 5 5 3" xfId="2468" xr:uid="{F336AAC1-77A7-4359-BC33-CB52B2A1E03D}"/>
    <cellStyle name="Normal 9 5 5 3 2" xfId="4205" xr:uid="{C4CE6ECA-AF10-4691-8163-71CD50DA34D6}"/>
    <cellStyle name="Normal 9 5 5 3 2 2" xfId="5144" xr:uid="{E32B1EAA-27D2-43A9-ACE5-FA9271EADCC3}"/>
    <cellStyle name="Normal 9 5 5 3 3" xfId="4206" xr:uid="{E28E6C5B-CB40-46A2-921B-ABBAB01E3027}"/>
    <cellStyle name="Normal 9 5 5 3 3 2" xfId="5145" xr:uid="{2D560597-2E38-4F2F-BC05-F0675AF94F51}"/>
    <cellStyle name="Normal 9 5 5 3 4" xfId="4207" xr:uid="{89E42A5F-BAA4-4FC2-8053-E6D615A4039B}"/>
    <cellStyle name="Normal 9 5 5 3 4 2" xfId="5146" xr:uid="{4B1D333C-9E16-4B0F-BC8B-546F66FC3CBE}"/>
    <cellStyle name="Normal 9 5 5 3 5" xfId="5143" xr:uid="{436C8D0E-A9FD-4E5C-B722-86C3C88B33FF}"/>
    <cellStyle name="Normal 9 5 5 4" xfId="4208" xr:uid="{598837CA-0D80-41A0-8D6C-7410AF354460}"/>
    <cellStyle name="Normal 9 5 5 4 2" xfId="5147" xr:uid="{E208306C-100C-4DA4-97FF-FC2FB2084DE6}"/>
    <cellStyle name="Normal 9 5 5 5" xfId="4209" xr:uid="{BB9A4EC5-6087-4FB6-81A1-04C06B293D5B}"/>
    <cellStyle name="Normal 9 5 5 5 2" xfId="5148" xr:uid="{34158C20-0E77-4AC5-9A07-9037C0642B3F}"/>
    <cellStyle name="Normal 9 5 5 6" xfId="4210" xr:uid="{B52D8BB8-AB84-4698-A1CA-982BB98C6468}"/>
    <cellStyle name="Normal 9 5 5 6 2" xfId="5149" xr:uid="{1C4E26AC-638C-4EB7-8824-B8CE05A158CC}"/>
    <cellStyle name="Normal 9 5 5 7" xfId="5138" xr:uid="{8033B588-ADD6-4725-9782-9FB590DE0A80}"/>
    <cellStyle name="Normal 9 5 6" xfId="885" xr:uid="{11236708-DEDD-48CF-B0A1-3FFBDB9B26FF}"/>
    <cellStyle name="Normal 9 5 6 2" xfId="2469" xr:uid="{723C5C14-B688-4701-901B-D4A52D4224E6}"/>
    <cellStyle name="Normal 9 5 6 2 2" xfId="4211" xr:uid="{C04F51C9-B9C1-4DAA-B943-2250920B82FF}"/>
    <cellStyle name="Normal 9 5 6 2 2 2" xfId="5152" xr:uid="{9B66226A-C946-409B-9F1F-7D9AB0F721D2}"/>
    <cellStyle name="Normal 9 5 6 2 3" xfId="4212" xr:uid="{54868D03-9EA3-493C-BB82-2B06771BA2B3}"/>
    <cellStyle name="Normal 9 5 6 2 3 2" xfId="5153" xr:uid="{117ADEAD-7B64-44EC-B3B6-380B6CE02848}"/>
    <cellStyle name="Normal 9 5 6 2 4" xfId="4213" xr:uid="{F28D2020-8851-44D0-AF99-1FE0547B8758}"/>
    <cellStyle name="Normal 9 5 6 2 4 2" xfId="5154" xr:uid="{EBCBFEAB-336E-467D-8094-C8B14E940AD5}"/>
    <cellStyle name="Normal 9 5 6 2 5" xfId="5151" xr:uid="{09AAE224-62BE-4E1A-AB86-8E2606F79EE7}"/>
    <cellStyle name="Normal 9 5 6 3" xfId="4214" xr:uid="{295711C3-6955-4A29-B48B-9E50E12135EE}"/>
    <cellStyle name="Normal 9 5 6 3 2" xfId="5155" xr:uid="{25CE0AE5-7A43-4C78-A512-19CBB62BACFF}"/>
    <cellStyle name="Normal 9 5 6 4" xfId="4215" xr:uid="{F61D509E-E56F-414D-B99B-38BD0228BD32}"/>
    <cellStyle name="Normal 9 5 6 4 2" xfId="5156" xr:uid="{460EDDB3-0EED-4423-852C-C03DCD5314B3}"/>
    <cellStyle name="Normal 9 5 6 5" xfId="4216" xr:uid="{B58B798C-2C1F-4D8C-B1FC-208977A30EF3}"/>
    <cellStyle name="Normal 9 5 6 5 2" xfId="5157" xr:uid="{38AE8022-A74B-41A8-ADE3-EAB75FB3D4CF}"/>
    <cellStyle name="Normal 9 5 6 6" xfId="5150" xr:uid="{1A91D693-6B79-472D-9D2B-200D0AF819EF}"/>
    <cellStyle name="Normal 9 5 7" xfId="2470" xr:uid="{E1246C2B-22E6-4C83-9CFD-BD03965D6D79}"/>
    <cellStyle name="Normal 9 5 7 2" xfId="4217" xr:uid="{E3300058-BFFE-4EF4-9C38-847E7A454387}"/>
    <cellStyle name="Normal 9 5 7 2 2" xfId="5159" xr:uid="{F275ACD7-03C0-4BFD-B930-F1F0E1A18106}"/>
    <cellStyle name="Normal 9 5 7 3" xfId="4218" xr:uid="{B0BD1F63-0F5D-424B-8907-7B2D218E8F70}"/>
    <cellStyle name="Normal 9 5 7 3 2" xfId="5160" xr:uid="{BAF2A7B2-5C35-4FC0-9EAA-A734CDA5FE8A}"/>
    <cellStyle name="Normal 9 5 7 4" xfId="4219" xr:uid="{A5B468BB-AC12-4005-8FC7-27E19554386D}"/>
    <cellStyle name="Normal 9 5 7 4 2" xfId="5161" xr:uid="{E037EF61-0FC6-4ACB-B442-65CA7EB6FA29}"/>
    <cellStyle name="Normal 9 5 7 5" xfId="5158" xr:uid="{CA513A34-58A5-4EC5-83D1-AA23AFA2FFBE}"/>
    <cellStyle name="Normal 9 5 8" xfId="4220" xr:uid="{03AB2CD1-84C0-4B09-BB92-CF30BE856CAB}"/>
    <cellStyle name="Normal 9 5 8 2" xfId="4221" xr:uid="{9D9B3983-C3F4-4227-B59C-789C9AD25290}"/>
    <cellStyle name="Normal 9 5 8 2 2" xfId="5163" xr:uid="{38329234-095C-40E1-9D10-2B3462FA4A9D}"/>
    <cellStyle name="Normal 9 5 8 3" xfId="4222" xr:uid="{32A4C0D7-D4B6-4187-A157-47700794441C}"/>
    <cellStyle name="Normal 9 5 8 3 2" xfId="5164" xr:uid="{1878AB5F-675D-489B-8A3F-D317528A0F79}"/>
    <cellStyle name="Normal 9 5 8 4" xfId="4223" xr:uid="{7B24B084-DADD-47D8-82F7-F839C95F0E23}"/>
    <cellStyle name="Normal 9 5 8 4 2" xfId="5165" xr:uid="{B3BB2636-5FA5-4593-98AF-D1F6B486B399}"/>
    <cellStyle name="Normal 9 5 8 5" xfId="5162" xr:uid="{5485C590-0B23-4F22-B704-E165641E6C61}"/>
    <cellStyle name="Normal 9 5 9" xfId="4224" xr:uid="{12832992-EC22-479A-946E-BD09D75B03AC}"/>
    <cellStyle name="Normal 9 5 9 2" xfId="5166" xr:uid="{64548E2F-E403-4F63-B6FA-5477A602E870}"/>
    <cellStyle name="Normal 9 6" xfId="180" xr:uid="{55171BA8-DB5A-4BAE-A6C5-F01789E6F666}"/>
    <cellStyle name="Normal 9 6 10" xfId="5167" xr:uid="{7E6208BF-2F08-4C70-B703-0B18DEB1BBC1}"/>
    <cellStyle name="Normal 9 6 2" xfId="181" xr:uid="{76BA8D7E-22D4-47B8-923D-9EC6036C0D6C}"/>
    <cellStyle name="Normal 9 6 2 2" xfId="423" xr:uid="{E8E31C90-0DFD-4354-97B0-27432A5C9C8F}"/>
    <cellStyle name="Normal 9 6 2 2 2" xfId="886" xr:uid="{115DC7EA-8C6D-4404-BE4E-4C876B24F272}"/>
    <cellStyle name="Normal 9 6 2 2 2 2" xfId="2471" xr:uid="{F26FBE4C-E15F-45B9-8EBE-F831CBCB554A}"/>
    <cellStyle name="Normal 9 6 2 2 2 2 2" xfId="5171" xr:uid="{B2D256D6-1AA4-4E8E-A0F6-264DD74C19A2}"/>
    <cellStyle name="Normal 9 6 2 2 2 3" xfId="4225" xr:uid="{7A1D369B-0F8C-471E-BF01-06E8F8D48F27}"/>
    <cellStyle name="Normal 9 6 2 2 2 3 2" xfId="5172" xr:uid="{3DD4F3CE-A604-4D0D-A993-FF02C88F4BA3}"/>
    <cellStyle name="Normal 9 6 2 2 2 4" xfId="4226" xr:uid="{03BF16B8-CEA2-4B3D-8414-D1D796A9054A}"/>
    <cellStyle name="Normal 9 6 2 2 2 4 2" xfId="5173" xr:uid="{C9618D24-0566-485D-A71B-00E2BC75B011}"/>
    <cellStyle name="Normal 9 6 2 2 2 5" xfId="5170" xr:uid="{EB4D8057-1DD6-41E2-B784-06F50311959B}"/>
    <cellStyle name="Normal 9 6 2 2 3" xfId="2472" xr:uid="{29BA1764-4065-47D9-9301-6D994C9A7E5C}"/>
    <cellStyle name="Normal 9 6 2 2 3 2" xfId="4227" xr:uid="{E955AABD-656A-480F-BA58-E0FAD0C25612}"/>
    <cellStyle name="Normal 9 6 2 2 3 2 2" xfId="5175" xr:uid="{F15EB4F9-1E34-47B2-8362-B3AA5C8D632A}"/>
    <cellStyle name="Normal 9 6 2 2 3 3" xfId="4228" xr:uid="{EAB54AB4-FDEA-453C-A3FD-1F323CA58D0E}"/>
    <cellStyle name="Normal 9 6 2 2 3 3 2" xfId="5176" xr:uid="{82298936-3659-4210-9C4C-515F2F181655}"/>
    <cellStyle name="Normal 9 6 2 2 3 4" xfId="4229" xr:uid="{A5848959-682C-4214-8504-3F3D9814E433}"/>
    <cellStyle name="Normal 9 6 2 2 3 4 2" xfId="5177" xr:uid="{A5560F35-8DF7-42C2-A627-E306C7FF7F85}"/>
    <cellStyle name="Normal 9 6 2 2 3 5" xfId="5174" xr:uid="{40D868B1-34AB-419D-8C50-7ACFFC96E284}"/>
    <cellStyle name="Normal 9 6 2 2 4" xfId="4230" xr:uid="{7F4D12A4-1259-43FA-93D7-969DEEA904BC}"/>
    <cellStyle name="Normal 9 6 2 2 4 2" xfId="5178" xr:uid="{D4CAA91F-A26B-4AD1-9DE2-BDDE61332815}"/>
    <cellStyle name="Normal 9 6 2 2 5" xfId="4231" xr:uid="{FB419DC3-64E1-48A2-BE5F-CFDEB175DC2E}"/>
    <cellStyle name="Normal 9 6 2 2 5 2" xfId="5179" xr:uid="{E82F2CD9-8587-4287-9C81-85447551C146}"/>
    <cellStyle name="Normal 9 6 2 2 6" xfId="4232" xr:uid="{F39FDD1B-89D8-4CA5-B9B3-0291604F1363}"/>
    <cellStyle name="Normal 9 6 2 2 6 2" xfId="5180" xr:uid="{C58260CC-B085-4800-B366-68C4480C7CDD}"/>
    <cellStyle name="Normal 9 6 2 2 7" xfId="5169" xr:uid="{2D4D8026-2165-41AE-AD26-1FC119C0E0EF}"/>
    <cellStyle name="Normal 9 6 2 3" xfId="887" xr:uid="{BBDC880D-217A-48C4-8110-CEE93C3D5C70}"/>
    <cellStyle name="Normal 9 6 2 3 2" xfId="2473" xr:uid="{FF9E7A65-1747-4959-9820-4338A0896CCB}"/>
    <cellStyle name="Normal 9 6 2 3 2 2" xfId="4233" xr:uid="{AE764612-AE2E-4209-9093-7A1B2160639D}"/>
    <cellStyle name="Normal 9 6 2 3 2 2 2" xfId="5183" xr:uid="{78C5E919-D498-4093-98C1-379E15BB1D4A}"/>
    <cellStyle name="Normal 9 6 2 3 2 3" xfId="4234" xr:uid="{DDF1B5C8-9459-49DC-880B-9672D9388DDE}"/>
    <cellStyle name="Normal 9 6 2 3 2 3 2" xfId="5184" xr:uid="{22A330A9-F6B6-4977-842F-6CC184BDD013}"/>
    <cellStyle name="Normal 9 6 2 3 2 4" xfId="4235" xr:uid="{D2574B65-30A2-41AB-B2DF-07C1D92DDFCE}"/>
    <cellStyle name="Normal 9 6 2 3 2 4 2" xfId="5185" xr:uid="{33DB0756-FBBE-46A9-AA0F-9E00F5DB128C}"/>
    <cellStyle name="Normal 9 6 2 3 2 5" xfId="5182" xr:uid="{F78EAD34-F152-4CB7-9DA2-D34C31816955}"/>
    <cellStyle name="Normal 9 6 2 3 3" xfId="4236" xr:uid="{6D92783F-A522-4443-9F90-4822336C4426}"/>
    <cellStyle name="Normal 9 6 2 3 3 2" xfId="5186" xr:uid="{78DB73EE-B3F6-47E2-903E-744AF251AF39}"/>
    <cellStyle name="Normal 9 6 2 3 4" xfId="4237" xr:uid="{AB4D7B10-62C4-4F4A-B03F-B758199E68F5}"/>
    <cellStyle name="Normal 9 6 2 3 4 2" xfId="5187" xr:uid="{9D2147D4-FAD5-4E55-BD14-5B7429FBED20}"/>
    <cellStyle name="Normal 9 6 2 3 5" xfId="4238" xr:uid="{74E7E085-0170-43D9-8B41-7B7B57462FCC}"/>
    <cellStyle name="Normal 9 6 2 3 5 2" xfId="5188" xr:uid="{6311294A-5010-432D-8F9E-A528820BA94D}"/>
    <cellStyle name="Normal 9 6 2 3 6" xfId="5181" xr:uid="{D3C594D4-84AC-4A1C-8CFC-BFC05CF29F56}"/>
    <cellStyle name="Normal 9 6 2 4" xfId="2474" xr:uid="{221FFECA-FCB5-4BBA-9C11-516EE5674E20}"/>
    <cellStyle name="Normal 9 6 2 4 2" xfId="4239" xr:uid="{CB1D5E60-DB45-40E1-B31C-3DCEB7079ACF}"/>
    <cellStyle name="Normal 9 6 2 4 2 2" xfId="5190" xr:uid="{936CEB01-0744-4861-9433-237568CBAE20}"/>
    <cellStyle name="Normal 9 6 2 4 3" xfId="4240" xr:uid="{5781DD12-E3BD-42E4-A165-A71675FB2D66}"/>
    <cellStyle name="Normal 9 6 2 4 3 2" xfId="5191" xr:uid="{4E8B9626-B279-47D4-8E38-273BCED4BC7F}"/>
    <cellStyle name="Normal 9 6 2 4 4" xfId="4241" xr:uid="{6A27A002-4EB0-442C-AFA9-AF4073047546}"/>
    <cellStyle name="Normal 9 6 2 4 4 2" xfId="5192" xr:uid="{456F98D7-9BAA-44E4-A6AA-BAEC7CBB036A}"/>
    <cellStyle name="Normal 9 6 2 4 5" xfId="5189" xr:uid="{EBF8B4FB-BF43-4659-8B76-51D3D26C74B5}"/>
    <cellStyle name="Normal 9 6 2 5" xfId="4242" xr:uid="{B5E557D1-85EA-44DE-8D72-EDC4AAE1064B}"/>
    <cellStyle name="Normal 9 6 2 5 2" xfId="4243" xr:uid="{552B6F06-CF08-453B-9537-23DEAD540D36}"/>
    <cellStyle name="Normal 9 6 2 5 2 2" xfId="5194" xr:uid="{3AE0D96B-8CE9-481B-81AA-EE1572870826}"/>
    <cellStyle name="Normal 9 6 2 5 3" xfId="4244" xr:uid="{4736BBB8-F2E3-4BD4-B608-6E8F742AEFFC}"/>
    <cellStyle name="Normal 9 6 2 5 3 2" xfId="5195" xr:uid="{9EB4959D-45E7-4036-92E8-18197C234451}"/>
    <cellStyle name="Normal 9 6 2 5 4" xfId="4245" xr:uid="{974EE33C-05F7-4A98-9A2D-ECE8FCF6D2F4}"/>
    <cellStyle name="Normal 9 6 2 5 4 2" xfId="5196" xr:uid="{8BA81BB2-A208-4A73-A6F3-B3F1923CB0CD}"/>
    <cellStyle name="Normal 9 6 2 5 5" xfId="5193" xr:uid="{3C420999-342D-4E09-9FD1-69E64AA6DD1C}"/>
    <cellStyle name="Normal 9 6 2 6" xfId="4246" xr:uid="{1E382CD4-60AE-4D62-B494-41DB400AA3BD}"/>
    <cellStyle name="Normal 9 6 2 6 2" xfId="5197" xr:uid="{19FD25D6-DBBA-4A8C-AEC9-FE1FE1726096}"/>
    <cellStyle name="Normal 9 6 2 7" xfId="4247" xr:uid="{C6108C44-2AFC-4A80-A4CB-88DE30A34BA6}"/>
    <cellStyle name="Normal 9 6 2 7 2" xfId="5198" xr:uid="{A7727532-F7A1-4F96-B523-C2251D1E9409}"/>
    <cellStyle name="Normal 9 6 2 8" xfId="4248" xr:uid="{CA36DA8B-C085-469D-8A71-508A2C032448}"/>
    <cellStyle name="Normal 9 6 2 8 2" xfId="5199" xr:uid="{4180B257-C95A-4041-A91B-9655C8F139CB}"/>
    <cellStyle name="Normal 9 6 2 9" xfId="5168" xr:uid="{386FB2FC-728A-4365-9797-BF48D65632A1}"/>
    <cellStyle name="Normal 9 6 3" xfId="424" xr:uid="{FB46F6DA-8F00-4BBA-B8D6-0D1EF7729265}"/>
    <cellStyle name="Normal 9 6 3 2" xfId="888" xr:uid="{18906086-A948-47E9-9B23-0091797B5B2B}"/>
    <cellStyle name="Normal 9 6 3 2 2" xfId="889" xr:uid="{BAE554AE-CE75-47AF-ABD3-009176F7695B}"/>
    <cellStyle name="Normal 9 6 3 2 2 2" xfId="5202" xr:uid="{A27F2907-5033-439A-8489-C421D47194C5}"/>
    <cellStyle name="Normal 9 6 3 2 3" xfId="4249" xr:uid="{30D375FE-D71D-45B7-A9F0-01E38D155A4B}"/>
    <cellStyle name="Normal 9 6 3 2 3 2" xfId="5203" xr:uid="{8BCE0721-D4B7-465B-A2F1-9648A1BF2998}"/>
    <cellStyle name="Normal 9 6 3 2 4" xfId="4250" xr:uid="{21302E83-58D0-41A2-BB73-BE2828E17A51}"/>
    <cellStyle name="Normal 9 6 3 2 4 2" xfId="5204" xr:uid="{EF8DD385-A956-4068-9088-D580212A858A}"/>
    <cellStyle name="Normal 9 6 3 2 5" xfId="5201" xr:uid="{DD99D68B-27B8-4DA0-A8A9-CBC142BCD89F}"/>
    <cellStyle name="Normal 9 6 3 3" xfId="890" xr:uid="{7925098D-C499-40AE-B979-2AFD92EA66BA}"/>
    <cellStyle name="Normal 9 6 3 3 2" xfId="4251" xr:uid="{EA1673EF-791A-40CD-905E-8990660F5D99}"/>
    <cellStyle name="Normal 9 6 3 3 2 2" xfId="5206" xr:uid="{4B387B13-F9CC-48FD-A5F1-9626B751D214}"/>
    <cellStyle name="Normal 9 6 3 3 3" xfId="4252" xr:uid="{3C8F885B-FAA1-4E13-A667-3870228DAB75}"/>
    <cellStyle name="Normal 9 6 3 3 3 2" xfId="5207" xr:uid="{86B38586-D9B4-4BB4-9888-C27B3215E12D}"/>
    <cellStyle name="Normal 9 6 3 3 4" xfId="4253" xr:uid="{56A15B06-BC37-483C-A29B-4373FDA0856B}"/>
    <cellStyle name="Normal 9 6 3 3 4 2" xfId="5208" xr:uid="{8F66AF48-B348-4CD1-9359-E4F3DF138561}"/>
    <cellStyle name="Normal 9 6 3 3 5" xfId="5205" xr:uid="{8E2BDACE-E61F-4960-BE00-FE6C394429DA}"/>
    <cellStyle name="Normal 9 6 3 4" xfId="4254" xr:uid="{960B758A-C1D9-427E-BCE7-76695D48C2DE}"/>
    <cellStyle name="Normal 9 6 3 4 2" xfId="5209" xr:uid="{2AE6D4A7-C156-4982-B583-FA4EF4FB170D}"/>
    <cellStyle name="Normal 9 6 3 5" xfId="4255" xr:uid="{FD0531B5-A06A-40C6-8B68-34406953A4D1}"/>
    <cellStyle name="Normal 9 6 3 5 2" xfId="5210" xr:uid="{BA20802B-B92A-4361-98CD-C8C5CD2E2DC7}"/>
    <cellStyle name="Normal 9 6 3 6" xfId="4256" xr:uid="{3641CC95-104E-4988-9491-465DCEF630E9}"/>
    <cellStyle name="Normal 9 6 3 6 2" xfId="5211" xr:uid="{86C00F93-2F0F-401D-AD7A-69559C37E4CE}"/>
    <cellStyle name="Normal 9 6 3 7" xfId="5200" xr:uid="{B0068B91-2BA9-4528-B850-D6F0949DCF25}"/>
    <cellStyle name="Normal 9 6 4" xfId="425" xr:uid="{1BFBDE49-433E-4508-9875-D9CB56EB66D5}"/>
    <cellStyle name="Normal 9 6 4 2" xfId="891" xr:uid="{E202784D-F9B4-45D1-88E4-A060EB5B7932}"/>
    <cellStyle name="Normal 9 6 4 2 2" xfId="4257" xr:uid="{D38BCEC1-E098-4280-A275-9A40AE4C04F4}"/>
    <cellStyle name="Normal 9 6 4 2 2 2" xfId="5214" xr:uid="{322EEC2A-93BE-4F4B-9EE7-C4B43830A95A}"/>
    <cellStyle name="Normal 9 6 4 2 3" xfId="4258" xr:uid="{66DF09FF-B977-4DB7-B6E6-950A488DF936}"/>
    <cellStyle name="Normal 9 6 4 2 3 2" xfId="5215" xr:uid="{772ABA99-C920-4D26-8ACE-3FA83B449600}"/>
    <cellStyle name="Normal 9 6 4 2 4" xfId="4259" xr:uid="{95DB90E6-0378-4241-9055-66A90347654F}"/>
    <cellStyle name="Normal 9 6 4 2 4 2" xfId="5216" xr:uid="{87DE78B8-366E-4BDC-B3B0-AA9513A796A7}"/>
    <cellStyle name="Normal 9 6 4 2 5" xfId="5213" xr:uid="{71B076A7-37DC-482F-8D11-836ADBAC7E9D}"/>
    <cellStyle name="Normal 9 6 4 3" xfId="4260" xr:uid="{617B4B1C-9FA9-434D-9694-3B1694A3F75D}"/>
    <cellStyle name="Normal 9 6 4 3 2" xfId="5217" xr:uid="{8B2E21C9-C17D-414F-A8DF-D785027BAC8B}"/>
    <cellStyle name="Normal 9 6 4 4" xfId="4261" xr:uid="{6A7C2E4D-B2CE-4F3D-B8CE-133AC092C967}"/>
    <cellStyle name="Normal 9 6 4 4 2" xfId="5218" xr:uid="{D411CD15-047B-4DEB-827B-F8976429B3D8}"/>
    <cellStyle name="Normal 9 6 4 5" xfId="4262" xr:uid="{5A3FE30D-008A-48B4-A117-2B1FDE528030}"/>
    <cellStyle name="Normal 9 6 4 5 2" xfId="5219" xr:uid="{BDFD7726-6A46-4744-AD21-72D2232F6266}"/>
    <cellStyle name="Normal 9 6 4 6" xfId="5212" xr:uid="{0D3A75CC-257F-4F95-9B1F-B2A7D73A83E0}"/>
    <cellStyle name="Normal 9 6 5" xfId="892" xr:uid="{C716140A-7305-480B-9901-E0937CCF0E94}"/>
    <cellStyle name="Normal 9 6 5 2" xfId="4263" xr:uid="{66482856-AC74-49AB-A3FD-AFD94CA983A6}"/>
    <cellStyle name="Normal 9 6 5 2 2" xfId="5221" xr:uid="{A0E2A08D-1DB8-4D11-A114-7337489582A0}"/>
    <cellStyle name="Normal 9 6 5 3" xfId="4264" xr:uid="{188835B0-3EB3-43C6-A7C3-BB556E01CF8C}"/>
    <cellStyle name="Normal 9 6 5 3 2" xfId="5222" xr:uid="{410C43B8-AF12-4F67-ABE0-2BD38296D1F7}"/>
    <cellStyle name="Normal 9 6 5 4" xfId="4265" xr:uid="{71C351B9-B935-44EE-943F-F4BB8B46185A}"/>
    <cellStyle name="Normal 9 6 5 4 2" xfId="5223" xr:uid="{B04CB3F6-1E5D-45F7-8A3C-39D11AF1DAFC}"/>
    <cellStyle name="Normal 9 6 5 5" xfId="5220" xr:uid="{781417BE-1A13-452E-BFDC-E8CC13B0D253}"/>
    <cellStyle name="Normal 9 6 6" xfId="4266" xr:uid="{2CEFF3C2-CF2E-4B29-B13F-3565779457B9}"/>
    <cellStyle name="Normal 9 6 6 2" xfId="4267" xr:uid="{7938A474-A00E-4648-AC91-A9C3643422BE}"/>
    <cellStyle name="Normal 9 6 6 2 2" xfId="5225" xr:uid="{C837E5BE-98C8-4F23-9510-1A4B21760796}"/>
    <cellStyle name="Normal 9 6 6 3" xfId="4268" xr:uid="{391CA3FC-8784-40AD-A5D6-7F184B483696}"/>
    <cellStyle name="Normal 9 6 6 3 2" xfId="5226" xr:uid="{A64795F7-6DF5-4C45-A1A8-DAD8F57DD40E}"/>
    <cellStyle name="Normal 9 6 6 4" xfId="4269" xr:uid="{F68A7251-D261-438A-8A05-C9E7636FF218}"/>
    <cellStyle name="Normal 9 6 6 4 2" xfId="5227" xr:uid="{0E733301-70B8-466A-B10C-E8EC3D8CFE5F}"/>
    <cellStyle name="Normal 9 6 6 5" xfId="5224" xr:uid="{6F0E3D87-A9BD-4183-8E6C-BEEBF6441DFB}"/>
    <cellStyle name="Normal 9 6 7" xfId="4270" xr:uid="{D7A720E1-A4EA-4978-9268-899086BCC55D}"/>
    <cellStyle name="Normal 9 6 7 2" xfId="5228" xr:uid="{8C8A20A2-8FEB-4282-B857-EBAB693BD007}"/>
    <cellStyle name="Normal 9 6 8" xfId="4271" xr:uid="{C2EE6F2F-0ED8-4A39-B433-E3F7AECD94AC}"/>
    <cellStyle name="Normal 9 6 8 2" xfId="5229" xr:uid="{EE32682E-F44F-49D6-8015-FCD000298AC0}"/>
    <cellStyle name="Normal 9 6 9" xfId="4272" xr:uid="{B3C3DABD-0381-431E-B34D-95C49FAE72A6}"/>
    <cellStyle name="Normal 9 6 9 2" xfId="5230" xr:uid="{7C83A66A-6E59-455F-B96D-EBA735EDC649}"/>
    <cellStyle name="Normal 9 7" xfId="182" xr:uid="{BDA5A130-83BF-47F7-B830-04E306B9A4BA}"/>
    <cellStyle name="Normal 9 7 2" xfId="426" xr:uid="{39599335-FC4A-4FE9-8A7E-C0015CD96AF0}"/>
    <cellStyle name="Normal 9 7 2 2" xfId="893" xr:uid="{A3819B73-E22D-496D-884A-9721CD12ABF2}"/>
    <cellStyle name="Normal 9 7 2 2 2" xfId="2475" xr:uid="{AE0C3E89-3252-43E8-85EF-0833437939C8}"/>
    <cellStyle name="Normal 9 7 2 2 2 2" xfId="2476" xr:uid="{2EF19C8D-62AE-4EAD-AE84-E9AFA77E4864}"/>
    <cellStyle name="Normal 9 7 2 2 2 2 2" xfId="5235" xr:uid="{C397E17D-F101-4881-8AA8-500B958D00DB}"/>
    <cellStyle name="Normal 9 7 2 2 2 3" xfId="5234" xr:uid="{1237D9C8-0714-46AA-BD37-EE628B585C53}"/>
    <cellStyle name="Normal 9 7 2 2 3" xfId="2477" xr:uid="{74AC7C13-ED9C-4BBD-BA7B-7F6AE2AC29BF}"/>
    <cellStyle name="Normal 9 7 2 2 3 2" xfId="5236" xr:uid="{6A0933A4-0035-47ED-A840-B3EA51662B3C}"/>
    <cellStyle name="Normal 9 7 2 2 4" xfId="4273" xr:uid="{257466C9-6DF4-4DCE-90AE-706B5D0CD83B}"/>
    <cellStyle name="Normal 9 7 2 2 4 2" xfId="5237" xr:uid="{380AE143-6566-41EE-9B13-329AC392BDDD}"/>
    <cellStyle name="Normal 9 7 2 2 5" xfId="5233" xr:uid="{2D3A65E0-4C02-4DF0-919A-DC77BC6AD637}"/>
    <cellStyle name="Normal 9 7 2 3" xfId="2478" xr:uid="{3D0ECEF1-6568-449E-99EA-08CCB9B83E4A}"/>
    <cellStyle name="Normal 9 7 2 3 2" xfId="2479" xr:uid="{55CDAB23-C77E-4DDE-842E-2E0673609F71}"/>
    <cellStyle name="Normal 9 7 2 3 2 2" xfId="5239" xr:uid="{E6B2C444-6858-4061-A4D0-6B00B2B3DC24}"/>
    <cellStyle name="Normal 9 7 2 3 3" xfId="4274" xr:uid="{ED33A072-0952-41C1-8211-EB0056494F17}"/>
    <cellStyle name="Normal 9 7 2 3 3 2" xfId="5240" xr:uid="{E422E882-1F91-4B9C-8FB1-5B877C24F62B}"/>
    <cellStyle name="Normal 9 7 2 3 4" xfId="4275" xr:uid="{CFE1C2AE-DB82-4225-9217-F696E7152EB1}"/>
    <cellStyle name="Normal 9 7 2 3 4 2" xfId="5241" xr:uid="{3D1F1F62-A572-4378-A2FF-41D6975A5CB5}"/>
    <cellStyle name="Normal 9 7 2 3 5" xfId="5238" xr:uid="{D2014FA6-FA9D-4E33-B4D2-9C9B9EB5E667}"/>
    <cellStyle name="Normal 9 7 2 4" xfId="2480" xr:uid="{856E7BC5-CF27-4FC5-99D7-861CF11E2F31}"/>
    <cellStyle name="Normal 9 7 2 4 2" xfId="5242" xr:uid="{C66BEB39-D2B2-469D-A863-6BB9A86CE61D}"/>
    <cellStyle name="Normal 9 7 2 5" xfId="4276" xr:uid="{6D79A7DF-4B28-4C48-974E-F94458093C71}"/>
    <cellStyle name="Normal 9 7 2 5 2" xfId="5243" xr:uid="{E972B0D2-D339-46F2-BCA0-9EDEEB434ED7}"/>
    <cellStyle name="Normal 9 7 2 6" xfId="4277" xr:uid="{2AF902DC-36EF-4E3E-92ED-6A79C4A18D6B}"/>
    <cellStyle name="Normal 9 7 2 6 2" xfId="5244" xr:uid="{3631FD29-53AC-4D46-B636-E7F20E38F300}"/>
    <cellStyle name="Normal 9 7 2 7" xfId="5232" xr:uid="{76A311DC-A201-4C90-9406-22F7684CD454}"/>
    <cellStyle name="Normal 9 7 3" xfId="894" xr:uid="{AC6D60E2-3639-4BCA-BB68-F7B3EEB4C89D}"/>
    <cellStyle name="Normal 9 7 3 2" xfId="2481" xr:uid="{F1825913-301C-4E58-901B-19A11CFA43D2}"/>
    <cellStyle name="Normal 9 7 3 2 2" xfId="2482" xr:uid="{D1D5BFE2-DDC0-4C85-9D78-2A32CE352D27}"/>
    <cellStyle name="Normal 9 7 3 2 2 2" xfId="5247" xr:uid="{8770001D-6C2F-4F85-BDBC-78D520D8B33E}"/>
    <cellStyle name="Normal 9 7 3 2 3" xfId="4278" xr:uid="{9BF8DC80-2969-4270-BEBD-3087CDD908E0}"/>
    <cellStyle name="Normal 9 7 3 2 3 2" xfId="5248" xr:uid="{82DC7A68-2CD6-49D1-B4CD-477D80467D27}"/>
    <cellStyle name="Normal 9 7 3 2 4" xfId="4279" xr:uid="{69A42245-3823-4D82-9CD7-92AECB86E3EB}"/>
    <cellStyle name="Normal 9 7 3 2 4 2" xfId="5249" xr:uid="{7F053280-4F54-4D0B-ABF5-D090CB7E7576}"/>
    <cellStyle name="Normal 9 7 3 2 5" xfId="5246" xr:uid="{41C5A63B-7256-4A96-8536-65CA03BA4193}"/>
    <cellStyle name="Normal 9 7 3 3" xfId="2483" xr:uid="{2C49265E-8AD4-4D1A-8FF2-3E25C6924FEE}"/>
    <cellStyle name="Normal 9 7 3 3 2" xfId="5250" xr:uid="{40236B20-6F59-42E6-AF4B-4032AE842BE9}"/>
    <cellStyle name="Normal 9 7 3 4" xfId="4280" xr:uid="{2E0BE566-075A-4F87-A518-3A217DB54195}"/>
    <cellStyle name="Normal 9 7 3 4 2" xfId="5251" xr:uid="{FCEF83E8-4EB5-44C0-8947-403149B0E0C4}"/>
    <cellStyle name="Normal 9 7 3 5" xfId="4281" xr:uid="{6EE466DB-014A-40CF-9DCB-39D36FD8B18B}"/>
    <cellStyle name="Normal 9 7 3 5 2" xfId="5252" xr:uid="{13C4FED4-BD94-43EE-A8C9-E8B742BD7D61}"/>
    <cellStyle name="Normal 9 7 3 6" xfId="5245" xr:uid="{A88A3F9E-FEF3-40E3-999F-F5162EA6D2B5}"/>
    <cellStyle name="Normal 9 7 4" xfId="2484" xr:uid="{E4406F44-118C-4FE3-86EA-BA23C261FFF5}"/>
    <cellStyle name="Normal 9 7 4 2" xfId="2485" xr:uid="{BAB6A767-A903-43E9-B4C3-29B751CB4B9A}"/>
    <cellStyle name="Normal 9 7 4 2 2" xfId="5254" xr:uid="{8E81B85B-4D10-4B5B-A83C-9BA75DC09EDD}"/>
    <cellStyle name="Normal 9 7 4 3" xfId="4282" xr:uid="{5ADEF124-B4DC-4704-96B9-8C277B643B82}"/>
    <cellStyle name="Normal 9 7 4 3 2" xfId="5255" xr:uid="{505F0F17-DAE0-4565-BBC4-B7EA6D87CFB8}"/>
    <cellStyle name="Normal 9 7 4 4" xfId="4283" xr:uid="{573EDA06-A003-4FE1-9EEB-F9A7203AC8D2}"/>
    <cellStyle name="Normal 9 7 4 4 2" xfId="5256" xr:uid="{7FDB1352-C840-4923-AE58-8A3D4AB36B0E}"/>
    <cellStyle name="Normal 9 7 4 5" xfId="5253" xr:uid="{D17DF11A-5365-4B75-9DE9-08C59C3BE3E8}"/>
    <cellStyle name="Normal 9 7 5" xfId="2486" xr:uid="{4C8A6BDE-3600-4401-85B7-E93C72A47C3A}"/>
    <cellStyle name="Normal 9 7 5 2" xfId="4284" xr:uid="{8AEB671D-8032-41CD-8175-7D4DCDEE90E8}"/>
    <cellStyle name="Normal 9 7 5 2 2" xfId="5258" xr:uid="{4DF21568-4EA9-4627-9286-1A1AC17DDD88}"/>
    <cellStyle name="Normal 9 7 5 3" xfId="4285" xr:uid="{2C27AAFD-81FD-42DF-8A7A-33107CB6032A}"/>
    <cellStyle name="Normal 9 7 5 3 2" xfId="5259" xr:uid="{CC35ABC9-7C25-4843-ABD4-95E253EBE2FE}"/>
    <cellStyle name="Normal 9 7 5 4" xfId="4286" xr:uid="{A5D4AD70-2CE5-466D-B436-55886E43C1E6}"/>
    <cellStyle name="Normal 9 7 5 4 2" xfId="5260" xr:uid="{D15C6343-AB42-4C3C-ABA0-B97C95BE3D06}"/>
    <cellStyle name="Normal 9 7 5 5" xfId="5257" xr:uid="{AFB1E70D-B7F6-4DBE-8E28-AE2921AA13E6}"/>
    <cellStyle name="Normal 9 7 6" xfId="4287" xr:uid="{B7AD64D4-35FB-405C-8105-DA7520BA0C3C}"/>
    <cellStyle name="Normal 9 7 6 2" xfId="5261" xr:uid="{49C648A1-36E7-45CC-9CB4-47DB936F05C7}"/>
    <cellStyle name="Normal 9 7 7" xfId="4288" xr:uid="{E1A621BD-98AE-486B-BB38-85C8D65A11D5}"/>
    <cellStyle name="Normal 9 7 7 2" xfId="5262" xr:uid="{4B28838C-D0DA-4658-B863-635372AEAF5A}"/>
    <cellStyle name="Normal 9 7 8" xfId="4289" xr:uid="{43C8EBC8-1D2E-4C86-9854-AF7CC2E45270}"/>
    <cellStyle name="Normal 9 7 8 2" xfId="5263" xr:uid="{DDCBF17C-63D8-4EA2-9ABE-0F30B7B58B4E}"/>
    <cellStyle name="Normal 9 7 9" xfId="5231" xr:uid="{8F029C92-002E-4E96-AB4A-C02B1A420885}"/>
    <cellStyle name="Normal 9 8" xfId="427" xr:uid="{24D0F8C6-D030-44DE-851D-9EFA7399B524}"/>
    <cellStyle name="Normal 9 8 2" xfId="895" xr:uid="{E654DE68-6AF9-46B9-9BEC-A918D729AEC5}"/>
    <cellStyle name="Normal 9 8 2 2" xfId="896" xr:uid="{B1AE963F-1CCA-4120-A782-DA66B529BE71}"/>
    <cellStyle name="Normal 9 8 2 2 2" xfId="2487" xr:uid="{61FAE13C-6FEC-45B3-943A-A51DFC92C0D1}"/>
    <cellStyle name="Normal 9 8 2 2 2 2" xfId="5267" xr:uid="{8E2FCC93-8762-43DE-A3A5-4DCC1FCB53C8}"/>
    <cellStyle name="Normal 9 8 2 2 3" xfId="4290" xr:uid="{ED59820C-17A7-4E9E-ACEF-1D9782DE0B11}"/>
    <cellStyle name="Normal 9 8 2 2 3 2" xfId="5268" xr:uid="{CF177A49-BBF0-43BD-8C14-2713883A86B8}"/>
    <cellStyle name="Normal 9 8 2 2 4" xfId="4291" xr:uid="{941A7EA3-EBF9-43BB-B400-5429862C5108}"/>
    <cellStyle name="Normal 9 8 2 2 4 2" xfId="5269" xr:uid="{78071813-5994-471D-ADD8-79D2E08501E6}"/>
    <cellStyle name="Normal 9 8 2 2 5" xfId="5266" xr:uid="{FFE1D318-738C-4C87-863C-F8519B3775F7}"/>
    <cellStyle name="Normal 9 8 2 3" xfId="2488" xr:uid="{E015D1D1-0895-4B9B-BA41-718DAA1EDE77}"/>
    <cellStyle name="Normal 9 8 2 3 2" xfId="5270" xr:uid="{4100237C-18A5-4560-93C9-4E55CCDC695F}"/>
    <cellStyle name="Normal 9 8 2 4" xfId="4292" xr:uid="{6A0A79BD-2BC4-4540-AD88-42961795FE43}"/>
    <cellStyle name="Normal 9 8 2 4 2" xfId="5271" xr:uid="{A7E37C11-DE0C-41C8-A578-948D3C57D885}"/>
    <cellStyle name="Normal 9 8 2 5" xfId="4293" xr:uid="{6C0F137E-6B16-4378-ABAF-B5C647F8E5BE}"/>
    <cellStyle name="Normal 9 8 2 5 2" xfId="5272" xr:uid="{BAADD69A-6839-4EB1-B590-A16DCC6E5F49}"/>
    <cellStyle name="Normal 9 8 2 6" xfId="5265" xr:uid="{D3A10E2B-7A81-47DA-8F1A-FE1E16D5F88D}"/>
    <cellStyle name="Normal 9 8 3" xfId="897" xr:uid="{1D33EDE6-730D-4344-BDF3-6649C23CF486}"/>
    <cellStyle name="Normal 9 8 3 2" xfId="2489" xr:uid="{21FA8E2C-CE40-4A03-8496-873A959C9D16}"/>
    <cellStyle name="Normal 9 8 3 2 2" xfId="5274" xr:uid="{5CF51E2B-FFEA-4EEC-A80D-9AB75B88893A}"/>
    <cellStyle name="Normal 9 8 3 3" xfId="4294" xr:uid="{52DAC1B8-119D-4CDB-9342-AAABC2DE5DD4}"/>
    <cellStyle name="Normal 9 8 3 3 2" xfId="5275" xr:uid="{F8760361-FE90-4BAD-9773-39B42743CAD2}"/>
    <cellStyle name="Normal 9 8 3 4" xfId="4295" xr:uid="{645494F8-8B63-465D-9A91-D8D2146D8A20}"/>
    <cellStyle name="Normal 9 8 3 4 2" xfId="5276" xr:uid="{20E81D24-92A4-4F9A-948C-43F75E8BC94F}"/>
    <cellStyle name="Normal 9 8 3 5" xfId="5273" xr:uid="{8803302A-A357-4623-B59D-9493FCE20DA7}"/>
    <cellStyle name="Normal 9 8 4" xfId="2490" xr:uid="{E220BB0E-5341-41BA-B1CB-83E9F50C181C}"/>
    <cellStyle name="Normal 9 8 4 2" xfId="4296" xr:uid="{06E6C0C4-60E4-4D6E-B194-5505C523A262}"/>
    <cellStyle name="Normal 9 8 4 2 2" xfId="5278" xr:uid="{7F143E8F-560E-4A51-9523-6B52CE9EAFE9}"/>
    <cellStyle name="Normal 9 8 4 3" xfId="4297" xr:uid="{62C2D4F3-D878-43F6-ADE3-D0D9B114A725}"/>
    <cellStyle name="Normal 9 8 4 3 2" xfId="5279" xr:uid="{CACDEE2B-F18D-48D1-B5D9-ABAEBC6D15CD}"/>
    <cellStyle name="Normal 9 8 4 4" xfId="4298" xr:uid="{E2157CF7-2A27-4DE4-A165-BBCA45FEDF58}"/>
    <cellStyle name="Normal 9 8 4 4 2" xfId="5280" xr:uid="{AAE3852A-702D-4AFB-BBFA-D25D1EEEA9B2}"/>
    <cellStyle name="Normal 9 8 4 5" xfId="5277" xr:uid="{077E82DF-F799-495B-8DB0-601D015D5821}"/>
    <cellStyle name="Normal 9 8 5" xfId="4299" xr:uid="{6D97E936-662A-4CA5-B9F1-18543FC2C843}"/>
    <cellStyle name="Normal 9 8 5 2" xfId="5281" xr:uid="{6EE9DFAA-8AFE-477D-AE49-4D77CB12F904}"/>
    <cellStyle name="Normal 9 8 6" xfId="4300" xr:uid="{B62E59C8-7226-4DEB-BBB2-2D150CEADCD4}"/>
    <cellStyle name="Normal 9 8 6 2" xfId="5282" xr:uid="{CE64DD17-B559-4A28-B15C-ECA66D421059}"/>
    <cellStyle name="Normal 9 8 7" xfId="4301" xr:uid="{423F869A-1AF2-4C9E-94EF-C8B0972A0599}"/>
    <cellStyle name="Normal 9 8 7 2" xfId="5283" xr:uid="{D48BABDD-5592-4041-B917-5B26AC692768}"/>
    <cellStyle name="Normal 9 8 8" xfId="5264" xr:uid="{775580CA-C5B9-4D61-AFBD-A5E3A607DEF7}"/>
    <cellStyle name="Normal 9 9" xfId="428" xr:uid="{11979806-6751-4F48-A92B-F4C38C833BDE}"/>
    <cellStyle name="Normal 9 9 2" xfId="898" xr:uid="{289A991A-0649-4129-A6DF-72111B8513F4}"/>
    <cellStyle name="Normal 9 9 2 2" xfId="2491" xr:uid="{32EC7294-7FE4-47CA-A12B-84FBBD7160C0}"/>
    <cellStyle name="Normal 9 9 2 2 2" xfId="5286" xr:uid="{ABC8A35B-16F2-4E8D-B9C9-064718D6A957}"/>
    <cellStyle name="Normal 9 9 2 3" xfId="4302" xr:uid="{6B5CFC67-A52C-4C92-8FA2-F1E6D6D296B1}"/>
    <cellStyle name="Normal 9 9 2 3 2" xfId="5287" xr:uid="{A088DAAF-5670-42B0-A03D-92CEC6307C9C}"/>
    <cellStyle name="Normal 9 9 2 4" xfId="4303" xr:uid="{4BCE337A-F952-490B-A61C-251941262CF3}"/>
    <cellStyle name="Normal 9 9 2 4 2" xfId="5288" xr:uid="{1C07FF42-44F2-4F9C-9214-84345D89F2B5}"/>
    <cellStyle name="Normal 9 9 2 5" xfId="5285" xr:uid="{97FE73A7-86DD-42C3-9870-46B635FB30BC}"/>
    <cellStyle name="Normal 9 9 3" xfId="2492" xr:uid="{F048AE3C-8DFD-4788-9DD8-4DC09DFE92AD}"/>
    <cellStyle name="Normal 9 9 3 2" xfId="4304" xr:uid="{EFFC00B6-0047-4F54-ADCC-7D0FBAF4AC77}"/>
    <cellStyle name="Normal 9 9 3 2 2" xfId="5290" xr:uid="{4BFA2481-94B7-49A0-84B8-68163D4AB6C8}"/>
    <cellStyle name="Normal 9 9 3 3" xfId="4305" xr:uid="{62116CFE-CABB-475D-9E9F-BF731076DEA0}"/>
    <cellStyle name="Normal 9 9 3 3 2" xfId="5291" xr:uid="{EF573115-D173-4BE1-893B-5B4BA470845E}"/>
    <cellStyle name="Normal 9 9 3 4" xfId="4306" xr:uid="{3FDA74E2-9A17-417C-AAB4-AAEB2824936C}"/>
    <cellStyle name="Normal 9 9 3 4 2" xfId="5292" xr:uid="{9AE04586-11A0-4752-A997-EC9E7EDA248B}"/>
    <cellStyle name="Normal 9 9 3 5" xfId="5289" xr:uid="{93117507-6EAB-4960-AFA5-998EE43968AE}"/>
    <cellStyle name="Normal 9 9 4" xfId="4307" xr:uid="{1A99C394-CD44-4E7C-B9F9-69B2C1238492}"/>
    <cellStyle name="Normal 9 9 4 2" xfId="5293" xr:uid="{C98FA7A4-5030-4BA3-88E1-27CFDE861FF1}"/>
    <cellStyle name="Normal 9 9 5" xfId="4308" xr:uid="{FED5C61A-A75F-4F1F-9D31-89D585C0037D}"/>
    <cellStyle name="Normal 9 9 5 2" xfId="5294" xr:uid="{E4C52C10-339E-4617-8FDC-01D17E9A0EE2}"/>
    <cellStyle name="Normal 9 9 6" xfId="4309" xr:uid="{77402F08-1E78-44C9-A97C-A147E167AA21}"/>
    <cellStyle name="Normal 9 9 6 2" xfId="5295" xr:uid="{487FFACF-DA7C-4F9D-B6F8-FE879D22421F}"/>
    <cellStyle name="Normal 9 9 7" xfId="5284" xr:uid="{30157170-636E-4641-A461-7166A2A8531B}"/>
    <cellStyle name="Percent 2" xfId="183" xr:uid="{F0532896-BCB9-4A23-B978-0659FE2340BC}"/>
    <cellStyle name="Percent 2 2" xfId="5296" xr:uid="{D8E1DBD1-CF1E-40C0-A15B-3710E5222E88}"/>
    <cellStyle name="Гиперссылка 2" xfId="4" xr:uid="{49BAA0F8-B3D3-41B5-87DD-435502328B29}"/>
    <cellStyle name="Гиперссылка 2 2" xfId="5297" xr:uid="{4FB520C4-D83C-4A7C-8C18-DE04423FF2BE}"/>
    <cellStyle name="Обычный 2" xfId="1" xr:uid="{A3CD5D5E-4502-4158-8112-08CDD679ACF5}"/>
    <cellStyle name="Обычный 2 2" xfId="5" xr:uid="{D19F253E-EE9B-4476-9D91-2EE3A6D7A3DC}"/>
    <cellStyle name="Обычный 2 2 2" xfId="5299" xr:uid="{14126C88-663E-4261-8AE0-3CCC536F31CF}"/>
    <cellStyle name="Обычный 2 3" xfId="5298" xr:uid="{FDCFC871-B081-4750-A20D-5B51F444F0FE}"/>
    <cellStyle name="常规_Sheet1_1" xfId="4411" xr:uid="{C2244F3F-C045-4575-AE45-E244259DE09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13"/>
  <sheetViews>
    <sheetView tabSelected="1" zoomScale="90" zoomScaleNormal="90" workbookViewId="0">
      <selection activeCell="I201" sqref="I20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892</v>
      </c>
      <c r="C10" s="120"/>
      <c r="D10" s="120"/>
      <c r="E10" s="120"/>
      <c r="F10" s="115"/>
      <c r="G10" s="116"/>
      <c r="H10" s="116" t="s">
        <v>892</v>
      </c>
      <c r="I10" s="120"/>
      <c r="J10" s="140">
        <v>51347</v>
      </c>
      <c r="K10" s="115"/>
    </row>
    <row r="11" spans="1:11">
      <c r="A11" s="114"/>
      <c r="B11" s="114" t="s">
        <v>893</v>
      </c>
      <c r="C11" s="120"/>
      <c r="D11" s="120"/>
      <c r="E11" s="120"/>
      <c r="F11" s="115"/>
      <c r="G11" s="116"/>
      <c r="H11" s="116" t="s">
        <v>893</v>
      </c>
      <c r="I11" s="120"/>
      <c r="J11" s="141"/>
      <c r="K11" s="115"/>
    </row>
    <row r="12" spans="1:11">
      <c r="A12" s="114"/>
      <c r="B12" s="114" t="s">
        <v>894</v>
      </c>
      <c r="C12" s="120"/>
      <c r="D12" s="120"/>
      <c r="E12" s="120"/>
      <c r="F12" s="115"/>
      <c r="G12" s="116"/>
      <c r="H12" s="116" t="s">
        <v>894</v>
      </c>
      <c r="I12" s="120"/>
      <c r="J12" s="120"/>
      <c r="K12" s="115"/>
    </row>
    <row r="13" spans="1:11">
      <c r="A13" s="114"/>
      <c r="B13" s="114" t="s">
        <v>895</v>
      </c>
      <c r="C13" s="120"/>
      <c r="D13" s="120"/>
      <c r="E13" s="120"/>
      <c r="F13" s="115"/>
      <c r="G13" s="116"/>
      <c r="H13" s="116" t="s">
        <v>895</v>
      </c>
      <c r="I13" s="120"/>
      <c r="J13" s="99" t="s">
        <v>11</v>
      </c>
      <c r="K13" s="115"/>
    </row>
    <row r="14" spans="1:11" ht="15" customHeight="1">
      <c r="A14" s="114"/>
      <c r="B14" s="114" t="s">
        <v>712</v>
      </c>
      <c r="C14" s="120"/>
      <c r="D14" s="120"/>
      <c r="E14" s="120"/>
      <c r="F14" s="115"/>
      <c r="G14" s="116"/>
      <c r="H14" s="116" t="s">
        <v>712</v>
      </c>
      <c r="I14" s="120"/>
      <c r="J14" s="142">
        <v>45177</v>
      </c>
      <c r="K14" s="115"/>
    </row>
    <row r="15" spans="1:11" ht="15" customHeight="1">
      <c r="A15" s="114"/>
      <c r="B15" s="6" t="s">
        <v>6</v>
      </c>
      <c r="C15" s="7"/>
      <c r="D15" s="7"/>
      <c r="E15" s="7"/>
      <c r="F15" s="8"/>
      <c r="G15" s="116"/>
      <c r="H15" s="9" t="s">
        <v>6</v>
      </c>
      <c r="I15" s="120"/>
      <c r="J15" s="143"/>
      <c r="K15" s="115"/>
    </row>
    <row r="16" spans="1:11" ht="15" customHeight="1">
      <c r="A16" s="114"/>
      <c r="B16" s="120"/>
      <c r="C16" s="120"/>
      <c r="D16" s="120"/>
      <c r="E16" s="120"/>
      <c r="F16" s="120"/>
      <c r="G16" s="120"/>
      <c r="H16" s="120"/>
      <c r="I16" s="123" t="s">
        <v>142</v>
      </c>
      <c r="J16" s="129">
        <v>39908</v>
      </c>
      <c r="K16" s="115"/>
    </row>
    <row r="17" spans="1:11">
      <c r="A17" s="114"/>
      <c r="B17" s="120" t="s">
        <v>713</v>
      </c>
      <c r="C17" s="120"/>
      <c r="D17" s="120"/>
      <c r="E17" s="120"/>
      <c r="F17" s="120"/>
      <c r="G17" s="120"/>
      <c r="H17" s="120"/>
      <c r="I17" s="123" t="s">
        <v>143</v>
      </c>
      <c r="J17" s="129" t="s">
        <v>896</v>
      </c>
      <c r="K17" s="115"/>
    </row>
    <row r="18" spans="1:11" ht="18">
      <c r="A18" s="114"/>
      <c r="B18" s="120" t="s">
        <v>714</v>
      </c>
      <c r="C18" s="120"/>
      <c r="D18" s="120"/>
      <c r="E18" s="120"/>
      <c r="F18" s="120"/>
      <c r="G18" s="120"/>
      <c r="H18" s="120"/>
      <c r="I18" s="122" t="s">
        <v>258</v>
      </c>
      <c r="J18" s="104" t="s">
        <v>825</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4" t="s">
        <v>201</v>
      </c>
      <c r="G20" s="145"/>
      <c r="H20" s="100" t="s">
        <v>169</v>
      </c>
      <c r="I20" s="100" t="s">
        <v>202</v>
      </c>
      <c r="J20" s="100" t="s">
        <v>21</v>
      </c>
      <c r="K20" s="115"/>
    </row>
    <row r="21" spans="1:11">
      <c r="A21" s="114"/>
      <c r="B21" s="105"/>
      <c r="C21" s="105"/>
      <c r="D21" s="106"/>
      <c r="E21" s="106"/>
      <c r="F21" s="146"/>
      <c r="G21" s="147"/>
      <c r="H21" s="105" t="s">
        <v>141</v>
      </c>
      <c r="I21" s="105"/>
      <c r="J21" s="105"/>
      <c r="K21" s="115"/>
    </row>
    <row r="22" spans="1:11" ht="36">
      <c r="A22" s="114"/>
      <c r="B22" s="107">
        <v>6</v>
      </c>
      <c r="C22" s="10" t="s">
        <v>715</v>
      </c>
      <c r="D22" s="118" t="s">
        <v>715</v>
      </c>
      <c r="E22" s="118" t="s">
        <v>716</v>
      </c>
      <c r="F22" s="136" t="s">
        <v>239</v>
      </c>
      <c r="G22" s="137"/>
      <c r="H22" s="11" t="s">
        <v>717</v>
      </c>
      <c r="I22" s="14">
        <v>1.96</v>
      </c>
      <c r="J22" s="109">
        <f t="shared" ref="J22:J53" si="0">I22*B22</f>
        <v>11.76</v>
      </c>
      <c r="K22" s="115"/>
    </row>
    <row r="23" spans="1:11" ht="36">
      <c r="A23" s="114"/>
      <c r="B23" s="107">
        <v>2</v>
      </c>
      <c r="C23" s="10" t="s">
        <v>715</v>
      </c>
      <c r="D23" s="118" t="s">
        <v>715</v>
      </c>
      <c r="E23" s="118" t="s">
        <v>716</v>
      </c>
      <c r="F23" s="136" t="s">
        <v>348</v>
      </c>
      <c r="G23" s="137"/>
      <c r="H23" s="11" t="s">
        <v>717</v>
      </c>
      <c r="I23" s="14">
        <v>1.96</v>
      </c>
      <c r="J23" s="109">
        <f t="shared" si="0"/>
        <v>3.92</v>
      </c>
      <c r="K23" s="115"/>
    </row>
    <row r="24" spans="1:11" ht="36">
      <c r="A24" s="114"/>
      <c r="B24" s="107">
        <v>6</v>
      </c>
      <c r="C24" s="10" t="s">
        <v>445</v>
      </c>
      <c r="D24" s="118" t="s">
        <v>445</v>
      </c>
      <c r="E24" s="118" t="s">
        <v>28</v>
      </c>
      <c r="F24" s="136" t="s">
        <v>239</v>
      </c>
      <c r="G24" s="137"/>
      <c r="H24" s="11" t="s">
        <v>447</v>
      </c>
      <c r="I24" s="14">
        <v>2.82</v>
      </c>
      <c r="J24" s="109">
        <f t="shared" si="0"/>
        <v>16.919999999999998</v>
      </c>
      <c r="K24" s="115"/>
    </row>
    <row r="25" spans="1:11" ht="24">
      <c r="A25" s="114"/>
      <c r="B25" s="107">
        <v>2</v>
      </c>
      <c r="C25" s="10" t="s">
        <v>718</v>
      </c>
      <c r="D25" s="118" t="s">
        <v>718</v>
      </c>
      <c r="E25" s="118" t="s">
        <v>28</v>
      </c>
      <c r="F25" s="136" t="s">
        <v>271</v>
      </c>
      <c r="G25" s="137"/>
      <c r="H25" s="11" t="s">
        <v>719</v>
      </c>
      <c r="I25" s="14">
        <v>0.65</v>
      </c>
      <c r="J25" s="109">
        <f t="shared" si="0"/>
        <v>1.3</v>
      </c>
      <c r="K25" s="115"/>
    </row>
    <row r="26" spans="1:11" ht="24">
      <c r="A26" s="114"/>
      <c r="B26" s="107">
        <v>15</v>
      </c>
      <c r="C26" s="10" t="s">
        <v>720</v>
      </c>
      <c r="D26" s="118" t="s">
        <v>720</v>
      </c>
      <c r="E26" s="118" t="s">
        <v>298</v>
      </c>
      <c r="F26" s="136" t="s">
        <v>210</v>
      </c>
      <c r="G26" s="137"/>
      <c r="H26" s="11" t="s">
        <v>721</v>
      </c>
      <c r="I26" s="14">
        <v>0.8</v>
      </c>
      <c r="J26" s="109">
        <f t="shared" si="0"/>
        <v>12</v>
      </c>
      <c r="K26" s="115"/>
    </row>
    <row r="27" spans="1:11" ht="24">
      <c r="A27" s="114"/>
      <c r="B27" s="107">
        <v>15</v>
      </c>
      <c r="C27" s="10" t="s">
        <v>720</v>
      </c>
      <c r="D27" s="118" t="s">
        <v>720</v>
      </c>
      <c r="E27" s="118" t="s">
        <v>298</v>
      </c>
      <c r="F27" s="136" t="s">
        <v>239</v>
      </c>
      <c r="G27" s="137"/>
      <c r="H27" s="11" t="s">
        <v>721</v>
      </c>
      <c r="I27" s="14">
        <v>0.8</v>
      </c>
      <c r="J27" s="109">
        <f t="shared" si="0"/>
        <v>12</v>
      </c>
      <c r="K27" s="115"/>
    </row>
    <row r="28" spans="1:11" ht="24">
      <c r="A28" s="114"/>
      <c r="B28" s="107">
        <v>1</v>
      </c>
      <c r="C28" s="10" t="s">
        <v>722</v>
      </c>
      <c r="D28" s="118" t="s">
        <v>722</v>
      </c>
      <c r="E28" s="118"/>
      <c r="F28" s="136"/>
      <c r="G28" s="137"/>
      <c r="H28" s="11" t="s">
        <v>723</v>
      </c>
      <c r="I28" s="14">
        <v>23.27</v>
      </c>
      <c r="J28" s="109">
        <f t="shared" si="0"/>
        <v>23.27</v>
      </c>
      <c r="K28" s="115"/>
    </row>
    <row r="29" spans="1:11" ht="24">
      <c r="A29" s="114"/>
      <c r="B29" s="107">
        <v>1</v>
      </c>
      <c r="C29" s="10" t="s">
        <v>724</v>
      </c>
      <c r="D29" s="118" t="s">
        <v>724</v>
      </c>
      <c r="E29" s="118"/>
      <c r="F29" s="136"/>
      <c r="G29" s="137"/>
      <c r="H29" s="11" t="s">
        <v>725</v>
      </c>
      <c r="I29" s="14">
        <v>39.9</v>
      </c>
      <c r="J29" s="109">
        <f t="shared" si="0"/>
        <v>39.9</v>
      </c>
      <c r="K29" s="115"/>
    </row>
    <row r="30" spans="1:11" ht="24">
      <c r="A30" s="114"/>
      <c r="B30" s="107">
        <v>2</v>
      </c>
      <c r="C30" s="10" t="s">
        <v>726</v>
      </c>
      <c r="D30" s="118" t="s">
        <v>826</v>
      </c>
      <c r="E30" s="118" t="s">
        <v>727</v>
      </c>
      <c r="F30" s="136"/>
      <c r="G30" s="137"/>
      <c r="H30" s="11" t="s">
        <v>728</v>
      </c>
      <c r="I30" s="14">
        <v>1.26</v>
      </c>
      <c r="J30" s="109">
        <f t="shared" si="0"/>
        <v>2.52</v>
      </c>
      <c r="K30" s="115"/>
    </row>
    <row r="31" spans="1:11" ht="24">
      <c r="A31" s="114"/>
      <c r="B31" s="107">
        <v>2</v>
      </c>
      <c r="C31" s="10" t="s">
        <v>726</v>
      </c>
      <c r="D31" s="118" t="s">
        <v>827</v>
      </c>
      <c r="E31" s="118" t="s">
        <v>729</v>
      </c>
      <c r="F31" s="136"/>
      <c r="G31" s="137"/>
      <c r="H31" s="11" t="s">
        <v>728</v>
      </c>
      <c r="I31" s="14">
        <v>1.26</v>
      </c>
      <c r="J31" s="109">
        <f t="shared" si="0"/>
        <v>2.52</v>
      </c>
      <c r="K31" s="115"/>
    </row>
    <row r="32" spans="1:11">
      <c r="A32" s="114"/>
      <c r="B32" s="107">
        <v>2</v>
      </c>
      <c r="C32" s="10" t="s">
        <v>730</v>
      </c>
      <c r="D32" s="118" t="s">
        <v>828</v>
      </c>
      <c r="E32" s="118" t="s">
        <v>731</v>
      </c>
      <c r="F32" s="136"/>
      <c r="G32" s="137"/>
      <c r="H32" s="11" t="s">
        <v>732</v>
      </c>
      <c r="I32" s="14">
        <v>1.68</v>
      </c>
      <c r="J32" s="109">
        <f t="shared" si="0"/>
        <v>3.36</v>
      </c>
      <c r="K32" s="115"/>
    </row>
    <row r="33" spans="1:11">
      <c r="A33" s="114"/>
      <c r="B33" s="107">
        <v>2</v>
      </c>
      <c r="C33" s="10" t="s">
        <v>730</v>
      </c>
      <c r="D33" s="118" t="s">
        <v>829</v>
      </c>
      <c r="E33" s="118" t="s">
        <v>733</v>
      </c>
      <c r="F33" s="136"/>
      <c r="G33" s="137"/>
      <c r="H33" s="11" t="s">
        <v>732</v>
      </c>
      <c r="I33" s="14">
        <v>1.86</v>
      </c>
      <c r="J33" s="109">
        <f t="shared" si="0"/>
        <v>3.72</v>
      </c>
      <c r="K33" s="115"/>
    </row>
    <row r="34" spans="1:11">
      <c r="A34" s="114"/>
      <c r="B34" s="107">
        <v>2</v>
      </c>
      <c r="C34" s="10" t="s">
        <v>730</v>
      </c>
      <c r="D34" s="118" t="s">
        <v>830</v>
      </c>
      <c r="E34" s="118" t="s">
        <v>734</v>
      </c>
      <c r="F34" s="136"/>
      <c r="G34" s="137"/>
      <c r="H34" s="11" t="s">
        <v>732</v>
      </c>
      <c r="I34" s="14">
        <v>2.0499999999999998</v>
      </c>
      <c r="J34" s="109">
        <f t="shared" si="0"/>
        <v>4.0999999999999996</v>
      </c>
      <c r="K34" s="115"/>
    </row>
    <row r="35" spans="1:11">
      <c r="A35" s="114"/>
      <c r="B35" s="107">
        <v>2</v>
      </c>
      <c r="C35" s="10" t="s">
        <v>730</v>
      </c>
      <c r="D35" s="118" t="s">
        <v>831</v>
      </c>
      <c r="E35" s="118" t="s">
        <v>735</v>
      </c>
      <c r="F35" s="136"/>
      <c r="G35" s="137"/>
      <c r="H35" s="11" t="s">
        <v>732</v>
      </c>
      <c r="I35" s="14">
        <v>2.2400000000000002</v>
      </c>
      <c r="J35" s="109">
        <f t="shared" si="0"/>
        <v>4.4800000000000004</v>
      </c>
      <c r="K35" s="115"/>
    </row>
    <row r="36" spans="1:11" ht="24">
      <c r="A36" s="114"/>
      <c r="B36" s="107">
        <v>4</v>
      </c>
      <c r="C36" s="10" t="s">
        <v>736</v>
      </c>
      <c r="D36" s="118" t="s">
        <v>832</v>
      </c>
      <c r="E36" s="118" t="s">
        <v>729</v>
      </c>
      <c r="F36" s="136" t="s">
        <v>737</v>
      </c>
      <c r="G36" s="137"/>
      <c r="H36" s="11" t="s">
        <v>738</v>
      </c>
      <c r="I36" s="14">
        <v>1.86</v>
      </c>
      <c r="J36" s="109">
        <f t="shared" si="0"/>
        <v>7.44</v>
      </c>
      <c r="K36" s="115"/>
    </row>
    <row r="37" spans="1:11" ht="24">
      <c r="A37" s="114"/>
      <c r="B37" s="107">
        <v>4</v>
      </c>
      <c r="C37" s="10" t="s">
        <v>736</v>
      </c>
      <c r="D37" s="118" t="s">
        <v>833</v>
      </c>
      <c r="E37" s="118" t="s">
        <v>739</v>
      </c>
      <c r="F37" s="136" t="s">
        <v>740</v>
      </c>
      <c r="G37" s="137"/>
      <c r="H37" s="11" t="s">
        <v>738</v>
      </c>
      <c r="I37" s="14">
        <v>2.0499999999999998</v>
      </c>
      <c r="J37" s="109">
        <f t="shared" si="0"/>
        <v>8.1999999999999993</v>
      </c>
      <c r="K37" s="115"/>
    </row>
    <row r="38" spans="1:11" ht="24">
      <c r="A38" s="114"/>
      <c r="B38" s="107">
        <v>4</v>
      </c>
      <c r="C38" s="10" t="s">
        <v>736</v>
      </c>
      <c r="D38" s="118" t="s">
        <v>833</v>
      </c>
      <c r="E38" s="118" t="s">
        <v>739</v>
      </c>
      <c r="F38" s="136" t="s">
        <v>737</v>
      </c>
      <c r="G38" s="137"/>
      <c r="H38" s="11" t="s">
        <v>738</v>
      </c>
      <c r="I38" s="14">
        <v>2.0499999999999998</v>
      </c>
      <c r="J38" s="109">
        <f t="shared" si="0"/>
        <v>8.1999999999999993</v>
      </c>
      <c r="K38" s="115"/>
    </row>
    <row r="39" spans="1:11" ht="24">
      <c r="A39" s="114"/>
      <c r="B39" s="107">
        <v>4</v>
      </c>
      <c r="C39" s="10" t="s">
        <v>736</v>
      </c>
      <c r="D39" s="118" t="s">
        <v>834</v>
      </c>
      <c r="E39" s="118" t="s">
        <v>731</v>
      </c>
      <c r="F39" s="136" t="s">
        <v>740</v>
      </c>
      <c r="G39" s="137"/>
      <c r="H39" s="11" t="s">
        <v>738</v>
      </c>
      <c r="I39" s="14">
        <v>2.2799999999999998</v>
      </c>
      <c r="J39" s="109">
        <f t="shared" si="0"/>
        <v>9.1199999999999992</v>
      </c>
      <c r="K39" s="115"/>
    </row>
    <row r="40" spans="1:11" ht="24">
      <c r="A40" s="114"/>
      <c r="B40" s="107">
        <v>4</v>
      </c>
      <c r="C40" s="10" t="s">
        <v>736</v>
      </c>
      <c r="D40" s="118" t="s">
        <v>834</v>
      </c>
      <c r="E40" s="118" t="s">
        <v>731</v>
      </c>
      <c r="F40" s="136" t="s">
        <v>737</v>
      </c>
      <c r="G40" s="137"/>
      <c r="H40" s="11" t="s">
        <v>738</v>
      </c>
      <c r="I40" s="14">
        <v>2.2799999999999998</v>
      </c>
      <c r="J40" s="109">
        <f t="shared" si="0"/>
        <v>9.1199999999999992</v>
      </c>
      <c r="K40" s="115"/>
    </row>
    <row r="41" spans="1:11" ht="24">
      <c r="A41" s="114"/>
      <c r="B41" s="107">
        <v>4</v>
      </c>
      <c r="C41" s="10" t="s">
        <v>736</v>
      </c>
      <c r="D41" s="118" t="s">
        <v>835</v>
      </c>
      <c r="E41" s="118" t="s">
        <v>733</v>
      </c>
      <c r="F41" s="136" t="s">
        <v>740</v>
      </c>
      <c r="G41" s="137"/>
      <c r="H41" s="11" t="s">
        <v>738</v>
      </c>
      <c r="I41" s="14">
        <v>2.66</v>
      </c>
      <c r="J41" s="109">
        <f t="shared" si="0"/>
        <v>10.64</v>
      </c>
      <c r="K41" s="115"/>
    </row>
    <row r="42" spans="1:11" ht="24">
      <c r="A42" s="114"/>
      <c r="B42" s="107">
        <v>4</v>
      </c>
      <c r="C42" s="10" t="s">
        <v>736</v>
      </c>
      <c r="D42" s="118" t="s">
        <v>835</v>
      </c>
      <c r="E42" s="118" t="s">
        <v>733</v>
      </c>
      <c r="F42" s="136" t="s">
        <v>737</v>
      </c>
      <c r="G42" s="137"/>
      <c r="H42" s="11" t="s">
        <v>738</v>
      </c>
      <c r="I42" s="14">
        <v>2.66</v>
      </c>
      <c r="J42" s="109">
        <f t="shared" si="0"/>
        <v>10.64</v>
      </c>
      <c r="K42" s="115"/>
    </row>
    <row r="43" spans="1:11" ht="24">
      <c r="A43" s="114"/>
      <c r="B43" s="107">
        <v>4</v>
      </c>
      <c r="C43" s="10" t="s">
        <v>736</v>
      </c>
      <c r="D43" s="118" t="s">
        <v>836</v>
      </c>
      <c r="E43" s="118" t="s">
        <v>734</v>
      </c>
      <c r="F43" s="136" t="s">
        <v>740</v>
      </c>
      <c r="G43" s="137"/>
      <c r="H43" s="11" t="s">
        <v>738</v>
      </c>
      <c r="I43" s="14">
        <v>3.08</v>
      </c>
      <c r="J43" s="109">
        <f t="shared" si="0"/>
        <v>12.32</v>
      </c>
      <c r="K43" s="115"/>
    </row>
    <row r="44" spans="1:11" ht="24">
      <c r="A44" s="114"/>
      <c r="B44" s="107">
        <v>4</v>
      </c>
      <c r="C44" s="10" t="s">
        <v>736</v>
      </c>
      <c r="D44" s="118" t="s">
        <v>836</v>
      </c>
      <c r="E44" s="118" t="s">
        <v>734</v>
      </c>
      <c r="F44" s="136" t="s">
        <v>737</v>
      </c>
      <c r="G44" s="137"/>
      <c r="H44" s="11" t="s">
        <v>738</v>
      </c>
      <c r="I44" s="14">
        <v>3.08</v>
      </c>
      <c r="J44" s="109">
        <f t="shared" si="0"/>
        <v>12.32</v>
      </c>
      <c r="K44" s="115"/>
    </row>
    <row r="45" spans="1:11" ht="24">
      <c r="A45" s="114"/>
      <c r="B45" s="107">
        <v>4</v>
      </c>
      <c r="C45" s="10" t="s">
        <v>736</v>
      </c>
      <c r="D45" s="118" t="s">
        <v>837</v>
      </c>
      <c r="E45" s="118" t="s">
        <v>735</v>
      </c>
      <c r="F45" s="136" t="s">
        <v>737</v>
      </c>
      <c r="G45" s="137"/>
      <c r="H45" s="11" t="s">
        <v>738</v>
      </c>
      <c r="I45" s="14">
        <v>3.55</v>
      </c>
      <c r="J45" s="109">
        <f t="shared" si="0"/>
        <v>14.2</v>
      </c>
      <c r="K45" s="115"/>
    </row>
    <row r="46" spans="1:11">
      <c r="A46" s="114"/>
      <c r="B46" s="107">
        <v>10</v>
      </c>
      <c r="C46" s="10" t="s">
        <v>741</v>
      </c>
      <c r="D46" s="118" t="s">
        <v>838</v>
      </c>
      <c r="E46" s="118" t="s">
        <v>294</v>
      </c>
      <c r="F46" s="136"/>
      <c r="G46" s="137"/>
      <c r="H46" s="11" t="s">
        <v>742</v>
      </c>
      <c r="I46" s="14">
        <v>0.93</v>
      </c>
      <c r="J46" s="109">
        <f t="shared" si="0"/>
        <v>9.3000000000000007</v>
      </c>
      <c r="K46" s="115"/>
    </row>
    <row r="47" spans="1:11">
      <c r="A47" s="114"/>
      <c r="B47" s="107">
        <v>10</v>
      </c>
      <c r="C47" s="10" t="s">
        <v>741</v>
      </c>
      <c r="D47" s="118" t="s">
        <v>839</v>
      </c>
      <c r="E47" s="118" t="s">
        <v>314</v>
      </c>
      <c r="F47" s="136"/>
      <c r="G47" s="137"/>
      <c r="H47" s="11" t="s">
        <v>742</v>
      </c>
      <c r="I47" s="14">
        <v>0.93</v>
      </c>
      <c r="J47" s="109">
        <f t="shared" si="0"/>
        <v>9.3000000000000007</v>
      </c>
      <c r="K47" s="115"/>
    </row>
    <row r="48" spans="1:11">
      <c r="A48" s="114"/>
      <c r="B48" s="107">
        <v>10</v>
      </c>
      <c r="C48" s="10" t="s">
        <v>743</v>
      </c>
      <c r="D48" s="118" t="s">
        <v>840</v>
      </c>
      <c r="E48" s="118" t="s">
        <v>314</v>
      </c>
      <c r="F48" s="136"/>
      <c r="G48" s="137"/>
      <c r="H48" s="11" t="s">
        <v>744</v>
      </c>
      <c r="I48" s="14">
        <v>0.93</v>
      </c>
      <c r="J48" s="109">
        <f t="shared" si="0"/>
        <v>9.3000000000000007</v>
      </c>
      <c r="K48" s="115"/>
    </row>
    <row r="49" spans="1:11" ht="24">
      <c r="A49" s="114"/>
      <c r="B49" s="107">
        <v>10</v>
      </c>
      <c r="C49" s="10" t="s">
        <v>745</v>
      </c>
      <c r="D49" s="118" t="s">
        <v>745</v>
      </c>
      <c r="E49" s="118" t="s">
        <v>107</v>
      </c>
      <c r="F49" s="136"/>
      <c r="G49" s="137"/>
      <c r="H49" s="11" t="s">
        <v>746</v>
      </c>
      <c r="I49" s="14">
        <v>1.58</v>
      </c>
      <c r="J49" s="109">
        <f t="shared" si="0"/>
        <v>15.8</v>
      </c>
      <c r="K49" s="115"/>
    </row>
    <row r="50" spans="1:11" ht="24">
      <c r="A50" s="114"/>
      <c r="B50" s="107">
        <v>6</v>
      </c>
      <c r="C50" s="10" t="s">
        <v>747</v>
      </c>
      <c r="D50" s="118" t="s">
        <v>747</v>
      </c>
      <c r="E50" s="118" t="s">
        <v>107</v>
      </c>
      <c r="F50" s="136"/>
      <c r="G50" s="137"/>
      <c r="H50" s="11" t="s">
        <v>748</v>
      </c>
      <c r="I50" s="14">
        <v>1.53</v>
      </c>
      <c r="J50" s="109">
        <f t="shared" si="0"/>
        <v>9.18</v>
      </c>
      <c r="K50" s="115"/>
    </row>
    <row r="51" spans="1:11" ht="24">
      <c r="A51" s="114"/>
      <c r="B51" s="107">
        <v>6</v>
      </c>
      <c r="C51" s="10" t="s">
        <v>747</v>
      </c>
      <c r="D51" s="118" t="s">
        <v>747</v>
      </c>
      <c r="E51" s="118" t="s">
        <v>212</v>
      </c>
      <c r="F51" s="136"/>
      <c r="G51" s="137"/>
      <c r="H51" s="11" t="s">
        <v>748</v>
      </c>
      <c r="I51" s="14">
        <v>1.53</v>
      </c>
      <c r="J51" s="109">
        <f t="shared" si="0"/>
        <v>9.18</v>
      </c>
      <c r="K51" s="115"/>
    </row>
    <row r="52" spans="1:11" ht="24">
      <c r="A52" s="114"/>
      <c r="B52" s="107">
        <v>6</v>
      </c>
      <c r="C52" s="10" t="s">
        <v>747</v>
      </c>
      <c r="D52" s="118" t="s">
        <v>747</v>
      </c>
      <c r="E52" s="118" t="s">
        <v>213</v>
      </c>
      <c r="F52" s="136"/>
      <c r="G52" s="137"/>
      <c r="H52" s="11" t="s">
        <v>748</v>
      </c>
      <c r="I52" s="14">
        <v>1.53</v>
      </c>
      <c r="J52" s="109">
        <f t="shared" si="0"/>
        <v>9.18</v>
      </c>
      <c r="K52" s="115"/>
    </row>
    <row r="53" spans="1:11" ht="24">
      <c r="A53" s="114"/>
      <c r="B53" s="107">
        <v>4</v>
      </c>
      <c r="C53" s="10" t="s">
        <v>747</v>
      </c>
      <c r="D53" s="118" t="s">
        <v>747</v>
      </c>
      <c r="E53" s="118" t="s">
        <v>263</v>
      </c>
      <c r="F53" s="136"/>
      <c r="G53" s="137"/>
      <c r="H53" s="11" t="s">
        <v>748</v>
      </c>
      <c r="I53" s="14">
        <v>1.53</v>
      </c>
      <c r="J53" s="109">
        <f t="shared" si="0"/>
        <v>6.12</v>
      </c>
      <c r="K53" s="115"/>
    </row>
    <row r="54" spans="1:11" ht="24">
      <c r="A54" s="114"/>
      <c r="B54" s="107">
        <v>6</v>
      </c>
      <c r="C54" s="10" t="s">
        <v>747</v>
      </c>
      <c r="D54" s="118" t="s">
        <v>747</v>
      </c>
      <c r="E54" s="118" t="s">
        <v>214</v>
      </c>
      <c r="F54" s="136"/>
      <c r="G54" s="137"/>
      <c r="H54" s="11" t="s">
        <v>748</v>
      </c>
      <c r="I54" s="14">
        <v>1.53</v>
      </c>
      <c r="J54" s="109">
        <f t="shared" ref="J54:J85" si="1">I54*B54</f>
        <v>9.18</v>
      </c>
      <c r="K54" s="115"/>
    </row>
    <row r="55" spans="1:11" ht="24">
      <c r="A55" s="114"/>
      <c r="B55" s="107">
        <v>4</v>
      </c>
      <c r="C55" s="10" t="s">
        <v>747</v>
      </c>
      <c r="D55" s="118" t="s">
        <v>747</v>
      </c>
      <c r="E55" s="118" t="s">
        <v>265</v>
      </c>
      <c r="F55" s="136"/>
      <c r="G55" s="137"/>
      <c r="H55" s="11" t="s">
        <v>748</v>
      </c>
      <c r="I55" s="14">
        <v>1.53</v>
      </c>
      <c r="J55" s="109">
        <f t="shared" si="1"/>
        <v>6.12</v>
      </c>
      <c r="K55" s="115"/>
    </row>
    <row r="56" spans="1:11" ht="24">
      <c r="A56" s="114"/>
      <c r="B56" s="107">
        <v>6</v>
      </c>
      <c r="C56" s="10" t="s">
        <v>747</v>
      </c>
      <c r="D56" s="118" t="s">
        <v>747</v>
      </c>
      <c r="E56" s="118" t="s">
        <v>266</v>
      </c>
      <c r="F56" s="136"/>
      <c r="G56" s="137"/>
      <c r="H56" s="11" t="s">
        <v>748</v>
      </c>
      <c r="I56" s="14">
        <v>1.53</v>
      </c>
      <c r="J56" s="109">
        <f t="shared" si="1"/>
        <v>9.18</v>
      </c>
      <c r="K56" s="115"/>
    </row>
    <row r="57" spans="1:11" ht="24">
      <c r="A57" s="114"/>
      <c r="B57" s="107">
        <v>6</v>
      </c>
      <c r="C57" s="10" t="s">
        <v>747</v>
      </c>
      <c r="D57" s="118" t="s">
        <v>747</v>
      </c>
      <c r="E57" s="118" t="s">
        <v>267</v>
      </c>
      <c r="F57" s="136"/>
      <c r="G57" s="137"/>
      <c r="H57" s="11" t="s">
        <v>748</v>
      </c>
      <c r="I57" s="14">
        <v>1.53</v>
      </c>
      <c r="J57" s="109">
        <f t="shared" si="1"/>
        <v>9.18</v>
      </c>
      <c r="K57" s="115"/>
    </row>
    <row r="58" spans="1:11" ht="24">
      <c r="A58" s="114"/>
      <c r="B58" s="107">
        <v>6</v>
      </c>
      <c r="C58" s="10" t="s">
        <v>747</v>
      </c>
      <c r="D58" s="118" t="s">
        <v>747</v>
      </c>
      <c r="E58" s="118" t="s">
        <v>268</v>
      </c>
      <c r="F58" s="136"/>
      <c r="G58" s="137"/>
      <c r="H58" s="11" t="s">
        <v>748</v>
      </c>
      <c r="I58" s="14">
        <v>1.53</v>
      </c>
      <c r="J58" s="109">
        <f t="shared" si="1"/>
        <v>9.18</v>
      </c>
      <c r="K58" s="115"/>
    </row>
    <row r="59" spans="1:11" ht="24">
      <c r="A59" s="114"/>
      <c r="B59" s="107">
        <v>6</v>
      </c>
      <c r="C59" s="10" t="s">
        <v>747</v>
      </c>
      <c r="D59" s="118" t="s">
        <v>747</v>
      </c>
      <c r="E59" s="118" t="s">
        <v>310</v>
      </c>
      <c r="F59" s="136"/>
      <c r="G59" s="137"/>
      <c r="H59" s="11" t="s">
        <v>748</v>
      </c>
      <c r="I59" s="14">
        <v>1.53</v>
      </c>
      <c r="J59" s="109">
        <f t="shared" si="1"/>
        <v>9.18</v>
      </c>
      <c r="K59" s="115"/>
    </row>
    <row r="60" spans="1:11" ht="24">
      <c r="A60" s="114"/>
      <c r="B60" s="107">
        <v>4</v>
      </c>
      <c r="C60" s="10" t="s">
        <v>747</v>
      </c>
      <c r="D60" s="118" t="s">
        <v>747</v>
      </c>
      <c r="E60" s="118" t="s">
        <v>270</v>
      </c>
      <c r="F60" s="136"/>
      <c r="G60" s="137"/>
      <c r="H60" s="11" t="s">
        <v>748</v>
      </c>
      <c r="I60" s="14">
        <v>1.53</v>
      </c>
      <c r="J60" s="109">
        <f t="shared" si="1"/>
        <v>6.12</v>
      </c>
      <c r="K60" s="115"/>
    </row>
    <row r="61" spans="1:11" ht="24">
      <c r="A61" s="114"/>
      <c r="B61" s="107">
        <v>4</v>
      </c>
      <c r="C61" s="10" t="s">
        <v>747</v>
      </c>
      <c r="D61" s="118" t="s">
        <v>747</v>
      </c>
      <c r="E61" s="118" t="s">
        <v>664</v>
      </c>
      <c r="F61" s="136"/>
      <c r="G61" s="137"/>
      <c r="H61" s="11" t="s">
        <v>748</v>
      </c>
      <c r="I61" s="14">
        <v>1.53</v>
      </c>
      <c r="J61" s="109">
        <f t="shared" si="1"/>
        <v>6.12</v>
      </c>
      <c r="K61" s="115"/>
    </row>
    <row r="62" spans="1:11" ht="24">
      <c r="A62" s="114"/>
      <c r="B62" s="107">
        <v>2</v>
      </c>
      <c r="C62" s="10" t="s">
        <v>747</v>
      </c>
      <c r="D62" s="118" t="s">
        <v>747</v>
      </c>
      <c r="E62" s="118" t="s">
        <v>663</v>
      </c>
      <c r="F62" s="136"/>
      <c r="G62" s="137"/>
      <c r="H62" s="11" t="s">
        <v>748</v>
      </c>
      <c r="I62" s="14">
        <v>1.53</v>
      </c>
      <c r="J62" s="109">
        <f t="shared" si="1"/>
        <v>3.06</v>
      </c>
      <c r="K62" s="115"/>
    </row>
    <row r="63" spans="1:11" ht="24">
      <c r="A63" s="114"/>
      <c r="B63" s="107">
        <v>2</v>
      </c>
      <c r="C63" s="10" t="s">
        <v>749</v>
      </c>
      <c r="D63" s="118" t="s">
        <v>749</v>
      </c>
      <c r="E63" s="118" t="s">
        <v>583</v>
      </c>
      <c r="F63" s="136"/>
      <c r="G63" s="137"/>
      <c r="H63" s="11" t="s">
        <v>888</v>
      </c>
      <c r="I63" s="14">
        <v>0.62</v>
      </c>
      <c r="J63" s="109">
        <f t="shared" si="1"/>
        <v>1.24</v>
      </c>
      <c r="K63" s="115"/>
    </row>
    <row r="64" spans="1:11" ht="24">
      <c r="A64" s="114"/>
      <c r="B64" s="107">
        <v>2</v>
      </c>
      <c r="C64" s="10" t="s">
        <v>749</v>
      </c>
      <c r="D64" s="118" t="s">
        <v>749</v>
      </c>
      <c r="E64" s="118" t="s">
        <v>673</v>
      </c>
      <c r="F64" s="136"/>
      <c r="G64" s="137"/>
      <c r="H64" s="11" t="s">
        <v>888</v>
      </c>
      <c r="I64" s="14">
        <v>0.62</v>
      </c>
      <c r="J64" s="109">
        <f t="shared" si="1"/>
        <v>1.24</v>
      </c>
      <c r="K64" s="115"/>
    </row>
    <row r="65" spans="1:11" ht="24">
      <c r="A65" s="114"/>
      <c r="B65" s="107">
        <v>2</v>
      </c>
      <c r="C65" s="10" t="s">
        <v>749</v>
      </c>
      <c r="D65" s="118" t="s">
        <v>841</v>
      </c>
      <c r="E65" s="118" t="s">
        <v>271</v>
      </c>
      <c r="F65" s="136"/>
      <c r="G65" s="137"/>
      <c r="H65" s="11" t="s">
        <v>888</v>
      </c>
      <c r="I65" s="14">
        <v>0.72</v>
      </c>
      <c r="J65" s="109">
        <f t="shared" si="1"/>
        <v>1.44</v>
      </c>
      <c r="K65" s="115"/>
    </row>
    <row r="66" spans="1:11" ht="24">
      <c r="A66" s="114"/>
      <c r="B66" s="107">
        <v>2</v>
      </c>
      <c r="C66" s="10" t="s">
        <v>749</v>
      </c>
      <c r="D66" s="118" t="s">
        <v>749</v>
      </c>
      <c r="E66" s="118" t="s">
        <v>750</v>
      </c>
      <c r="F66" s="136"/>
      <c r="G66" s="137"/>
      <c r="H66" s="11" t="s">
        <v>888</v>
      </c>
      <c r="I66" s="14">
        <v>0.62</v>
      </c>
      <c r="J66" s="109">
        <f t="shared" si="1"/>
        <v>1.24</v>
      </c>
      <c r="K66" s="115"/>
    </row>
    <row r="67" spans="1:11" ht="24">
      <c r="A67" s="114"/>
      <c r="B67" s="107">
        <v>2</v>
      </c>
      <c r="C67" s="10" t="s">
        <v>749</v>
      </c>
      <c r="D67" s="118" t="s">
        <v>749</v>
      </c>
      <c r="E67" s="118" t="s">
        <v>751</v>
      </c>
      <c r="F67" s="136"/>
      <c r="G67" s="137"/>
      <c r="H67" s="11" t="s">
        <v>888</v>
      </c>
      <c r="I67" s="14">
        <v>0.62</v>
      </c>
      <c r="J67" s="109">
        <f t="shared" si="1"/>
        <v>1.24</v>
      </c>
      <c r="K67" s="115"/>
    </row>
    <row r="68" spans="1:11" ht="24">
      <c r="A68" s="114"/>
      <c r="B68" s="107">
        <v>2</v>
      </c>
      <c r="C68" s="10" t="s">
        <v>749</v>
      </c>
      <c r="D68" s="118" t="s">
        <v>749</v>
      </c>
      <c r="E68" s="118" t="s">
        <v>752</v>
      </c>
      <c r="F68" s="136"/>
      <c r="G68" s="137"/>
      <c r="H68" s="11" t="s">
        <v>888</v>
      </c>
      <c r="I68" s="14">
        <v>0.62</v>
      </c>
      <c r="J68" s="109">
        <f t="shared" si="1"/>
        <v>1.24</v>
      </c>
      <c r="K68" s="115"/>
    </row>
    <row r="69" spans="1:11" ht="24">
      <c r="A69" s="114"/>
      <c r="B69" s="107">
        <v>2</v>
      </c>
      <c r="C69" s="10" t="s">
        <v>749</v>
      </c>
      <c r="D69" s="118" t="s">
        <v>749</v>
      </c>
      <c r="E69" s="118" t="s">
        <v>753</v>
      </c>
      <c r="F69" s="136"/>
      <c r="G69" s="137"/>
      <c r="H69" s="11" t="s">
        <v>888</v>
      </c>
      <c r="I69" s="14">
        <v>0.62</v>
      </c>
      <c r="J69" s="109">
        <f t="shared" si="1"/>
        <v>1.24</v>
      </c>
      <c r="K69" s="115"/>
    </row>
    <row r="70" spans="1:11" ht="24">
      <c r="A70" s="114"/>
      <c r="B70" s="107">
        <v>2</v>
      </c>
      <c r="C70" s="10" t="s">
        <v>749</v>
      </c>
      <c r="D70" s="118" t="s">
        <v>749</v>
      </c>
      <c r="E70" s="118" t="s">
        <v>754</v>
      </c>
      <c r="F70" s="136"/>
      <c r="G70" s="137"/>
      <c r="H70" s="11" t="s">
        <v>888</v>
      </c>
      <c r="I70" s="14">
        <v>0.62</v>
      </c>
      <c r="J70" s="109">
        <f t="shared" si="1"/>
        <v>1.24</v>
      </c>
      <c r="K70" s="115"/>
    </row>
    <row r="71" spans="1:11" ht="24">
      <c r="A71" s="114"/>
      <c r="B71" s="107">
        <v>2</v>
      </c>
      <c r="C71" s="10" t="s">
        <v>755</v>
      </c>
      <c r="D71" s="118" t="s">
        <v>842</v>
      </c>
      <c r="E71" s="118" t="s">
        <v>729</v>
      </c>
      <c r="F71" s="136"/>
      <c r="G71" s="137"/>
      <c r="H71" s="11" t="s">
        <v>756</v>
      </c>
      <c r="I71" s="14">
        <v>1.73</v>
      </c>
      <c r="J71" s="109">
        <f t="shared" si="1"/>
        <v>3.46</v>
      </c>
      <c r="K71" s="115"/>
    </row>
    <row r="72" spans="1:11" ht="24">
      <c r="A72" s="114"/>
      <c r="B72" s="107">
        <v>2</v>
      </c>
      <c r="C72" s="10" t="s">
        <v>755</v>
      </c>
      <c r="D72" s="118" t="s">
        <v>843</v>
      </c>
      <c r="E72" s="118" t="s">
        <v>739</v>
      </c>
      <c r="F72" s="136"/>
      <c r="G72" s="137"/>
      <c r="H72" s="11" t="s">
        <v>756</v>
      </c>
      <c r="I72" s="14">
        <v>1.73</v>
      </c>
      <c r="J72" s="109">
        <f t="shared" si="1"/>
        <v>3.46</v>
      </c>
      <c r="K72" s="115"/>
    </row>
    <row r="73" spans="1:11" ht="24">
      <c r="A73" s="114"/>
      <c r="B73" s="107">
        <v>2</v>
      </c>
      <c r="C73" s="10" t="s">
        <v>755</v>
      </c>
      <c r="D73" s="118" t="s">
        <v>844</v>
      </c>
      <c r="E73" s="118" t="s">
        <v>731</v>
      </c>
      <c r="F73" s="136"/>
      <c r="G73" s="137"/>
      <c r="H73" s="11" t="s">
        <v>756</v>
      </c>
      <c r="I73" s="14">
        <v>1.82</v>
      </c>
      <c r="J73" s="109">
        <f t="shared" si="1"/>
        <v>3.64</v>
      </c>
      <c r="K73" s="115"/>
    </row>
    <row r="74" spans="1:11" ht="24">
      <c r="A74" s="114"/>
      <c r="B74" s="107">
        <v>2</v>
      </c>
      <c r="C74" s="10" t="s">
        <v>755</v>
      </c>
      <c r="D74" s="118" t="s">
        <v>845</v>
      </c>
      <c r="E74" s="118" t="s">
        <v>733</v>
      </c>
      <c r="F74" s="136"/>
      <c r="G74" s="137"/>
      <c r="H74" s="11" t="s">
        <v>756</v>
      </c>
      <c r="I74" s="14">
        <v>1.82</v>
      </c>
      <c r="J74" s="109">
        <f t="shared" si="1"/>
        <v>3.64</v>
      </c>
      <c r="K74" s="115"/>
    </row>
    <row r="75" spans="1:11" ht="24">
      <c r="A75" s="114"/>
      <c r="B75" s="107">
        <v>2</v>
      </c>
      <c r="C75" s="10" t="s">
        <v>755</v>
      </c>
      <c r="D75" s="118" t="s">
        <v>846</v>
      </c>
      <c r="E75" s="118" t="s">
        <v>734</v>
      </c>
      <c r="F75" s="136"/>
      <c r="G75" s="137"/>
      <c r="H75" s="11" t="s">
        <v>756</v>
      </c>
      <c r="I75" s="14">
        <v>1.82</v>
      </c>
      <c r="J75" s="109">
        <f t="shared" si="1"/>
        <v>3.64</v>
      </c>
      <c r="K75" s="115"/>
    </row>
    <row r="76" spans="1:11" ht="24">
      <c r="A76" s="114"/>
      <c r="B76" s="107">
        <v>2</v>
      </c>
      <c r="C76" s="10" t="s">
        <v>755</v>
      </c>
      <c r="D76" s="118" t="s">
        <v>847</v>
      </c>
      <c r="E76" s="118" t="s">
        <v>735</v>
      </c>
      <c r="F76" s="136"/>
      <c r="G76" s="137"/>
      <c r="H76" s="11" t="s">
        <v>756</v>
      </c>
      <c r="I76" s="14">
        <v>2.11</v>
      </c>
      <c r="J76" s="109">
        <f t="shared" si="1"/>
        <v>4.22</v>
      </c>
      <c r="K76" s="115"/>
    </row>
    <row r="77" spans="1:11">
      <c r="A77" s="114"/>
      <c r="B77" s="107">
        <v>2</v>
      </c>
      <c r="C77" s="10" t="s">
        <v>757</v>
      </c>
      <c r="D77" s="118" t="s">
        <v>848</v>
      </c>
      <c r="E77" s="118" t="s">
        <v>739</v>
      </c>
      <c r="F77" s="136"/>
      <c r="G77" s="137"/>
      <c r="H77" s="11" t="s">
        <v>758</v>
      </c>
      <c r="I77" s="14">
        <v>1.3</v>
      </c>
      <c r="J77" s="109">
        <f t="shared" si="1"/>
        <v>2.6</v>
      </c>
      <c r="K77" s="115"/>
    </row>
    <row r="78" spans="1:11">
      <c r="A78" s="114"/>
      <c r="B78" s="107">
        <v>2</v>
      </c>
      <c r="C78" s="10" t="s">
        <v>757</v>
      </c>
      <c r="D78" s="118" t="s">
        <v>849</v>
      </c>
      <c r="E78" s="118" t="s">
        <v>731</v>
      </c>
      <c r="F78" s="136"/>
      <c r="G78" s="137"/>
      <c r="H78" s="11" t="s">
        <v>758</v>
      </c>
      <c r="I78" s="14">
        <v>1.49</v>
      </c>
      <c r="J78" s="109">
        <f t="shared" si="1"/>
        <v>2.98</v>
      </c>
      <c r="K78" s="115"/>
    </row>
    <row r="79" spans="1:11">
      <c r="A79" s="114"/>
      <c r="B79" s="107">
        <v>2</v>
      </c>
      <c r="C79" s="10" t="s">
        <v>757</v>
      </c>
      <c r="D79" s="118" t="s">
        <v>850</v>
      </c>
      <c r="E79" s="118" t="s">
        <v>733</v>
      </c>
      <c r="F79" s="136"/>
      <c r="G79" s="137"/>
      <c r="H79" s="11" t="s">
        <v>758</v>
      </c>
      <c r="I79" s="14">
        <v>1.63</v>
      </c>
      <c r="J79" s="109">
        <f t="shared" si="1"/>
        <v>3.26</v>
      </c>
      <c r="K79" s="115"/>
    </row>
    <row r="80" spans="1:11">
      <c r="A80" s="114"/>
      <c r="B80" s="107">
        <v>2</v>
      </c>
      <c r="C80" s="10" t="s">
        <v>757</v>
      </c>
      <c r="D80" s="118" t="s">
        <v>851</v>
      </c>
      <c r="E80" s="118" t="s">
        <v>734</v>
      </c>
      <c r="F80" s="136"/>
      <c r="G80" s="137"/>
      <c r="H80" s="11" t="s">
        <v>758</v>
      </c>
      <c r="I80" s="14">
        <v>1.77</v>
      </c>
      <c r="J80" s="109">
        <f t="shared" si="1"/>
        <v>3.54</v>
      </c>
      <c r="K80" s="115"/>
    </row>
    <row r="81" spans="1:11">
      <c r="A81" s="114"/>
      <c r="B81" s="107">
        <v>2</v>
      </c>
      <c r="C81" s="10" t="s">
        <v>757</v>
      </c>
      <c r="D81" s="118" t="s">
        <v>852</v>
      </c>
      <c r="E81" s="118" t="s">
        <v>735</v>
      </c>
      <c r="F81" s="136"/>
      <c r="G81" s="137"/>
      <c r="H81" s="11" t="s">
        <v>758</v>
      </c>
      <c r="I81" s="14">
        <v>1.96</v>
      </c>
      <c r="J81" s="109">
        <f t="shared" si="1"/>
        <v>3.92</v>
      </c>
      <c r="K81" s="115"/>
    </row>
    <row r="82" spans="1:11">
      <c r="A82" s="114"/>
      <c r="B82" s="107">
        <v>2</v>
      </c>
      <c r="C82" s="10" t="s">
        <v>757</v>
      </c>
      <c r="D82" s="118" t="s">
        <v>853</v>
      </c>
      <c r="E82" s="118" t="s">
        <v>759</v>
      </c>
      <c r="F82" s="136"/>
      <c r="G82" s="137"/>
      <c r="H82" s="11" t="s">
        <v>758</v>
      </c>
      <c r="I82" s="14">
        <v>2.2400000000000002</v>
      </c>
      <c r="J82" s="109">
        <f t="shared" si="1"/>
        <v>4.4800000000000004</v>
      </c>
      <c r="K82" s="115"/>
    </row>
    <row r="83" spans="1:11">
      <c r="A83" s="114"/>
      <c r="B83" s="107">
        <v>2</v>
      </c>
      <c r="C83" s="10" t="s">
        <v>757</v>
      </c>
      <c r="D83" s="118" t="s">
        <v>854</v>
      </c>
      <c r="E83" s="118" t="s">
        <v>760</v>
      </c>
      <c r="F83" s="136"/>
      <c r="G83" s="137"/>
      <c r="H83" s="11" t="s">
        <v>758</v>
      </c>
      <c r="I83" s="14">
        <v>2.2400000000000002</v>
      </c>
      <c r="J83" s="109">
        <f t="shared" si="1"/>
        <v>4.4800000000000004</v>
      </c>
      <c r="K83" s="115"/>
    </row>
    <row r="84" spans="1:11">
      <c r="A84" s="114"/>
      <c r="B84" s="107">
        <v>2</v>
      </c>
      <c r="C84" s="10" t="s">
        <v>761</v>
      </c>
      <c r="D84" s="118" t="s">
        <v>855</v>
      </c>
      <c r="E84" s="118" t="s">
        <v>762</v>
      </c>
      <c r="F84" s="136"/>
      <c r="G84" s="137"/>
      <c r="H84" s="11" t="s">
        <v>763</v>
      </c>
      <c r="I84" s="14">
        <v>2.99</v>
      </c>
      <c r="J84" s="109">
        <f t="shared" si="1"/>
        <v>5.98</v>
      </c>
      <c r="K84" s="115"/>
    </row>
    <row r="85" spans="1:11">
      <c r="A85" s="114"/>
      <c r="B85" s="107">
        <v>2</v>
      </c>
      <c r="C85" s="10" t="s">
        <v>764</v>
      </c>
      <c r="D85" s="118" t="s">
        <v>856</v>
      </c>
      <c r="E85" s="118" t="s">
        <v>762</v>
      </c>
      <c r="F85" s="136"/>
      <c r="G85" s="137"/>
      <c r="H85" s="11" t="s">
        <v>765</v>
      </c>
      <c r="I85" s="14">
        <v>2.33</v>
      </c>
      <c r="J85" s="109">
        <f t="shared" si="1"/>
        <v>4.66</v>
      </c>
      <c r="K85" s="115"/>
    </row>
    <row r="86" spans="1:11">
      <c r="A86" s="114"/>
      <c r="B86" s="107">
        <v>2</v>
      </c>
      <c r="C86" s="10" t="s">
        <v>766</v>
      </c>
      <c r="D86" s="118" t="s">
        <v>857</v>
      </c>
      <c r="E86" s="118" t="s">
        <v>733</v>
      </c>
      <c r="F86" s="136"/>
      <c r="G86" s="137"/>
      <c r="H86" s="11" t="s">
        <v>767</v>
      </c>
      <c r="I86" s="14">
        <v>2.11</v>
      </c>
      <c r="J86" s="109">
        <f t="shared" ref="J86:J117" si="2">I86*B86</f>
        <v>4.22</v>
      </c>
      <c r="K86" s="115"/>
    </row>
    <row r="87" spans="1:11">
      <c r="A87" s="114"/>
      <c r="B87" s="107">
        <v>2</v>
      </c>
      <c r="C87" s="10" t="s">
        <v>766</v>
      </c>
      <c r="D87" s="118" t="s">
        <v>858</v>
      </c>
      <c r="E87" s="118" t="s">
        <v>734</v>
      </c>
      <c r="F87" s="136"/>
      <c r="G87" s="137"/>
      <c r="H87" s="11" t="s">
        <v>767</v>
      </c>
      <c r="I87" s="14">
        <v>2.2000000000000002</v>
      </c>
      <c r="J87" s="109">
        <f t="shared" si="2"/>
        <v>4.4000000000000004</v>
      </c>
      <c r="K87" s="115"/>
    </row>
    <row r="88" spans="1:11">
      <c r="A88" s="114"/>
      <c r="B88" s="107">
        <v>2</v>
      </c>
      <c r="C88" s="10" t="s">
        <v>766</v>
      </c>
      <c r="D88" s="118" t="s">
        <v>859</v>
      </c>
      <c r="E88" s="118" t="s">
        <v>735</v>
      </c>
      <c r="F88" s="136"/>
      <c r="G88" s="137"/>
      <c r="H88" s="11" t="s">
        <v>767</v>
      </c>
      <c r="I88" s="14">
        <v>2.29</v>
      </c>
      <c r="J88" s="109">
        <f t="shared" si="2"/>
        <v>4.58</v>
      </c>
      <c r="K88" s="115"/>
    </row>
    <row r="89" spans="1:11">
      <c r="A89" s="114"/>
      <c r="B89" s="107">
        <v>2</v>
      </c>
      <c r="C89" s="10" t="s">
        <v>766</v>
      </c>
      <c r="D89" s="118" t="s">
        <v>860</v>
      </c>
      <c r="E89" s="118" t="s">
        <v>768</v>
      </c>
      <c r="F89" s="136"/>
      <c r="G89" s="137"/>
      <c r="H89" s="11" t="s">
        <v>767</v>
      </c>
      <c r="I89" s="14">
        <v>3.6</v>
      </c>
      <c r="J89" s="109">
        <f t="shared" si="2"/>
        <v>7.2</v>
      </c>
      <c r="K89" s="115"/>
    </row>
    <row r="90" spans="1:11">
      <c r="A90" s="114"/>
      <c r="B90" s="107">
        <v>5</v>
      </c>
      <c r="C90" s="10" t="s">
        <v>769</v>
      </c>
      <c r="D90" s="118" t="s">
        <v>769</v>
      </c>
      <c r="E90" s="118" t="s">
        <v>770</v>
      </c>
      <c r="F90" s="136" t="s">
        <v>273</v>
      </c>
      <c r="G90" s="137"/>
      <c r="H90" s="11" t="s">
        <v>771</v>
      </c>
      <c r="I90" s="14">
        <v>1.96</v>
      </c>
      <c r="J90" s="109">
        <f t="shared" si="2"/>
        <v>9.8000000000000007</v>
      </c>
      <c r="K90" s="115"/>
    </row>
    <row r="91" spans="1:11">
      <c r="A91" s="114"/>
      <c r="B91" s="107">
        <v>15</v>
      </c>
      <c r="C91" s="10" t="s">
        <v>769</v>
      </c>
      <c r="D91" s="118" t="s">
        <v>769</v>
      </c>
      <c r="E91" s="118" t="s">
        <v>770</v>
      </c>
      <c r="F91" s="136" t="s">
        <v>272</v>
      </c>
      <c r="G91" s="137"/>
      <c r="H91" s="11" t="s">
        <v>771</v>
      </c>
      <c r="I91" s="14">
        <v>1.96</v>
      </c>
      <c r="J91" s="109">
        <f t="shared" si="2"/>
        <v>29.4</v>
      </c>
      <c r="K91" s="115"/>
    </row>
    <row r="92" spans="1:11">
      <c r="A92" s="114"/>
      <c r="B92" s="107">
        <v>4</v>
      </c>
      <c r="C92" s="10" t="s">
        <v>769</v>
      </c>
      <c r="D92" s="118" t="s">
        <v>769</v>
      </c>
      <c r="E92" s="118" t="s">
        <v>770</v>
      </c>
      <c r="F92" s="136" t="s">
        <v>484</v>
      </c>
      <c r="G92" s="137"/>
      <c r="H92" s="11" t="s">
        <v>771</v>
      </c>
      <c r="I92" s="14">
        <v>1.96</v>
      </c>
      <c r="J92" s="109">
        <f t="shared" si="2"/>
        <v>7.84</v>
      </c>
      <c r="K92" s="115"/>
    </row>
    <row r="93" spans="1:11">
      <c r="A93" s="114"/>
      <c r="B93" s="107">
        <v>10</v>
      </c>
      <c r="C93" s="10" t="s">
        <v>769</v>
      </c>
      <c r="D93" s="118" t="s">
        <v>769</v>
      </c>
      <c r="E93" s="118" t="s">
        <v>770</v>
      </c>
      <c r="F93" s="136" t="s">
        <v>772</v>
      </c>
      <c r="G93" s="137"/>
      <c r="H93" s="11" t="s">
        <v>771</v>
      </c>
      <c r="I93" s="14">
        <v>1.96</v>
      </c>
      <c r="J93" s="109">
        <f t="shared" si="2"/>
        <v>19.600000000000001</v>
      </c>
      <c r="K93" s="115"/>
    </row>
    <row r="94" spans="1:11">
      <c r="A94" s="114"/>
      <c r="B94" s="107">
        <v>10</v>
      </c>
      <c r="C94" s="10" t="s">
        <v>769</v>
      </c>
      <c r="D94" s="118" t="s">
        <v>769</v>
      </c>
      <c r="E94" s="118" t="s">
        <v>23</v>
      </c>
      <c r="F94" s="136" t="s">
        <v>273</v>
      </c>
      <c r="G94" s="137"/>
      <c r="H94" s="11" t="s">
        <v>771</v>
      </c>
      <c r="I94" s="14">
        <v>1.96</v>
      </c>
      <c r="J94" s="109">
        <f t="shared" si="2"/>
        <v>19.600000000000001</v>
      </c>
      <c r="K94" s="115"/>
    </row>
    <row r="95" spans="1:11">
      <c r="A95" s="114"/>
      <c r="B95" s="107">
        <v>20</v>
      </c>
      <c r="C95" s="10" t="s">
        <v>769</v>
      </c>
      <c r="D95" s="118" t="s">
        <v>769</v>
      </c>
      <c r="E95" s="118" t="s">
        <v>23</v>
      </c>
      <c r="F95" s="136" t="s">
        <v>272</v>
      </c>
      <c r="G95" s="137"/>
      <c r="H95" s="11" t="s">
        <v>771</v>
      </c>
      <c r="I95" s="14">
        <v>1.96</v>
      </c>
      <c r="J95" s="109">
        <f t="shared" si="2"/>
        <v>39.200000000000003</v>
      </c>
      <c r="K95" s="115"/>
    </row>
    <row r="96" spans="1:11">
      <c r="A96" s="114"/>
      <c r="B96" s="107">
        <v>4</v>
      </c>
      <c r="C96" s="10" t="s">
        <v>769</v>
      </c>
      <c r="D96" s="118" t="s">
        <v>769</v>
      </c>
      <c r="E96" s="118" t="s">
        <v>23</v>
      </c>
      <c r="F96" s="136" t="s">
        <v>484</v>
      </c>
      <c r="G96" s="137"/>
      <c r="H96" s="11" t="s">
        <v>771</v>
      </c>
      <c r="I96" s="14">
        <v>1.96</v>
      </c>
      <c r="J96" s="109">
        <f t="shared" si="2"/>
        <v>7.84</v>
      </c>
      <c r="K96" s="115"/>
    </row>
    <row r="97" spans="1:11">
      <c r="A97" s="114"/>
      <c r="B97" s="107">
        <v>15</v>
      </c>
      <c r="C97" s="10" t="s">
        <v>769</v>
      </c>
      <c r="D97" s="118" t="s">
        <v>769</v>
      </c>
      <c r="E97" s="118" t="s">
        <v>23</v>
      </c>
      <c r="F97" s="136" t="s">
        <v>772</v>
      </c>
      <c r="G97" s="137"/>
      <c r="H97" s="11" t="s">
        <v>771</v>
      </c>
      <c r="I97" s="14">
        <v>1.96</v>
      </c>
      <c r="J97" s="109">
        <f t="shared" si="2"/>
        <v>29.4</v>
      </c>
      <c r="K97" s="115"/>
    </row>
    <row r="98" spans="1:11">
      <c r="A98" s="114"/>
      <c r="B98" s="107">
        <v>20</v>
      </c>
      <c r="C98" s="10" t="s">
        <v>769</v>
      </c>
      <c r="D98" s="118" t="s">
        <v>769</v>
      </c>
      <c r="E98" s="118" t="s">
        <v>651</v>
      </c>
      <c r="F98" s="136" t="s">
        <v>272</v>
      </c>
      <c r="G98" s="137"/>
      <c r="H98" s="11" t="s">
        <v>771</v>
      </c>
      <c r="I98" s="14">
        <v>1.96</v>
      </c>
      <c r="J98" s="109">
        <f t="shared" si="2"/>
        <v>39.200000000000003</v>
      </c>
      <c r="K98" s="115"/>
    </row>
    <row r="99" spans="1:11">
      <c r="A99" s="114"/>
      <c r="B99" s="107">
        <v>2</v>
      </c>
      <c r="C99" s="10" t="s">
        <v>769</v>
      </c>
      <c r="D99" s="118" t="s">
        <v>769</v>
      </c>
      <c r="E99" s="118" t="s">
        <v>651</v>
      </c>
      <c r="F99" s="136" t="s">
        <v>484</v>
      </c>
      <c r="G99" s="137"/>
      <c r="H99" s="11" t="s">
        <v>771</v>
      </c>
      <c r="I99" s="14">
        <v>1.96</v>
      </c>
      <c r="J99" s="109">
        <f t="shared" si="2"/>
        <v>3.92</v>
      </c>
      <c r="K99" s="115"/>
    </row>
    <row r="100" spans="1:11">
      <c r="A100" s="114"/>
      <c r="B100" s="107">
        <v>10</v>
      </c>
      <c r="C100" s="10" t="s">
        <v>769</v>
      </c>
      <c r="D100" s="118" t="s">
        <v>769</v>
      </c>
      <c r="E100" s="118" t="s">
        <v>651</v>
      </c>
      <c r="F100" s="136" t="s">
        <v>772</v>
      </c>
      <c r="G100" s="137"/>
      <c r="H100" s="11" t="s">
        <v>771</v>
      </c>
      <c r="I100" s="14">
        <v>1.96</v>
      </c>
      <c r="J100" s="109">
        <f t="shared" si="2"/>
        <v>19.600000000000001</v>
      </c>
      <c r="K100" s="115"/>
    </row>
    <row r="101" spans="1:11">
      <c r="A101" s="114"/>
      <c r="B101" s="107">
        <v>4</v>
      </c>
      <c r="C101" s="10" t="s">
        <v>769</v>
      </c>
      <c r="D101" s="118" t="s">
        <v>769</v>
      </c>
      <c r="E101" s="118" t="s">
        <v>25</v>
      </c>
      <c r="F101" s="136" t="s">
        <v>484</v>
      </c>
      <c r="G101" s="137"/>
      <c r="H101" s="11" t="s">
        <v>771</v>
      </c>
      <c r="I101" s="14">
        <v>1.96</v>
      </c>
      <c r="J101" s="109">
        <f t="shared" si="2"/>
        <v>7.84</v>
      </c>
      <c r="K101" s="115"/>
    </row>
    <row r="102" spans="1:11">
      <c r="A102" s="114"/>
      <c r="B102" s="107">
        <v>10</v>
      </c>
      <c r="C102" s="10" t="s">
        <v>769</v>
      </c>
      <c r="D102" s="118" t="s">
        <v>769</v>
      </c>
      <c r="E102" s="118" t="s">
        <v>25</v>
      </c>
      <c r="F102" s="136" t="s">
        <v>772</v>
      </c>
      <c r="G102" s="137"/>
      <c r="H102" s="11" t="s">
        <v>771</v>
      </c>
      <c r="I102" s="14">
        <v>1.96</v>
      </c>
      <c r="J102" s="109">
        <f t="shared" si="2"/>
        <v>19.600000000000001</v>
      </c>
      <c r="K102" s="115"/>
    </row>
    <row r="103" spans="1:11">
      <c r="A103" s="114"/>
      <c r="B103" s="107">
        <v>30</v>
      </c>
      <c r="C103" s="10" t="s">
        <v>769</v>
      </c>
      <c r="D103" s="118" t="s">
        <v>769</v>
      </c>
      <c r="E103" s="118" t="s">
        <v>67</v>
      </c>
      <c r="F103" s="136" t="s">
        <v>272</v>
      </c>
      <c r="G103" s="137"/>
      <c r="H103" s="11" t="s">
        <v>771</v>
      </c>
      <c r="I103" s="14">
        <v>1.96</v>
      </c>
      <c r="J103" s="109">
        <f t="shared" si="2"/>
        <v>58.8</v>
      </c>
      <c r="K103" s="115"/>
    </row>
    <row r="104" spans="1:11">
      <c r="A104" s="114"/>
      <c r="B104" s="107">
        <v>2</v>
      </c>
      <c r="C104" s="10" t="s">
        <v>769</v>
      </c>
      <c r="D104" s="118" t="s">
        <v>769</v>
      </c>
      <c r="E104" s="118" t="s">
        <v>67</v>
      </c>
      <c r="F104" s="136" t="s">
        <v>484</v>
      </c>
      <c r="G104" s="137"/>
      <c r="H104" s="11" t="s">
        <v>771</v>
      </c>
      <c r="I104" s="14">
        <v>1.96</v>
      </c>
      <c r="J104" s="109">
        <f t="shared" si="2"/>
        <v>3.92</v>
      </c>
      <c r="K104" s="115"/>
    </row>
    <row r="105" spans="1:11">
      <c r="A105" s="114"/>
      <c r="B105" s="107">
        <v>10</v>
      </c>
      <c r="C105" s="10" t="s">
        <v>769</v>
      </c>
      <c r="D105" s="118" t="s">
        <v>769</v>
      </c>
      <c r="E105" s="118" t="s">
        <v>67</v>
      </c>
      <c r="F105" s="136" t="s">
        <v>772</v>
      </c>
      <c r="G105" s="137"/>
      <c r="H105" s="11" t="s">
        <v>771</v>
      </c>
      <c r="I105" s="14">
        <v>1.96</v>
      </c>
      <c r="J105" s="109">
        <f t="shared" si="2"/>
        <v>19.600000000000001</v>
      </c>
      <c r="K105" s="115"/>
    </row>
    <row r="106" spans="1:11">
      <c r="A106" s="114"/>
      <c r="B106" s="107">
        <v>25</v>
      </c>
      <c r="C106" s="10" t="s">
        <v>769</v>
      </c>
      <c r="D106" s="118" t="s">
        <v>769</v>
      </c>
      <c r="E106" s="118" t="s">
        <v>26</v>
      </c>
      <c r="F106" s="136" t="s">
        <v>272</v>
      </c>
      <c r="G106" s="137"/>
      <c r="H106" s="11" t="s">
        <v>771</v>
      </c>
      <c r="I106" s="14">
        <v>1.96</v>
      </c>
      <c r="J106" s="109">
        <f t="shared" si="2"/>
        <v>49</v>
      </c>
      <c r="K106" s="115"/>
    </row>
    <row r="107" spans="1:11">
      <c r="A107" s="114"/>
      <c r="B107" s="107">
        <v>10</v>
      </c>
      <c r="C107" s="10" t="s">
        <v>769</v>
      </c>
      <c r="D107" s="118" t="s">
        <v>769</v>
      </c>
      <c r="E107" s="118" t="s">
        <v>26</v>
      </c>
      <c r="F107" s="136" t="s">
        <v>772</v>
      </c>
      <c r="G107" s="137"/>
      <c r="H107" s="11" t="s">
        <v>771</v>
      </c>
      <c r="I107" s="14">
        <v>1.96</v>
      </c>
      <c r="J107" s="109">
        <f t="shared" si="2"/>
        <v>19.600000000000001</v>
      </c>
      <c r="K107" s="115"/>
    </row>
    <row r="108" spans="1:11" ht="12" customHeight="1">
      <c r="A108" s="114"/>
      <c r="B108" s="107">
        <v>2</v>
      </c>
      <c r="C108" s="10" t="s">
        <v>773</v>
      </c>
      <c r="D108" s="118" t="s">
        <v>773</v>
      </c>
      <c r="E108" s="118" t="s">
        <v>28</v>
      </c>
      <c r="F108" s="136" t="s">
        <v>751</v>
      </c>
      <c r="G108" s="137"/>
      <c r="H108" s="11" t="s">
        <v>774</v>
      </c>
      <c r="I108" s="14">
        <v>1.21</v>
      </c>
      <c r="J108" s="109">
        <f t="shared" si="2"/>
        <v>2.42</v>
      </c>
      <c r="K108" s="115"/>
    </row>
    <row r="109" spans="1:11" ht="36">
      <c r="A109" s="114"/>
      <c r="B109" s="107">
        <v>2</v>
      </c>
      <c r="C109" s="10" t="s">
        <v>775</v>
      </c>
      <c r="D109" s="118" t="s">
        <v>861</v>
      </c>
      <c r="E109" s="118" t="s">
        <v>25</v>
      </c>
      <c r="F109" s="136"/>
      <c r="G109" s="137"/>
      <c r="H109" s="11" t="s">
        <v>776</v>
      </c>
      <c r="I109" s="14">
        <v>6.54</v>
      </c>
      <c r="J109" s="109">
        <f t="shared" si="2"/>
        <v>13.08</v>
      </c>
      <c r="K109" s="115"/>
    </row>
    <row r="110" spans="1:11" ht="36">
      <c r="A110" s="114"/>
      <c r="B110" s="107">
        <v>2</v>
      </c>
      <c r="C110" s="10" t="s">
        <v>775</v>
      </c>
      <c r="D110" s="118" t="s">
        <v>862</v>
      </c>
      <c r="E110" s="118" t="s">
        <v>26</v>
      </c>
      <c r="F110" s="136"/>
      <c r="G110" s="137"/>
      <c r="H110" s="11" t="s">
        <v>776</v>
      </c>
      <c r="I110" s="14">
        <v>7.1</v>
      </c>
      <c r="J110" s="109">
        <f t="shared" si="2"/>
        <v>14.2</v>
      </c>
      <c r="K110" s="115"/>
    </row>
    <row r="111" spans="1:11" ht="36">
      <c r="A111" s="114"/>
      <c r="B111" s="107">
        <v>2</v>
      </c>
      <c r="C111" s="10" t="s">
        <v>777</v>
      </c>
      <c r="D111" s="118" t="s">
        <v>863</v>
      </c>
      <c r="E111" s="118" t="s">
        <v>25</v>
      </c>
      <c r="F111" s="136"/>
      <c r="G111" s="137"/>
      <c r="H111" s="11" t="s">
        <v>778</v>
      </c>
      <c r="I111" s="14">
        <v>6.54</v>
      </c>
      <c r="J111" s="109">
        <f t="shared" si="2"/>
        <v>13.08</v>
      </c>
      <c r="K111" s="115"/>
    </row>
    <row r="112" spans="1:11" ht="36">
      <c r="A112" s="114"/>
      <c r="B112" s="107">
        <v>2</v>
      </c>
      <c r="C112" s="10" t="s">
        <v>777</v>
      </c>
      <c r="D112" s="118" t="s">
        <v>864</v>
      </c>
      <c r="E112" s="118" t="s">
        <v>26</v>
      </c>
      <c r="F112" s="136"/>
      <c r="G112" s="137"/>
      <c r="H112" s="11" t="s">
        <v>778</v>
      </c>
      <c r="I112" s="14">
        <v>7.1</v>
      </c>
      <c r="J112" s="109">
        <f t="shared" si="2"/>
        <v>14.2</v>
      </c>
      <c r="K112" s="115"/>
    </row>
    <row r="113" spans="1:11" ht="36">
      <c r="A113" s="114"/>
      <c r="B113" s="107">
        <v>2</v>
      </c>
      <c r="C113" s="10" t="s">
        <v>779</v>
      </c>
      <c r="D113" s="118" t="s">
        <v>865</v>
      </c>
      <c r="E113" s="118" t="s">
        <v>780</v>
      </c>
      <c r="F113" s="136"/>
      <c r="G113" s="137"/>
      <c r="H113" s="11" t="s">
        <v>781</v>
      </c>
      <c r="I113" s="14">
        <v>6.92</v>
      </c>
      <c r="J113" s="109">
        <f t="shared" si="2"/>
        <v>13.84</v>
      </c>
      <c r="K113" s="115"/>
    </row>
    <row r="114" spans="1:11" ht="36">
      <c r="A114" s="114"/>
      <c r="B114" s="107">
        <v>2</v>
      </c>
      <c r="C114" s="10" t="s">
        <v>779</v>
      </c>
      <c r="D114" s="118" t="s">
        <v>866</v>
      </c>
      <c r="E114" s="118" t="s">
        <v>782</v>
      </c>
      <c r="F114" s="136"/>
      <c r="G114" s="137"/>
      <c r="H114" s="11" t="s">
        <v>781</v>
      </c>
      <c r="I114" s="14">
        <v>7.48</v>
      </c>
      <c r="J114" s="109">
        <f t="shared" si="2"/>
        <v>14.96</v>
      </c>
      <c r="K114" s="115"/>
    </row>
    <row r="115" spans="1:11" ht="36">
      <c r="A115" s="114"/>
      <c r="B115" s="107">
        <v>2</v>
      </c>
      <c r="C115" s="10" t="s">
        <v>783</v>
      </c>
      <c r="D115" s="118" t="s">
        <v>867</v>
      </c>
      <c r="E115" s="118" t="s">
        <v>25</v>
      </c>
      <c r="F115" s="136"/>
      <c r="G115" s="137"/>
      <c r="H115" s="11" t="s">
        <v>784</v>
      </c>
      <c r="I115" s="14">
        <v>5.51</v>
      </c>
      <c r="J115" s="109">
        <f t="shared" si="2"/>
        <v>11.02</v>
      </c>
      <c r="K115" s="115"/>
    </row>
    <row r="116" spans="1:11" ht="36">
      <c r="A116" s="114"/>
      <c r="B116" s="107">
        <v>2</v>
      </c>
      <c r="C116" s="10" t="s">
        <v>783</v>
      </c>
      <c r="D116" s="118" t="s">
        <v>868</v>
      </c>
      <c r="E116" s="118" t="s">
        <v>26</v>
      </c>
      <c r="F116" s="136"/>
      <c r="G116" s="137"/>
      <c r="H116" s="11" t="s">
        <v>784</v>
      </c>
      <c r="I116" s="14">
        <v>6.45</v>
      </c>
      <c r="J116" s="109">
        <f t="shared" si="2"/>
        <v>12.9</v>
      </c>
      <c r="K116" s="115"/>
    </row>
    <row r="117" spans="1:11" ht="36">
      <c r="A117" s="114"/>
      <c r="B117" s="107">
        <v>2</v>
      </c>
      <c r="C117" s="10" t="s">
        <v>785</v>
      </c>
      <c r="D117" s="118" t="s">
        <v>869</v>
      </c>
      <c r="E117" s="118" t="s">
        <v>780</v>
      </c>
      <c r="F117" s="136"/>
      <c r="G117" s="137"/>
      <c r="H117" s="11" t="s">
        <v>786</v>
      </c>
      <c r="I117" s="14">
        <v>5.98</v>
      </c>
      <c r="J117" s="109">
        <f t="shared" si="2"/>
        <v>11.96</v>
      </c>
      <c r="K117" s="115"/>
    </row>
    <row r="118" spans="1:11" ht="36">
      <c r="A118" s="114"/>
      <c r="B118" s="107">
        <v>2</v>
      </c>
      <c r="C118" s="10" t="s">
        <v>785</v>
      </c>
      <c r="D118" s="118" t="s">
        <v>870</v>
      </c>
      <c r="E118" s="118" t="s">
        <v>782</v>
      </c>
      <c r="F118" s="136"/>
      <c r="G118" s="137"/>
      <c r="H118" s="11" t="s">
        <v>786</v>
      </c>
      <c r="I118" s="14">
        <v>6.92</v>
      </c>
      <c r="J118" s="109">
        <f t="shared" ref="J118:J149" si="3">I118*B118</f>
        <v>13.84</v>
      </c>
      <c r="K118" s="115"/>
    </row>
    <row r="119" spans="1:11" ht="36">
      <c r="A119" s="114"/>
      <c r="B119" s="107">
        <v>2</v>
      </c>
      <c r="C119" s="10" t="s">
        <v>787</v>
      </c>
      <c r="D119" s="118" t="s">
        <v>871</v>
      </c>
      <c r="E119" s="118" t="s">
        <v>23</v>
      </c>
      <c r="F119" s="136"/>
      <c r="G119" s="137"/>
      <c r="H119" s="11" t="s">
        <v>788</v>
      </c>
      <c r="I119" s="14">
        <v>6.54</v>
      </c>
      <c r="J119" s="109">
        <f t="shared" si="3"/>
        <v>13.08</v>
      </c>
      <c r="K119" s="115"/>
    </row>
    <row r="120" spans="1:11" ht="36">
      <c r="A120" s="114"/>
      <c r="B120" s="107">
        <v>2</v>
      </c>
      <c r="C120" s="10" t="s">
        <v>787</v>
      </c>
      <c r="D120" s="118" t="s">
        <v>872</v>
      </c>
      <c r="E120" s="118" t="s">
        <v>25</v>
      </c>
      <c r="F120" s="136"/>
      <c r="G120" s="137"/>
      <c r="H120" s="11" t="s">
        <v>788</v>
      </c>
      <c r="I120" s="14">
        <v>7.48</v>
      </c>
      <c r="J120" s="109">
        <f t="shared" si="3"/>
        <v>14.96</v>
      </c>
      <c r="K120" s="115"/>
    </row>
    <row r="121" spans="1:11" ht="36">
      <c r="A121" s="114"/>
      <c r="B121" s="107">
        <v>2</v>
      </c>
      <c r="C121" s="10" t="s">
        <v>787</v>
      </c>
      <c r="D121" s="118" t="s">
        <v>873</v>
      </c>
      <c r="E121" s="118" t="s">
        <v>26</v>
      </c>
      <c r="F121" s="136"/>
      <c r="G121" s="137"/>
      <c r="H121" s="11" t="s">
        <v>788</v>
      </c>
      <c r="I121" s="14">
        <v>8.0399999999999991</v>
      </c>
      <c r="J121" s="109">
        <f t="shared" si="3"/>
        <v>16.079999999999998</v>
      </c>
      <c r="K121" s="115"/>
    </row>
    <row r="122" spans="1:11" ht="36">
      <c r="A122" s="114"/>
      <c r="B122" s="107">
        <v>1</v>
      </c>
      <c r="C122" s="10" t="s">
        <v>787</v>
      </c>
      <c r="D122" s="118" t="s">
        <v>874</v>
      </c>
      <c r="E122" s="118" t="s">
        <v>27</v>
      </c>
      <c r="F122" s="136"/>
      <c r="G122" s="137"/>
      <c r="H122" s="11" t="s">
        <v>788</v>
      </c>
      <c r="I122" s="14">
        <v>8.6</v>
      </c>
      <c r="J122" s="109">
        <f t="shared" si="3"/>
        <v>8.6</v>
      </c>
      <c r="K122" s="115"/>
    </row>
    <row r="123" spans="1:11" ht="24">
      <c r="A123" s="114"/>
      <c r="B123" s="107">
        <v>4</v>
      </c>
      <c r="C123" s="10" t="s">
        <v>789</v>
      </c>
      <c r="D123" s="118" t="s">
        <v>875</v>
      </c>
      <c r="E123" s="118" t="s">
        <v>790</v>
      </c>
      <c r="F123" s="136"/>
      <c r="G123" s="137"/>
      <c r="H123" s="11" t="s">
        <v>791</v>
      </c>
      <c r="I123" s="14">
        <v>2.33</v>
      </c>
      <c r="J123" s="109">
        <f t="shared" si="3"/>
        <v>9.32</v>
      </c>
      <c r="K123" s="115"/>
    </row>
    <row r="124" spans="1:11" ht="24">
      <c r="A124" s="114"/>
      <c r="B124" s="107">
        <v>4</v>
      </c>
      <c r="C124" s="10" t="s">
        <v>789</v>
      </c>
      <c r="D124" s="118" t="s">
        <v>876</v>
      </c>
      <c r="E124" s="118" t="s">
        <v>792</v>
      </c>
      <c r="F124" s="136"/>
      <c r="G124" s="137"/>
      <c r="H124" s="11" t="s">
        <v>791</v>
      </c>
      <c r="I124" s="14">
        <v>2.33</v>
      </c>
      <c r="J124" s="109">
        <f t="shared" si="3"/>
        <v>9.32</v>
      </c>
      <c r="K124" s="115"/>
    </row>
    <row r="125" spans="1:11" ht="24">
      <c r="A125" s="114"/>
      <c r="B125" s="107">
        <v>4</v>
      </c>
      <c r="C125" s="10" t="s">
        <v>789</v>
      </c>
      <c r="D125" s="118" t="s">
        <v>877</v>
      </c>
      <c r="E125" s="118" t="s">
        <v>780</v>
      </c>
      <c r="F125" s="136"/>
      <c r="G125" s="137"/>
      <c r="H125" s="11" t="s">
        <v>791</v>
      </c>
      <c r="I125" s="14">
        <v>2.61</v>
      </c>
      <c r="J125" s="109">
        <f t="shared" si="3"/>
        <v>10.44</v>
      </c>
      <c r="K125" s="115"/>
    </row>
    <row r="126" spans="1:11" ht="24">
      <c r="A126" s="114"/>
      <c r="B126" s="107">
        <v>4</v>
      </c>
      <c r="C126" s="10" t="s">
        <v>789</v>
      </c>
      <c r="D126" s="118" t="s">
        <v>878</v>
      </c>
      <c r="E126" s="118" t="s">
        <v>782</v>
      </c>
      <c r="F126" s="136"/>
      <c r="G126" s="137"/>
      <c r="H126" s="11" t="s">
        <v>791</v>
      </c>
      <c r="I126" s="14">
        <v>2.61</v>
      </c>
      <c r="J126" s="109">
        <f t="shared" si="3"/>
        <v>10.44</v>
      </c>
      <c r="K126" s="115"/>
    </row>
    <row r="127" spans="1:11" ht="24">
      <c r="A127" s="114"/>
      <c r="B127" s="107">
        <v>4</v>
      </c>
      <c r="C127" s="10" t="s">
        <v>789</v>
      </c>
      <c r="D127" s="118" t="s">
        <v>877</v>
      </c>
      <c r="E127" s="118" t="s">
        <v>793</v>
      </c>
      <c r="F127" s="136"/>
      <c r="G127" s="137"/>
      <c r="H127" s="11" t="s">
        <v>791</v>
      </c>
      <c r="I127" s="14">
        <v>2.61</v>
      </c>
      <c r="J127" s="109">
        <f t="shared" si="3"/>
        <v>10.44</v>
      </c>
      <c r="K127" s="115"/>
    </row>
    <row r="128" spans="1:11" ht="24">
      <c r="A128" s="114"/>
      <c r="B128" s="107">
        <v>4</v>
      </c>
      <c r="C128" s="10" t="s">
        <v>789</v>
      </c>
      <c r="D128" s="118" t="s">
        <v>878</v>
      </c>
      <c r="E128" s="118" t="s">
        <v>794</v>
      </c>
      <c r="F128" s="136"/>
      <c r="G128" s="137"/>
      <c r="H128" s="11" t="s">
        <v>791</v>
      </c>
      <c r="I128" s="14">
        <v>2.61</v>
      </c>
      <c r="J128" s="109">
        <f t="shared" si="3"/>
        <v>10.44</v>
      </c>
      <c r="K128" s="115"/>
    </row>
    <row r="129" spans="1:11" ht="24">
      <c r="A129" s="114"/>
      <c r="B129" s="107">
        <v>2</v>
      </c>
      <c r="C129" s="10" t="s">
        <v>789</v>
      </c>
      <c r="D129" s="118" t="s">
        <v>877</v>
      </c>
      <c r="E129" s="118" t="s">
        <v>795</v>
      </c>
      <c r="F129" s="136"/>
      <c r="G129" s="137"/>
      <c r="H129" s="11" t="s">
        <v>791</v>
      </c>
      <c r="I129" s="14">
        <v>2.61</v>
      </c>
      <c r="J129" s="109">
        <f t="shared" si="3"/>
        <v>5.22</v>
      </c>
      <c r="K129" s="115"/>
    </row>
    <row r="130" spans="1:11" ht="24">
      <c r="A130" s="114"/>
      <c r="B130" s="107">
        <v>2</v>
      </c>
      <c r="C130" s="10" t="s">
        <v>789</v>
      </c>
      <c r="D130" s="118" t="s">
        <v>878</v>
      </c>
      <c r="E130" s="118" t="s">
        <v>796</v>
      </c>
      <c r="F130" s="136"/>
      <c r="G130" s="137"/>
      <c r="H130" s="11" t="s">
        <v>791</v>
      </c>
      <c r="I130" s="14">
        <v>2.61</v>
      </c>
      <c r="J130" s="109">
        <f t="shared" si="3"/>
        <v>5.22</v>
      </c>
      <c r="K130" s="115"/>
    </row>
    <row r="131" spans="1:11" ht="24">
      <c r="A131" s="114"/>
      <c r="B131" s="107">
        <v>4</v>
      </c>
      <c r="C131" s="10" t="s">
        <v>789</v>
      </c>
      <c r="D131" s="118" t="s">
        <v>877</v>
      </c>
      <c r="E131" s="118" t="s">
        <v>797</v>
      </c>
      <c r="F131" s="136"/>
      <c r="G131" s="137"/>
      <c r="H131" s="11" t="s">
        <v>791</v>
      </c>
      <c r="I131" s="14">
        <v>2.61</v>
      </c>
      <c r="J131" s="109">
        <f t="shared" si="3"/>
        <v>10.44</v>
      </c>
      <c r="K131" s="115"/>
    </row>
    <row r="132" spans="1:11" ht="24">
      <c r="A132" s="114"/>
      <c r="B132" s="107">
        <v>4</v>
      </c>
      <c r="C132" s="10" t="s">
        <v>789</v>
      </c>
      <c r="D132" s="118" t="s">
        <v>878</v>
      </c>
      <c r="E132" s="118" t="s">
        <v>798</v>
      </c>
      <c r="F132" s="136"/>
      <c r="G132" s="137"/>
      <c r="H132" s="11" t="s">
        <v>791</v>
      </c>
      <c r="I132" s="14">
        <v>2.61</v>
      </c>
      <c r="J132" s="109">
        <f t="shared" si="3"/>
        <v>10.44</v>
      </c>
      <c r="K132" s="115"/>
    </row>
    <row r="133" spans="1:11" ht="36">
      <c r="A133" s="114"/>
      <c r="B133" s="107">
        <v>1</v>
      </c>
      <c r="C133" s="10" t="s">
        <v>799</v>
      </c>
      <c r="D133" s="118" t="s">
        <v>879</v>
      </c>
      <c r="E133" s="118" t="s">
        <v>25</v>
      </c>
      <c r="F133" s="136" t="s">
        <v>800</v>
      </c>
      <c r="G133" s="137"/>
      <c r="H133" s="11" t="s">
        <v>801</v>
      </c>
      <c r="I133" s="14">
        <v>8.0399999999999991</v>
      </c>
      <c r="J133" s="109">
        <f t="shared" si="3"/>
        <v>8.0399999999999991</v>
      </c>
      <c r="K133" s="115"/>
    </row>
    <row r="134" spans="1:11" ht="36">
      <c r="A134" s="114"/>
      <c r="B134" s="107">
        <v>2</v>
      </c>
      <c r="C134" s="10" t="s">
        <v>799</v>
      </c>
      <c r="D134" s="118" t="s">
        <v>879</v>
      </c>
      <c r="E134" s="118" t="s">
        <v>25</v>
      </c>
      <c r="F134" s="136" t="s">
        <v>802</v>
      </c>
      <c r="G134" s="137"/>
      <c r="H134" s="11" t="s">
        <v>801</v>
      </c>
      <c r="I134" s="14">
        <v>8.0399999999999991</v>
      </c>
      <c r="J134" s="109">
        <f t="shared" si="3"/>
        <v>16.079999999999998</v>
      </c>
      <c r="K134" s="115"/>
    </row>
    <row r="135" spans="1:11" ht="36">
      <c r="A135" s="114"/>
      <c r="B135" s="107">
        <v>2</v>
      </c>
      <c r="C135" s="10" t="s">
        <v>799</v>
      </c>
      <c r="D135" s="118" t="s">
        <v>879</v>
      </c>
      <c r="E135" s="118" t="s">
        <v>25</v>
      </c>
      <c r="F135" s="136" t="s">
        <v>803</v>
      </c>
      <c r="G135" s="137"/>
      <c r="H135" s="11" t="s">
        <v>801</v>
      </c>
      <c r="I135" s="14">
        <v>8.0399999999999991</v>
      </c>
      <c r="J135" s="109">
        <f t="shared" si="3"/>
        <v>16.079999999999998</v>
      </c>
      <c r="K135" s="115"/>
    </row>
    <row r="136" spans="1:11" ht="36">
      <c r="A136" s="114"/>
      <c r="B136" s="107">
        <v>1</v>
      </c>
      <c r="C136" s="10" t="s">
        <v>799</v>
      </c>
      <c r="D136" s="118" t="s">
        <v>880</v>
      </c>
      <c r="E136" s="118" t="s">
        <v>26</v>
      </c>
      <c r="F136" s="136" t="s">
        <v>800</v>
      </c>
      <c r="G136" s="137"/>
      <c r="H136" s="11" t="s">
        <v>801</v>
      </c>
      <c r="I136" s="14">
        <v>8.6</v>
      </c>
      <c r="J136" s="109">
        <f t="shared" si="3"/>
        <v>8.6</v>
      </c>
      <c r="K136" s="115"/>
    </row>
    <row r="137" spans="1:11" ht="36">
      <c r="A137" s="114"/>
      <c r="B137" s="107">
        <v>2</v>
      </c>
      <c r="C137" s="10" t="s">
        <v>799</v>
      </c>
      <c r="D137" s="118" t="s">
        <v>880</v>
      </c>
      <c r="E137" s="118" t="s">
        <v>26</v>
      </c>
      <c r="F137" s="136" t="s">
        <v>802</v>
      </c>
      <c r="G137" s="137"/>
      <c r="H137" s="11" t="s">
        <v>801</v>
      </c>
      <c r="I137" s="14">
        <v>8.6</v>
      </c>
      <c r="J137" s="109">
        <f t="shared" si="3"/>
        <v>17.2</v>
      </c>
      <c r="K137" s="115"/>
    </row>
    <row r="138" spans="1:11" ht="36">
      <c r="A138" s="114"/>
      <c r="B138" s="107">
        <v>2</v>
      </c>
      <c r="C138" s="10" t="s">
        <v>799</v>
      </c>
      <c r="D138" s="118" t="s">
        <v>880</v>
      </c>
      <c r="E138" s="118" t="s">
        <v>26</v>
      </c>
      <c r="F138" s="136" t="s">
        <v>803</v>
      </c>
      <c r="G138" s="137"/>
      <c r="H138" s="11" t="s">
        <v>801</v>
      </c>
      <c r="I138" s="14">
        <v>8.6</v>
      </c>
      <c r="J138" s="109">
        <f t="shared" si="3"/>
        <v>17.2</v>
      </c>
      <c r="K138" s="115"/>
    </row>
    <row r="139" spans="1:11" ht="24" customHeight="1">
      <c r="A139" s="114"/>
      <c r="B139" s="107">
        <v>20</v>
      </c>
      <c r="C139" s="10" t="s">
        <v>804</v>
      </c>
      <c r="D139" s="118" t="s">
        <v>804</v>
      </c>
      <c r="E139" s="118" t="s">
        <v>107</v>
      </c>
      <c r="F139" s="136"/>
      <c r="G139" s="137"/>
      <c r="H139" s="11" t="s">
        <v>805</v>
      </c>
      <c r="I139" s="14">
        <v>0.65</v>
      </c>
      <c r="J139" s="109">
        <f t="shared" si="3"/>
        <v>13</v>
      </c>
      <c r="K139" s="115"/>
    </row>
    <row r="140" spans="1:11" ht="36">
      <c r="A140" s="114"/>
      <c r="B140" s="107">
        <v>2</v>
      </c>
      <c r="C140" s="10" t="s">
        <v>806</v>
      </c>
      <c r="D140" s="118" t="s">
        <v>806</v>
      </c>
      <c r="E140" s="118"/>
      <c r="F140" s="136"/>
      <c r="G140" s="137"/>
      <c r="H140" s="11" t="s">
        <v>807</v>
      </c>
      <c r="I140" s="14">
        <v>2.2000000000000002</v>
      </c>
      <c r="J140" s="109">
        <f t="shared" si="3"/>
        <v>4.4000000000000004</v>
      </c>
      <c r="K140" s="115"/>
    </row>
    <row r="141" spans="1:11" ht="24">
      <c r="A141" s="114"/>
      <c r="B141" s="107">
        <v>4</v>
      </c>
      <c r="C141" s="10" t="s">
        <v>808</v>
      </c>
      <c r="D141" s="118" t="s">
        <v>881</v>
      </c>
      <c r="E141" s="118" t="s">
        <v>780</v>
      </c>
      <c r="F141" s="136"/>
      <c r="G141" s="137"/>
      <c r="H141" s="11" t="s">
        <v>809</v>
      </c>
      <c r="I141" s="14">
        <v>3.51</v>
      </c>
      <c r="J141" s="109">
        <f t="shared" si="3"/>
        <v>14.04</v>
      </c>
      <c r="K141" s="115"/>
    </row>
    <row r="142" spans="1:11" ht="24">
      <c r="A142" s="114"/>
      <c r="B142" s="107">
        <v>4</v>
      </c>
      <c r="C142" s="10" t="s">
        <v>808</v>
      </c>
      <c r="D142" s="118" t="s">
        <v>882</v>
      </c>
      <c r="E142" s="118" t="s">
        <v>782</v>
      </c>
      <c r="F142" s="136"/>
      <c r="G142" s="137"/>
      <c r="H142" s="11" t="s">
        <v>809</v>
      </c>
      <c r="I142" s="14">
        <v>3.51</v>
      </c>
      <c r="J142" s="109">
        <f t="shared" si="3"/>
        <v>14.04</v>
      </c>
      <c r="K142" s="115"/>
    </row>
    <row r="143" spans="1:11" ht="24">
      <c r="A143" s="114"/>
      <c r="B143" s="107">
        <v>4</v>
      </c>
      <c r="C143" s="10" t="s">
        <v>808</v>
      </c>
      <c r="D143" s="118" t="s">
        <v>883</v>
      </c>
      <c r="E143" s="118" t="s">
        <v>793</v>
      </c>
      <c r="F143" s="136"/>
      <c r="G143" s="137"/>
      <c r="H143" s="11" t="s">
        <v>809</v>
      </c>
      <c r="I143" s="14">
        <v>3.51</v>
      </c>
      <c r="J143" s="109">
        <f t="shared" si="3"/>
        <v>14.04</v>
      </c>
      <c r="K143" s="115"/>
    </row>
    <row r="144" spans="1:11" ht="24">
      <c r="A144" s="114"/>
      <c r="B144" s="107">
        <v>4</v>
      </c>
      <c r="C144" s="10" t="s">
        <v>808</v>
      </c>
      <c r="D144" s="118" t="s">
        <v>884</v>
      </c>
      <c r="E144" s="118" t="s">
        <v>794</v>
      </c>
      <c r="F144" s="136"/>
      <c r="G144" s="137"/>
      <c r="H144" s="11" t="s">
        <v>809</v>
      </c>
      <c r="I144" s="14">
        <v>3.51</v>
      </c>
      <c r="J144" s="109">
        <f t="shared" si="3"/>
        <v>14.04</v>
      </c>
      <c r="K144" s="115"/>
    </row>
    <row r="145" spans="1:11" ht="24">
      <c r="A145" s="114"/>
      <c r="B145" s="107">
        <v>2</v>
      </c>
      <c r="C145" s="10" t="s">
        <v>808</v>
      </c>
      <c r="D145" s="118" t="s">
        <v>885</v>
      </c>
      <c r="E145" s="118" t="s">
        <v>797</v>
      </c>
      <c r="F145" s="136"/>
      <c r="G145" s="137"/>
      <c r="H145" s="11" t="s">
        <v>809</v>
      </c>
      <c r="I145" s="14">
        <v>3.51</v>
      </c>
      <c r="J145" s="109">
        <f t="shared" si="3"/>
        <v>7.02</v>
      </c>
      <c r="K145" s="115"/>
    </row>
    <row r="146" spans="1:11" ht="24">
      <c r="A146" s="114"/>
      <c r="B146" s="107">
        <v>2</v>
      </c>
      <c r="C146" s="10" t="s">
        <v>808</v>
      </c>
      <c r="D146" s="118" t="s">
        <v>886</v>
      </c>
      <c r="E146" s="118" t="s">
        <v>798</v>
      </c>
      <c r="F146" s="136"/>
      <c r="G146" s="137"/>
      <c r="H146" s="11" t="s">
        <v>809</v>
      </c>
      <c r="I146" s="14">
        <v>3.51</v>
      </c>
      <c r="J146" s="109">
        <f t="shared" si="3"/>
        <v>7.02</v>
      </c>
      <c r="K146" s="115"/>
    </row>
    <row r="147" spans="1:11" ht="24">
      <c r="A147" s="114"/>
      <c r="B147" s="107">
        <v>2</v>
      </c>
      <c r="C147" s="10" t="s">
        <v>810</v>
      </c>
      <c r="D147" s="118" t="s">
        <v>810</v>
      </c>
      <c r="E147" s="118" t="s">
        <v>28</v>
      </c>
      <c r="F147" s="136" t="s">
        <v>751</v>
      </c>
      <c r="G147" s="137"/>
      <c r="H147" s="11" t="s">
        <v>811</v>
      </c>
      <c r="I147" s="14">
        <v>1.53</v>
      </c>
      <c r="J147" s="109">
        <f t="shared" si="3"/>
        <v>3.06</v>
      </c>
      <c r="K147" s="115"/>
    </row>
    <row r="148" spans="1:11" ht="12" customHeight="1">
      <c r="A148" s="114"/>
      <c r="B148" s="107">
        <v>2</v>
      </c>
      <c r="C148" s="10" t="s">
        <v>812</v>
      </c>
      <c r="D148" s="118" t="s">
        <v>812</v>
      </c>
      <c r="E148" s="118" t="s">
        <v>273</v>
      </c>
      <c r="F148" s="136"/>
      <c r="G148" s="137"/>
      <c r="H148" s="11" t="s">
        <v>813</v>
      </c>
      <c r="I148" s="14">
        <v>1.5</v>
      </c>
      <c r="J148" s="109">
        <f t="shared" si="3"/>
        <v>3</v>
      </c>
      <c r="K148" s="115"/>
    </row>
    <row r="149" spans="1:11" ht="12" customHeight="1">
      <c r="A149" s="114"/>
      <c r="B149" s="107">
        <v>2</v>
      </c>
      <c r="C149" s="10" t="s">
        <v>812</v>
      </c>
      <c r="D149" s="118" t="s">
        <v>812</v>
      </c>
      <c r="E149" s="118" t="s">
        <v>110</v>
      </c>
      <c r="F149" s="136"/>
      <c r="G149" s="137"/>
      <c r="H149" s="11" t="s">
        <v>813</v>
      </c>
      <c r="I149" s="14">
        <v>1.5</v>
      </c>
      <c r="J149" s="109">
        <f t="shared" si="3"/>
        <v>3</v>
      </c>
      <c r="K149" s="115"/>
    </row>
    <row r="150" spans="1:11" ht="12" customHeight="1">
      <c r="A150" s="114"/>
      <c r="B150" s="107">
        <v>2</v>
      </c>
      <c r="C150" s="10" t="s">
        <v>812</v>
      </c>
      <c r="D150" s="118" t="s">
        <v>812</v>
      </c>
      <c r="E150" s="118" t="s">
        <v>673</v>
      </c>
      <c r="F150" s="136"/>
      <c r="G150" s="137"/>
      <c r="H150" s="11" t="s">
        <v>813</v>
      </c>
      <c r="I150" s="14">
        <v>1.5</v>
      </c>
      <c r="J150" s="109">
        <f t="shared" ref="J150:J181" si="4">I150*B150</f>
        <v>3</v>
      </c>
      <c r="K150" s="115"/>
    </row>
    <row r="151" spans="1:11" ht="12" customHeight="1">
      <c r="A151" s="114"/>
      <c r="B151" s="107">
        <v>2</v>
      </c>
      <c r="C151" s="10" t="s">
        <v>812</v>
      </c>
      <c r="D151" s="118" t="s">
        <v>812</v>
      </c>
      <c r="E151" s="118" t="s">
        <v>484</v>
      </c>
      <c r="F151" s="136"/>
      <c r="G151" s="137"/>
      <c r="H151" s="11" t="s">
        <v>813</v>
      </c>
      <c r="I151" s="14">
        <v>1.5</v>
      </c>
      <c r="J151" s="109">
        <f t="shared" si="4"/>
        <v>3</v>
      </c>
      <c r="K151" s="115"/>
    </row>
    <row r="152" spans="1:11" ht="12" customHeight="1">
      <c r="A152" s="114"/>
      <c r="B152" s="107">
        <v>2</v>
      </c>
      <c r="C152" s="10" t="s">
        <v>812</v>
      </c>
      <c r="D152" s="118" t="s">
        <v>812</v>
      </c>
      <c r="E152" s="118" t="s">
        <v>751</v>
      </c>
      <c r="F152" s="136"/>
      <c r="G152" s="137"/>
      <c r="H152" s="11" t="s">
        <v>813</v>
      </c>
      <c r="I152" s="14">
        <v>1.5</v>
      </c>
      <c r="J152" s="109">
        <f t="shared" si="4"/>
        <v>3</v>
      </c>
      <c r="K152" s="115"/>
    </row>
    <row r="153" spans="1:11" ht="12" customHeight="1">
      <c r="A153" s="114"/>
      <c r="B153" s="107">
        <v>2</v>
      </c>
      <c r="C153" s="10" t="s">
        <v>812</v>
      </c>
      <c r="D153" s="118" t="s">
        <v>812</v>
      </c>
      <c r="E153" s="118" t="s">
        <v>814</v>
      </c>
      <c r="F153" s="136"/>
      <c r="G153" s="137"/>
      <c r="H153" s="11" t="s">
        <v>813</v>
      </c>
      <c r="I153" s="14">
        <v>1.5</v>
      </c>
      <c r="J153" s="109">
        <f t="shared" si="4"/>
        <v>3</v>
      </c>
      <c r="K153" s="115"/>
    </row>
    <row r="154" spans="1:11" ht="12" customHeight="1">
      <c r="A154" s="114"/>
      <c r="B154" s="107">
        <v>2</v>
      </c>
      <c r="C154" s="10" t="s">
        <v>812</v>
      </c>
      <c r="D154" s="118" t="s">
        <v>812</v>
      </c>
      <c r="E154" s="118" t="s">
        <v>752</v>
      </c>
      <c r="F154" s="136"/>
      <c r="G154" s="137"/>
      <c r="H154" s="11" t="s">
        <v>813</v>
      </c>
      <c r="I154" s="14">
        <v>1.5</v>
      </c>
      <c r="J154" s="109">
        <f t="shared" si="4"/>
        <v>3</v>
      </c>
      <c r="K154" s="115"/>
    </row>
    <row r="155" spans="1:11" ht="12" customHeight="1">
      <c r="A155" s="114"/>
      <c r="B155" s="107">
        <v>2</v>
      </c>
      <c r="C155" s="10" t="s">
        <v>812</v>
      </c>
      <c r="D155" s="118" t="s">
        <v>812</v>
      </c>
      <c r="E155" s="118" t="s">
        <v>753</v>
      </c>
      <c r="F155" s="136"/>
      <c r="G155" s="137"/>
      <c r="H155" s="11" t="s">
        <v>813</v>
      </c>
      <c r="I155" s="14">
        <v>1.5</v>
      </c>
      <c r="J155" s="109">
        <f t="shared" si="4"/>
        <v>3</v>
      </c>
      <c r="K155" s="115"/>
    </row>
    <row r="156" spans="1:11" ht="12" customHeight="1">
      <c r="A156" s="114"/>
      <c r="B156" s="107">
        <v>2</v>
      </c>
      <c r="C156" s="10" t="s">
        <v>812</v>
      </c>
      <c r="D156" s="118" t="s">
        <v>812</v>
      </c>
      <c r="E156" s="118" t="s">
        <v>754</v>
      </c>
      <c r="F156" s="136"/>
      <c r="G156" s="137"/>
      <c r="H156" s="11" t="s">
        <v>813</v>
      </c>
      <c r="I156" s="14">
        <v>1.5</v>
      </c>
      <c r="J156" s="109">
        <f t="shared" si="4"/>
        <v>3</v>
      </c>
      <c r="K156" s="115"/>
    </row>
    <row r="157" spans="1:11" ht="24">
      <c r="A157" s="114"/>
      <c r="B157" s="107">
        <v>1</v>
      </c>
      <c r="C157" s="10" t="s">
        <v>815</v>
      </c>
      <c r="D157" s="118" t="s">
        <v>815</v>
      </c>
      <c r="E157" s="118" t="s">
        <v>273</v>
      </c>
      <c r="F157" s="136"/>
      <c r="G157" s="137"/>
      <c r="H157" s="11" t="s">
        <v>816</v>
      </c>
      <c r="I157" s="14">
        <v>0.69</v>
      </c>
      <c r="J157" s="109">
        <f t="shared" si="4"/>
        <v>0.69</v>
      </c>
      <c r="K157" s="115"/>
    </row>
    <row r="158" spans="1:11" ht="24">
      <c r="A158" s="114"/>
      <c r="B158" s="107">
        <v>1</v>
      </c>
      <c r="C158" s="10" t="s">
        <v>815</v>
      </c>
      <c r="D158" s="118" t="s">
        <v>815</v>
      </c>
      <c r="E158" s="118" t="s">
        <v>110</v>
      </c>
      <c r="F158" s="136"/>
      <c r="G158" s="137"/>
      <c r="H158" s="11" t="s">
        <v>816</v>
      </c>
      <c r="I158" s="14">
        <v>0.69</v>
      </c>
      <c r="J158" s="109">
        <f t="shared" si="4"/>
        <v>0.69</v>
      </c>
      <c r="K158" s="115"/>
    </row>
    <row r="159" spans="1:11" ht="24">
      <c r="A159" s="114"/>
      <c r="B159" s="107">
        <v>1</v>
      </c>
      <c r="C159" s="10" t="s">
        <v>815</v>
      </c>
      <c r="D159" s="118" t="s">
        <v>815</v>
      </c>
      <c r="E159" s="118" t="s">
        <v>673</v>
      </c>
      <c r="F159" s="136"/>
      <c r="G159" s="137"/>
      <c r="H159" s="11" t="s">
        <v>816</v>
      </c>
      <c r="I159" s="14">
        <v>0.69</v>
      </c>
      <c r="J159" s="109">
        <f t="shared" si="4"/>
        <v>0.69</v>
      </c>
      <c r="K159" s="115"/>
    </row>
    <row r="160" spans="1:11" ht="24">
      <c r="A160" s="114"/>
      <c r="B160" s="107">
        <v>1</v>
      </c>
      <c r="C160" s="10" t="s">
        <v>815</v>
      </c>
      <c r="D160" s="118" t="s">
        <v>815</v>
      </c>
      <c r="E160" s="118" t="s">
        <v>484</v>
      </c>
      <c r="F160" s="136"/>
      <c r="G160" s="137"/>
      <c r="H160" s="11" t="s">
        <v>816</v>
      </c>
      <c r="I160" s="14">
        <v>0.69</v>
      </c>
      <c r="J160" s="109">
        <f t="shared" si="4"/>
        <v>0.69</v>
      </c>
      <c r="K160" s="115"/>
    </row>
    <row r="161" spans="1:11" ht="24">
      <c r="A161" s="114"/>
      <c r="B161" s="107">
        <v>1</v>
      </c>
      <c r="C161" s="10" t="s">
        <v>815</v>
      </c>
      <c r="D161" s="118" t="s">
        <v>815</v>
      </c>
      <c r="E161" s="118" t="s">
        <v>751</v>
      </c>
      <c r="F161" s="136"/>
      <c r="G161" s="137"/>
      <c r="H161" s="11" t="s">
        <v>816</v>
      </c>
      <c r="I161" s="14">
        <v>0.69</v>
      </c>
      <c r="J161" s="109">
        <f t="shared" si="4"/>
        <v>0.69</v>
      </c>
      <c r="K161" s="115"/>
    </row>
    <row r="162" spans="1:11" ht="24">
      <c r="A162" s="114"/>
      <c r="B162" s="107">
        <v>1</v>
      </c>
      <c r="C162" s="10" t="s">
        <v>815</v>
      </c>
      <c r="D162" s="118" t="s">
        <v>815</v>
      </c>
      <c r="E162" s="118" t="s">
        <v>814</v>
      </c>
      <c r="F162" s="136"/>
      <c r="G162" s="137"/>
      <c r="H162" s="11" t="s">
        <v>816</v>
      </c>
      <c r="I162" s="14">
        <v>0.69</v>
      </c>
      <c r="J162" s="109">
        <f t="shared" si="4"/>
        <v>0.69</v>
      </c>
      <c r="K162" s="115"/>
    </row>
    <row r="163" spans="1:11" ht="24">
      <c r="A163" s="114"/>
      <c r="B163" s="107">
        <v>1</v>
      </c>
      <c r="C163" s="10" t="s">
        <v>815</v>
      </c>
      <c r="D163" s="118" t="s">
        <v>815</v>
      </c>
      <c r="E163" s="118" t="s">
        <v>752</v>
      </c>
      <c r="F163" s="136"/>
      <c r="G163" s="137"/>
      <c r="H163" s="11" t="s">
        <v>816</v>
      </c>
      <c r="I163" s="14">
        <v>0.69</v>
      </c>
      <c r="J163" s="109">
        <f t="shared" si="4"/>
        <v>0.69</v>
      </c>
      <c r="K163" s="115"/>
    </row>
    <row r="164" spans="1:11" ht="24">
      <c r="A164" s="114"/>
      <c r="B164" s="107">
        <v>1</v>
      </c>
      <c r="C164" s="10" t="s">
        <v>815</v>
      </c>
      <c r="D164" s="118" t="s">
        <v>815</v>
      </c>
      <c r="E164" s="118" t="s">
        <v>753</v>
      </c>
      <c r="F164" s="136"/>
      <c r="G164" s="137"/>
      <c r="H164" s="11" t="s">
        <v>816</v>
      </c>
      <c r="I164" s="14">
        <v>0.69</v>
      </c>
      <c r="J164" s="109">
        <f t="shared" si="4"/>
        <v>0.69</v>
      </c>
      <c r="K164" s="115"/>
    </row>
    <row r="165" spans="1:11" ht="24">
      <c r="A165" s="114"/>
      <c r="B165" s="107">
        <v>1</v>
      </c>
      <c r="C165" s="10" t="s">
        <v>815</v>
      </c>
      <c r="D165" s="118" t="s">
        <v>815</v>
      </c>
      <c r="E165" s="118" t="s">
        <v>754</v>
      </c>
      <c r="F165" s="136"/>
      <c r="G165" s="137"/>
      <c r="H165" s="11" t="s">
        <v>816</v>
      </c>
      <c r="I165" s="14">
        <v>0.69</v>
      </c>
      <c r="J165" s="109">
        <f t="shared" si="4"/>
        <v>0.69</v>
      </c>
      <c r="K165" s="115"/>
    </row>
    <row r="166" spans="1:11" ht="24">
      <c r="A166" s="114"/>
      <c r="B166" s="107">
        <v>1</v>
      </c>
      <c r="C166" s="10" t="s">
        <v>817</v>
      </c>
      <c r="D166" s="118" t="s">
        <v>817</v>
      </c>
      <c r="E166" s="118" t="s">
        <v>273</v>
      </c>
      <c r="F166" s="136"/>
      <c r="G166" s="137"/>
      <c r="H166" s="11" t="s">
        <v>818</v>
      </c>
      <c r="I166" s="14">
        <v>0.79</v>
      </c>
      <c r="J166" s="109">
        <f t="shared" si="4"/>
        <v>0.79</v>
      </c>
      <c r="K166" s="115"/>
    </row>
    <row r="167" spans="1:11" ht="24">
      <c r="A167" s="114"/>
      <c r="B167" s="107">
        <v>1</v>
      </c>
      <c r="C167" s="10" t="s">
        <v>817</v>
      </c>
      <c r="D167" s="118" t="s">
        <v>817</v>
      </c>
      <c r="E167" s="118" t="s">
        <v>110</v>
      </c>
      <c r="F167" s="136"/>
      <c r="G167" s="137"/>
      <c r="H167" s="11" t="s">
        <v>818</v>
      </c>
      <c r="I167" s="14">
        <v>0.79</v>
      </c>
      <c r="J167" s="109">
        <f t="shared" si="4"/>
        <v>0.79</v>
      </c>
      <c r="K167" s="115"/>
    </row>
    <row r="168" spans="1:11" ht="24">
      <c r="A168" s="114"/>
      <c r="B168" s="107">
        <v>1</v>
      </c>
      <c r="C168" s="10" t="s">
        <v>817</v>
      </c>
      <c r="D168" s="118" t="s">
        <v>817</v>
      </c>
      <c r="E168" s="118" t="s">
        <v>673</v>
      </c>
      <c r="F168" s="136"/>
      <c r="G168" s="137"/>
      <c r="H168" s="11" t="s">
        <v>818</v>
      </c>
      <c r="I168" s="14">
        <v>0.79</v>
      </c>
      <c r="J168" s="109">
        <f t="shared" si="4"/>
        <v>0.79</v>
      </c>
      <c r="K168" s="115"/>
    </row>
    <row r="169" spans="1:11" ht="24">
      <c r="A169" s="114"/>
      <c r="B169" s="107">
        <v>1</v>
      </c>
      <c r="C169" s="10" t="s">
        <v>817</v>
      </c>
      <c r="D169" s="118" t="s">
        <v>817</v>
      </c>
      <c r="E169" s="118" t="s">
        <v>484</v>
      </c>
      <c r="F169" s="136"/>
      <c r="G169" s="137"/>
      <c r="H169" s="11" t="s">
        <v>818</v>
      </c>
      <c r="I169" s="14">
        <v>0.79</v>
      </c>
      <c r="J169" s="109">
        <f t="shared" si="4"/>
        <v>0.79</v>
      </c>
      <c r="K169" s="115"/>
    </row>
    <row r="170" spans="1:11" ht="24">
      <c r="A170" s="114"/>
      <c r="B170" s="107">
        <v>1</v>
      </c>
      <c r="C170" s="10" t="s">
        <v>817</v>
      </c>
      <c r="D170" s="118" t="s">
        <v>817</v>
      </c>
      <c r="E170" s="118" t="s">
        <v>751</v>
      </c>
      <c r="F170" s="136"/>
      <c r="G170" s="137"/>
      <c r="H170" s="11" t="s">
        <v>818</v>
      </c>
      <c r="I170" s="14">
        <v>0.79</v>
      </c>
      <c r="J170" s="109">
        <f t="shared" si="4"/>
        <v>0.79</v>
      </c>
      <c r="K170" s="115"/>
    </row>
    <row r="171" spans="1:11" ht="24">
      <c r="A171" s="114"/>
      <c r="B171" s="107">
        <v>1</v>
      </c>
      <c r="C171" s="10" t="s">
        <v>817</v>
      </c>
      <c r="D171" s="118" t="s">
        <v>817</v>
      </c>
      <c r="E171" s="118" t="s">
        <v>752</v>
      </c>
      <c r="F171" s="136"/>
      <c r="G171" s="137"/>
      <c r="H171" s="11" t="s">
        <v>818</v>
      </c>
      <c r="I171" s="14">
        <v>0.79</v>
      </c>
      <c r="J171" s="109">
        <f t="shared" si="4"/>
        <v>0.79</v>
      </c>
      <c r="K171" s="115"/>
    </row>
    <row r="172" spans="1:11" ht="24">
      <c r="A172" s="114"/>
      <c r="B172" s="107">
        <v>1</v>
      </c>
      <c r="C172" s="10" t="s">
        <v>817</v>
      </c>
      <c r="D172" s="118" t="s">
        <v>817</v>
      </c>
      <c r="E172" s="118" t="s">
        <v>753</v>
      </c>
      <c r="F172" s="136"/>
      <c r="G172" s="137"/>
      <c r="H172" s="11" t="s">
        <v>818</v>
      </c>
      <c r="I172" s="14">
        <v>0.79</v>
      </c>
      <c r="J172" s="109">
        <f t="shared" si="4"/>
        <v>0.79</v>
      </c>
      <c r="K172" s="115"/>
    </row>
    <row r="173" spans="1:11" ht="24">
      <c r="A173" s="114"/>
      <c r="B173" s="107">
        <v>1</v>
      </c>
      <c r="C173" s="10" t="s">
        <v>817</v>
      </c>
      <c r="D173" s="118" t="s">
        <v>817</v>
      </c>
      <c r="E173" s="118" t="s">
        <v>754</v>
      </c>
      <c r="F173" s="136"/>
      <c r="G173" s="137"/>
      <c r="H173" s="11" t="s">
        <v>818</v>
      </c>
      <c r="I173" s="14">
        <v>0.79</v>
      </c>
      <c r="J173" s="109">
        <f t="shared" si="4"/>
        <v>0.79</v>
      </c>
      <c r="K173" s="115"/>
    </row>
    <row r="174" spans="1:11" ht="24">
      <c r="A174" s="114"/>
      <c r="B174" s="107">
        <v>5</v>
      </c>
      <c r="C174" s="10" t="s">
        <v>819</v>
      </c>
      <c r="D174" s="118" t="s">
        <v>819</v>
      </c>
      <c r="E174" s="118" t="s">
        <v>583</v>
      </c>
      <c r="F174" s="136"/>
      <c r="G174" s="137"/>
      <c r="H174" s="11" t="s">
        <v>820</v>
      </c>
      <c r="I174" s="14">
        <v>0.6</v>
      </c>
      <c r="J174" s="109">
        <f t="shared" si="4"/>
        <v>3</v>
      </c>
      <c r="K174" s="115"/>
    </row>
    <row r="175" spans="1:11" ht="24">
      <c r="A175" s="114"/>
      <c r="B175" s="107">
        <v>1</v>
      </c>
      <c r="C175" s="10" t="s">
        <v>819</v>
      </c>
      <c r="D175" s="118" t="s">
        <v>819</v>
      </c>
      <c r="E175" s="118" t="s">
        <v>673</v>
      </c>
      <c r="F175" s="136"/>
      <c r="G175" s="137"/>
      <c r="H175" s="11" t="s">
        <v>820</v>
      </c>
      <c r="I175" s="14">
        <v>0.6</v>
      </c>
      <c r="J175" s="109">
        <f t="shared" si="4"/>
        <v>0.6</v>
      </c>
      <c r="K175" s="115"/>
    </row>
    <row r="176" spans="1:11" ht="24">
      <c r="A176" s="114"/>
      <c r="B176" s="107">
        <v>1</v>
      </c>
      <c r="C176" s="10" t="s">
        <v>819</v>
      </c>
      <c r="D176" s="118" t="s">
        <v>819</v>
      </c>
      <c r="E176" s="118" t="s">
        <v>484</v>
      </c>
      <c r="F176" s="136"/>
      <c r="G176" s="137"/>
      <c r="H176" s="11" t="s">
        <v>820</v>
      </c>
      <c r="I176" s="14">
        <v>0.6</v>
      </c>
      <c r="J176" s="109">
        <f t="shared" si="4"/>
        <v>0.6</v>
      </c>
      <c r="K176" s="115"/>
    </row>
    <row r="177" spans="1:11" ht="24">
      <c r="A177" s="114"/>
      <c r="B177" s="107">
        <v>1</v>
      </c>
      <c r="C177" s="10" t="s">
        <v>819</v>
      </c>
      <c r="D177" s="118" t="s">
        <v>819</v>
      </c>
      <c r="E177" s="118" t="s">
        <v>751</v>
      </c>
      <c r="F177" s="136"/>
      <c r="G177" s="137"/>
      <c r="H177" s="11" t="s">
        <v>820</v>
      </c>
      <c r="I177" s="14">
        <v>0.6</v>
      </c>
      <c r="J177" s="109">
        <f t="shared" si="4"/>
        <v>0.6</v>
      </c>
      <c r="K177" s="115"/>
    </row>
    <row r="178" spans="1:11" ht="24">
      <c r="A178" s="114"/>
      <c r="B178" s="107">
        <v>2</v>
      </c>
      <c r="C178" s="10" t="s">
        <v>819</v>
      </c>
      <c r="D178" s="118" t="s">
        <v>819</v>
      </c>
      <c r="E178" s="118" t="s">
        <v>752</v>
      </c>
      <c r="F178" s="136"/>
      <c r="G178" s="137"/>
      <c r="H178" s="11" t="s">
        <v>820</v>
      </c>
      <c r="I178" s="14">
        <v>0.6</v>
      </c>
      <c r="J178" s="109">
        <f t="shared" si="4"/>
        <v>1.2</v>
      </c>
      <c r="K178" s="115"/>
    </row>
    <row r="179" spans="1:11" ht="24">
      <c r="A179" s="114"/>
      <c r="B179" s="107">
        <v>1</v>
      </c>
      <c r="C179" s="10" t="s">
        <v>819</v>
      </c>
      <c r="D179" s="118" t="s">
        <v>819</v>
      </c>
      <c r="E179" s="118" t="s">
        <v>753</v>
      </c>
      <c r="F179" s="136"/>
      <c r="G179" s="137"/>
      <c r="H179" s="11" t="s">
        <v>820</v>
      </c>
      <c r="I179" s="14">
        <v>0.6</v>
      </c>
      <c r="J179" s="109">
        <f t="shared" si="4"/>
        <v>0.6</v>
      </c>
      <c r="K179" s="115"/>
    </row>
    <row r="180" spans="1:11" ht="24">
      <c r="A180" s="114"/>
      <c r="B180" s="107">
        <v>2</v>
      </c>
      <c r="C180" s="10" t="s">
        <v>821</v>
      </c>
      <c r="D180" s="118" t="s">
        <v>821</v>
      </c>
      <c r="E180" s="118" t="s">
        <v>273</v>
      </c>
      <c r="F180" s="136"/>
      <c r="G180" s="137"/>
      <c r="H180" s="11" t="s">
        <v>822</v>
      </c>
      <c r="I180" s="14">
        <v>0.69</v>
      </c>
      <c r="J180" s="109">
        <f t="shared" si="4"/>
        <v>1.38</v>
      </c>
      <c r="K180" s="115"/>
    </row>
    <row r="181" spans="1:11" ht="24">
      <c r="A181" s="114"/>
      <c r="B181" s="107">
        <v>2</v>
      </c>
      <c r="C181" s="10" t="s">
        <v>821</v>
      </c>
      <c r="D181" s="118" t="s">
        <v>821</v>
      </c>
      <c r="E181" s="118" t="s">
        <v>110</v>
      </c>
      <c r="F181" s="136"/>
      <c r="G181" s="137"/>
      <c r="H181" s="11" t="s">
        <v>822</v>
      </c>
      <c r="I181" s="14">
        <v>0.69</v>
      </c>
      <c r="J181" s="109">
        <f t="shared" si="4"/>
        <v>1.38</v>
      </c>
      <c r="K181" s="115"/>
    </row>
    <row r="182" spans="1:11" ht="24">
      <c r="A182" s="114"/>
      <c r="B182" s="107">
        <v>2</v>
      </c>
      <c r="C182" s="10" t="s">
        <v>821</v>
      </c>
      <c r="D182" s="118" t="s">
        <v>821</v>
      </c>
      <c r="E182" s="118" t="s">
        <v>673</v>
      </c>
      <c r="F182" s="136"/>
      <c r="G182" s="137"/>
      <c r="H182" s="11" t="s">
        <v>822</v>
      </c>
      <c r="I182" s="14">
        <v>0.69</v>
      </c>
      <c r="J182" s="109">
        <f t="shared" ref="J182:J197" si="5">I182*B182</f>
        <v>1.38</v>
      </c>
      <c r="K182" s="115"/>
    </row>
    <row r="183" spans="1:11" ht="24">
      <c r="A183" s="114"/>
      <c r="B183" s="107">
        <v>2</v>
      </c>
      <c r="C183" s="10" t="s">
        <v>821</v>
      </c>
      <c r="D183" s="118" t="s">
        <v>821</v>
      </c>
      <c r="E183" s="118" t="s">
        <v>484</v>
      </c>
      <c r="F183" s="136"/>
      <c r="G183" s="137"/>
      <c r="H183" s="11" t="s">
        <v>822</v>
      </c>
      <c r="I183" s="14">
        <v>0.69</v>
      </c>
      <c r="J183" s="109">
        <f t="shared" si="5"/>
        <v>1.38</v>
      </c>
      <c r="K183" s="115"/>
    </row>
    <row r="184" spans="1:11" ht="24">
      <c r="A184" s="114"/>
      <c r="B184" s="107">
        <v>2</v>
      </c>
      <c r="C184" s="10" t="s">
        <v>821</v>
      </c>
      <c r="D184" s="118" t="s">
        <v>821</v>
      </c>
      <c r="E184" s="118" t="s">
        <v>751</v>
      </c>
      <c r="F184" s="136"/>
      <c r="G184" s="137"/>
      <c r="H184" s="11" t="s">
        <v>822</v>
      </c>
      <c r="I184" s="14">
        <v>0.69</v>
      </c>
      <c r="J184" s="109">
        <f t="shared" si="5"/>
        <v>1.38</v>
      </c>
      <c r="K184" s="115"/>
    </row>
    <row r="185" spans="1:11" ht="24">
      <c r="A185" s="114"/>
      <c r="B185" s="107">
        <v>2</v>
      </c>
      <c r="C185" s="10" t="s">
        <v>821</v>
      </c>
      <c r="D185" s="118" t="s">
        <v>821</v>
      </c>
      <c r="E185" s="118" t="s">
        <v>814</v>
      </c>
      <c r="F185" s="136"/>
      <c r="G185" s="137"/>
      <c r="H185" s="11" t="s">
        <v>822</v>
      </c>
      <c r="I185" s="14">
        <v>0.69</v>
      </c>
      <c r="J185" s="109">
        <f t="shared" si="5"/>
        <v>1.38</v>
      </c>
      <c r="K185" s="115"/>
    </row>
    <row r="186" spans="1:11" ht="24">
      <c r="A186" s="114"/>
      <c r="B186" s="107">
        <v>2</v>
      </c>
      <c r="C186" s="10" t="s">
        <v>821</v>
      </c>
      <c r="D186" s="118" t="s">
        <v>821</v>
      </c>
      <c r="E186" s="118" t="s">
        <v>752</v>
      </c>
      <c r="F186" s="136"/>
      <c r="G186" s="137"/>
      <c r="H186" s="11" t="s">
        <v>822</v>
      </c>
      <c r="I186" s="14">
        <v>0.69</v>
      </c>
      <c r="J186" s="109">
        <f t="shared" si="5"/>
        <v>1.38</v>
      </c>
      <c r="K186" s="115"/>
    </row>
    <row r="187" spans="1:11" ht="24">
      <c r="A187" s="114"/>
      <c r="B187" s="107">
        <v>2</v>
      </c>
      <c r="C187" s="10" t="s">
        <v>821</v>
      </c>
      <c r="D187" s="118" t="s">
        <v>821</v>
      </c>
      <c r="E187" s="118" t="s">
        <v>753</v>
      </c>
      <c r="F187" s="136"/>
      <c r="G187" s="137"/>
      <c r="H187" s="11" t="s">
        <v>822</v>
      </c>
      <c r="I187" s="14">
        <v>0.69</v>
      </c>
      <c r="J187" s="109">
        <f t="shared" si="5"/>
        <v>1.38</v>
      </c>
      <c r="K187" s="115"/>
    </row>
    <row r="188" spans="1:11" ht="24">
      <c r="A188" s="114"/>
      <c r="B188" s="107">
        <v>2</v>
      </c>
      <c r="C188" s="10" t="s">
        <v>821</v>
      </c>
      <c r="D188" s="118" t="s">
        <v>821</v>
      </c>
      <c r="E188" s="118" t="s">
        <v>754</v>
      </c>
      <c r="F188" s="136"/>
      <c r="G188" s="137"/>
      <c r="H188" s="11" t="s">
        <v>822</v>
      </c>
      <c r="I188" s="14">
        <v>0.69</v>
      </c>
      <c r="J188" s="109">
        <f t="shared" si="5"/>
        <v>1.38</v>
      </c>
      <c r="K188" s="115"/>
    </row>
    <row r="189" spans="1:11" ht="24">
      <c r="A189" s="114"/>
      <c r="B189" s="107">
        <v>1</v>
      </c>
      <c r="C189" s="10" t="s">
        <v>823</v>
      </c>
      <c r="D189" s="118" t="s">
        <v>823</v>
      </c>
      <c r="E189" s="118" t="s">
        <v>273</v>
      </c>
      <c r="F189" s="136"/>
      <c r="G189" s="137"/>
      <c r="H189" s="11" t="s">
        <v>824</v>
      </c>
      <c r="I189" s="14">
        <v>0.69</v>
      </c>
      <c r="J189" s="109">
        <f t="shared" si="5"/>
        <v>0.69</v>
      </c>
      <c r="K189" s="115"/>
    </row>
    <row r="190" spans="1:11" ht="24">
      <c r="A190" s="114"/>
      <c r="B190" s="107">
        <v>1</v>
      </c>
      <c r="C190" s="10" t="s">
        <v>823</v>
      </c>
      <c r="D190" s="118" t="s">
        <v>823</v>
      </c>
      <c r="E190" s="118" t="s">
        <v>110</v>
      </c>
      <c r="F190" s="136"/>
      <c r="G190" s="137"/>
      <c r="H190" s="11" t="s">
        <v>824</v>
      </c>
      <c r="I190" s="14">
        <v>0.69</v>
      </c>
      <c r="J190" s="109">
        <f t="shared" si="5"/>
        <v>0.69</v>
      </c>
      <c r="K190" s="115"/>
    </row>
    <row r="191" spans="1:11" ht="24">
      <c r="A191" s="114"/>
      <c r="B191" s="107">
        <v>1</v>
      </c>
      <c r="C191" s="10" t="s">
        <v>823</v>
      </c>
      <c r="D191" s="118" t="s">
        <v>823</v>
      </c>
      <c r="E191" s="118" t="s">
        <v>673</v>
      </c>
      <c r="F191" s="136"/>
      <c r="G191" s="137"/>
      <c r="H191" s="11" t="s">
        <v>824</v>
      </c>
      <c r="I191" s="14">
        <v>0.69</v>
      </c>
      <c r="J191" s="109">
        <f t="shared" si="5"/>
        <v>0.69</v>
      </c>
      <c r="K191" s="115"/>
    </row>
    <row r="192" spans="1:11" ht="24">
      <c r="A192" s="114"/>
      <c r="B192" s="107">
        <v>1</v>
      </c>
      <c r="C192" s="10" t="s">
        <v>823</v>
      </c>
      <c r="D192" s="118" t="s">
        <v>823</v>
      </c>
      <c r="E192" s="118" t="s">
        <v>484</v>
      </c>
      <c r="F192" s="136"/>
      <c r="G192" s="137"/>
      <c r="H192" s="11" t="s">
        <v>824</v>
      </c>
      <c r="I192" s="14">
        <v>0.69</v>
      </c>
      <c r="J192" s="109">
        <f t="shared" si="5"/>
        <v>0.69</v>
      </c>
      <c r="K192" s="115"/>
    </row>
    <row r="193" spans="1:11" ht="24">
      <c r="A193" s="114"/>
      <c r="B193" s="107">
        <v>1</v>
      </c>
      <c r="C193" s="10" t="s">
        <v>823</v>
      </c>
      <c r="D193" s="118" t="s">
        <v>823</v>
      </c>
      <c r="E193" s="118" t="s">
        <v>751</v>
      </c>
      <c r="F193" s="136"/>
      <c r="G193" s="137"/>
      <c r="H193" s="11" t="s">
        <v>824</v>
      </c>
      <c r="I193" s="14">
        <v>0.69</v>
      </c>
      <c r="J193" s="109">
        <f t="shared" si="5"/>
        <v>0.69</v>
      </c>
      <c r="K193" s="115"/>
    </row>
    <row r="194" spans="1:11" ht="24">
      <c r="A194" s="114"/>
      <c r="B194" s="107">
        <v>1</v>
      </c>
      <c r="C194" s="10" t="s">
        <v>823</v>
      </c>
      <c r="D194" s="118" t="s">
        <v>823</v>
      </c>
      <c r="E194" s="118" t="s">
        <v>814</v>
      </c>
      <c r="F194" s="136"/>
      <c r="G194" s="137"/>
      <c r="H194" s="11" t="s">
        <v>824</v>
      </c>
      <c r="I194" s="14">
        <v>0.69</v>
      </c>
      <c r="J194" s="109">
        <f t="shared" si="5"/>
        <v>0.69</v>
      </c>
      <c r="K194" s="115"/>
    </row>
    <row r="195" spans="1:11" ht="24">
      <c r="A195" s="114"/>
      <c r="B195" s="107">
        <v>1</v>
      </c>
      <c r="C195" s="10" t="s">
        <v>823</v>
      </c>
      <c r="D195" s="118" t="s">
        <v>823</v>
      </c>
      <c r="E195" s="118" t="s">
        <v>752</v>
      </c>
      <c r="F195" s="136"/>
      <c r="G195" s="137"/>
      <c r="H195" s="11" t="s">
        <v>824</v>
      </c>
      <c r="I195" s="14">
        <v>0.69</v>
      </c>
      <c r="J195" s="109">
        <f t="shared" si="5"/>
        <v>0.69</v>
      </c>
      <c r="K195" s="115"/>
    </row>
    <row r="196" spans="1:11" ht="24">
      <c r="A196" s="114"/>
      <c r="B196" s="107">
        <v>1</v>
      </c>
      <c r="C196" s="10" t="s">
        <v>823</v>
      </c>
      <c r="D196" s="118" t="s">
        <v>823</v>
      </c>
      <c r="E196" s="118" t="s">
        <v>753</v>
      </c>
      <c r="F196" s="136"/>
      <c r="G196" s="137"/>
      <c r="H196" s="11" t="s">
        <v>824</v>
      </c>
      <c r="I196" s="14">
        <v>0.69</v>
      </c>
      <c r="J196" s="109">
        <f t="shared" si="5"/>
        <v>0.69</v>
      </c>
      <c r="K196" s="115"/>
    </row>
    <row r="197" spans="1:11" ht="24">
      <c r="A197" s="114"/>
      <c r="B197" s="108">
        <v>1</v>
      </c>
      <c r="C197" s="12" t="s">
        <v>823</v>
      </c>
      <c r="D197" s="119" t="s">
        <v>823</v>
      </c>
      <c r="E197" s="119" t="s">
        <v>754</v>
      </c>
      <c r="F197" s="138"/>
      <c r="G197" s="139"/>
      <c r="H197" s="13" t="s">
        <v>824</v>
      </c>
      <c r="I197" s="15">
        <v>0.69</v>
      </c>
      <c r="J197" s="110">
        <f t="shared" si="5"/>
        <v>0.69</v>
      </c>
      <c r="K197" s="115"/>
    </row>
    <row r="198" spans="1:11">
      <c r="A198" s="114"/>
      <c r="B198" s="126"/>
      <c r="C198" s="126"/>
      <c r="D198" s="126"/>
      <c r="E198" s="126"/>
      <c r="F198" s="126"/>
      <c r="G198" s="126"/>
      <c r="H198" s="126"/>
      <c r="I198" s="127" t="s">
        <v>255</v>
      </c>
      <c r="J198" s="128">
        <f>SUM(J22:J197)</f>
        <v>1399.4500000000016</v>
      </c>
      <c r="K198" s="115"/>
    </row>
    <row r="199" spans="1:11">
      <c r="A199" s="114"/>
      <c r="B199" s="126"/>
      <c r="C199" s="126"/>
      <c r="D199" s="126"/>
      <c r="E199" s="126"/>
      <c r="F199" s="126"/>
      <c r="G199" s="126"/>
      <c r="H199" s="126"/>
      <c r="I199" s="127" t="s">
        <v>897</v>
      </c>
      <c r="J199" s="128">
        <v>-167.02</v>
      </c>
      <c r="K199" s="115"/>
    </row>
    <row r="200" spans="1:11">
      <c r="A200" s="114"/>
      <c r="B200" s="126"/>
      <c r="C200" s="126"/>
      <c r="D200" s="126"/>
      <c r="E200" s="126"/>
      <c r="F200" s="126"/>
      <c r="G200" s="126"/>
      <c r="H200" s="126"/>
      <c r="I200" s="127" t="s">
        <v>898</v>
      </c>
      <c r="J200" s="128">
        <f>ROUND(J198*-5%,2)</f>
        <v>-69.97</v>
      </c>
      <c r="K200" s="115"/>
    </row>
    <row r="201" spans="1:11" outlineLevel="1">
      <c r="A201" s="114"/>
      <c r="B201" s="126"/>
      <c r="C201" s="126"/>
      <c r="D201" s="126"/>
      <c r="E201" s="126"/>
      <c r="F201" s="126"/>
      <c r="G201" s="126"/>
      <c r="H201" s="126"/>
      <c r="I201" s="127" t="s">
        <v>899</v>
      </c>
      <c r="J201" s="128">
        <v>0</v>
      </c>
      <c r="K201" s="115"/>
    </row>
    <row r="202" spans="1:11">
      <c r="A202" s="114"/>
      <c r="B202" s="126"/>
      <c r="C202" s="126"/>
      <c r="D202" s="126"/>
      <c r="E202" s="126"/>
      <c r="F202" s="126"/>
      <c r="G202" s="126"/>
      <c r="H202" s="126"/>
      <c r="I202" s="127" t="s">
        <v>257</v>
      </c>
      <c r="J202" s="128">
        <f>SUM(J198:J201)</f>
        <v>1162.4600000000016</v>
      </c>
      <c r="K202" s="115"/>
    </row>
    <row r="203" spans="1:11">
      <c r="A203" s="6"/>
      <c r="B203" s="7"/>
      <c r="C203" s="7"/>
      <c r="D203" s="7"/>
      <c r="E203" s="7"/>
      <c r="F203" s="7"/>
      <c r="G203" s="7"/>
      <c r="H203" s="7" t="s">
        <v>900</v>
      </c>
      <c r="I203" s="7"/>
      <c r="J203" s="7"/>
      <c r="K203" s="8"/>
    </row>
    <row r="205" spans="1:11">
      <c r="H205" s="1" t="s">
        <v>901</v>
      </c>
      <c r="I205" s="2">
        <v>1329.48</v>
      </c>
    </row>
    <row r="206" spans="1:11">
      <c r="H206" s="134" t="s">
        <v>902</v>
      </c>
      <c r="I206" s="135">
        <f>I205-J202</f>
        <v>167.01999999999839</v>
      </c>
    </row>
    <row r="208" spans="1:11">
      <c r="H208" s="1" t="s">
        <v>889</v>
      </c>
      <c r="I208" s="91">
        <v>39.53</v>
      </c>
    </row>
    <row r="209" spans="8:9">
      <c r="H209" s="1" t="s">
        <v>705</v>
      </c>
      <c r="I209" s="91">
        <f>'Tax Invoice'!M11</f>
        <v>35.43</v>
      </c>
    </row>
    <row r="210" spans="8:9">
      <c r="H210" s="1" t="s">
        <v>890</v>
      </c>
      <c r="I210" s="91">
        <f>I212/I209</f>
        <v>1296.9811967259402</v>
      </c>
    </row>
    <row r="211" spans="8:9">
      <c r="H211" s="1" t="s">
        <v>891</v>
      </c>
      <c r="I211" s="91">
        <f>I213/I209</f>
        <v>1296.9811967259402</v>
      </c>
    </row>
    <row r="212" spans="8:9">
      <c r="H212" s="1" t="s">
        <v>706</v>
      </c>
      <c r="I212" s="91">
        <f>I213</f>
        <v>45952.043800000065</v>
      </c>
    </row>
    <row r="213" spans="8:9">
      <c r="H213" s="1" t="s">
        <v>707</v>
      </c>
      <c r="I213" s="91">
        <f>J202*I208</f>
        <v>45952.043800000065</v>
      </c>
    </row>
  </sheetData>
  <mergeCells count="180">
    <mergeCell ref="F30:G30"/>
    <mergeCell ref="F31:G31"/>
    <mergeCell ref="F32:G32"/>
    <mergeCell ref="F33:G33"/>
    <mergeCell ref="F34:G34"/>
    <mergeCell ref="J10:J11"/>
    <mergeCell ref="J14:J15"/>
    <mergeCell ref="F20:G20"/>
    <mergeCell ref="F21:G21"/>
    <mergeCell ref="F22:G22"/>
    <mergeCell ref="F23:G23"/>
    <mergeCell ref="F24:G24"/>
    <mergeCell ref="F25:G25"/>
    <mergeCell ref="F26:G26"/>
    <mergeCell ref="F27:G27"/>
    <mergeCell ref="F28:G28"/>
    <mergeCell ref="F29:G29"/>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44:G144"/>
    <mergeCell ref="F135:G135"/>
    <mergeCell ref="F136:G136"/>
    <mergeCell ref="F137:G137"/>
    <mergeCell ref="F138:G138"/>
    <mergeCell ref="F139:G139"/>
    <mergeCell ref="F150:G150"/>
    <mergeCell ref="F151:G151"/>
    <mergeCell ref="F152:G152"/>
    <mergeCell ref="F153:G153"/>
    <mergeCell ref="F154:G154"/>
    <mergeCell ref="F145:G145"/>
    <mergeCell ref="F146:G146"/>
    <mergeCell ref="F147:G147"/>
    <mergeCell ref="F148:G148"/>
    <mergeCell ref="F149:G149"/>
    <mergeCell ref="F160:G160"/>
    <mergeCell ref="F161:G161"/>
    <mergeCell ref="F162:G162"/>
    <mergeCell ref="F163:G163"/>
    <mergeCell ref="F164:G164"/>
    <mergeCell ref="F155:G155"/>
    <mergeCell ref="F156:G156"/>
    <mergeCell ref="F157:G157"/>
    <mergeCell ref="F158:G158"/>
    <mergeCell ref="F159:G159"/>
    <mergeCell ref="F170:G170"/>
    <mergeCell ref="F171:G171"/>
    <mergeCell ref="F172:G172"/>
    <mergeCell ref="F173:G173"/>
    <mergeCell ref="F174:G174"/>
    <mergeCell ref="F165:G165"/>
    <mergeCell ref="F166:G166"/>
    <mergeCell ref="F167:G167"/>
    <mergeCell ref="F168:G168"/>
    <mergeCell ref="F169:G169"/>
    <mergeCell ref="F180:G180"/>
    <mergeCell ref="F181:G181"/>
    <mergeCell ref="F182:G182"/>
    <mergeCell ref="F183:G183"/>
    <mergeCell ref="F184:G184"/>
    <mergeCell ref="F175:G175"/>
    <mergeCell ref="F176:G176"/>
    <mergeCell ref="F177:G177"/>
    <mergeCell ref="F178:G178"/>
    <mergeCell ref="F179:G179"/>
    <mergeCell ref="F195:G195"/>
    <mergeCell ref="F196:G196"/>
    <mergeCell ref="F197:G197"/>
    <mergeCell ref="F190:G190"/>
    <mergeCell ref="F191:G191"/>
    <mergeCell ref="F192:G192"/>
    <mergeCell ref="F193:G193"/>
    <mergeCell ref="F194:G194"/>
    <mergeCell ref="F185:G185"/>
    <mergeCell ref="F186:G186"/>
    <mergeCell ref="F187:G187"/>
    <mergeCell ref="F188:G188"/>
    <mergeCell ref="F189:G189"/>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9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658</v>
      </c>
      <c r="O1" t="s">
        <v>144</v>
      </c>
      <c r="T1" t="s">
        <v>255</v>
      </c>
      <c r="U1">
        <v>1399.4500000000016</v>
      </c>
    </row>
    <row r="2" spans="1:21" ht="15.75">
      <c r="A2" s="114"/>
      <c r="B2" s="124" t="s">
        <v>134</v>
      </c>
      <c r="C2" s="120"/>
      <c r="D2" s="120"/>
      <c r="E2" s="120"/>
      <c r="F2" s="120"/>
      <c r="G2" s="120"/>
      <c r="H2" s="120"/>
      <c r="I2" s="125" t="s">
        <v>140</v>
      </c>
      <c r="J2" s="115"/>
      <c r="T2" t="s">
        <v>184</v>
      </c>
      <c r="U2">
        <v>69.97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1469.4200000000017</v>
      </c>
    </row>
    <row r="5" spans="1:21">
      <c r="A5" s="114"/>
      <c r="B5" s="121" t="s">
        <v>137</v>
      </c>
      <c r="C5" s="120"/>
      <c r="D5" s="120"/>
      <c r="E5" s="120"/>
      <c r="F5" s="120"/>
      <c r="G5" s="120"/>
      <c r="H5" s="120"/>
      <c r="I5" s="120"/>
      <c r="J5" s="115"/>
      <c r="S5" t="s">
        <v>887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0"/>
      <c r="J10" s="115"/>
    </row>
    <row r="11" spans="1:21">
      <c r="A11" s="114"/>
      <c r="B11" s="114" t="s">
        <v>709</v>
      </c>
      <c r="C11" s="120"/>
      <c r="D11" s="120"/>
      <c r="E11" s="115"/>
      <c r="F11" s="116"/>
      <c r="G11" s="116" t="s">
        <v>709</v>
      </c>
      <c r="H11" s="120"/>
      <c r="I11" s="141"/>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2">
        <v>45176</v>
      </c>
      <c r="J14" s="115"/>
    </row>
    <row r="15" spans="1:21">
      <c r="A15" s="114"/>
      <c r="B15" s="6" t="s">
        <v>6</v>
      </c>
      <c r="C15" s="7"/>
      <c r="D15" s="7"/>
      <c r="E15" s="8"/>
      <c r="F15" s="116"/>
      <c r="G15" s="9" t="s">
        <v>6</v>
      </c>
      <c r="H15" s="120"/>
      <c r="I15" s="143"/>
      <c r="J15" s="115"/>
    </row>
    <row r="16" spans="1:21">
      <c r="A16" s="114"/>
      <c r="B16" s="120"/>
      <c r="C16" s="120"/>
      <c r="D16" s="120"/>
      <c r="E16" s="120"/>
      <c r="F16" s="120"/>
      <c r="G16" s="120"/>
      <c r="H16" s="123" t="s">
        <v>142</v>
      </c>
      <c r="I16" s="129">
        <v>39908</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825</v>
      </c>
      <c r="J18" s="115"/>
    </row>
    <row r="19" spans="1:16">
      <c r="A19" s="114"/>
      <c r="B19" s="120"/>
      <c r="C19" s="120"/>
      <c r="D19" s="120"/>
      <c r="E19" s="120"/>
      <c r="F19" s="120"/>
      <c r="G19" s="120"/>
      <c r="H19" s="120"/>
      <c r="I19" s="120"/>
      <c r="J19" s="115"/>
      <c r="P19">
        <v>45176</v>
      </c>
    </row>
    <row r="20" spans="1:16">
      <c r="A20" s="114"/>
      <c r="B20" s="100" t="s">
        <v>198</v>
      </c>
      <c r="C20" s="100" t="s">
        <v>199</v>
      </c>
      <c r="D20" s="117" t="s">
        <v>200</v>
      </c>
      <c r="E20" s="144" t="s">
        <v>201</v>
      </c>
      <c r="F20" s="145"/>
      <c r="G20" s="100" t="s">
        <v>169</v>
      </c>
      <c r="H20" s="100" t="s">
        <v>202</v>
      </c>
      <c r="I20" s="100" t="s">
        <v>21</v>
      </c>
      <c r="J20" s="115"/>
    </row>
    <row r="21" spans="1:16">
      <c r="A21" s="114"/>
      <c r="B21" s="105"/>
      <c r="C21" s="105"/>
      <c r="D21" s="106"/>
      <c r="E21" s="146"/>
      <c r="F21" s="147"/>
      <c r="G21" s="105" t="s">
        <v>141</v>
      </c>
      <c r="H21" s="105"/>
      <c r="I21" s="105"/>
      <c r="J21" s="115"/>
    </row>
    <row r="22" spans="1:16" ht="252">
      <c r="A22" s="114"/>
      <c r="B22" s="107">
        <v>6</v>
      </c>
      <c r="C22" s="10" t="s">
        <v>715</v>
      </c>
      <c r="D22" s="118" t="s">
        <v>716</v>
      </c>
      <c r="E22" s="136" t="s">
        <v>239</v>
      </c>
      <c r="F22" s="137"/>
      <c r="G22" s="11" t="s">
        <v>717</v>
      </c>
      <c r="H22" s="14">
        <v>1.96</v>
      </c>
      <c r="I22" s="109">
        <f t="shared" ref="I22:I53" si="0">H22*B22</f>
        <v>11.76</v>
      </c>
      <c r="J22" s="115"/>
    </row>
    <row r="23" spans="1:16" ht="252">
      <c r="A23" s="114"/>
      <c r="B23" s="107">
        <v>2</v>
      </c>
      <c r="C23" s="10" t="s">
        <v>715</v>
      </c>
      <c r="D23" s="118" t="s">
        <v>716</v>
      </c>
      <c r="E23" s="136" t="s">
        <v>348</v>
      </c>
      <c r="F23" s="137"/>
      <c r="G23" s="11" t="s">
        <v>717</v>
      </c>
      <c r="H23" s="14">
        <v>1.96</v>
      </c>
      <c r="I23" s="109">
        <f t="shared" si="0"/>
        <v>3.92</v>
      </c>
      <c r="J23" s="115"/>
    </row>
    <row r="24" spans="1:16" ht="264">
      <c r="A24" s="114"/>
      <c r="B24" s="107">
        <v>6</v>
      </c>
      <c r="C24" s="10" t="s">
        <v>445</v>
      </c>
      <c r="D24" s="118" t="s">
        <v>28</v>
      </c>
      <c r="E24" s="136" t="s">
        <v>239</v>
      </c>
      <c r="F24" s="137"/>
      <c r="G24" s="11" t="s">
        <v>447</v>
      </c>
      <c r="H24" s="14">
        <v>2.82</v>
      </c>
      <c r="I24" s="109">
        <f t="shared" si="0"/>
        <v>16.919999999999998</v>
      </c>
      <c r="J24" s="115"/>
    </row>
    <row r="25" spans="1:16" ht="108">
      <c r="A25" s="114"/>
      <c r="B25" s="107">
        <v>2</v>
      </c>
      <c r="C25" s="10" t="s">
        <v>718</v>
      </c>
      <c r="D25" s="118" t="s">
        <v>28</v>
      </c>
      <c r="E25" s="136" t="s">
        <v>271</v>
      </c>
      <c r="F25" s="137"/>
      <c r="G25" s="11" t="s">
        <v>719</v>
      </c>
      <c r="H25" s="14">
        <v>0.65</v>
      </c>
      <c r="I25" s="109">
        <f t="shared" si="0"/>
        <v>1.3</v>
      </c>
      <c r="J25" s="115"/>
    </row>
    <row r="26" spans="1:16" ht="120">
      <c r="A26" s="114"/>
      <c r="B26" s="107">
        <v>15</v>
      </c>
      <c r="C26" s="10" t="s">
        <v>720</v>
      </c>
      <c r="D26" s="118" t="s">
        <v>298</v>
      </c>
      <c r="E26" s="136" t="s">
        <v>210</v>
      </c>
      <c r="F26" s="137"/>
      <c r="G26" s="11" t="s">
        <v>721</v>
      </c>
      <c r="H26" s="14">
        <v>0.8</v>
      </c>
      <c r="I26" s="109">
        <f t="shared" si="0"/>
        <v>12</v>
      </c>
      <c r="J26" s="115"/>
    </row>
    <row r="27" spans="1:16" ht="120">
      <c r="A27" s="114"/>
      <c r="B27" s="107">
        <v>15</v>
      </c>
      <c r="C27" s="10" t="s">
        <v>720</v>
      </c>
      <c r="D27" s="118" t="s">
        <v>298</v>
      </c>
      <c r="E27" s="136" t="s">
        <v>239</v>
      </c>
      <c r="F27" s="137"/>
      <c r="G27" s="11" t="s">
        <v>721</v>
      </c>
      <c r="H27" s="14">
        <v>0.8</v>
      </c>
      <c r="I27" s="109">
        <f t="shared" si="0"/>
        <v>12</v>
      </c>
      <c r="J27" s="115"/>
    </row>
    <row r="28" spans="1:16" ht="144">
      <c r="A28" s="114"/>
      <c r="B28" s="107">
        <v>1</v>
      </c>
      <c r="C28" s="10" t="s">
        <v>722</v>
      </c>
      <c r="D28" s="118"/>
      <c r="E28" s="136"/>
      <c r="F28" s="137"/>
      <c r="G28" s="11" t="s">
        <v>723</v>
      </c>
      <c r="H28" s="14">
        <v>23.27</v>
      </c>
      <c r="I28" s="109">
        <f t="shared" si="0"/>
        <v>23.27</v>
      </c>
      <c r="J28" s="115"/>
    </row>
    <row r="29" spans="1:16" ht="132">
      <c r="A29" s="114"/>
      <c r="B29" s="107">
        <v>1</v>
      </c>
      <c r="C29" s="10" t="s">
        <v>724</v>
      </c>
      <c r="D29" s="118"/>
      <c r="E29" s="136"/>
      <c r="F29" s="137"/>
      <c r="G29" s="11" t="s">
        <v>725</v>
      </c>
      <c r="H29" s="14">
        <v>39.9</v>
      </c>
      <c r="I29" s="109">
        <f t="shared" si="0"/>
        <v>39.9</v>
      </c>
      <c r="J29" s="115"/>
    </row>
    <row r="30" spans="1:16" ht="120">
      <c r="A30" s="114"/>
      <c r="B30" s="107">
        <v>2</v>
      </c>
      <c r="C30" s="10" t="s">
        <v>726</v>
      </c>
      <c r="D30" s="118" t="s">
        <v>727</v>
      </c>
      <c r="E30" s="136"/>
      <c r="F30" s="137"/>
      <c r="G30" s="11" t="s">
        <v>728</v>
      </c>
      <c r="H30" s="14">
        <v>1.26</v>
      </c>
      <c r="I30" s="109">
        <f t="shared" si="0"/>
        <v>2.52</v>
      </c>
      <c r="J30" s="115"/>
    </row>
    <row r="31" spans="1:16" ht="120">
      <c r="A31" s="114"/>
      <c r="B31" s="107">
        <v>2</v>
      </c>
      <c r="C31" s="10" t="s">
        <v>726</v>
      </c>
      <c r="D31" s="118" t="s">
        <v>729</v>
      </c>
      <c r="E31" s="136"/>
      <c r="F31" s="137"/>
      <c r="G31" s="11" t="s">
        <v>728</v>
      </c>
      <c r="H31" s="14">
        <v>1.26</v>
      </c>
      <c r="I31" s="109">
        <f t="shared" si="0"/>
        <v>2.52</v>
      </c>
      <c r="J31" s="115"/>
    </row>
    <row r="32" spans="1:16" ht="96">
      <c r="A32" s="114"/>
      <c r="B32" s="107">
        <v>2</v>
      </c>
      <c r="C32" s="10" t="s">
        <v>730</v>
      </c>
      <c r="D32" s="118" t="s">
        <v>731</v>
      </c>
      <c r="E32" s="136"/>
      <c r="F32" s="137"/>
      <c r="G32" s="11" t="s">
        <v>732</v>
      </c>
      <c r="H32" s="14">
        <v>1.68</v>
      </c>
      <c r="I32" s="109">
        <f t="shared" si="0"/>
        <v>3.36</v>
      </c>
      <c r="J32" s="115"/>
    </row>
    <row r="33" spans="1:10" ht="96">
      <c r="A33" s="114"/>
      <c r="B33" s="107">
        <v>2</v>
      </c>
      <c r="C33" s="10" t="s">
        <v>730</v>
      </c>
      <c r="D33" s="118" t="s">
        <v>733</v>
      </c>
      <c r="E33" s="136"/>
      <c r="F33" s="137"/>
      <c r="G33" s="11" t="s">
        <v>732</v>
      </c>
      <c r="H33" s="14">
        <v>1.86</v>
      </c>
      <c r="I33" s="109">
        <f t="shared" si="0"/>
        <v>3.72</v>
      </c>
      <c r="J33" s="115"/>
    </row>
    <row r="34" spans="1:10" ht="96">
      <c r="A34" s="114"/>
      <c r="B34" s="107">
        <v>2</v>
      </c>
      <c r="C34" s="10" t="s">
        <v>730</v>
      </c>
      <c r="D34" s="118" t="s">
        <v>734</v>
      </c>
      <c r="E34" s="136"/>
      <c r="F34" s="137"/>
      <c r="G34" s="11" t="s">
        <v>732</v>
      </c>
      <c r="H34" s="14">
        <v>2.0499999999999998</v>
      </c>
      <c r="I34" s="109">
        <f t="shared" si="0"/>
        <v>4.0999999999999996</v>
      </c>
      <c r="J34" s="115"/>
    </row>
    <row r="35" spans="1:10" ht="96">
      <c r="A35" s="114"/>
      <c r="B35" s="107">
        <v>2</v>
      </c>
      <c r="C35" s="10" t="s">
        <v>730</v>
      </c>
      <c r="D35" s="118" t="s">
        <v>735</v>
      </c>
      <c r="E35" s="136"/>
      <c r="F35" s="137"/>
      <c r="G35" s="11" t="s">
        <v>732</v>
      </c>
      <c r="H35" s="14">
        <v>2.2400000000000002</v>
      </c>
      <c r="I35" s="109">
        <f t="shared" si="0"/>
        <v>4.4800000000000004</v>
      </c>
      <c r="J35" s="115"/>
    </row>
    <row r="36" spans="1:10" ht="132">
      <c r="A36" s="114"/>
      <c r="B36" s="107">
        <v>4</v>
      </c>
      <c r="C36" s="10" t="s">
        <v>736</v>
      </c>
      <c r="D36" s="118" t="s">
        <v>729</v>
      </c>
      <c r="E36" s="136" t="s">
        <v>737</v>
      </c>
      <c r="F36" s="137"/>
      <c r="G36" s="11" t="s">
        <v>738</v>
      </c>
      <c r="H36" s="14">
        <v>1.86</v>
      </c>
      <c r="I36" s="109">
        <f t="shared" si="0"/>
        <v>7.44</v>
      </c>
      <c r="J36" s="115"/>
    </row>
    <row r="37" spans="1:10" ht="132">
      <c r="A37" s="114"/>
      <c r="B37" s="107">
        <v>4</v>
      </c>
      <c r="C37" s="10" t="s">
        <v>736</v>
      </c>
      <c r="D37" s="118" t="s">
        <v>739</v>
      </c>
      <c r="E37" s="136" t="s">
        <v>740</v>
      </c>
      <c r="F37" s="137"/>
      <c r="G37" s="11" t="s">
        <v>738</v>
      </c>
      <c r="H37" s="14">
        <v>2.0499999999999998</v>
      </c>
      <c r="I37" s="109">
        <f t="shared" si="0"/>
        <v>8.1999999999999993</v>
      </c>
      <c r="J37" s="115"/>
    </row>
    <row r="38" spans="1:10" ht="132">
      <c r="A38" s="114"/>
      <c r="B38" s="107">
        <v>4</v>
      </c>
      <c r="C38" s="10" t="s">
        <v>736</v>
      </c>
      <c r="D38" s="118" t="s">
        <v>739</v>
      </c>
      <c r="E38" s="136" t="s">
        <v>737</v>
      </c>
      <c r="F38" s="137"/>
      <c r="G38" s="11" t="s">
        <v>738</v>
      </c>
      <c r="H38" s="14">
        <v>2.0499999999999998</v>
      </c>
      <c r="I38" s="109">
        <f t="shared" si="0"/>
        <v>8.1999999999999993</v>
      </c>
      <c r="J38" s="115"/>
    </row>
    <row r="39" spans="1:10" ht="132">
      <c r="A39" s="114"/>
      <c r="B39" s="107">
        <v>4</v>
      </c>
      <c r="C39" s="10" t="s">
        <v>736</v>
      </c>
      <c r="D39" s="118" t="s">
        <v>731</v>
      </c>
      <c r="E39" s="136" t="s">
        <v>740</v>
      </c>
      <c r="F39" s="137"/>
      <c r="G39" s="11" t="s">
        <v>738</v>
      </c>
      <c r="H39" s="14">
        <v>2.2799999999999998</v>
      </c>
      <c r="I39" s="109">
        <f t="shared" si="0"/>
        <v>9.1199999999999992</v>
      </c>
      <c r="J39" s="115"/>
    </row>
    <row r="40" spans="1:10" ht="132">
      <c r="A40" s="114"/>
      <c r="B40" s="107">
        <v>4</v>
      </c>
      <c r="C40" s="10" t="s">
        <v>736</v>
      </c>
      <c r="D40" s="118" t="s">
        <v>731</v>
      </c>
      <c r="E40" s="136" t="s">
        <v>737</v>
      </c>
      <c r="F40" s="137"/>
      <c r="G40" s="11" t="s">
        <v>738</v>
      </c>
      <c r="H40" s="14">
        <v>2.2799999999999998</v>
      </c>
      <c r="I40" s="109">
        <f t="shared" si="0"/>
        <v>9.1199999999999992</v>
      </c>
      <c r="J40" s="115"/>
    </row>
    <row r="41" spans="1:10" ht="132">
      <c r="A41" s="114"/>
      <c r="B41" s="107">
        <v>4</v>
      </c>
      <c r="C41" s="10" t="s">
        <v>736</v>
      </c>
      <c r="D41" s="118" t="s">
        <v>733</v>
      </c>
      <c r="E41" s="136" t="s">
        <v>740</v>
      </c>
      <c r="F41" s="137"/>
      <c r="G41" s="11" t="s">
        <v>738</v>
      </c>
      <c r="H41" s="14">
        <v>2.66</v>
      </c>
      <c r="I41" s="109">
        <f t="shared" si="0"/>
        <v>10.64</v>
      </c>
      <c r="J41" s="115"/>
    </row>
    <row r="42" spans="1:10" ht="132">
      <c r="A42" s="114"/>
      <c r="B42" s="107">
        <v>4</v>
      </c>
      <c r="C42" s="10" t="s">
        <v>736</v>
      </c>
      <c r="D42" s="118" t="s">
        <v>733</v>
      </c>
      <c r="E42" s="136" t="s">
        <v>737</v>
      </c>
      <c r="F42" s="137"/>
      <c r="G42" s="11" t="s">
        <v>738</v>
      </c>
      <c r="H42" s="14">
        <v>2.66</v>
      </c>
      <c r="I42" s="109">
        <f t="shared" si="0"/>
        <v>10.64</v>
      </c>
      <c r="J42" s="115"/>
    </row>
    <row r="43" spans="1:10" ht="132">
      <c r="A43" s="114"/>
      <c r="B43" s="107">
        <v>4</v>
      </c>
      <c r="C43" s="10" t="s">
        <v>736</v>
      </c>
      <c r="D43" s="118" t="s">
        <v>734</v>
      </c>
      <c r="E43" s="136" t="s">
        <v>740</v>
      </c>
      <c r="F43" s="137"/>
      <c r="G43" s="11" t="s">
        <v>738</v>
      </c>
      <c r="H43" s="14">
        <v>3.08</v>
      </c>
      <c r="I43" s="109">
        <f t="shared" si="0"/>
        <v>12.32</v>
      </c>
      <c r="J43" s="115"/>
    </row>
    <row r="44" spans="1:10" ht="132">
      <c r="A44" s="114"/>
      <c r="B44" s="107">
        <v>4</v>
      </c>
      <c r="C44" s="10" t="s">
        <v>736</v>
      </c>
      <c r="D44" s="118" t="s">
        <v>734</v>
      </c>
      <c r="E44" s="136" t="s">
        <v>737</v>
      </c>
      <c r="F44" s="137"/>
      <c r="G44" s="11" t="s">
        <v>738</v>
      </c>
      <c r="H44" s="14">
        <v>3.08</v>
      </c>
      <c r="I44" s="109">
        <f t="shared" si="0"/>
        <v>12.32</v>
      </c>
      <c r="J44" s="115"/>
    </row>
    <row r="45" spans="1:10" ht="132">
      <c r="A45" s="114"/>
      <c r="B45" s="107">
        <v>4</v>
      </c>
      <c r="C45" s="10" t="s">
        <v>736</v>
      </c>
      <c r="D45" s="118" t="s">
        <v>735</v>
      </c>
      <c r="E45" s="136" t="s">
        <v>737</v>
      </c>
      <c r="F45" s="137"/>
      <c r="G45" s="11" t="s">
        <v>738</v>
      </c>
      <c r="H45" s="14">
        <v>3.55</v>
      </c>
      <c r="I45" s="109">
        <f t="shared" si="0"/>
        <v>14.2</v>
      </c>
      <c r="J45" s="115"/>
    </row>
    <row r="46" spans="1:10" ht="60">
      <c r="A46" s="114"/>
      <c r="B46" s="107">
        <v>10</v>
      </c>
      <c r="C46" s="10" t="s">
        <v>741</v>
      </c>
      <c r="D46" s="118" t="s">
        <v>294</v>
      </c>
      <c r="E46" s="136"/>
      <c r="F46" s="137"/>
      <c r="G46" s="11" t="s">
        <v>742</v>
      </c>
      <c r="H46" s="14">
        <v>0.93</v>
      </c>
      <c r="I46" s="109">
        <f t="shared" si="0"/>
        <v>9.3000000000000007</v>
      </c>
      <c r="J46" s="115"/>
    </row>
    <row r="47" spans="1:10" ht="60">
      <c r="A47" s="114"/>
      <c r="B47" s="107">
        <v>10</v>
      </c>
      <c r="C47" s="10" t="s">
        <v>741</v>
      </c>
      <c r="D47" s="118" t="s">
        <v>314</v>
      </c>
      <c r="E47" s="136"/>
      <c r="F47" s="137"/>
      <c r="G47" s="11" t="s">
        <v>742</v>
      </c>
      <c r="H47" s="14">
        <v>0.93</v>
      </c>
      <c r="I47" s="109">
        <f t="shared" si="0"/>
        <v>9.3000000000000007</v>
      </c>
      <c r="J47" s="115"/>
    </row>
    <row r="48" spans="1:10" ht="60">
      <c r="A48" s="114"/>
      <c r="B48" s="107">
        <v>10</v>
      </c>
      <c r="C48" s="10" t="s">
        <v>743</v>
      </c>
      <c r="D48" s="118" t="s">
        <v>314</v>
      </c>
      <c r="E48" s="136"/>
      <c r="F48" s="137"/>
      <c r="G48" s="11" t="s">
        <v>744</v>
      </c>
      <c r="H48" s="14">
        <v>0.93</v>
      </c>
      <c r="I48" s="109">
        <f t="shared" si="0"/>
        <v>9.3000000000000007</v>
      </c>
      <c r="J48" s="115"/>
    </row>
    <row r="49" spans="1:10" ht="144">
      <c r="A49" s="114"/>
      <c r="B49" s="107">
        <v>10</v>
      </c>
      <c r="C49" s="10" t="s">
        <v>745</v>
      </c>
      <c r="D49" s="118" t="s">
        <v>107</v>
      </c>
      <c r="E49" s="136"/>
      <c r="F49" s="137"/>
      <c r="G49" s="11" t="s">
        <v>746</v>
      </c>
      <c r="H49" s="14">
        <v>1.58</v>
      </c>
      <c r="I49" s="109">
        <f t="shared" si="0"/>
        <v>15.8</v>
      </c>
      <c r="J49" s="115"/>
    </row>
    <row r="50" spans="1:10" ht="156">
      <c r="A50" s="114"/>
      <c r="B50" s="107">
        <v>6</v>
      </c>
      <c r="C50" s="10" t="s">
        <v>747</v>
      </c>
      <c r="D50" s="118" t="s">
        <v>107</v>
      </c>
      <c r="E50" s="136"/>
      <c r="F50" s="137"/>
      <c r="G50" s="11" t="s">
        <v>748</v>
      </c>
      <c r="H50" s="14">
        <v>1.53</v>
      </c>
      <c r="I50" s="109">
        <f t="shared" si="0"/>
        <v>9.18</v>
      </c>
      <c r="J50" s="115"/>
    </row>
    <row r="51" spans="1:10" ht="156">
      <c r="A51" s="114"/>
      <c r="B51" s="107">
        <v>6</v>
      </c>
      <c r="C51" s="10" t="s">
        <v>747</v>
      </c>
      <c r="D51" s="118" t="s">
        <v>212</v>
      </c>
      <c r="E51" s="136"/>
      <c r="F51" s="137"/>
      <c r="G51" s="11" t="s">
        <v>748</v>
      </c>
      <c r="H51" s="14">
        <v>1.53</v>
      </c>
      <c r="I51" s="109">
        <f t="shared" si="0"/>
        <v>9.18</v>
      </c>
      <c r="J51" s="115"/>
    </row>
    <row r="52" spans="1:10" ht="156">
      <c r="A52" s="114"/>
      <c r="B52" s="107">
        <v>6</v>
      </c>
      <c r="C52" s="10" t="s">
        <v>747</v>
      </c>
      <c r="D52" s="118" t="s">
        <v>213</v>
      </c>
      <c r="E52" s="136"/>
      <c r="F52" s="137"/>
      <c r="G52" s="11" t="s">
        <v>748</v>
      </c>
      <c r="H52" s="14">
        <v>1.53</v>
      </c>
      <c r="I52" s="109">
        <f t="shared" si="0"/>
        <v>9.18</v>
      </c>
      <c r="J52" s="115"/>
    </row>
    <row r="53" spans="1:10" ht="156">
      <c r="A53" s="114"/>
      <c r="B53" s="107">
        <v>4</v>
      </c>
      <c r="C53" s="10" t="s">
        <v>747</v>
      </c>
      <c r="D53" s="118" t="s">
        <v>263</v>
      </c>
      <c r="E53" s="136"/>
      <c r="F53" s="137"/>
      <c r="G53" s="11" t="s">
        <v>748</v>
      </c>
      <c r="H53" s="14">
        <v>1.53</v>
      </c>
      <c r="I53" s="109">
        <f t="shared" si="0"/>
        <v>6.12</v>
      </c>
      <c r="J53" s="115"/>
    </row>
    <row r="54" spans="1:10" ht="156">
      <c r="A54" s="114"/>
      <c r="B54" s="107">
        <v>6</v>
      </c>
      <c r="C54" s="10" t="s">
        <v>747</v>
      </c>
      <c r="D54" s="118" t="s">
        <v>214</v>
      </c>
      <c r="E54" s="136"/>
      <c r="F54" s="137"/>
      <c r="G54" s="11" t="s">
        <v>748</v>
      </c>
      <c r="H54" s="14">
        <v>1.53</v>
      </c>
      <c r="I54" s="109">
        <f t="shared" ref="I54:I85" si="1">H54*B54</f>
        <v>9.18</v>
      </c>
      <c r="J54" s="115"/>
    </row>
    <row r="55" spans="1:10" ht="156">
      <c r="A55" s="114"/>
      <c r="B55" s="107">
        <v>4</v>
      </c>
      <c r="C55" s="10" t="s">
        <v>747</v>
      </c>
      <c r="D55" s="118" t="s">
        <v>265</v>
      </c>
      <c r="E55" s="136"/>
      <c r="F55" s="137"/>
      <c r="G55" s="11" t="s">
        <v>748</v>
      </c>
      <c r="H55" s="14">
        <v>1.53</v>
      </c>
      <c r="I55" s="109">
        <f t="shared" si="1"/>
        <v>6.12</v>
      </c>
      <c r="J55" s="115"/>
    </row>
    <row r="56" spans="1:10" ht="156">
      <c r="A56" s="114"/>
      <c r="B56" s="107">
        <v>6</v>
      </c>
      <c r="C56" s="10" t="s">
        <v>747</v>
      </c>
      <c r="D56" s="118" t="s">
        <v>266</v>
      </c>
      <c r="E56" s="136"/>
      <c r="F56" s="137"/>
      <c r="G56" s="11" t="s">
        <v>748</v>
      </c>
      <c r="H56" s="14">
        <v>1.53</v>
      </c>
      <c r="I56" s="109">
        <f t="shared" si="1"/>
        <v>9.18</v>
      </c>
      <c r="J56" s="115"/>
    </row>
    <row r="57" spans="1:10" ht="156">
      <c r="A57" s="114"/>
      <c r="B57" s="107">
        <v>6</v>
      </c>
      <c r="C57" s="10" t="s">
        <v>747</v>
      </c>
      <c r="D57" s="118" t="s">
        <v>267</v>
      </c>
      <c r="E57" s="136"/>
      <c r="F57" s="137"/>
      <c r="G57" s="11" t="s">
        <v>748</v>
      </c>
      <c r="H57" s="14">
        <v>1.53</v>
      </c>
      <c r="I57" s="109">
        <f t="shared" si="1"/>
        <v>9.18</v>
      </c>
      <c r="J57" s="115"/>
    </row>
    <row r="58" spans="1:10" ht="156">
      <c r="A58" s="114"/>
      <c r="B58" s="107">
        <v>6</v>
      </c>
      <c r="C58" s="10" t="s">
        <v>747</v>
      </c>
      <c r="D58" s="118" t="s">
        <v>268</v>
      </c>
      <c r="E58" s="136"/>
      <c r="F58" s="137"/>
      <c r="G58" s="11" t="s">
        <v>748</v>
      </c>
      <c r="H58" s="14">
        <v>1.53</v>
      </c>
      <c r="I58" s="109">
        <f t="shared" si="1"/>
        <v>9.18</v>
      </c>
      <c r="J58" s="115"/>
    </row>
    <row r="59" spans="1:10" ht="156">
      <c r="A59" s="114"/>
      <c r="B59" s="107">
        <v>6</v>
      </c>
      <c r="C59" s="10" t="s">
        <v>747</v>
      </c>
      <c r="D59" s="118" t="s">
        <v>310</v>
      </c>
      <c r="E59" s="136"/>
      <c r="F59" s="137"/>
      <c r="G59" s="11" t="s">
        <v>748</v>
      </c>
      <c r="H59" s="14">
        <v>1.53</v>
      </c>
      <c r="I59" s="109">
        <f t="shared" si="1"/>
        <v>9.18</v>
      </c>
      <c r="J59" s="115"/>
    </row>
    <row r="60" spans="1:10" ht="156">
      <c r="A60" s="114"/>
      <c r="B60" s="107">
        <v>4</v>
      </c>
      <c r="C60" s="10" t="s">
        <v>747</v>
      </c>
      <c r="D60" s="118" t="s">
        <v>270</v>
      </c>
      <c r="E60" s="136"/>
      <c r="F60" s="137"/>
      <c r="G60" s="11" t="s">
        <v>748</v>
      </c>
      <c r="H60" s="14">
        <v>1.53</v>
      </c>
      <c r="I60" s="109">
        <f t="shared" si="1"/>
        <v>6.12</v>
      </c>
      <c r="J60" s="115"/>
    </row>
    <row r="61" spans="1:10" ht="156">
      <c r="A61" s="114"/>
      <c r="B61" s="107">
        <v>4</v>
      </c>
      <c r="C61" s="10" t="s">
        <v>747</v>
      </c>
      <c r="D61" s="118" t="s">
        <v>664</v>
      </c>
      <c r="E61" s="136"/>
      <c r="F61" s="137"/>
      <c r="G61" s="11" t="s">
        <v>748</v>
      </c>
      <c r="H61" s="14">
        <v>1.53</v>
      </c>
      <c r="I61" s="109">
        <f t="shared" si="1"/>
        <v>6.12</v>
      </c>
      <c r="J61" s="115"/>
    </row>
    <row r="62" spans="1:10" ht="156">
      <c r="A62" s="114"/>
      <c r="B62" s="107">
        <v>2</v>
      </c>
      <c r="C62" s="10" t="s">
        <v>747</v>
      </c>
      <c r="D62" s="118" t="s">
        <v>663</v>
      </c>
      <c r="E62" s="136"/>
      <c r="F62" s="137"/>
      <c r="G62" s="11" t="s">
        <v>748</v>
      </c>
      <c r="H62" s="14">
        <v>1.53</v>
      </c>
      <c r="I62" s="109">
        <f t="shared" si="1"/>
        <v>3.06</v>
      </c>
      <c r="J62" s="115"/>
    </row>
    <row r="63" spans="1:10" ht="168">
      <c r="A63" s="114"/>
      <c r="B63" s="107">
        <v>2</v>
      </c>
      <c r="C63" s="10" t="s">
        <v>749</v>
      </c>
      <c r="D63" s="118" t="s">
        <v>583</v>
      </c>
      <c r="E63" s="136"/>
      <c r="F63" s="137"/>
      <c r="G63" s="11" t="s">
        <v>888</v>
      </c>
      <c r="H63" s="14">
        <v>0.62</v>
      </c>
      <c r="I63" s="109">
        <f t="shared" si="1"/>
        <v>1.24</v>
      </c>
      <c r="J63" s="115"/>
    </row>
    <row r="64" spans="1:10" ht="168">
      <c r="A64" s="114"/>
      <c r="B64" s="107">
        <v>2</v>
      </c>
      <c r="C64" s="10" t="s">
        <v>749</v>
      </c>
      <c r="D64" s="118" t="s">
        <v>673</v>
      </c>
      <c r="E64" s="136"/>
      <c r="F64" s="137"/>
      <c r="G64" s="11" t="s">
        <v>888</v>
      </c>
      <c r="H64" s="14">
        <v>0.62</v>
      </c>
      <c r="I64" s="109">
        <f t="shared" si="1"/>
        <v>1.24</v>
      </c>
      <c r="J64" s="115"/>
    </row>
    <row r="65" spans="1:10" ht="168">
      <c r="A65" s="114"/>
      <c r="B65" s="107">
        <v>2</v>
      </c>
      <c r="C65" s="10" t="s">
        <v>749</v>
      </c>
      <c r="D65" s="118" t="s">
        <v>271</v>
      </c>
      <c r="E65" s="136"/>
      <c r="F65" s="137"/>
      <c r="G65" s="11" t="s">
        <v>888</v>
      </c>
      <c r="H65" s="14">
        <v>0.72</v>
      </c>
      <c r="I65" s="109">
        <f t="shared" si="1"/>
        <v>1.44</v>
      </c>
      <c r="J65" s="115"/>
    </row>
    <row r="66" spans="1:10" ht="168">
      <c r="A66" s="114"/>
      <c r="B66" s="107">
        <v>2</v>
      </c>
      <c r="C66" s="10" t="s">
        <v>749</v>
      </c>
      <c r="D66" s="118" t="s">
        <v>750</v>
      </c>
      <c r="E66" s="136"/>
      <c r="F66" s="137"/>
      <c r="G66" s="11" t="s">
        <v>888</v>
      </c>
      <c r="H66" s="14">
        <v>0.62</v>
      </c>
      <c r="I66" s="109">
        <f t="shared" si="1"/>
        <v>1.24</v>
      </c>
      <c r="J66" s="115"/>
    </row>
    <row r="67" spans="1:10" ht="168">
      <c r="A67" s="114"/>
      <c r="B67" s="107">
        <v>2</v>
      </c>
      <c r="C67" s="10" t="s">
        <v>749</v>
      </c>
      <c r="D67" s="118" t="s">
        <v>751</v>
      </c>
      <c r="E67" s="136"/>
      <c r="F67" s="137"/>
      <c r="G67" s="11" t="s">
        <v>888</v>
      </c>
      <c r="H67" s="14">
        <v>0.62</v>
      </c>
      <c r="I67" s="109">
        <f t="shared" si="1"/>
        <v>1.24</v>
      </c>
      <c r="J67" s="115"/>
    </row>
    <row r="68" spans="1:10" ht="168">
      <c r="A68" s="114"/>
      <c r="B68" s="107">
        <v>2</v>
      </c>
      <c r="C68" s="10" t="s">
        <v>749</v>
      </c>
      <c r="D68" s="118" t="s">
        <v>752</v>
      </c>
      <c r="E68" s="136"/>
      <c r="F68" s="137"/>
      <c r="G68" s="11" t="s">
        <v>888</v>
      </c>
      <c r="H68" s="14">
        <v>0.62</v>
      </c>
      <c r="I68" s="109">
        <f t="shared" si="1"/>
        <v>1.24</v>
      </c>
      <c r="J68" s="115"/>
    </row>
    <row r="69" spans="1:10" ht="168">
      <c r="A69" s="114"/>
      <c r="B69" s="107">
        <v>2</v>
      </c>
      <c r="C69" s="10" t="s">
        <v>749</v>
      </c>
      <c r="D69" s="118" t="s">
        <v>753</v>
      </c>
      <c r="E69" s="136"/>
      <c r="F69" s="137"/>
      <c r="G69" s="11" t="s">
        <v>888</v>
      </c>
      <c r="H69" s="14">
        <v>0.62</v>
      </c>
      <c r="I69" s="109">
        <f t="shared" si="1"/>
        <v>1.24</v>
      </c>
      <c r="J69" s="115"/>
    </row>
    <row r="70" spans="1:10" ht="168">
      <c r="A70" s="114"/>
      <c r="B70" s="107">
        <v>2</v>
      </c>
      <c r="C70" s="10" t="s">
        <v>749</v>
      </c>
      <c r="D70" s="118" t="s">
        <v>754</v>
      </c>
      <c r="E70" s="136"/>
      <c r="F70" s="137"/>
      <c r="G70" s="11" t="s">
        <v>888</v>
      </c>
      <c r="H70" s="14">
        <v>0.62</v>
      </c>
      <c r="I70" s="109">
        <f t="shared" si="1"/>
        <v>1.24</v>
      </c>
      <c r="J70" s="115"/>
    </row>
    <row r="71" spans="1:10" ht="156">
      <c r="A71" s="114"/>
      <c r="B71" s="107">
        <v>2</v>
      </c>
      <c r="C71" s="10" t="s">
        <v>755</v>
      </c>
      <c r="D71" s="118" t="s">
        <v>729</v>
      </c>
      <c r="E71" s="136"/>
      <c r="F71" s="137"/>
      <c r="G71" s="11" t="s">
        <v>756</v>
      </c>
      <c r="H71" s="14">
        <v>1.73</v>
      </c>
      <c r="I71" s="109">
        <f t="shared" si="1"/>
        <v>3.46</v>
      </c>
      <c r="J71" s="115"/>
    </row>
    <row r="72" spans="1:10" ht="156">
      <c r="A72" s="114"/>
      <c r="B72" s="107">
        <v>2</v>
      </c>
      <c r="C72" s="10" t="s">
        <v>755</v>
      </c>
      <c r="D72" s="118" t="s">
        <v>739</v>
      </c>
      <c r="E72" s="136"/>
      <c r="F72" s="137"/>
      <c r="G72" s="11" t="s">
        <v>756</v>
      </c>
      <c r="H72" s="14">
        <v>1.73</v>
      </c>
      <c r="I72" s="109">
        <f t="shared" si="1"/>
        <v>3.46</v>
      </c>
      <c r="J72" s="115"/>
    </row>
    <row r="73" spans="1:10" ht="156">
      <c r="A73" s="114"/>
      <c r="B73" s="107">
        <v>2</v>
      </c>
      <c r="C73" s="10" t="s">
        <v>755</v>
      </c>
      <c r="D73" s="118" t="s">
        <v>731</v>
      </c>
      <c r="E73" s="136"/>
      <c r="F73" s="137"/>
      <c r="G73" s="11" t="s">
        <v>756</v>
      </c>
      <c r="H73" s="14">
        <v>1.82</v>
      </c>
      <c r="I73" s="109">
        <f t="shared" si="1"/>
        <v>3.64</v>
      </c>
      <c r="J73" s="115"/>
    </row>
    <row r="74" spans="1:10" ht="156">
      <c r="A74" s="114"/>
      <c r="B74" s="107">
        <v>2</v>
      </c>
      <c r="C74" s="10" t="s">
        <v>755</v>
      </c>
      <c r="D74" s="118" t="s">
        <v>733</v>
      </c>
      <c r="E74" s="136"/>
      <c r="F74" s="137"/>
      <c r="G74" s="11" t="s">
        <v>756</v>
      </c>
      <c r="H74" s="14">
        <v>1.82</v>
      </c>
      <c r="I74" s="109">
        <f t="shared" si="1"/>
        <v>3.64</v>
      </c>
      <c r="J74" s="115"/>
    </row>
    <row r="75" spans="1:10" ht="156">
      <c r="A75" s="114"/>
      <c r="B75" s="107">
        <v>2</v>
      </c>
      <c r="C75" s="10" t="s">
        <v>755</v>
      </c>
      <c r="D75" s="118" t="s">
        <v>734</v>
      </c>
      <c r="E75" s="136"/>
      <c r="F75" s="137"/>
      <c r="G75" s="11" t="s">
        <v>756</v>
      </c>
      <c r="H75" s="14">
        <v>1.82</v>
      </c>
      <c r="I75" s="109">
        <f t="shared" si="1"/>
        <v>3.64</v>
      </c>
      <c r="J75" s="115"/>
    </row>
    <row r="76" spans="1:10" ht="156">
      <c r="A76" s="114"/>
      <c r="B76" s="107">
        <v>2</v>
      </c>
      <c r="C76" s="10" t="s">
        <v>755</v>
      </c>
      <c r="D76" s="118" t="s">
        <v>735</v>
      </c>
      <c r="E76" s="136"/>
      <c r="F76" s="137"/>
      <c r="G76" s="11" t="s">
        <v>756</v>
      </c>
      <c r="H76" s="14">
        <v>2.11</v>
      </c>
      <c r="I76" s="109">
        <f t="shared" si="1"/>
        <v>4.22</v>
      </c>
      <c r="J76" s="115"/>
    </row>
    <row r="77" spans="1:10" ht="96">
      <c r="A77" s="114"/>
      <c r="B77" s="107">
        <v>2</v>
      </c>
      <c r="C77" s="10" t="s">
        <v>757</v>
      </c>
      <c r="D77" s="118" t="s">
        <v>739</v>
      </c>
      <c r="E77" s="136"/>
      <c r="F77" s="137"/>
      <c r="G77" s="11" t="s">
        <v>758</v>
      </c>
      <c r="H77" s="14">
        <v>1.3</v>
      </c>
      <c r="I77" s="109">
        <f t="shared" si="1"/>
        <v>2.6</v>
      </c>
      <c r="J77" s="115"/>
    </row>
    <row r="78" spans="1:10" ht="96">
      <c r="A78" s="114"/>
      <c r="B78" s="107">
        <v>2</v>
      </c>
      <c r="C78" s="10" t="s">
        <v>757</v>
      </c>
      <c r="D78" s="118" t="s">
        <v>731</v>
      </c>
      <c r="E78" s="136"/>
      <c r="F78" s="137"/>
      <c r="G78" s="11" t="s">
        <v>758</v>
      </c>
      <c r="H78" s="14">
        <v>1.49</v>
      </c>
      <c r="I78" s="109">
        <f t="shared" si="1"/>
        <v>2.98</v>
      </c>
      <c r="J78" s="115"/>
    </row>
    <row r="79" spans="1:10" ht="96">
      <c r="A79" s="114"/>
      <c r="B79" s="107">
        <v>2</v>
      </c>
      <c r="C79" s="10" t="s">
        <v>757</v>
      </c>
      <c r="D79" s="118" t="s">
        <v>733</v>
      </c>
      <c r="E79" s="136"/>
      <c r="F79" s="137"/>
      <c r="G79" s="11" t="s">
        <v>758</v>
      </c>
      <c r="H79" s="14">
        <v>1.63</v>
      </c>
      <c r="I79" s="109">
        <f t="shared" si="1"/>
        <v>3.26</v>
      </c>
      <c r="J79" s="115"/>
    </row>
    <row r="80" spans="1:10" ht="96">
      <c r="A80" s="114"/>
      <c r="B80" s="107">
        <v>2</v>
      </c>
      <c r="C80" s="10" t="s">
        <v>757</v>
      </c>
      <c r="D80" s="118" t="s">
        <v>734</v>
      </c>
      <c r="E80" s="136"/>
      <c r="F80" s="137"/>
      <c r="G80" s="11" t="s">
        <v>758</v>
      </c>
      <c r="H80" s="14">
        <v>1.77</v>
      </c>
      <c r="I80" s="109">
        <f t="shared" si="1"/>
        <v>3.54</v>
      </c>
      <c r="J80" s="115"/>
    </row>
    <row r="81" spans="1:10" ht="96">
      <c r="A81" s="114"/>
      <c r="B81" s="107">
        <v>2</v>
      </c>
      <c r="C81" s="10" t="s">
        <v>757</v>
      </c>
      <c r="D81" s="118" t="s">
        <v>735</v>
      </c>
      <c r="E81" s="136"/>
      <c r="F81" s="137"/>
      <c r="G81" s="11" t="s">
        <v>758</v>
      </c>
      <c r="H81" s="14">
        <v>1.96</v>
      </c>
      <c r="I81" s="109">
        <f t="shared" si="1"/>
        <v>3.92</v>
      </c>
      <c r="J81" s="115"/>
    </row>
    <row r="82" spans="1:10" ht="96">
      <c r="A82" s="114"/>
      <c r="B82" s="107">
        <v>2</v>
      </c>
      <c r="C82" s="10" t="s">
        <v>757</v>
      </c>
      <c r="D82" s="118" t="s">
        <v>759</v>
      </c>
      <c r="E82" s="136"/>
      <c r="F82" s="137"/>
      <c r="G82" s="11" t="s">
        <v>758</v>
      </c>
      <c r="H82" s="14">
        <v>2.2400000000000002</v>
      </c>
      <c r="I82" s="109">
        <f t="shared" si="1"/>
        <v>4.4800000000000004</v>
      </c>
      <c r="J82" s="115"/>
    </row>
    <row r="83" spans="1:10" ht="96">
      <c r="A83" s="114"/>
      <c r="B83" s="107">
        <v>2</v>
      </c>
      <c r="C83" s="10" t="s">
        <v>757</v>
      </c>
      <c r="D83" s="118" t="s">
        <v>760</v>
      </c>
      <c r="E83" s="136"/>
      <c r="F83" s="137"/>
      <c r="G83" s="11" t="s">
        <v>758</v>
      </c>
      <c r="H83" s="14">
        <v>2.2400000000000002</v>
      </c>
      <c r="I83" s="109">
        <f t="shared" si="1"/>
        <v>4.4800000000000004</v>
      </c>
      <c r="J83" s="115"/>
    </row>
    <row r="84" spans="1:10" ht="60">
      <c r="A84" s="114"/>
      <c r="B84" s="107">
        <v>2</v>
      </c>
      <c r="C84" s="10" t="s">
        <v>761</v>
      </c>
      <c r="D84" s="118" t="s">
        <v>762</v>
      </c>
      <c r="E84" s="136"/>
      <c r="F84" s="137"/>
      <c r="G84" s="11" t="s">
        <v>763</v>
      </c>
      <c r="H84" s="14">
        <v>2.99</v>
      </c>
      <c r="I84" s="109">
        <f t="shared" si="1"/>
        <v>5.98</v>
      </c>
      <c r="J84" s="115"/>
    </row>
    <row r="85" spans="1:10" ht="72">
      <c r="A85" s="114"/>
      <c r="B85" s="107">
        <v>2</v>
      </c>
      <c r="C85" s="10" t="s">
        <v>764</v>
      </c>
      <c r="D85" s="118" t="s">
        <v>762</v>
      </c>
      <c r="E85" s="136"/>
      <c r="F85" s="137"/>
      <c r="G85" s="11" t="s">
        <v>765</v>
      </c>
      <c r="H85" s="14">
        <v>2.33</v>
      </c>
      <c r="I85" s="109">
        <f t="shared" si="1"/>
        <v>4.66</v>
      </c>
      <c r="J85" s="115"/>
    </row>
    <row r="86" spans="1:10" ht="72">
      <c r="A86" s="114"/>
      <c r="B86" s="107">
        <v>2</v>
      </c>
      <c r="C86" s="10" t="s">
        <v>766</v>
      </c>
      <c r="D86" s="118" t="s">
        <v>733</v>
      </c>
      <c r="E86" s="136"/>
      <c r="F86" s="137"/>
      <c r="G86" s="11" t="s">
        <v>767</v>
      </c>
      <c r="H86" s="14">
        <v>2.11</v>
      </c>
      <c r="I86" s="109">
        <f t="shared" ref="I86:I117" si="2">H86*B86</f>
        <v>4.22</v>
      </c>
      <c r="J86" s="115"/>
    </row>
    <row r="87" spans="1:10" ht="72">
      <c r="A87" s="114"/>
      <c r="B87" s="107">
        <v>2</v>
      </c>
      <c r="C87" s="10" t="s">
        <v>766</v>
      </c>
      <c r="D87" s="118" t="s">
        <v>734</v>
      </c>
      <c r="E87" s="136"/>
      <c r="F87" s="137"/>
      <c r="G87" s="11" t="s">
        <v>767</v>
      </c>
      <c r="H87" s="14">
        <v>2.2000000000000002</v>
      </c>
      <c r="I87" s="109">
        <f t="shared" si="2"/>
        <v>4.4000000000000004</v>
      </c>
      <c r="J87" s="115"/>
    </row>
    <row r="88" spans="1:10" ht="72">
      <c r="A88" s="114"/>
      <c r="B88" s="107">
        <v>2</v>
      </c>
      <c r="C88" s="10" t="s">
        <v>766</v>
      </c>
      <c r="D88" s="118" t="s">
        <v>735</v>
      </c>
      <c r="E88" s="136"/>
      <c r="F88" s="137"/>
      <c r="G88" s="11" t="s">
        <v>767</v>
      </c>
      <c r="H88" s="14">
        <v>2.29</v>
      </c>
      <c r="I88" s="109">
        <f t="shared" si="2"/>
        <v>4.58</v>
      </c>
      <c r="J88" s="115"/>
    </row>
    <row r="89" spans="1:10" ht="72">
      <c r="A89" s="114"/>
      <c r="B89" s="107">
        <v>2</v>
      </c>
      <c r="C89" s="10" t="s">
        <v>766</v>
      </c>
      <c r="D89" s="118" t="s">
        <v>768</v>
      </c>
      <c r="E89" s="136"/>
      <c r="F89" s="137"/>
      <c r="G89" s="11" t="s">
        <v>767</v>
      </c>
      <c r="H89" s="14">
        <v>3.6</v>
      </c>
      <c r="I89" s="109">
        <f t="shared" si="2"/>
        <v>7.2</v>
      </c>
      <c r="J89" s="115"/>
    </row>
    <row r="90" spans="1:10" ht="96">
      <c r="A90" s="114"/>
      <c r="B90" s="107">
        <v>5</v>
      </c>
      <c r="C90" s="10" t="s">
        <v>769</v>
      </c>
      <c r="D90" s="118" t="s">
        <v>770</v>
      </c>
      <c r="E90" s="136" t="s">
        <v>273</v>
      </c>
      <c r="F90" s="137"/>
      <c r="G90" s="11" t="s">
        <v>771</v>
      </c>
      <c r="H90" s="14">
        <v>1.96</v>
      </c>
      <c r="I90" s="109">
        <f t="shared" si="2"/>
        <v>9.8000000000000007</v>
      </c>
      <c r="J90" s="115"/>
    </row>
    <row r="91" spans="1:10" ht="96">
      <c r="A91" s="114"/>
      <c r="B91" s="107">
        <v>15</v>
      </c>
      <c r="C91" s="10" t="s">
        <v>769</v>
      </c>
      <c r="D91" s="118" t="s">
        <v>770</v>
      </c>
      <c r="E91" s="136" t="s">
        <v>272</v>
      </c>
      <c r="F91" s="137"/>
      <c r="G91" s="11" t="s">
        <v>771</v>
      </c>
      <c r="H91" s="14">
        <v>1.96</v>
      </c>
      <c r="I91" s="109">
        <f t="shared" si="2"/>
        <v>29.4</v>
      </c>
      <c r="J91" s="115"/>
    </row>
    <row r="92" spans="1:10" ht="96">
      <c r="A92" s="114"/>
      <c r="B92" s="107">
        <v>4</v>
      </c>
      <c r="C92" s="10" t="s">
        <v>769</v>
      </c>
      <c r="D92" s="118" t="s">
        <v>770</v>
      </c>
      <c r="E92" s="136" t="s">
        <v>484</v>
      </c>
      <c r="F92" s="137"/>
      <c r="G92" s="11" t="s">
        <v>771</v>
      </c>
      <c r="H92" s="14">
        <v>1.96</v>
      </c>
      <c r="I92" s="109">
        <f t="shared" si="2"/>
        <v>7.84</v>
      </c>
      <c r="J92" s="115"/>
    </row>
    <row r="93" spans="1:10" ht="96">
      <c r="A93" s="114"/>
      <c r="B93" s="107">
        <v>10</v>
      </c>
      <c r="C93" s="10" t="s">
        <v>769</v>
      </c>
      <c r="D93" s="118" t="s">
        <v>770</v>
      </c>
      <c r="E93" s="136" t="s">
        <v>772</v>
      </c>
      <c r="F93" s="137"/>
      <c r="G93" s="11" t="s">
        <v>771</v>
      </c>
      <c r="H93" s="14">
        <v>1.96</v>
      </c>
      <c r="I93" s="109">
        <f t="shared" si="2"/>
        <v>19.600000000000001</v>
      </c>
      <c r="J93" s="115"/>
    </row>
    <row r="94" spans="1:10" ht="96">
      <c r="A94" s="114"/>
      <c r="B94" s="107">
        <v>10</v>
      </c>
      <c r="C94" s="10" t="s">
        <v>769</v>
      </c>
      <c r="D94" s="118" t="s">
        <v>23</v>
      </c>
      <c r="E94" s="136" t="s">
        <v>273</v>
      </c>
      <c r="F94" s="137"/>
      <c r="G94" s="11" t="s">
        <v>771</v>
      </c>
      <c r="H94" s="14">
        <v>1.96</v>
      </c>
      <c r="I94" s="109">
        <f t="shared" si="2"/>
        <v>19.600000000000001</v>
      </c>
      <c r="J94" s="115"/>
    </row>
    <row r="95" spans="1:10" ht="96">
      <c r="A95" s="114"/>
      <c r="B95" s="107">
        <v>20</v>
      </c>
      <c r="C95" s="10" t="s">
        <v>769</v>
      </c>
      <c r="D95" s="118" t="s">
        <v>23</v>
      </c>
      <c r="E95" s="136" t="s">
        <v>272</v>
      </c>
      <c r="F95" s="137"/>
      <c r="G95" s="11" t="s">
        <v>771</v>
      </c>
      <c r="H95" s="14">
        <v>1.96</v>
      </c>
      <c r="I95" s="109">
        <f t="shared" si="2"/>
        <v>39.200000000000003</v>
      </c>
      <c r="J95" s="115"/>
    </row>
    <row r="96" spans="1:10" ht="96">
      <c r="A96" s="114"/>
      <c r="B96" s="107">
        <v>4</v>
      </c>
      <c r="C96" s="10" t="s">
        <v>769</v>
      </c>
      <c r="D96" s="118" t="s">
        <v>23</v>
      </c>
      <c r="E96" s="136" t="s">
        <v>484</v>
      </c>
      <c r="F96" s="137"/>
      <c r="G96" s="11" t="s">
        <v>771</v>
      </c>
      <c r="H96" s="14">
        <v>1.96</v>
      </c>
      <c r="I96" s="109">
        <f t="shared" si="2"/>
        <v>7.84</v>
      </c>
      <c r="J96" s="115"/>
    </row>
    <row r="97" spans="1:10" ht="96">
      <c r="A97" s="114"/>
      <c r="B97" s="107">
        <v>15</v>
      </c>
      <c r="C97" s="10" t="s">
        <v>769</v>
      </c>
      <c r="D97" s="118" t="s">
        <v>23</v>
      </c>
      <c r="E97" s="136" t="s">
        <v>772</v>
      </c>
      <c r="F97" s="137"/>
      <c r="G97" s="11" t="s">
        <v>771</v>
      </c>
      <c r="H97" s="14">
        <v>1.96</v>
      </c>
      <c r="I97" s="109">
        <f t="shared" si="2"/>
        <v>29.4</v>
      </c>
      <c r="J97" s="115"/>
    </row>
    <row r="98" spans="1:10" ht="96">
      <c r="A98" s="114"/>
      <c r="B98" s="107">
        <v>20</v>
      </c>
      <c r="C98" s="10" t="s">
        <v>769</v>
      </c>
      <c r="D98" s="118" t="s">
        <v>651</v>
      </c>
      <c r="E98" s="136" t="s">
        <v>272</v>
      </c>
      <c r="F98" s="137"/>
      <c r="G98" s="11" t="s">
        <v>771</v>
      </c>
      <c r="H98" s="14">
        <v>1.96</v>
      </c>
      <c r="I98" s="109">
        <f t="shared" si="2"/>
        <v>39.200000000000003</v>
      </c>
      <c r="J98" s="115"/>
    </row>
    <row r="99" spans="1:10" ht="96">
      <c r="A99" s="114"/>
      <c r="B99" s="107">
        <v>2</v>
      </c>
      <c r="C99" s="10" t="s">
        <v>769</v>
      </c>
      <c r="D99" s="118" t="s">
        <v>651</v>
      </c>
      <c r="E99" s="136" t="s">
        <v>484</v>
      </c>
      <c r="F99" s="137"/>
      <c r="G99" s="11" t="s">
        <v>771</v>
      </c>
      <c r="H99" s="14">
        <v>1.96</v>
      </c>
      <c r="I99" s="109">
        <f t="shared" si="2"/>
        <v>3.92</v>
      </c>
      <c r="J99" s="115"/>
    </row>
    <row r="100" spans="1:10" ht="96">
      <c r="A100" s="114"/>
      <c r="B100" s="107">
        <v>10</v>
      </c>
      <c r="C100" s="10" t="s">
        <v>769</v>
      </c>
      <c r="D100" s="118" t="s">
        <v>651</v>
      </c>
      <c r="E100" s="136" t="s">
        <v>772</v>
      </c>
      <c r="F100" s="137"/>
      <c r="G100" s="11" t="s">
        <v>771</v>
      </c>
      <c r="H100" s="14">
        <v>1.96</v>
      </c>
      <c r="I100" s="109">
        <f t="shared" si="2"/>
        <v>19.600000000000001</v>
      </c>
      <c r="J100" s="115"/>
    </row>
    <row r="101" spans="1:10" ht="96">
      <c r="A101" s="114"/>
      <c r="B101" s="107">
        <v>4</v>
      </c>
      <c r="C101" s="10" t="s">
        <v>769</v>
      </c>
      <c r="D101" s="118" t="s">
        <v>25</v>
      </c>
      <c r="E101" s="136" t="s">
        <v>484</v>
      </c>
      <c r="F101" s="137"/>
      <c r="G101" s="11" t="s">
        <v>771</v>
      </c>
      <c r="H101" s="14">
        <v>1.96</v>
      </c>
      <c r="I101" s="109">
        <f t="shared" si="2"/>
        <v>7.84</v>
      </c>
      <c r="J101" s="115"/>
    </row>
    <row r="102" spans="1:10" ht="96">
      <c r="A102" s="114"/>
      <c r="B102" s="107">
        <v>10</v>
      </c>
      <c r="C102" s="10" t="s">
        <v>769</v>
      </c>
      <c r="D102" s="118" t="s">
        <v>25</v>
      </c>
      <c r="E102" s="136" t="s">
        <v>772</v>
      </c>
      <c r="F102" s="137"/>
      <c r="G102" s="11" t="s">
        <v>771</v>
      </c>
      <c r="H102" s="14">
        <v>1.96</v>
      </c>
      <c r="I102" s="109">
        <f t="shared" si="2"/>
        <v>19.600000000000001</v>
      </c>
      <c r="J102" s="115"/>
    </row>
    <row r="103" spans="1:10" ht="96">
      <c r="A103" s="114"/>
      <c r="B103" s="107">
        <v>30</v>
      </c>
      <c r="C103" s="10" t="s">
        <v>769</v>
      </c>
      <c r="D103" s="118" t="s">
        <v>67</v>
      </c>
      <c r="E103" s="136" t="s">
        <v>272</v>
      </c>
      <c r="F103" s="137"/>
      <c r="G103" s="11" t="s">
        <v>771</v>
      </c>
      <c r="H103" s="14">
        <v>1.96</v>
      </c>
      <c r="I103" s="109">
        <f t="shared" si="2"/>
        <v>58.8</v>
      </c>
      <c r="J103" s="115"/>
    </row>
    <row r="104" spans="1:10" ht="96">
      <c r="A104" s="114"/>
      <c r="B104" s="107">
        <v>2</v>
      </c>
      <c r="C104" s="10" t="s">
        <v>769</v>
      </c>
      <c r="D104" s="118" t="s">
        <v>67</v>
      </c>
      <c r="E104" s="136" t="s">
        <v>484</v>
      </c>
      <c r="F104" s="137"/>
      <c r="G104" s="11" t="s">
        <v>771</v>
      </c>
      <c r="H104" s="14">
        <v>1.96</v>
      </c>
      <c r="I104" s="109">
        <f t="shared" si="2"/>
        <v>3.92</v>
      </c>
      <c r="J104" s="115"/>
    </row>
    <row r="105" spans="1:10" ht="96">
      <c r="A105" s="114"/>
      <c r="B105" s="107">
        <v>10</v>
      </c>
      <c r="C105" s="10" t="s">
        <v>769</v>
      </c>
      <c r="D105" s="118" t="s">
        <v>67</v>
      </c>
      <c r="E105" s="136" t="s">
        <v>772</v>
      </c>
      <c r="F105" s="137"/>
      <c r="G105" s="11" t="s">
        <v>771</v>
      </c>
      <c r="H105" s="14">
        <v>1.96</v>
      </c>
      <c r="I105" s="109">
        <f t="shared" si="2"/>
        <v>19.600000000000001</v>
      </c>
      <c r="J105" s="115"/>
    </row>
    <row r="106" spans="1:10" ht="96">
      <c r="A106" s="114"/>
      <c r="B106" s="107">
        <v>25</v>
      </c>
      <c r="C106" s="10" t="s">
        <v>769</v>
      </c>
      <c r="D106" s="118" t="s">
        <v>26</v>
      </c>
      <c r="E106" s="136" t="s">
        <v>272</v>
      </c>
      <c r="F106" s="137"/>
      <c r="G106" s="11" t="s">
        <v>771</v>
      </c>
      <c r="H106" s="14">
        <v>1.96</v>
      </c>
      <c r="I106" s="109">
        <f t="shared" si="2"/>
        <v>49</v>
      </c>
      <c r="J106" s="115"/>
    </row>
    <row r="107" spans="1:10" ht="96">
      <c r="A107" s="114"/>
      <c r="B107" s="107">
        <v>10</v>
      </c>
      <c r="C107" s="10" t="s">
        <v>769</v>
      </c>
      <c r="D107" s="118" t="s">
        <v>26</v>
      </c>
      <c r="E107" s="136" t="s">
        <v>772</v>
      </c>
      <c r="F107" s="137"/>
      <c r="G107" s="11" t="s">
        <v>771</v>
      </c>
      <c r="H107" s="14">
        <v>1.96</v>
      </c>
      <c r="I107" s="109">
        <f t="shared" si="2"/>
        <v>19.600000000000001</v>
      </c>
      <c r="J107" s="115"/>
    </row>
    <row r="108" spans="1:10" ht="96">
      <c r="A108" s="114"/>
      <c r="B108" s="107">
        <v>2</v>
      </c>
      <c r="C108" s="10" t="s">
        <v>773</v>
      </c>
      <c r="D108" s="118" t="s">
        <v>28</v>
      </c>
      <c r="E108" s="136" t="s">
        <v>751</v>
      </c>
      <c r="F108" s="137"/>
      <c r="G108" s="11" t="s">
        <v>774</v>
      </c>
      <c r="H108" s="14">
        <v>1.21</v>
      </c>
      <c r="I108" s="109">
        <f t="shared" si="2"/>
        <v>2.42</v>
      </c>
      <c r="J108" s="115"/>
    </row>
    <row r="109" spans="1:10" ht="240">
      <c r="A109" s="114"/>
      <c r="B109" s="107">
        <v>2</v>
      </c>
      <c r="C109" s="10" t="s">
        <v>775</v>
      </c>
      <c r="D109" s="118" t="s">
        <v>25</v>
      </c>
      <c r="E109" s="136"/>
      <c r="F109" s="137"/>
      <c r="G109" s="11" t="s">
        <v>776</v>
      </c>
      <c r="H109" s="14">
        <v>6.54</v>
      </c>
      <c r="I109" s="109">
        <f t="shared" si="2"/>
        <v>13.08</v>
      </c>
      <c r="J109" s="115"/>
    </row>
    <row r="110" spans="1:10" ht="240">
      <c r="A110" s="114"/>
      <c r="B110" s="107">
        <v>2</v>
      </c>
      <c r="C110" s="10" t="s">
        <v>775</v>
      </c>
      <c r="D110" s="118" t="s">
        <v>26</v>
      </c>
      <c r="E110" s="136"/>
      <c r="F110" s="137"/>
      <c r="G110" s="11" t="s">
        <v>776</v>
      </c>
      <c r="H110" s="14">
        <v>7.1</v>
      </c>
      <c r="I110" s="109">
        <f t="shared" si="2"/>
        <v>14.2</v>
      </c>
      <c r="J110" s="115"/>
    </row>
    <row r="111" spans="1:10" ht="240">
      <c r="A111" s="114"/>
      <c r="B111" s="107">
        <v>2</v>
      </c>
      <c r="C111" s="10" t="s">
        <v>777</v>
      </c>
      <c r="D111" s="118" t="s">
        <v>25</v>
      </c>
      <c r="E111" s="136"/>
      <c r="F111" s="137"/>
      <c r="G111" s="11" t="s">
        <v>778</v>
      </c>
      <c r="H111" s="14">
        <v>6.54</v>
      </c>
      <c r="I111" s="109">
        <f t="shared" si="2"/>
        <v>13.08</v>
      </c>
      <c r="J111" s="115"/>
    </row>
    <row r="112" spans="1:10" ht="240">
      <c r="A112" s="114"/>
      <c r="B112" s="107">
        <v>2</v>
      </c>
      <c r="C112" s="10" t="s">
        <v>777</v>
      </c>
      <c r="D112" s="118" t="s">
        <v>26</v>
      </c>
      <c r="E112" s="136"/>
      <c r="F112" s="137"/>
      <c r="G112" s="11" t="s">
        <v>778</v>
      </c>
      <c r="H112" s="14">
        <v>7.1</v>
      </c>
      <c r="I112" s="109">
        <f t="shared" si="2"/>
        <v>14.2</v>
      </c>
      <c r="J112" s="115"/>
    </row>
    <row r="113" spans="1:10" ht="264">
      <c r="A113" s="114"/>
      <c r="B113" s="107">
        <v>2</v>
      </c>
      <c r="C113" s="10" t="s">
        <v>779</v>
      </c>
      <c r="D113" s="118" t="s">
        <v>780</v>
      </c>
      <c r="E113" s="136"/>
      <c r="F113" s="137"/>
      <c r="G113" s="11" t="s">
        <v>781</v>
      </c>
      <c r="H113" s="14">
        <v>6.92</v>
      </c>
      <c r="I113" s="109">
        <f t="shared" si="2"/>
        <v>13.84</v>
      </c>
      <c r="J113" s="115"/>
    </row>
    <row r="114" spans="1:10" ht="264">
      <c r="A114" s="114"/>
      <c r="B114" s="107">
        <v>2</v>
      </c>
      <c r="C114" s="10" t="s">
        <v>779</v>
      </c>
      <c r="D114" s="118" t="s">
        <v>782</v>
      </c>
      <c r="E114" s="136"/>
      <c r="F114" s="137"/>
      <c r="G114" s="11" t="s">
        <v>781</v>
      </c>
      <c r="H114" s="14">
        <v>7.48</v>
      </c>
      <c r="I114" s="109">
        <f t="shared" si="2"/>
        <v>14.96</v>
      </c>
      <c r="J114" s="115"/>
    </row>
    <row r="115" spans="1:10" ht="204">
      <c r="A115" s="114"/>
      <c r="B115" s="107">
        <v>2</v>
      </c>
      <c r="C115" s="10" t="s">
        <v>783</v>
      </c>
      <c r="D115" s="118" t="s">
        <v>25</v>
      </c>
      <c r="E115" s="136"/>
      <c r="F115" s="137"/>
      <c r="G115" s="11" t="s">
        <v>784</v>
      </c>
      <c r="H115" s="14">
        <v>5.51</v>
      </c>
      <c r="I115" s="109">
        <f t="shared" si="2"/>
        <v>11.02</v>
      </c>
      <c r="J115" s="115"/>
    </row>
    <row r="116" spans="1:10" ht="204">
      <c r="A116" s="114"/>
      <c r="B116" s="107">
        <v>2</v>
      </c>
      <c r="C116" s="10" t="s">
        <v>783</v>
      </c>
      <c r="D116" s="118" t="s">
        <v>26</v>
      </c>
      <c r="E116" s="136"/>
      <c r="F116" s="137"/>
      <c r="G116" s="11" t="s">
        <v>784</v>
      </c>
      <c r="H116" s="14">
        <v>6.45</v>
      </c>
      <c r="I116" s="109">
        <f t="shared" si="2"/>
        <v>12.9</v>
      </c>
      <c r="J116" s="115"/>
    </row>
    <row r="117" spans="1:10" ht="228">
      <c r="A117" s="114"/>
      <c r="B117" s="107">
        <v>2</v>
      </c>
      <c r="C117" s="10" t="s">
        <v>785</v>
      </c>
      <c r="D117" s="118" t="s">
        <v>780</v>
      </c>
      <c r="E117" s="136"/>
      <c r="F117" s="137"/>
      <c r="G117" s="11" t="s">
        <v>786</v>
      </c>
      <c r="H117" s="14">
        <v>5.98</v>
      </c>
      <c r="I117" s="109">
        <f t="shared" si="2"/>
        <v>11.96</v>
      </c>
      <c r="J117" s="115"/>
    </row>
    <row r="118" spans="1:10" ht="228">
      <c r="A118" s="114"/>
      <c r="B118" s="107">
        <v>2</v>
      </c>
      <c r="C118" s="10" t="s">
        <v>785</v>
      </c>
      <c r="D118" s="118" t="s">
        <v>782</v>
      </c>
      <c r="E118" s="136"/>
      <c r="F118" s="137"/>
      <c r="G118" s="11" t="s">
        <v>786</v>
      </c>
      <c r="H118" s="14">
        <v>6.92</v>
      </c>
      <c r="I118" s="109">
        <f t="shared" ref="I118:I149" si="3">H118*B118</f>
        <v>13.84</v>
      </c>
      <c r="J118" s="115"/>
    </row>
    <row r="119" spans="1:10" ht="252">
      <c r="A119" s="114"/>
      <c r="B119" s="107">
        <v>2</v>
      </c>
      <c r="C119" s="10" t="s">
        <v>787</v>
      </c>
      <c r="D119" s="118" t="s">
        <v>23</v>
      </c>
      <c r="E119" s="136"/>
      <c r="F119" s="137"/>
      <c r="G119" s="11" t="s">
        <v>788</v>
      </c>
      <c r="H119" s="14">
        <v>6.54</v>
      </c>
      <c r="I119" s="109">
        <f t="shared" si="3"/>
        <v>13.08</v>
      </c>
      <c r="J119" s="115"/>
    </row>
    <row r="120" spans="1:10" ht="252">
      <c r="A120" s="114"/>
      <c r="B120" s="107">
        <v>2</v>
      </c>
      <c r="C120" s="10" t="s">
        <v>787</v>
      </c>
      <c r="D120" s="118" t="s">
        <v>25</v>
      </c>
      <c r="E120" s="136"/>
      <c r="F120" s="137"/>
      <c r="G120" s="11" t="s">
        <v>788</v>
      </c>
      <c r="H120" s="14">
        <v>7.48</v>
      </c>
      <c r="I120" s="109">
        <f t="shared" si="3"/>
        <v>14.96</v>
      </c>
      <c r="J120" s="115"/>
    </row>
    <row r="121" spans="1:10" ht="252">
      <c r="A121" s="114"/>
      <c r="B121" s="107">
        <v>2</v>
      </c>
      <c r="C121" s="10" t="s">
        <v>787</v>
      </c>
      <c r="D121" s="118" t="s">
        <v>26</v>
      </c>
      <c r="E121" s="136"/>
      <c r="F121" s="137"/>
      <c r="G121" s="11" t="s">
        <v>788</v>
      </c>
      <c r="H121" s="14">
        <v>8.0399999999999991</v>
      </c>
      <c r="I121" s="109">
        <f t="shared" si="3"/>
        <v>16.079999999999998</v>
      </c>
      <c r="J121" s="115"/>
    </row>
    <row r="122" spans="1:10" ht="252">
      <c r="A122" s="114"/>
      <c r="B122" s="107">
        <v>1</v>
      </c>
      <c r="C122" s="10" t="s">
        <v>787</v>
      </c>
      <c r="D122" s="118" t="s">
        <v>27</v>
      </c>
      <c r="E122" s="136"/>
      <c r="F122" s="137"/>
      <c r="G122" s="11" t="s">
        <v>788</v>
      </c>
      <c r="H122" s="14">
        <v>8.6</v>
      </c>
      <c r="I122" s="109">
        <f t="shared" si="3"/>
        <v>8.6</v>
      </c>
      <c r="J122" s="115"/>
    </row>
    <row r="123" spans="1:10" ht="132">
      <c r="A123" s="114"/>
      <c r="B123" s="107">
        <v>4</v>
      </c>
      <c r="C123" s="10" t="s">
        <v>789</v>
      </c>
      <c r="D123" s="118" t="s">
        <v>790</v>
      </c>
      <c r="E123" s="136"/>
      <c r="F123" s="137"/>
      <c r="G123" s="11" t="s">
        <v>791</v>
      </c>
      <c r="H123" s="14">
        <v>2.33</v>
      </c>
      <c r="I123" s="109">
        <f t="shared" si="3"/>
        <v>9.32</v>
      </c>
      <c r="J123" s="115"/>
    </row>
    <row r="124" spans="1:10" ht="132">
      <c r="A124" s="114"/>
      <c r="B124" s="107">
        <v>4</v>
      </c>
      <c r="C124" s="10" t="s">
        <v>789</v>
      </c>
      <c r="D124" s="118" t="s">
        <v>792</v>
      </c>
      <c r="E124" s="136"/>
      <c r="F124" s="137"/>
      <c r="G124" s="11" t="s">
        <v>791</v>
      </c>
      <c r="H124" s="14">
        <v>2.33</v>
      </c>
      <c r="I124" s="109">
        <f t="shared" si="3"/>
        <v>9.32</v>
      </c>
      <c r="J124" s="115"/>
    </row>
    <row r="125" spans="1:10" ht="132">
      <c r="A125" s="114"/>
      <c r="B125" s="107">
        <v>4</v>
      </c>
      <c r="C125" s="10" t="s">
        <v>789</v>
      </c>
      <c r="D125" s="118" t="s">
        <v>780</v>
      </c>
      <c r="E125" s="136"/>
      <c r="F125" s="137"/>
      <c r="G125" s="11" t="s">
        <v>791</v>
      </c>
      <c r="H125" s="14">
        <v>2.61</v>
      </c>
      <c r="I125" s="109">
        <f t="shared" si="3"/>
        <v>10.44</v>
      </c>
      <c r="J125" s="115"/>
    </row>
    <row r="126" spans="1:10" ht="132">
      <c r="A126" s="114"/>
      <c r="B126" s="107">
        <v>4</v>
      </c>
      <c r="C126" s="10" t="s">
        <v>789</v>
      </c>
      <c r="D126" s="118" t="s">
        <v>782</v>
      </c>
      <c r="E126" s="136"/>
      <c r="F126" s="137"/>
      <c r="G126" s="11" t="s">
        <v>791</v>
      </c>
      <c r="H126" s="14">
        <v>2.61</v>
      </c>
      <c r="I126" s="109">
        <f t="shared" si="3"/>
        <v>10.44</v>
      </c>
      <c r="J126" s="115"/>
    </row>
    <row r="127" spans="1:10" ht="132">
      <c r="A127" s="114"/>
      <c r="B127" s="107">
        <v>4</v>
      </c>
      <c r="C127" s="10" t="s">
        <v>789</v>
      </c>
      <c r="D127" s="118" t="s">
        <v>793</v>
      </c>
      <c r="E127" s="136"/>
      <c r="F127" s="137"/>
      <c r="G127" s="11" t="s">
        <v>791</v>
      </c>
      <c r="H127" s="14">
        <v>2.61</v>
      </c>
      <c r="I127" s="109">
        <f t="shared" si="3"/>
        <v>10.44</v>
      </c>
      <c r="J127" s="115"/>
    </row>
    <row r="128" spans="1:10" ht="132">
      <c r="A128" s="114"/>
      <c r="B128" s="107">
        <v>4</v>
      </c>
      <c r="C128" s="10" t="s">
        <v>789</v>
      </c>
      <c r="D128" s="118" t="s">
        <v>794</v>
      </c>
      <c r="E128" s="136"/>
      <c r="F128" s="137"/>
      <c r="G128" s="11" t="s">
        <v>791</v>
      </c>
      <c r="H128" s="14">
        <v>2.61</v>
      </c>
      <c r="I128" s="109">
        <f t="shared" si="3"/>
        <v>10.44</v>
      </c>
      <c r="J128" s="115"/>
    </row>
    <row r="129" spans="1:10" ht="132">
      <c r="A129" s="114"/>
      <c r="B129" s="107">
        <v>2</v>
      </c>
      <c r="C129" s="10" t="s">
        <v>789</v>
      </c>
      <c r="D129" s="118" t="s">
        <v>795</v>
      </c>
      <c r="E129" s="136"/>
      <c r="F129" s="137"/>
      <c r="G129" s="11" t="s">
        <v>791</v>
      </c>
      <c r="H129" s="14">
        <v>2.61</v>
      </c>
      <c r="I129" s="109">
        <f t="shared" si="3"/>
        <v>5.22</v>
      </c>
      <c r="J129" s="115"/>
    </row>
    <row r="130" spans="1:10" ht="132">
      <c r="A130" s="114"/>
      <c r="B130" s="107">
        <v>2</v>
      </c>
      <c r="C130" s="10" t="s">
        <v>789</v>
      </c>
      <c r="D130" s="118" t="s">
        <v>796</v>
      </c>
      <c r="E130" s="136"/>
      <c r="F130" s="137"/>
      <c r="G130" s="11" t="s">
        <v>791</v>
      </c>
      <c r="H130" s="14">
        <v>2.61</v>
      </c>
      <c r="I130" s="109">
        <f t="shared" si="3"/>
        <v>5.22</v>
      </c>
      <c r="J130" s="115"/>
    </row>
    <row r="131" spans="1:10" ht="132">
      <c r="A131" s="114"/>
      <c r="B131" s="107">
        <v>4</v>
      </c>
      <c r="C131" s="10" t="s">
        <v>789</v>
      </c>
      <c r="D131" s="118" t="s">
        <v>797</v>
      </c>
      <c r="E131" s="136"/>
      <c r="F131" s="137"/>
      <c r="G131" s="11" t="s">
        <v>791</v>
      </c>
      <c r="H131" s="14">
        <v>2.61</v>
      </c>
      <c r="I131" s="109">
        <f t="shared" si="3"/>
        <v>10.44</v>
      </c>
      <c r="J131" s="115"/>
    </row>
    <row r="132" spans="1:10" ht="132">
      <c r="A132" s="114"/>
      <c r="B132" s="107">
        <v>4</v>
      </c>
      <c r="C132" s="10" t="s">
        <v>789</v>
      </c>
      <c r="D132" s="118" t="s">
        <v>798</v>
      </c>
      <c r="E132" s="136"/>
      <c r="F132" s="137"/>
      <c r="G132" s="11" t="s">
        <v>791</v>
      </c>
      <c r="H132" s="14">
        <v>2.61</v>
      </c>
      <c r="I132" s="109">
        <f t="shared" si="3"/>
        <v>10.44</v>
      </c>
      <c r="J132" s="115"/>
    </row>
    <row r="133" spans="1:10" ht="276">
      <c r="A133" s="114"/>
      <c r="B133" s="107">
        <v>1</v>
      </c>
      <c r="C133" s="10" t="s">
        <v>799</v>
      </c>
      <c r="D133" s="118" t="s">
        <v>25</v>
      </c>
      <c r="E133" s="136" t="s">
        <v>800</v>
      </c>
      <c r="F133" s="137"/>
      <c r="G133" s="11" t="s">
        <v>801</v>
      </c>
      <c r="H133" s="14">
        <v>8.0399999999999991</v>
      </c>
      <c r="I133" s="109">
        <f t="shared" si="3"/>
        <v>8.0399999999999991</v>
      </c>
      <c r="J133" s="115"/>
    </row>
    <row r="134" spans="1:10" ht="276">
      <c r="A134" s="114"/>
      <c r="B134" s="107">
        <v>2</v>
      </c>
      <c r="C134" s="10" t="s">
        <v>799</v>
      </c>
      <c r="D134" s="118" t="s">
        <v>25</v>
      </c>
      <c r="E134" s="136" t="s">
        <v>802</v>
      </c>
      <c r="F134" s="137"/>
      <c r="G134" s="11" t="s">
        <v>801</v>
      </c>
      <c r="H134" s="14">
        <v>8.0399999999999991</v>
      </c>
      <c r="I134" s="109">
        <f t="shared" si="3"/>
        <v>16.079999999999998</v>
      </c>
      <c r="J134" s="115"/>
    </row>
    <row r="135" spans="1:10" ht="276">
      <c r="A135" s="114"/>
      <c r="B135" s="107">
        <v>2</v>
      </c>
      <c r="C135" s="10" t="s">
        <v>799</v>
      </c>
      <c r="D135" s="118" t="s">
        <v>25</v>
      </c>
      <c r="E135" s="136" t="s">
        <v>803</v>
      </c>
      <c r="F135" s="137"/>
      <c r="G135" s="11" t="s">
        <v>801</v>
      </c>
      <c r="H135" s="14">
        <v>8.0399999999999991</v>
      </c>
      <c r="I135" s="109">
        <f t="shared" si="3"/>
        <v>16.079999999999998</v>
      </c>
      <c r="J135" s="115"/>
    </row>
    <row r="136" spans="1:10" ht="276">
      <c r="A136" s="114"/>
      <c r="B136" s="107">
        <v>1</v>
      </c>
      <c r="C136" s="10" t="s">
        <v>799</v>
      </c>
      <c r="D136" s="118" t="s">
        <v>26</v>
      </c>
      <c r="E136" s="136" t="s">
        <v>800</v>
      </c>
      <c r="F136" s="137"/>
      <c r="G136" s="11" t="s">
        <v>801</v>
      </c>
      <c r="H136" s="14">
        <v>8.6</v>
      </c>
      <c r="I136" s="109">
        <f t="shared" si="3"/>
        <v>8.6</v>
      </c>
      <c r="J136" s="115"/>
    </row>
    <row r="137" spans="1:10" ht="276">
      <c r="A137" s="114"/>
      <c r="B137" s="107">
        <v>2</v>
      </c>
      <c r="C137" s="10" t="s">
        <v>799</v>
      </c>
      <c r="D137" s="118" t="s">
        <v>26</v>
      </c>
      <c r="E137" s="136" t="s">
        <v>802</v>
      </c>
      <c r="F137" s="137"/>
      <c r="G137" s="11" t="s">
        <v>801</v>
      </c>
      <c r="H137" s="14">
        <v>8.6</v>
      </c>
      <c r="I137" s="109">
        <f t="shared" si="3"/>
        <v>17.2</v>
      </c>
      <c r="J137" s="115"/>
    </row>
    <row r="138" spans="1:10" ht="276">
      <c r="A138" s="114"/>
      <c r="B138" s="107">
        <v>2</v>
      </c>
      <c r="C138" s="10" t="s">
        <v>799</v>
      </c>
      <c r="D138" s="118" t="s">
        <v>26</v>
      </c>
      <c r="E138" s="136" t="s">
        <v>803</v>
      </c>
      <c r="F138" s="137"/>
      <c r="G138" s="11" t="s">
        <v>801</v>
      </c>
      <c r="H138" s="14">
        <v>8.6</v>
      </c>
      <c r="I138" s="109">
        <f t="shared" si="3"/>
        <v>17.2</v>
      </c>
      <c r="J138" s="115"/>
    </row>
    <row r="139" spans="1:10" ht="192">
      <c r="A139" s="114"/>
      <c r="B139" s="107">
        <v>20</v>
      </c>
      <c r="C139" s="10" t="s">
        <v>804</v>
      </c>
      <c r="D139" s="118" t="s">
        <v>107</v>
      </c>
      <c r="E139" s="136"/>
      <c r="F139" s="137"/>
      <c r="G139" s="11" t="s">
        <v>805</v>
      </c>
      <c r="H139" s="14">
        <v>0.65</v>
      </c>
      <c r="I139" s="109">
        <f t="shared" si="3"/>
        <v>13</v>
      </c>
      <c r="J139" s="115"/>
    </row>
    <row r="140" spans="1:10" ht="264">
      <c r="A140" s="114"/>
      <c r="B140" s="107">
        <v>2</v>
      </c>
      <c r="C140" s="10" t="s">
        <v>806</v>
      </c>
      <c r="D140" s="118"/>
      <c r="E140" s="136"/>
      <c r="F140" s="137"/>
      <c r="G140" s="11" t="s">
        <v>807</v>
      </c>
      <c r="H140" s="14">
        <v>2.2000000000000002</v>
      </c>
      <c r="I140" s="109">
        <f t="shared" si="3"/>
        <v>4.4000000000000004</v>
      </c>
      <c r="J140" s="115"/>
    </row>
    <row r="141" spans="1:10" ht="192">
      <c r="A141" s="114"/>
      <c r="B141" s="107">
        <v>4</v>
      </c>
      <c r="C141" s="10" t="s">
        <v>808</v>
      </c>
      <c r="D141" s="118" t="s">
        <v>780</v>
      </c>
      <c r="E141" s="136"/>
      <c r="F141" s="137"/>
      <c r="G141" s="11" t="s">
        <v>809</v>
      </c>
      <c r="H141" s="14">
        <v>3.51</v>
      </c>
      <c r="I141" s="109">
        <f t="shared" si="3"/>
        <v>14.04</v>
      </c>
      <c r="J141" s="115"/>
    </row>
    <row r="142" spans="1:10" ht="192">
      <c r="A142" s="114"/>
      <c r="B142" s="107">
        <v>4</v>
      </c>
      <c r="C142" s="10" t="s">
        <v>808</v>
      </c>
      <c r="D142" s="118" t="s">
        <v>782</v>
      </c>
      <c r="E142" s="136"/>
      <c r="F142" s="137"/>
      <c r="G142" s="11" t="s">
        <v>809</v>
      </c>
      <c r="H142" s="14">
        <v>3.51</v>
      </c>
      <c r="I142" s="109">
        <f t="shared" si="3"/>
        <v>14.04</v>
      </c>
      <c r="J142" s="115"/>
    </row>
    <row r="143" spans="1:10" ht="192">
      <c r="A143" s="114"/>
      <c r="B143" s="107">
        <v>4</v>
      </c>
      <c r="C143" s="10" t="s">
        <v>808</v>
      </c>
      <c r="D143" s="118" t="s">
        <v>793</v>
      </c>
      <c r="E143" s="136"/>
      <c r="F143" s="137"/>
      <c r="G143" s="11" t="s">
        <v>809</v>
      </c>
      <c r="H143" s="14">
        <v>3.51</v>
      </c>
      <c r="I143" s="109">
        <f t="shared" si="3"/>
        <v>14.04</v>
      </c>
      <c r="J143" s="115"/>
    </row>
    <row r="144" spans="1:10" ht="192">
      <c r="A144" s="114"/>
      <c r="B144" s="107">
        <v>4</v>
      </c>
      <c r="C144" s="10" t="s">
        <v>808</v>
      </c>
      <c r="D144" s="118" t="s">
        <v>794</v>
      </c>
      <c r="E144" s="136"/>
      <c r="F144" s="137"/>
      <c r="G144" s="11" t="s">
        <v>809</v>
      </c>
      <c r="H144" s="14">
        <v>3.51</v>
      </c>
      <c r="I144" s="109">
        <f t="shared" si="3"/>
        <v>14.04</v>
      </c>
      <c r="J144" s="115"/>
    </row>
    <row r="145" spans="1:10" ht="192">
      <c r="A145" s="114"/>
      <c r="B145" s="107">
        <v>2</v>
      </c>
      <c r="C145" s="10" t="s">
        <v>808</v>
      </c>
      <c r="D145" s="118" t="s">
        <v>797</v>
      </c>
      <c r="E145" s="136"/>
      <c r="F145" s="137"/>
      <c r="G145" s="11" t="s">
        <v>809</v>
      </c>
      <c r="H145" s="14">
        <v>3.51</v>
      </c>
      <c r="I145" s="109">
        <f t="shared" si="3"/>
        <v>7.02</v>
      </c>
      <c r="J145" s="115"/>
    </row>
    <row r="146" spans="1:10" ht="192">
      <c r="A146" s="114"/>
      <c r="B146" s="107">
        <v>2</v>
      </c>
      <c r="C146" s="10" t="s">
        <v>808</v>
      </c>
      <c r="D146" s="118" t="s">
        <v>798</v>
      </c>
      <c r="E146" s="136"/>
      <c r="F146" s="137"/>
      <c r="G146" s="11" t="s">
        <v>809</v>
      </c>
      <c r="H146" s="14">
        <v>3.51</v>
      </c>
      <c r="I146" s="109">
        <f t="shared" si="3"/>
        <v>7.02</v>
      </c>
      <c r="J146" s="115"/>
    </row>
    <row r="147" spans="1:10" ht="120">
      <c r="A147" s="114"/>
      <c r="B147" s="107">
        <v>2</v>
      </c>
      <c r="C147" s="10" t="s">
        <v>810</v>
      </c>
      <c r="D147" s="118" t="s">
        <v>28</v>
      </c>
      <c r="E147" s="136" t="s">
        <v>751</v>
      </c>
      <c r="F147" s="137"/>
      <c r="G147" s="11" t="s">
        <v>811</v>
      </c>
      <c r="H147" s="14">
        <v>1.53</v>
      </c>
      <c r="I147" s="109">
        <f t="shared" si="3"/>
        <v>3.06</v>
      </c>
      <c r="J147" s="115"/>
    </row>
    <row r="148" spans="1:10" ht="96">
      <c r="A148" s="114"/>
      <c r="B148" s="107">
        <v>2</v>
      </c>
      <c r="C148" s="10" t="s">
        <v>812</v>
      </c>
      <c r="D148" s="118" t="s">
        <v>273</v>
      </c>
      <c r="E148" s="136"/>
      <c r="F148" s="137"/>
      <c r="G148" s="11" t="s">
        <v>813</v>
      </c>
      <c r="H148" s="14">
        <v>1.5</v>
      </c>
      <c r="I148" s="109">
        <f t="shared" si="3"/>
        <v>3</v>
      </c>
      <c r="J148" s="115"/>
    </row>
    <row r="149" spans="1:10" ht="96">
      <c r="A149" s="114"/>
      <c r="B149" s="107">
        <v>2</v>
      </c>
      <c r="C149" s="10" t="s">
        <v>812</v>
      </c>
      <c r="D149" s="118" t="s">
        <v>110</v>
      </c>
      <c r="E149" s="136"/>
      <c r="F149" s="137"/>
      <c r="G149" s="11" t="s">
        <v>813</v>
      </c>
      <c r="H149" s="14">
        <v>1.5</v>
      </c>
      <c r="I149" s="109">
        <f t="shared" si="3"/>
        <v>3</v>
      </c>
      <c r="J149" s="115"/>
    </row>
    <row r="150" spans="1:10" ht="96">
      <c r="A150" s="114"/>
      <c r="B150" s="107">
        <v>2</v>
      </c>
      <c r="C150" s="10" t="s">
        <v>812</v>
      </c>
      <c r="D150" s="118" t="s">
        <v>673</v>
      </c>
      <c r="E150" s="136"/>
      <c r="F150" s="137"/>
      <c r="G150" s="11" t="s">
        <v>813</v>
      </c>
      <c r="H150" s="14">
        <v>1.5</v>
      </c>
      <c r="I150" s="109">
        <f t="shared" ref="I150:I181" si="4">H150*B150</f>
        <v>3</v>
      </c>
      <c r="J150" s="115"/>
    </row>
    <row r="151" spans="1:10" ht="96">
      <c r="A151" s="114"/>
      <c r="B151" s="107">
        <v>2</v>
      </c>
      <c r="C151" s="10" t="s">
        <v>812</v>
      </c>
      <c r="D151" s="118" t="s">
        <v>484</v>
      </c>
      <c r="E151" s="136"/>
      <c r="F151" s="137"/>
      <c r="G151" s="11" t="s">
        <v>813</v>
      </c>
      <c r="H151" s="14">
        <v>1.5</v>
      </c>
      <c r="I151" s="109">
        <f t="shared" si="4"/>
        <v>3</v>
      </c>
      <c r="J151" s="115"/>
    </row>
    <row r="152" spans="1:10" ht="96">
      <c r="A152" s="114"/>
      <c r="B152" s="107">
        <v>2</v>
      </c>
      <c r="C152" s="10" t="s">
        <v>812</v>
      </c>
      <c r="D152" s="118" t="s">
        <v>751</v>
      </c>
      <c r="E152" s="136"/>
      <c r="F152" s="137"/>
      <c r="G152" s="11" t="s">
        <v>813</v>
      </c>
      <c r="H152" s="14">
        <v>1.5</v>
      </c>
      <c r="I152" s="109">
        <f t="shared" si="4"/>
        <v>3</v>
      </c>
      <c r="J152" s="115"/>
    </row>
    <row r="153" spans="1:10" ht="96">
      <c r="A153" s="114"/>
      <c r="B153" s="107">
        <v>2</v>
      </c>
      <c r="C153" s="10" t="s">
        <v>812</v>
      </c>
      <c r="D153" s="118" t="s">
        <v>814</v>
      </c>
      <c r="E153" s="136"/>
      <c r="F153" s="137"/>
      <c r="G153" s="11" t="s">
        <v>813</v>
      </c>
      <c r="H153" s="14">
        <v>1.5</v>
      </c>
      <c r="I153" s="109">
        <f t="shared" si="4"/>
        <v>3</v>
      </c>
      <c r="J153" s="115"/>
    </row>
    <row r="154" spans="1:10" ht="96">
      <c r="A154" s="114"/>
      <c r="B154" s="107">
        <v>2</v>
      </c>
      <c r="C154" s="10" t="s">
        <v>812</v>
      </c>
      <c r="D154" s="118" t="s">
        <v>752</v>
      </c>
      <c r="E154" s="136"/>
      <c r="F154" s="137"/>
      <c r="G154" s="11" t="s">
        <v>813</v>
      </c>
      <c r="H154" s="14">
        <v>1.5</v>
      </c>
      <c r="I154" s="109">
        <f t="shared" si="4"/>
        <v>3</v>
      </c>
      <c r="J154" s="115"/>
    </row>
    <row r="155" spans="1:10" ht="96">
      <c r="A155" s="114"/>
      <c r="B155" s="107">
        <v>2</v>
      </c>
      <c r="C155" s="10" t="s">
        <v>812</v>
      </c>
      <c r="D155" s="118" t="s">
        <v>753</v>
      </c>
      <c r="E155" s="136"/>
      <c r="F155" s="137"/>
      <c r="G155" s="11" t="s">
        <v>813</v>
      </c>
      <c r="H155" s="14">
        <v>1.5</v>
      </c>
      <c r="I155" s="109">
        <f t="shared" si="4"/>
        <v>3</v>
      </c>
      <c r="J155" s="115"/>
    </row>
    <row r="156" spans="1:10" ht="96">
      <c r="A156" s="114"/>
      <c r="B156" s="107">
        <v>2</v>
      </c>
      <c r="C156" s="10" t="s">
        <v>812</v>
      </c>
      <c r="D156" s="118" t="s">
        <v>754</v>
      </c>
      <c r="E156" s="136"/>
      <c r="F156" s="137"/>
      <c r="G156" s="11" t="s">
        <v>813</v>
      </c>
      <c r="H156" s="14">
        <v>1.5</v>
      </c>
      <c r="I156" s="109">
        <f t="shared" si="4"/>
        <v>3</v>
      </c>
      <c r="J156" s="115"/>
    </row>
    <row r="157" spans="1:10" ht="108">
      <c r="A157" s="114"/>
      <c r="B157" s="107">
        <v>1</v>
      </c>
      <c r="C157" s="10" t="s">
        <v>815</v>
      </c>
      <c r="D157" s="118" t="s">
        <v>273</v>
      </c>
      <c r="E157" s="136"/>
      <c r="F157" s="137"/>
      <c r="G157" s="11" t="s">
        <v>816</v>
      </c>
      <c r="H157" s="14">
        <v>0.69</v>
      </c>
      <c r="I157" s="109">
        <f t="shared" si="4"/>
        <v>0.69</v>
      </c>
      <c r="J157" s="115"/>
    </row>
    <row r="158" spans="1:10" ht="108">
      <c r="A158" s="114"/>
      <c r="B158" s="107">
        <v>1</v>
      </c>
      <c r="C158" s="10" t="s">
        <v>815</v>
      </c>
      <c r="D158" s="118" t="s">
        <v>110</v>
      </c>
      <c r="E158" s="136"/>
      <c r="F158" s="137"/>
      <c r="G158" s="11" t="s">
        <v>816</v>
      </c>
      <c r="H158" s="14">
        <v>0.69</v>
      </c>
      <c r="I158" s="109">
        <f t="shared" si="4"/>
        <v>0.69</v>
      </c>
      <c r="J158" s="115"/>
    </row>
    <row r="159" spans="1:10" ht="108">
      <c r="A159" s="114"/>
      <c r="B159" s="107">
        <v>1</v>
      </c>
      <c r="C159" s="10" t="s">
        <v>815</v>
      </c>
      <c r="D159" s="118" t="s">
        <v>673</v>
      </c>
      <c r="E159" s="136"/>
      <c r="F159" s="137"/>
      <c r="G159" s="11" t="s">
        <v>816</v>
      </c>
      <c r="H159" s="14">
        <v>0.69</v>
      </c>
      <c r="I159" s="109">
        <f t="shared" si="4"/>
        <v>0.69</v>
      </c>
      <c r="J159" s="115"/>
    </row>
    <row r="160" spans="1:10" ht="108">
      <c r="A160" s="114"/>
      <c r="B160" s="107">
        <v>1</v>
      </c>
      <c r="C160" s="10" t="s">
        <v>815</v>
      </c>
      <c r="D160" s="118" t="s">
        <v>484</v>
      </c>
      <c r="E160" s="136"/>
      <c r="F160" s="137"/>
      <c r="G160" s="11" t="s">
        <v>816</v>
      </c>
      <c r="H160" s="14">
        <v>0.69</v>
      </c>
      <c r="I160" s="109">
        <f t="shared" si="4"/>
        <v>0.69</v>
      </c>
      <c r="J160" s="115"/>
    </row>
    <row r="161" spans="1:10" ht="108">
      <c r="A161" s="114"/>
      <c r="B161" s="107">
        <v>1</v>
      </c>
      <c r="C161" s="10" t="s">
        <v>815</v>
      </c>
      <c r="D161" s="118" t="s">
        <v>751</v>
      </c>
      <c r="E161" s="136"/>
      <c r="F161" s="137"/>
      <c r="G161" s="11" t="s">
        <v>816</v>
      </c>
      <c r="H161" s="14">
        <v>0.69</v>
      </c>
      <c r="I161" s="109">
        <f t="shared" si="4"/>
        <v>0.69</v>
      </c>
      <c r="J161" s="115"/>
    </row>
    <row r="162" spans="1:10" ht="108">
      <c r="A162" s="114"/>
      <c r="B162" s="107">
        <v>1</v>
      </c>
      <c r="C162" s="10" t="s">
        <v>815</v>
      </c>
      <c r="D162" s="118" t="s">
        <v>814</v>
      </c>
      <c r="E162" s="136"/>
      <c r="F162" s="137"/>
      <c r="G162" s="11" t="s">
        <v>816</v>
      </c>
      <c r="H162" s="14">
        <v>0.69</v>
      </c>
      <c r="I162" s="109">
        <f t="shared" si="4"/>
        <v>0.69</v>
      </c>
      <c r="J162" s="115"/>
    </row>
    <row r="163" spans="1:10" ht="108">
      <c r="A163" s="114"/>
      <c r="B163" s="107">
        <v>1</v>
      </c>
      <c r="C163" s="10" t="s">
        <v>815</v>
      </c>
      <c r="D163" s="118" t="s">
        <v>752</v>
      </c>
      <c r="E163" s="136"/>
      <c r="F163" s="137"/>
      <c r="G163" s="11" t="s">
        <v>816</v>
      </c>
      <c r="H163" s="14">
        <v>0.69</v>
      </c>
      <c r="I163" s="109">
        <f t="shared" si="4"/>
        <v>0.69</v>
      </c>
      <c r="J163" s="115"/>
    </row>
    <row r="164" spans="1:10" ht="108">
      <c r="A164" s="114"/>
      <c r="B164" s="107">
        <v>1</v>
      </c>
      <c r="C164" s="10" t="s">
        <v>815</v>
      </c>
      <c r="D164" s="118" t="s">
        <v>753</v>
      </c>
      <c r="E164" s="136"/>
      <c r="F164" s="137"/>
      <c r="G164" s="11" t="s">
        <v>816</v>
      </c>
      <c r="H164" s="14">
        <v>0.69</v>
      </c>
      <c r="I164" s="109">
        <f t="shared" si="4"/>
        <v>0.69</v>
      </c>
      <c r="J164" s="115"/>
    </row>
    <row r="165" spans="1:10" ht="108">
      <c r="A165" s="114"/>
      <c r="B165" s="107">
        <v>1</v>
      </c>
      <c r="C165" s="10" t="s">
        <v>815</v>
      </c>
      <c r="D165" s="118" t="s">
        <v>754</v>
      </c>
      <c r="E165" s="136"/>
      <c r="F165" s="137"/>
      <c r="G165" s="11" t="s">
        <v>816</v>
      </c>
      <c r="H165" s="14">
        <v>0.69</v>
      </c>
      <c r="I165" s="109">
        <f t="shared" si="4"/>
        <v>0.69</v>
      </c>
      <c r="J165" s="115"/>
    </row>
    <row r="166" spans="1:10" ht="108">
      <c r="A166" s="114"/>
      <c r="B166" s="107">
        <v>1</v>
      </c>
      <c r="C166" s="10" t="s">
        <v>817</v>
      </c>
      <c r="D166" s="118" t="s">
        <v>273</v>
      </c>
      <c r="E166" s="136"/>
      <c r="F166" s="137"/>
      <c r="G166" s="11" t="s">
        <v>818</v>
      </c>
      <c r="H166" s="14">
        <v>0.79</v>
      </c>
      <c r="I166" s="109">
        <f t="shared" si="4"/>
        <v>0.79</v>
      </c>
      <c r="J166" s="115"/>
    </row>
    <row r="167" spans="1:10" ht="108">
      <c r="A167" s="114"/>
      <c r="B167" s="107">
        <v>1</v>
      </c>
      <c r="C167" s="10" t="s">
        <v>817</v>
      </c>
      <c r="D167" s="118" t="s">
        <v>110</v>
      </c>
      <c r="E167" s="136"/>
      <c r="F167" s="137"/>
      <c r="G167" s="11" t="s">
        <v>818</v>
      </c>
      <c r="H167" s="14">
        <v>0.79</v>
      </c>
      <c r="I167" s="109">
        <f t="shared" si="4"/>
        <v>0.79</v>
      </c>
      <c r="J167" s="115"/>
    </row>
    <row r="168" spans="1:10" ht="108">
      <c r="A168" s="114"/>
      <c r="B168" s="107">
        <v>1</v>
      </c>
      <c r="C168" s="10" t="s">
        <v>817</v>
      </c>
      <c r="D168" s="118" t="s">
        <v>673</v>
      </c>
      <c r="E168" s="136"/>
      <c r="F168" s="137"/>
      <c r="G168" s="11" t="s">
        <v>818</v>
      </c>
      <c r="H168" s="14">
        <v>0.79</v>
      </c>
      <c r="I168" s="109">
        <f t="shared" si="4"/>
        <v>0.79</v>
      </c>
      <c r="J168" s="115"/>
    </row>
    <row r="169" spans="1:10" ht="108">
      <c r="A169" s="114"/>
      <c r="B169" s="107">
        <v>1</v>
      </c>
      <c r="C169" s="10" t="s">
        <v>817</v>
      </c>
      <c r="D169" s="118" t="s">
        <v>484</v>
      </c>
      <c r="E169" s="136"/>
      <c r="F169" s="137"/>
      <c r="G169" s="11" t="s">
        <v>818</v>
      </c>
      <c r="H169" s="14">
        <v>0.79</v>
      </c>
      <c r="I169" s="109">
        <f t="shared" si="4"/>
        <v>0.79</v>
      </c>
      <c r="J169" s="115"/>
    </row>
    <row r="170" spans="1:10" ht="108">
      <c r="A170" s="114"/>
      <c r="B170" s="107">
        <v>1</v>
      </c>
      <c r="C170" s="10" t="s">
        <v>817</v>
      </c>
      <c r="D170" s="118" t="s">
        <v>751</v>
      </c>
      <c r="E170" s="136"/>
      <c r="F170" s="137"/>
      <c r="G170" s="11" t="s">
        <v>818</v>
      </c>
      <c r="H170" s="14">
        <v>0.79</v>
      </c>
      <c r="I170" s="109">
        <f t="shared" si="4"/>
        <v>0.79</v>
      </c>
      <c r="J170" s="115"/>
    </row>
    <row r="171" spans="1:10" ht="108">
      <c r="A171" s="114"/>
      <c r="B171" s="107">
        <v>1</v>
      </c>
      <c r="C171" s="10" t="s">
        <v>817</v>
      </c>
      <c r="D171" s="118" t="s">
        <v>752</v>
      </c>
      <c r="E171" s="136"/>
      <c r="F171" s="137"/>
      <c r="G171" s="11" t="s">
        <v>818</v>
      </c>
      <c r="H171" s="14">
        <v>0.79</v>
      </c>
      <c r="I171" s="109">
        <f t="shared" si="4"/>
        <v>0.79</v>
      </c>
      <c r="J171" s="115"/>
    </row>
    <row r="172" spans="1:10" ht="108">
      <c r="A172" s="114"/>
      <c r="B172" s="107">
        <v>1</v>
      </c>
      <c r="C172" s="10" t="s">
        <v>817</v>
      </c>
      <c r="D172" s="118" t="s">
        <v>753</v>
      </c>
      <c r="E172" s="136"/>
      <c r="F172" s="137"/>
      <c r="G172" s="11" t="s">
        <v>818</v>
      </c>
      <c r="H172" s="14">
        <v>0.79</v>
      </c>
      <c r="I172" s="109">
        <f t="shared" si="4"/>
        <v>0.79</v>
      </c>
      <c r="J172" s="115"/>
    </row>
    <row r="173" spans="1:10" ht="108">
      <c r="A173" s="114"/>
      <c r="B173" s="107">
        <v>1</v>
      </c>
      <c r="C173" s="10" t="s">
        <v>817</v>
      </c>
      <c r="D173" s="118" t="s">
        <v>754</v>
      </c>
      <c r="E173" s="136"/>
      <c r="F173" s="137"/>
      <c r="G173" s="11" t="s">
        <v>818</v>
      </c>
      <c r="H173" s="14">
        <v>0.79</v>
      </c>
      <c r="I173" s="109">
        <f t="shared" si="4"/>
        <v>0.79</v>
      </c>
      <c r="J173" s="115"/>
    </row>
    <row r="174" spans="1:10" ht="108">
      <c r="A174" s="114"/>
      <c r="B174" s="107">
        <v>5</v>
      </c>
      <c r="C174" s="10" t="s">
        <v>819</v>
      </c>
      <c r="D174" s="118" t="s">
        <v>583</v>
      </c>
      <c r="E174" s="136"/>
      <c r="F174" s="137"/>
      <c r="G174" s="11" t="s">
        <v>820</v>
      </c>
      <c r="H174" s="14">
        <v>0.6</v>
      </c>
      <c r="I174" s="109">
        <f t="shared" si="4"/>
        <v>3</v>
      </c>
      <c r="J174" s="115"/>
    </row>
    <row r="175" spans="1:10" ht="108">
      <c r="A175" s="114"/>
      <c r="B175" s="107">
        <v>1</v>
      </c>
      <c r="C175" s="10" t="s">
        <v>819</v>
      </c>
      <c r="D175" s="118" t="s">
        <v>673</v>
      </c>
      <c r="E175" s="136"/>
      <c r="F175" s="137"/>
      <c r="G175" s="11" t="s">
        <v>820</v>
      </c>
      <c r="H175" s="14">
        <v>0.6</v>
      </c>
      <c r="I175" s="109">
        <f t="shared" si="4"/>
        <v>0.6</v>
      </c>
      <c r="J175" s="115"/>
    </row>
    <row r="176" spans="1:10" ht="108">
      <c r="A176" s="114"/>
      <c r="B176" s="107">
        <v>1</v>
      </c>
      <c r="C176" s="10" t="s">
        <v>819</v>
      </c>
      <c r="D176" s="118" t="s">
        <v>484</v>
      </c>
      <c r="E176" s="136"/>
      <c r="F176" s="137"/>
      <c r="G176" s="11" t="s">
        <v>820</v>
      </c>
      <c r="H176" s="14">
        <v>0.6</v>
      </c>
      <c r="I176" s="109">
        <f t="shared" si="4"/>
        <v>0.6</v>
      </c>
      <c r="J176" s="115"/>
    </row>
    <row r="177" spans="1:10" ht="108">
      <c r="A177" s="114"/>
      <c r="B177" s="107">
        <v>1</v>
      </c>
      <c r="C177" s="10" t="s">
        <v>819</v>
      </c>
      <c r="D177" s="118" t="s">
        <v>751</v>
      </c>
      <c r="E177" s="136"/>
      <c r="F177" s="137"/>
      <c r="G177" s="11" t="s">
        <v>820</v>
      </c>
      <c r="H177" s="14">
        <v>0.6</v>
      </c>
      <c r="I177" s="109">
        <f t="shared" si="4"/>
        <v>0.6</v>
      </c>
      <c r="J177" s="115"/>
    </row>
    <row r="178" spans="1:10" ht="108">
      <c r="A178" s="114"/>
      <c r="B178" s="107">
        <v>2</v>
      </c>
      <c r="C178" s="10" t="s">
        <v>819</v>
      </c>
      <c r="D178" s="118" t="s">
        <v>752</v>
      </c>
      <c r="E178" s="136"/>
      <c r="F178" s="137"/>
      <c r="G178" s="11" t="s">
        <v>820</v>
      </c>
      <c r="H178" s="14">
        <v>0.6</v>
      </c>
      <c r="I178" s="109">
        <f t="shared" si="4"/>
        <v>1.2</v>
      </c>
      <c r="J178" s="115"/>
    </row>
    <row r="179" spans="1:10" ht="108">
      <c r="A179" s="114"/>
      <c r="B179" s="107">
        <v>1</v>
      </c>
      <c r="C179" s="10" t="s">
        <v>819</v>
      </c>
      <c r="D179" s="118" t="s">
        <v>753</v>
      </c>
      <c r="E179" s="136"/>
      <c r="F179" s="137"/>
      <c r="G179" s="11" t="s">
        <v>820</v>
      </c>
      <c r="H179" s="14">
        <v>0.6</v>
      </c>
      <c r="I179" s="109">
        <f t="shared" si="4"/>
        <v>0.6</v>
      </c>
      <c r="J179" s="115"/>
    </row>
    <row r="180" spans="1:10" ht="96">
      <c r="A180" s="114"/>
      <c r="B180" s="107">
        <v>2</v>
      </c>
      <c r="C180" s="10" t="s">
        <v>821</v>
      </c>
      <c r="D180" s="118" t="s">
        <v>273</v>
      </c>
      <c r="E180" s="136"/>
      <c r="F180" s="137"/>
      <c r="G180" s="11" t="s">
        <v>822</v>
      </c>
      <c r="H180" s="14">
        <v>0.69</v>
      </c>
      <c r="I180" s="109">
        <f t="shared" si="4"/>
        <v>1.38</v>
      </c>
      <c r="J180" s="115"/>
    </row>
    <row r="181" spans="1:10" ht="96">
      <c r="A181" s="114"/>
      <c r="B181" s="107">
        <v>2</v>
      </c>
      <c r="C181" s="10" t="s">
        <v>821</v>
      </c>
      <c r="D181" s="118" t="s">
        <v>110</v>
      </c>
      <c r="E181" s="136"/>
      <c r="F181" s="137"/>
      <c r="G181" s="11" t="s">
        <v>822</v>
      </c>
      <c r="H181" s="14">
        <v>0.69</v>
      </c>
      <c r="I181" s="109">
        <f t="shared" si="4"/>
        <v>1.38</v>
      </c>
      <c r="J181" s="115"/>
    </row>
    <row r="182" spans="1:10" ht="96">
      <c r="A182" s="114"/>
      <c r="B182" s="107">
        <v>2</v>
      </c>
      <c r="C182" s="10" t="s">
        <v>821</v>
      </c>
      <c r="D182" s="118" t="s">
        <v>673</v>
      </c>
      <c r="E182" s="136"/>
      <c r="F182" s="137"/>
      <c r="G182" s="11" t="s">
        <v>822</v>
      </c>
      <c r="H182" s="14">
        <v>0.69</v>
      </c>
      <c r="I182" s="109">
        <f t="shared" ref="I182:I197" si="5">H182*B182</f>
        <v>1.38</v>
      </c>
      <c r="J182" s="115"/>
    </row>
    <row r="183" spans="1:10" ht="96">
      <c r="A183" s="114"/>
      <c r="B183" s="107">
        <v>2</v>
      </c>
      <c r="C183" s="10" t="s">
        <v>821</v>
      </c>
      <c r="D183" s="118" t="s">
        <v>484</v>
      </c>
      <c r="E183" s="136"/>
      <c r="F183" s="137"/>
      <c r="G183" s="11" t="s">
        <v>822</v>
      </c>
      <c r="H183" s="14">
        <v>0.69</v>
      </c>
      <c r="I183" s="109">
        <f t="shared" si="5"/>
        <v>1.38</v>
      </c>
      <c r="J183" s="115"/>
    </row>
    <row r="184" spans="1:10" ht="96">
      <c r="A184" s="114"/>
      <c r="B184" s="107">
        <v>2</v>
      </c>
      <c r="C184" s="10" t="s">
        <v>821</v>
      </c>
      <c r="D184" s="118" t="s">
        <v>751</v>
      </c>
      <c r="E184" s="136"/>
      <c r="F184" s="137"/>
      <c r="G184" s="11" t="s">
        <v>822</v>
      </c>
      <c r="H184" s="14">
        <v>0.69</v>
      </c>
      <c r="I184" s="109">
        <f t="shared" si="5"/>
        <v>1.38</v>
      </c>
      <c r="J184" s="115"/>
    </row>
    <row r="185" spans="1:10" ht="96">
      <c r="A185" s="114"/>
      <c r="B185" s="107">
        <v>2</v>
      </c>
      <c r="C185" s="10" t="s">
        <v>821</v>
      </c>
      <c r="D185" s="118" t="s">
        <v>814</v>
      </c>
      <c r="E185" s="136"/>
      <c r="F185" s="137"/>
      <c r="G185" s="11" t="s">
        <v>822</v>
      </c>
      <c r="H185" s="14">
        <v>0.69</v>
      </c>
      <c r="I185" s="109">
        <f t="shared" si="5"/>
        <v>1.38</v>
      </c>
      <c r="J185" s="115"/>
    </row>
    <row r="186" spans="1:10" ht="96">
      <c r="A186" s="114"/>
      <c r="B186" s="107">
        <v>2</v>
      </c>
      <c r="C186" s="10" t="s">
        <v>821</v>
      </c>
      <c r="D186" s="118" t="s">
        <v>752</v>
      </c>
      <c r="E186" s="136"/>
      <c r="F186" s="137"/>
      <c r="G186" s="11" t="s">
        <v>822</v>
      </c>
      <c r="H186" s="14">
        <v>0.69</v>
      </c>
      <c r="I186" s="109">
        <f t="shared" si="5"/>
        <v>1.38</v>
      </c>
      <c r="J186" s="115"/>
    </row>
    <row r="187" spans="1:10" ht="96">
      <c r="A187" s="114"/>
      <c r="B187" s="107">
        <v>2</v>
      </c>
      <c r="C187" s="10" t="s">
        <v>821</v>
      </c>
      <c r="D187" s="118" t="s">
        <v>753</v>
      </c>
      <c r="E187" s="136"/>
      <c r="F187" s="137"/>
      <c r="G187" s="11" t="s">
        <v>822</v>
      </c>
      <c r="H187" s="14">
        <v>0.69</v>
      </c>
      <c r="I187" s="109">
        <f t="shared" si="5"/>
        <v>1.38</v>
      </c>
      <c r="J187" s="115"/>
    </row>
    <row r="188" spans="1:10" ht="96">
      <c r="A188" s="114"/>
      <c r="B188" s="107">
        <v>2</v>
      </c>
      <c r="C188" s="10" t="s">
        <v>821</v>
      </c>
      <c r="D188" s="118" t="s">
        <v>754</v>
      </c>
      <c r="E188" s="136"/>
      <c r="F188" s="137"/>
      <c r="G188" s="11" t="s">
        <v>822</v>
      </c>
      <c r="H188" s="14">
        <v>0.69</v>
      </c>
      <c r="I188" s="109">
        <f t="shared" si="5"/>
        <v>1.38</v>
      </c>
      <c r="J188" s="115"/>
    </row>
    <row r="189" spans="1:10" ht="96">
      <c r="A189" s="114"/>
      <c r="B189" s="107">
        <v>1</v>
      </c>
      <c r="C189" s="10" t="s">
        <v>823</v>
      </c>
      <c r="D189" s="118" t="s">
        <v>273</v>
      </c>
      <c r="E189" s="136"/>
      <c r="F189" s="137"/>
      <c r="G189" s="11" t="s">
        <v>824</v>
      </c>
      <c r="H189" s="14">
        <v>0.69</v>
      </c>
      <c r="I189" s="109">
        <f t="shared" si="5"/>
        <v>0.69</v>
      </c>
      <c r="J189" s="115"/>
    </row>
    <row r="190" spans="1:10" ht="96">
      <c r="A190" s="114"/>
      <c r="B190" s="107">
        <v>1</v>
      </c>
      <c r="C190" s="10" t="s">
        <v>823</v>
      </c>
      <c r="D190" s="118" t="s">
        <v>110</v>
      </c>
      <c r="E190" s="136"/>
      <c r="F190" s="137"/>
      <c r="G190" s="11" t="s">
        <v>824</v>
      </c>
      <c r="H190" s="14">
        <v>0.69</v>
      </c>
      <c r="I190" s="109">
        <f t="shared" si="5"/>
        <v>0.69</v>
      </c>
      <c r="J190" s="115"/>
    </row>
    <row r="191" spans="1:10" ht="96">
      <c r="A191" s="114"/>
      <c r="B191" s="107">
        <v>1</v>
      </c>
      <c r="C191" s="10" t="s">
        <v>823</v>
      </c>
      <c r="D191" s="118" t="s">
        <v>673</v>
      </c>
      <c r="E191" s="136"/>
      <c r="F191" s="137"/>
      <c r="G191" s="11" t="s">
        <v>824</v>
      </c>
      <c r="H191" s="14">
        <v>0.69</v>
      </c>
      <c r="I191" s="109">
        <f t="shared" si="5"/>
        <v>0.69</v>
      </c>
      <c r="J191" s="115"/>
    </row>
    <row r="192" spans="1:10" ht="96">
      <c r="A192" s="114"/>
      <c r="B192" s="107">
        <v>1</v>
      </c>
      <c r="C192" s="10" t="s">
        <v>823</v>
      </c>
      <c r="D192" s="118" t="s">
        <v>484</v>
      </c>
      <c r="E192" s="136"/>
      <c r="F192" s="137"/>
      <c r="G192" s="11" t="s">
        <v>824</v>
      </c>
      <c r="H192" s="14">
        <v>0.69</v>
      </c>
      <c r="I192" s="109">
        <f t="shared" si="5"/>
        <v>0.69</v>
      </c>
      <c r="J192" s="115"/>
    </row>
    <row r="193" spans="1:10" ht="96">
      <c r="A193" s="114"/>
      <c r="B193" s="107">
        <v>1</v>
      </c>
      <c r="C193" s="10" t="s">
        <v>823</v>
      </c>
      <c r="D193" s="118" t="s">
        <v>751</v>
      </c>
      <c r="E193" s="136"/>
      <c r="F193" s="137"/>
      <c r="G193" s="11" t="s">
        <v>824</v>
      </c>
      <c r="H193" s="14">
        <v>0.69</v>
      </c>
      <c r="I193" s="109">
        <f t="shared" si="5"/>
        <v>0.69</v>
      </c>
      <c r="J193" s="115"/>
    </row>
    <row r="194" spans="1:10" ht="96">
      <c r="A194" s="114"/>
      <c r="B194" s="107">
        <v>1</v>
      </c>
      <c r="C194" s="10" t="s">
        <v>823</v>
      </c>
      <c r="D194" s="118" t="s">
        <v>814</v>
      </c>
      <c r="E194" s="136"/>
      <c r="F194" s="137"/>
      <c r="G194" s="11" t="s">
        <v>824</v>
      </c>
      <c r="H194" s="14">
        <v>0.69</v>
      </c>
      <c r="I194" s="109">
        <f t="shared" si="5"/>
        <v>0.69</v>
      </c>
      <c r="J194" s="115"/>
    </row>
    <row r="195" spans="1:10" ht="96">
      <c r="A195" s="114"/>
      <c r="B195" s="107">
        <v>1</v>
      </c>
      <c r="C195" s="10" t="s">
        <v>823</v>
      </c>
      <c r="D195" s="118" t="s">
        <v>752</v>
      </c>
      <c r="E195" s="136"/>
      <c r="F195" s="137"/>
      <c r="G195" s="11" t="s">
        <v>824</v>
      </c>
      <c r="H195" s="14">
        <v>0.69</v>
      </c>
      <c r="I195" s="109">
        <f t="shared" si="5"/>
        <v>0.69</v>
      </c>
      <c r="J195" s="115"/>
    </row>
    <row r="196" spans="1:10" ht="96">
      <c r="A196" s="114"/>
      <c r="B196" s="107">
        <v>1</v>
      </c>
      <c r="C196" s="10" t="s">
        <v>823</v>
      </c>
      <c r="D196" s="118" t="s">
        <v>753</v>
      </c>
      <c r="E196" s="136"/>
      <c r="F196" s="137"/>
      <c r="G196" s="11" t="s">
        <v>824</v>
      </c>
      <c r="H196" s="14">
        <v>0.69</v>
      </c>
      <c r="I196" s="109">
        <f t="shared" si="5"/>
        <v>0.69</v>
      </c>
      <c r="J196" s="115"/>
    </row>
    <row r="197" spans="1:10" ht="96">
      <c r="A197" s="114"/>
      <c r="B197" s="108">
        <v>1</v>
      </c>
      <c r="C197" s="12" t="s">
        <v>823</v>
      </c>
      <c r="D197" s="119" t="s">
        <v>754</v>
      </c>
      <c r="E197" s="138"/>
      <c r="F197" s="139"/>
      <c r="G197" s="13" t="s">
        <v>824</v>
      </c>
      <c r="H197" s="15">
        <v>0.69</v>
      </c>
      <c r="I197" s="110">
        <f t="shared" si="5"/>
        <v>0.69</v>
      </c>
      <c r="J197" s="115"/>
    </row>
  </sheetData>
  <mergeCells count="180">
    <mergeCell ref="I10:I11"/>
    <mergeCell ref="I14:I15"/>
    <mergeCell ref="E20:F20"/>
    <mergeCell ref="E21:F21"/>
    <mergeCell ref="E22:F2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E43:F43"/>
    <mergeCell ref="E44:F44"/>
    <mergeCell ref="E45:F45"/>
    <mergeCell ref="E46:F46"/>
    <mergeCell ref="E47:F47"/>
    <mergeCell ref="E38:F38"/>
    <mergeCell ref="E39:F39"/>
    <mergeCell ref="E40:F40"/>
    <mergeCell ref="E41:F41"/>
    <mergeCell ref="E42:F42"/>
    <mergeCell ref="E53:F53"/>
    <mergeCell ref="E54:F54"/>
    <mergeCell ref="E55:F55"/>
    <mergeCell ref="E56:F56"/>
    <mergeCell ref="E57:F57"/>
    <mergeCell ref="E48:F48"/>
    <mergeCell ref="E49:F49"/>
    <mergeCell ref="E50:F50"/>
    <mergeCell ref="E51:F51"/>
    <mergeCell ref="E52:F52"/>
    <mergeCell ref="E63:F63"/>
    <mergeCell ref="E64:F64"/>
    <mergeCell ref="E65:F65"/>
    <mergeCell ref="E66:F66"/>
    <mergeCell ref="E67:F67"/>
    <mergeCell ref="E58:F58"/>
    <mergeCell ref="E59:F59"/>
    <mergeCell ref="E60:F60"/>
    <mergeCell ref="E61:F61"/>
    <mergeCell ref="E62:F62"/>
    <mergeCell ref="E73:F73"/>
    <mergeCell ref="E74:F74"/>
    <mergeCell ref="E75:F75"/>
    <mergeCell ref="E76:F76"/>
    <mergeCell ref="E77:F77"/>
    <mergeCell ref="E68:F68"/>
    <mergeCell ref="E69:F69"/>
    <mergeCell ref="E70:F70"/>
    <mergeCell ref="E71:F71"/>
    <mergeCell ref="E72:F72"/>
    <mergeCell ref="E83:F83"/>
    <mergeCell ref="E84:F84"/>
    <mergeCell ref="E85:F85"/>
    <mergeCell ref="E86:F86"/>
    <mergeCell ref="E87:F87"/>
    <mergeCell ref="E78:F78"/>
    <mergeCell ref="E79:F79"/>
    <mergeCell ref="E80:F80"/>
    <mergeCell ref="E81:F81"/>
    <mergeCell ref="E82:F82"/>
    <mergeCell ref="E93:F93"/>
    <mergeCell ref="E94:F94"/>
    <mergeCell ref="E95:F95"/>
    <mergeCell ref="E96:F96"/>
    <mergeCell ref="E97:F97"/>
    <mergeCell ref="E88:F88"/>
    <mergeCell ref="E89:F89"/>
    <mergeCell ref="E90:F90"/>
    <mergeCell ref="E91:F91"/>
    <mergeCell ref="E92:F92"/>
    <mergeCell ref="E103:F103"/>
    <mergeCell ref="E104:F104"/>
    <mergeCell ref="E105:F105"/>
    <mergeCell ref="E106:F106"/>
    <mergeCell ref="E107:F107"/>
    <mergeCell ref="E98:F98"/>
    <mergeCell ref="E99:F99"/>
    <mergeCell ref="E100:F100"/>
    <mergeCell ref="E101:F101"/>
    <mergeCell ref="E102:F102"/>
    <mergeCell ref="E113:F113"/>
    <mergeCell ref="E114:F114"/>
    <mergeCell ref="E115:F115"/>
    <mergeCell ref="E116:F116"/>
    <mergeCell ref="E117:F117"/>
    <mergeCell ref="E108:F108"/>
    <mergeCell ref="E109:F109"/>
    <mergeCell ref="E110:F110"/>
    <mergeCell ref="E111:F111"/>
    <mergeCell ref="E112:F112"/>
    <mergeCell ref="E123:F123"/>
    <mergeCell ref="E124:F124"/>
    <mergeCell ref="E125:F125"/>
    <mergeCell ref="E126:F126"/>
    <mergeCell ref="E127:F127"/>
    <mergeCell ref="E118:F118"/>
    <mergeCell ref="E119:F119"/>
    <mergeCell ref="E120:F120"/>
    <mergeCell ref="E121:F121"/>
    <mergeCell ref="E122:F122"/>
    <mergeCell ref="E133:F133"/>
    <mergeCell ref="E134:F134"/>
    <mergeCell ref="E135:F135"/>
    <mergeCell ref="E136:F136"/>
    <mergeCell ref="E137:F137"/>
    <mergeCell ref="E128:F128"/>
    <mergeCell ref="E129:F129"/>
    <mergeCell ref="E130:F130"/>
    <mergeCell ref="E131:F131"/>
    <mergeCell ref="E132:F132"/>
    <mergeCell ref="E143:F143"/>
    <mergeCell ref="E144:F144"/>
    <mergeCell ref="E145:F145"/>
    <mergeCell ref="E146:F146"/>
    <mergeCell ref="E147:F147"/>
    <mergeCell ref="E138:F138"/>
    <mergeCell ref="E139:F139"/>
    <mergeCell ref="E140:F140"/>
    <mergeCell ref="E141:F141"/>
    <mergeCell ref="E142:F142"/>
    <mergeCell ref="E153:F153"/>
    <mergeCell ref="E154:F154"/>
    <mergeCell ref="E155:F155"/>
    <mergeCell ref="E156:F156"/>
    <mergeCell ref="E157:F157"/>
    <mergeCell ref="E148:F148"/>
    <mergeCell ref="E149:F149"/>
    <mergeCell ref="E150:F150"/>
    <mergeCell ref="E151:F151"/>
    <mergeCell ref="E152:F152"/>
    <mergeCell ref="E163:F163"/>
    <mergeCell ref="E164:F164"/>
    <mergeCell ref="E165:F165"/>
    <mergeCell ref="E166:F166"/>
    <mergeCell ref="E167:F167"/>
    <mergeCell ref="E158:F158"/>
    <mergeCell ref="E159:F159"/>
    <mergeCell ref="E160:F160"/>
    <mergeCell ref="E161:F161"/>
    <mergeCell ref="E162:F162"/>
    <mergeCell ref="E173:F173"/>
    <mergeCell ref="E174:F174"/>
    <mergeCell ref="E175:F175"/>
    <mergeCell ref="E176:F176"/>
    <mergeCell ref="E177:F177"/>
    <mergeCell ref="E168:F168"/>
    <mergeCell ref="E169:F169"/>
    <mergeCell ref="E170:F170"/>
    <mergeCell ref="E171:F171"/>
    <mergeCell ref="E172:F172"/>
    <mergeCell ref="E183:F183"/>
    <mergeCell ref="E184:F184"/>
    <mergeCell ref="E185:F185"/>
    <mergeCell ref="E186:F186"/>
    <mergeCell ref="E187:F187"/>
    <mergeCell ref="E178:F178"/>
    <mergeCell ref="E179:F179"/>
    <mergeCell ref="E180:F180"/>
    <mergeCell ref="E181:F181"/>
    <mergeCell ref="E182:F182"/>
    <mergeCell ref="E193:F193"/>
    <mergeCell ref="E194:F194"/>
    <mergeCell ref="E195:F195"/>
    <mergeCell ref="E196:F196"/>
    <mergeCell ref="E197:F197"/>
    <mergeCell ref="E188:F188"/>
    <mergeCell ref="E189:F189"/>
    <mergeCell ref="E190:F190"/>
    <mergeCell ref="E191:F191"/>
    <mergeCell ref="E192:F19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1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1399.4500000000016</v>
      </c>
      <c r="O2" t="s">
        <v>182</v>
      </c>
    </row>
    <row r="3" spans="1:15" ht="12.75" customHeight="1">
      <c r="A3" s="114"/>
      <c r="B3" s="121" t="s">
        <v>135</v>
      </c>
      <c r="C3" s="120"/>
      <c r="D3" s="120"/>
      <c r="E3" s="120"/>
      <c r="F3" s="120"/>
      <c r="G3" s="120"/>
      <c r="H3" s="120"/>
      <c r="I3" s="120"/>
      <c r="J3" s="120"/>
      <c r="K3" s="120"/>
      <c r="L3" s="115"/>
      <c r="N3">
        <v>1399.4500000000016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892</v>
      </c>
      <c r="C10" s="120"/>
      <c r="D10" s="120"/>
      <c r="E10" s="120"/>
      <c r="F10" s="115"/>
      <c r="G10" s="116"/>
      <c r="H10" s="116" t="s">
        <v>892</v>
      </c>
      <c r="I10" s="120"/>
      <c r="J10" s="120"/>
      <c r="K10" s="140">
        <f>IF(Invoice!J10&lt;&gt;"",Invoice!J10,"")</f>
        <v>51347</v>
      </c>
      <c r="L10" s="115"/>
    </row>
    <row r="11" spans="1:15" ht="12.75" customHeight="1">
      <c r="A11" s="114"/>
      <c r="B11" s="114" t="s">
        <v>893</v>
      </c>
      <c r="C11" s="120"/>
      <c r="D11" s="120"/>
      <c r="E11" s="120"/>
      <c r="F11" s="115"/>
      <c r="G11" s="116"/>
      <c r="H11" s="116" t="s">
        <v>893</v>
      </c>
      <c r="I11" s="120"/>
      <c r="J11" s="120"/>
      <c r="K11" s="141"/>
      <c r="L11" s="115"/>
    </row>
    <row r="12" spans="1:15" ht="12.75" customHeight="1">
      <c r="A12" s="114"/>
      <c r="B12" s="114" t="s">
        <v>894</v>
      </c>
      <c r="C12" s="120"/>
      <c r="D12" s="120"/>
      <c r="E12" s="120"/>
      <c r="F12" s="115"/>
      <c r="G12" s="116"/>
      <c r="H12" s="116" t="s">
        <v>894</v>
      </c>
      <c r="I12" s="120"/>
      <c r="J12" s="120"/>
      <c r="K12" s="120"/>
      <c r="L12" s="115"/>
    </row>
    <row r="13" spans="1:15" ht="12.75" customHeight="1">
      <c r="A13" s="114"/>
      <c r="B13" s="114" t="s">
        <v>895</v>
      </c>
      <c r="C13" s="120"/>
      <c r="D13" s="120"/>
      <c r="E13" s="120"/>
      <c r="F13" s="115"/>
      <c r="G13" s="116"/>
      <c r="H13" s="116" t="s">
        <v>895</v>
      </c>
      <c r="I13" s="120"/>
      <c r="J13" s="120"/>
      <c r="K13" s="99" t="s">
        <v>11</v>
      </c>
      <c r="L13" s="115"/>
    </row>
    <row r="14" spans="1:15" ht="15" customHeight="1">
      <c r="A14" s="114"/>
      <c r="B14" s="114" t="s">
        <v>712</v>
      </c>
      <c r="C14" s="120"/>
      <c r="D14" s="120"/>
      <c r="E14" s="120"/>
      <c r="F14" s="115"/>
      <c r="G14" s="116"/>
      <c r="H14" s="116" t="s">
        <v>712</v>
      </c>
      <c r="I14" s="120"/>
      <c r="J14" s="120"/>
      <c r="K14" s="142">
        <f>Invoice!J14</f>
        <v>45177</v>
      </c>
      <c r="L14" s="115"/>
    </row>
    <row r="15" spans="1:15" ht="15" customHeight="1">
      <c r="A15" s="114"/>
      <c r="B15" s="6" t="s">
        <v>6</v>
      </c>
      <c r="C15" s="7"/>
      <c r="D15" s="7"/>
      <c r="E15" s="7"/>
      <c r="F15" s="8"/>
      <c r="G15" s="116"/>
      <c r="H15" s="9" t="s">
        <v>6</v>
      </c>
      <c r="I15" s="120"/>
      <c r="J15" s="120"/>
      <c r="K15" s="143"/>
      <c r="L15" s="115"/>
    </row>
    <row r="16" spans="1:15" ht="15" customHeight="1">
      <c r="A16" s="114"/>
      <c r="B16" s="120"/>
      <c r="C16" s="120"/>
      <c r="D16" s="120"/>
      <c r="E16" s="120"/>
      <c r="F16" s="120"/>
      <c r="G16" s="120"/>
      <c r="H16" s="120"/>
      <c r="I16" s="123" t="s">
        <v>142</v>
      </c>
      <c r="J16" s="123" t="s">
        <v>142</v>
      </c>
      <c r="K16" s="129">
        <v>39908</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20"/>
      <c r="I18" s="122" t="s">
        <v>258</v>
      </c>
      <c r="J18" s="122" t="s">
        <v>258</v>
      </c>
      <c r="K18" s="104" t="s">
        <v>825</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4" t="s">
        <v>201</v>
      </c>
      <c r="G20" s="145"/>
      <c r="H20" s="100" t="s">
        <v>169</v>
      </c>
      <c r="I20" s="100" t="s">
        <v>202</v>
      </c>
      <c r="J20" s="100" t="s">
        <v>202</v>
      </c>
      <c r="K20" s="100" t="s">
        <v>21</v>
      </c>
      <c r="L20" s="115"/>
    </row>
    <row r="21" spans="1:12" ht="12.75" customHeight="1">
      <c r="A21" s="114"/>
      <c r="B21" s="130"/>
      <c r="C21" s="130"/>
      <c r="D21" s="130"/>
      <c r="E21" s="133"/>
      <c r="F21" s="144"/>
      <c r="G21" s="145"/>
      <c r="H21" s="130" t="s">
        <v>141</v>
      </c>
      <c r="I21" s="130"/>
      <c r="J21" s="130"/>
      <c r="K21" s="130"/>
      <c r="L21" s="115"/>
    </row>
    <row r="22" spans="1:12" ht="30" customHeight="1">
      <c r="A22" s="114"/>
      <c r="B22" s="130"/>
      <c r="C22" s="130"/>
      <c r="D22" s="130"/>
      <c r="E22" s="133"/>
      <c r="F22" s="133"/>
      <c r="G22" s="131"/>
      <c r="H22" s="132" t="s">
        <v>905</v>
      </c>
      <c r="I22" s="130"/>
      <c r="J22" s="130"/>
      <c r="K22" s="130"/>
      <c r="L22" s="115"/>
    </row>
    <row r="23" spans="1:12" ht="36" customHeight="1">
      <c r="A23" s="114"/>
      <c r="B23" s="107">
        <f>'Tax Invoice'!D18</f>
        <v>6</v>
      </c>
      <c r="C23" s="10" t="s">
        <v>715</v>
      </c>
      <c r="D23" s="10" t="s">
        <v>715</v>
      </c>
      <c r="E23" s="118" t="s">
        <v>716</v>
      </c>
      <c r="F23" s="136" t="s">
        <v>239</v>
      </c>
      <c r="G23" s="137"/>
      <c r="H23" s="11" t="s">
        <v>717</v>
      </c>
      <c r="I23" s="14">
        <f t="shared" ref="I23:I54" si="0">ROUNDUP(J23*$N$1,2)</f>
        <v>0.49</v>
      </c>
      <c r="J23" s="14">
        <v>1.96</v>
      </c>
      <c r="K23" s="109">
        <f t="shared" ref="K23:K54" si="1">I23*B23</f>
        <v>2.94</v>
      </c>
      <c r="L23" s="115"/>
    </row>
    <row r="24" spans="1:12" ht="36" customHeight="1">
      <c r="A24" s="114"/>
      <c r="B24" s="107">
        <f>'Tax Invoice'!D19</f>
        <v>2</v>
      </c>
      <c r="C24" s="10" t="s">
        <v>715</v>
      </c>
      <c r="D24" s="10" t="s">
        <v>715</v>
      </c>
      <c r="E24" s="118" t="s">
        <v>716</v>
      </c>
      <c r="F24" s="136" t="s">
        <v>348</v>
      </c>
      <c r="G24" s="137"/>
      <c r="H24" s="11" t="s">
        <v>717</v>
      </c>
      <c r="I24" s="14">
        <f t="shared" si="0"/>
        <v>0.49</v>
      </c>
      <c r="J24" s="14">
        <v>1.96</v>
      </c>
      <c r="K24" s="109">
        <f t="shared" si="1"/>
        <v>0.98</v>
      </c>
      <c r="L24" s="115"/>
    </row>
    <row r="25" spans="1:12" ht="36" customHeight="1">
      <c r="A25" s="114"/>
      <c r="B25" s="107">
        <f>'Tax Invoice'!D20</f>
        <v>6</v>
      </c>
      <c r="C25" s="10" t="s">
        <v>445</v>
      </c>
      <c r="D25" s="10" t="s">
        <v>445</v>
      </c>
      <c r="E25" s="118" t="s">
        <v>28</v>
      </c>
      <c r="F25" s="136" t="s">
        <v>239</v>
      </c>
      <c r="G25" s="137"/>
      <c r="H25" s="11" t="s">
        <v>447</v>
      </c>
      <c r="I25" s="14">
        <f t="shared" si="0"/>
        <v>0.71</v>
      </c>
      <c r="J25" s="14">
        <v>2.82</v>
      </c>
      <c r="K25" s="109">
        <f t="shared" si="1"/>
        <v>4.26</v>
      </c>
      <c r="L25" s="115"/>
    </row>
    <row r="26" spans="1:12" ht="24" customHeight="1">
      <c r="A26" s="114"/>
      <c r="B26" s="107">
        <f>'Tax Invoice'!D21</f>
        <v>2</v>
      </c>
      <c r="C26" s="10" t="s">
        <v>718</v>
      </c>
      <c r="D26" s="10" t="s">
        <v>718</v>
      </c>
      <c r="E26" s="118" t="s">
        <v>28</v>
      </c>
      <c r="F26" s="136" t="s">
        <v>271</v>
      </c>
      <c r="G26" s="137"/>
      <c r="H26" s="11" t="s">
        <v>719</v>
      </c>
      <c r="I26" s="14">
        <f t="shared" si="0"/>
        <v>0.17</v>
      </c>
      <c r="J26" s="14">
        <v>0.65</v>
      </c>
      <c r="K26" s="109">
        <f t="shared" si="1"/>
        <v>0.34</v>
      </c>
      <c r="L26" s="115"/>
    </row>
    <row r="27" spans="1:12" ht="24" customHeight="1">
      <c r="A27" s="114"/>
      <c r="B27" s="107">
        <f>'Tax Invoice'!D22</f>
        <v>15</v>
      </c>
      <c r="C27" s="10" t="s">
        <v>720</v>
      </c>
      <c r="D27" s="10" t="s">
        <v>720</v>
      </c>
      <c r="E27" s="118" t="s">
        <v>298</v>
      </c>
      <c r="F27" s="136" t="s">
        <v>210</v>
      </c>
      <c r="G27" s="137"/>
      <c r="H27" s="11" t="s">
        <v>721</v>
      </c>
      <c r="I27" s="14">
        <f t="shared" si="0"/>
        <v>0.2</v>
      </c>
      <c r="J27" s="14">
        <v>0.8</v>
      </c>
      <c r="K27" s="109">
        <f t="shared" si="1"/>
        <v>3</v>
      </c>
      <c r="L27" s="115"/>
    </row>
    <row r="28" spans="1:12" ht="24" customHeight="1">
      <c r="A28" s="114"/>
      <c r="B28" s="107">
        <f>'Tax Invoice'!D23</f>
        <v>15</v>
      </c>
      <c r="C28" s="10" t="s">
        <v>720</v>
      </c>
      <c r="D28" s="10" t="s">
        <v>720</v>
      </c>
      <c r="E28" s="118" t="s">
        <v>298</v>
      </c>
      <c r="F28" s="136" t="s">
        <v>239</v>
      </c>
      <c r="G28" s="137"/>
      <c r="H28" s="11" t="s">
        <v>721</v>
      </c>
      <c r="I28" s="14">
        <f t="shared" si="0"/>
        <v>0.2</v>
      </c>
      <c r="J28" s="14">
        <v>0.8</v>
      </c>
      <c r="K28" s="109">
        <f t="shared" si="1"/>
        <v>3</v>
      </c>
      <c r="L28" s="115"/>
    </row>
    <row r="29" spans="1:12" ht="24" customHeight="1">
      <c r="A29" s="114"/>
      <c r="B29" s="107">
        <f>'Tax Invoice'!D24</f>
        <v>1</v>
      </c>
      <c r="C29" s="10" t="s">
        <v>722</v>
      </c>
      <c r="D29" s="10" t="s">
        <v>722</v>
      </c>
      <c r="E29" s="118"/>
      <c r="F29" s="136"/>
      <c r="G29" s="137"/>
      <c r="H29" s="11" t="s">
        <v>723</v>
      </c>
      <c r="I29" s="14">
        <f t="shared" si="0"/>
        <v>5.8199999999999994</v>
      </c>
      <c r="J29" s="14">
        <v>23.27</v>
      </c>
      <c r="K29" s="109">
        <f t="shared" si="1"/>
        <v>5.8199999999999994</v>
      </c>
      <c r="L29" s="115"/>
    </row>
    <row r="30" spans="1:12" ht="24" customHeight="1">
      <c r="A30" s="114"/>
      <c r="B30" s="107">
        <f>'Tax Invoice'!D25</f>
        <v>1</v>
      </c>
      <c r="C30" s="10" t="s">
        <v>724</v>
      </c>
      <c r="D30" s="10" t="s">
        <v>724</v>
      </c>
      <c r="E30" s="118"/>
      <c r="F30" s="136"/>
      <c r="G30" s="137"/>
      <c r="H30" s="11" t="s">
        <v>725</v>
      </c>
      <c r="I30" s="14">
        <f t="shared" si="0"/>
        <v>9.98</v>
      </c>
      <c r="J30" s="14">
        <v>39.9</v>
      </c>
      <c r="K30" s="109">
        <f t="shared" si="1"/>
        <v>9.98</v>
      </c>
      <c r="L30" s="115"/>
    </row>
    <row r="31" spans="1:12" ht="24" customHeight="1">
      <c r="A31" s="114"/>
      <c r="B31" s="107">
        <f>'Tax Invoice'!D26</f>
        <v>2</v>
      </c>
      <c r="C31" s="10" t="s">
        <v>726</v>
      </c>
      <c r="D31" s="10" t="s">
        <v>826</v>
      </c>
      <c r="E31" s="118" t="s">
        <v>727</v>
      </c>
      <c r="F31" s="136"/>
      <c r="G31" s="137"/>
      <c r="H31" s="11" t="s">
        <v>728</v>
      </c>
      <c r="I31" s="14">
        <f t="shared" si="0"/>
        <v>0.32</v>
      </c>
      <c r="J31" s="14">
        <v>1.26</v>
      </c>
      <c r="K31" s="109">
        <f t="shared" si="1"/>
        <v>0.64</v>
      </c>
      <c r="L31" s="115"/>
    </row>
    <row r="32" spans="1:12" ht="24" customHeight="1">
      <c r="A32" s="114"/>
      <c r="B32" s="107">
        <f>'Tax Invoice'!D27</f>
        <v>2</v>
      </c>
      <c r="C32" s="10" t="s">
        <v>726</v>
      </c>
      <c r="D32" s="10" t="s">
        <v>827</v>
      </c>
      <c r="E32" s="118" t="s">
        <v>729</v>
      </c>
      <c r="F32" s="136"/>
      <c r="G32" s="137"/>
      <c r="H32" s="11" t="s">
        <v>728</v>
      </c>
      <c r="I32" s="14">
        <f t="shared" si="0"/>
        <v>0.32</v>
      </c>
      <c r="J32" s="14">
        <v>1.26</v>
      </c>
      <c r="K32" s="109">
        <f t="shared" si="1"/>
        <v>0.64</v>
      </c>
      <c r="L32" s="115"/>
    </row>
    <row r="33" spans="1:12" ht="12.75" customHeight="1">
      <c r="A33" s="114"/>
      <c r="B33" s="107">
        <f>'Tax Invoice'!D28</f>
        <v>2</v>
      </c>
      <c r="C33" s="10" t="s">
        <v>730</v>
      </c>
      <c r="D33" s="10" t="s">
        <v>828</v>
      </c>
      <c r="E33" s="118" t="s">
        <v>731</v>
      </c>
      <c r="F33" s="136"/>
      <c r="G33" s="137"/>
      <c r="H33" s="11" t="s">
        <v>732</v>
      </c>
      <c r="I33" s="14">
        <f t="shared" si="0"/>
        <v>0.42</v>
      </c>
      <c r="J33" s="14">
        <v>1.68</v>
      </c>
      <c r="K33" s="109">
        <f t="shared" si="1"/>
        <v>0.84</v>
      </c>
      <c r="L33" s="115"/>
    </row>
    <row r="34" spans="1:12" ht="12.75" customHeight="1">
      <c r="A34" s="114"/>
      <c r="B34" s="107">
        <f>'Tax Invoice'!D29</f>
        <v>2</v>
      </c>
      <c r="C34" s="10" t="s">
        <v>730</v>
      </c>
      <c r="D34" s="10" t="s">
        <v>829</v>
      </c>
      <c r="E34" s="118" t="s">
        <v>733</v>
      </c>
      <c r="F34" s="136"/>
      <c r="G34" s="137"/>
      <c r="H34" s="11" t="s">
        <v>732</v>
      </c>
      <c r="I34" s="14">
        <f t="shared" si="0"/>
        <v>0.47000000000000003</v>
      </c>
      <c r="J34" s="14">
        <v>1.86</v>
      </c>
      <c r="K34" s="109">
        <f t="shared" si="1"/>
        <v>0.94000000000000006</v>
      </c>
      <c r="L34" s="115"/>
    </row>
    <row r="35" spans="1:12" ht="12.75" customHeight="1">
      <c r="A35" s="114"/>
      <c r="B35" s="107">
        <f>'Tax Invoice'!D30</f>
        <v>2</v>
      </c>
      <c r="C35" s="10" t="s">
        <v>730</v>
      </c>
      <c r="D35" s="10" t="s">
        <v>830</v>
      </c>
      <c r="E35" s="118" t="s">
        <v>734</v>
      </c>
      <c r="F35" s="136"/>
      <c r="G35" s="137"/>
      <c r="H35" s="11" t="s">
        <v>732</v>
      </c>
      <c r="I35" s="14">
        <f t="shared" si="0"/>
        <v>0.52</v>
      </c>
      <c r="J35" s="14">
        <v>2.0499999999999998</v>
      </c>
      <c r="K35" s="109">
        <f t="shared" si="1"/>
        <v>1.04</v>
      </c>
      <c r="L35" s="115"/>
    </row>
    <row r="36" spans="1:12" ht="12.75" customHeight="1">
      <c r="A36" s="114"/>
      <c r="B36" s="107">
        <f>'Tax Invoice'!D31</f>
        <v>2</v>
      </c>
      <c r="C36" s="10" t="s">
        <v>730</v>
      </c>
      <c r="D36" s="10" t="s">
        <v>831</v>
      </c>
      <c r="E36" s="118" t="s">
        <v>735</v>
      </c>
      <c r="F36" s="136"/>
      <c r="G36" s="137"/>
      <c r="H36" s="11" t="s">
        <v>732</v>
      </c>
      <c r="I36" s="14">
        <f t="shared" si="0"/>
        <v>0.56000000000000005</v>
      </c>
      <c r="J36" s="14">
        <v>2.2400000000000002</v>
      </c>
      <c r="K36" s="109">
        <f t="shared" si="1"/>
        <v>1.1200000000000001</v>
      </c>
      <c r="L36" s="115"/>
    </row>
    <row r="37" spans="1:12" ht="24" customHeight="1">
      <c r="A37" s="114"/>
      <c r="B37" s="107">
        <f>'Tax Invoice'!D32</f>
        <v>4</v>
      </c>
      <c r="C37" s="10" t="s">
        <v>736</v>
      </c>
      <c r="D37" s="10" t="s">
        <v>832</v>
      </c>
      <c r="E37" s="118" t="s">
        <v>729</v>
      </c>
      <c r="F37" s="136" t="s">
        <v>737</v>
      </c>
      <c r="G37" s="137"/>
      <c r="H37" s="11" t="s">
        <v>738</v>
      </c>
      <c r="I37" s="14">
        <f t="shared" si="0"/>
        <v>0.47000000000000003</v>
      </c>
      <c r="J37" s="14">
        <v>1.86</v>
      </c>
      <c r="K37" s="109">
        <f t="shared" si="1"/>
        <v>1.8800000000000001</v>
      </c>
      <c r="L37" s="115"/>
    </row>
    <row r="38" spans="1:12" ht="24" customHeight="1">
      <c r="A38" s="114"/>
      <c r="B38" s="107">
        <f>'Tax Invoice'!D33</f>
        <v>4</v>
      </c>
      <c r="C38" s="10" t="s">
        <v>736</v>
      </c>
      <c r="D38" s="10" t="s">
        <v>833</v>
      </c>
      <c r="E38" s="118" t="s">
        <v>739</v>
      </c>
      <c r="F38" s="136" t="s">
        <v>740</v>
      </c>
      <c r="G38" s="137"/>
      <c r="H38" s="11" t="s">
        <v>738</v>
      </c>
      <c r="I38" s="14">
        <f t="shared" si="0"/>
        <v>0.52</v>
      </c>
      <c r="J38" s="14">
        <v>2.0499999999999998</v>
      </c>
      <c r="K38" s="109">
        <f t="shared" si="1"/>
        <v>2.08</v>
      </c>
      <c r="L38" s="115"/>
    </row>
    <row r="39" spans="1:12" ht="24" customHeight="1">
      <c r="A39" s="114"/>
      <c r="B39" s="107">
        <f>'Tax Invoice'!D34</f>
        <v>4</v>
      </c>
      <c r="C39" s="10" t="s">
        <v>736</v>
      </c>
      <c r="D39" s="10" t="s">
        <v>833</v>
      </c>
      <c r="E39" s="118" t="s">
        <v>739</v>
      </c>
      <c r="F39" s="136" t="s">
        <v>737</v>
      </c>
      <c r="G39" s="137"/>
      <c r="H39" s="11" t="s">
        <v>738</v>
      </c>
      <c r="I39" s="14">
        <f t="shared" si="0"/>
        <v>0.52</v>
      </c>
      <c r="J39" s="14">
        <v>2.0499999999999998</v>
      </c>
      <c r="K39" s="109">
        <f t="shared" si="1"/>
        <v>2.08</v>
      </c>
      <c r="L39" s="115"/>
    </row>
    <row r="40" spans="1:12" ht="24" customHeight="1">
      <c r="A40" s="114"/>
      <c r="B40" s="107">
        <f>'Tax Invoice'!D35</f>
        <v>4</v>
      </c>
      <c r="C40" s="10" t="s">
        <v>736</v>
      </c>
      <c r="D40" s="10" t="s">
        <v>834</v>
      </c>
      <c r="E40" s="118" t="s">
        <v>731</v>
      </c>
      <c r="F40" s="136" t="s">
        <v>740</v>
      </c>
      <c r="G40" s="137"/>
      <c r="H40" s="11" t="s">
        <v>738</v>
      </c>
      <c r="I40" s="14">
        <f t="shared" si="0"/>
        <v>0.56999999999999995</v>
      </c>
      <c r="J40" s="14">
        <v>2.2799999999999998</v>
      </c>
      <c r="K40" s="109">
        <f t="shared" si="1"/>
        <v>2.2799999999999998</v>
      </c>
      <c r="L40" s="115"/>
    </row>
    <row r="41" spans="1:12" ht="24" customHeight="1">
      <c r="A41" s="114"/>
      <c r="B41" s="107">
        <f>'Tax Invoice'!D36</f>
        <v>4</v>
      </c>
      <c r="C41" s="10" t="s">
        <v>736</v>
      </c>
      <c r="D41" s="10" t="s">
        <v>834</v>
      </c>
      <c r="E41" s="118" t="s">
        <v>731</v>
      </c>
      <c r="F41" s="136" t="s">
        <v>737</v>
      </c>
      <c r="G41" s="137"/>
      <c r="H41" s="11" t="s">
        <v>738</v>
      </c>
      <c r="I41" s="14">
        <f t="shared" si="0"/>
        <v>0.56999999999999995</v>
      </c>
      <c r="J41" s="14">
        <v>2.2799999999999998</v>
      </c>
      <c r="K41" s="109">
        <f t="shared" si="1"/>
        <v>2.2799999999999998</v>
      </c>
      <c r="L41" s="115"/>
    </row>
    <row r="42" spans="1:12" ht="24" customHeight="1">
      <c r="A42" s="114"/>
      <c r="B42" s="107">
        <f>'Tax Invoice'!D37</f>
        <v>4</v>
      </c>
      <c r="C42" s="10" t="s">
        <v>736</v>
      </c>
      <c r="D42" s="10" t="s">
        <v>835</v>
      </c>
      <c r="E42" s="118" t="s">
        <v>733</v>
      </c>
      <c r="F42" s="136" t="s">
        <v>740</v>
      </c>
      <c r="G42" s="137"/>
      <c r="H42" s="11" t="s">
        <v>738</v>
      </c>
      <c r="I42" s="14">
        <f t="shared" si="0"/>
        <v>0.67</v>
      </c>
      <c r="J42" s="14">
        <v>2.66</v>
      </c>
      <c r="K42" s="109">
        <f t="shared" si="1"/>
        <v>2.68</v>
      </c>
      <c r="L42" s="115"/>
    </row>
    <row r="43" spans="1:12" ht="24" customHeight="1">
      <c r="A43" s="114"/>
      <c r="B43" s="107">
        <f>'Tax Invoice'!D38</f>
        <v>4</v>
      </c>
      <c r="C43" s="10" t="s">
        <v>736</v>
      </c>
      <c r="D43" s="10" t="s">
        <v>835</v>
      </c>
      <c r="E43" s="118" t="s">
        <v>733</v>
      </c>
      <c r="F43" s="136" t="s">
        <v>737</v>
      </c>
      <c r="G43" s="137"/>
      <c r="H43" s="11" t="s">
        <v>738</v>
      </c>
      <c r="I43" s="14">
        <f t="shared" si="0"/>
        <v>0.67</v>
      </c>
      <c r="J43" s="14">
        <v>2.66</v>
      </c>
      <c r="K43" s="109">
        <f t="shared" si="1"/>
        <v>2.68</v>
      </c>
      <c r="L43" s="115"/>
    </row>
    <row r="44" spans="1:12" ht="24" customHeight="1">
      <c r="A44" s="114"/>
      <c r="B44" s="107">
        <f>'Tax Invoice'!D39</f>
        <v>4</v>
      </c>
      <c r="C44" s="10" t="s">
        <v>736</v>
      </c>
      <c r="D44" s="10" t="s">
        <v>836</v>
      </c>
      <c r="E44" s="118" t="s">
        <v>734</v>
      </c>
      <c r="F44" s="136" t="s">
        <v>740</v>
      </c>
      <c r="G44" s="137"/>
      <c r="H44" s="11" t="s">
        <v>738</v>
      </c>
      <c r="I44" s="14">
        <f t="shared" si="0"/>
        <v>0.77</v>
      </c>
      <c r="J44" s="14">
        <v>3.08</v>
      </c>
      <c r="K44" s="109">
        <f t="shared" si="1"/>
        <v>3.08</v>
      </c>
      <c r="L44" s="115"/>
    </row>
    <row r="45" spans="1:12" ht="24" customHeight="1">
      <c r="A45" s="114"/>
      <c r="B45" s="107">
        <f>'Tax Invoice'!D40</f>
        <v>4</v>
      </c>
      <c r="C45" s="10" t="s">
        <v>736</v>
      </c>
      <c r="D45" s="10" t="s">
        <v>836</v>
      </c>
      <c r="E45" s="118" t="s">
        <v>734</v>
      </c>
      <c r="F45" s="136" t="s">
        <v>737</v>
      </c>
      <c r="G45" s="137"/>
      <c r="H45" s="11" t="s">
        <v>738</v>
      </c>
      <c r="I45" s="14">
        <f t="shared" si="0"/>
        <v>0.77</v>
      </c>
      <c r="J45" s="14">
        <v>3.08</v>
      </c>
      <c r="K45" s="109">
        <f t="shared" si="1"/>
        <v>3.08</v>
      </c>
      <c r="L45" s="115"/>
    </row>
    <row r="46" spans="1:12" ht="24" customHeight="1">
      <c r="A46" s="114"/>
      <c r="B46" s="107">
        <f>'Tax Invoice'!D41</f>
        <v>4</v>
      </c>
      <c r="C46" s="10" t="s">
        <v>736</v>
      </c>
      <c r="D46" s="10" t="s">
        <v>837</v>
      </c>
      <c r="E46" s="118" t="s">
        <v>735</v>
      </c>
      <c r="F46" s="136" t="s">
        <v>737</v>
      </c>
      <c r="G46" s="137"/>
      <c r="H46" s="11" t="s">
        <v>738</v>
      </c>
      <c r="I46" s="14">
        <f t="shared" si="0"/>
        <v>0.89</v>
      </c>
      <c r="J46" s="14">
        <v>3.55</v>
      </c>
      <c r="K46" s="109">
        <f t="shared" si="1"/>
        <v>3.56</v>
      </c>
      <c r="L46" s="115"/>
    </row>
    <row r="47" spans="1:12" ht="12.75" customHeight="1">
      <c r="A47" s="114"/>
      <c r="B47" s="107">
        <f>'Tax Invoice'!D42</f>
        <v>10</v>
      </c>
      <c r="C47" s="10" t="s">
        <v>741</v>
      </c>
      <c r="D47" s="10" t="s">
        <v>838</v>
      </c>
      <c r="E47" s="118" t="s">
        <v>294</v>
      </c>
      <c r="F47" s="136"/>
      <c r="G47" s="137"/>
      <c r="H47" s="11" t="s">
        <v>742</v>
      </c>
      <c r="I47" s="14">
        <f t="shared" si="0"/>
        <v>0.24000000000000002</v>
      </c>
      <c r="J47" s="14">
        <v>0.93</v>
      </c>
      <c r="K47" s="109">
        <f t="shared" si="1"/>
        <v>2.4000000000000004</v>
      </c>
      <c r="L47" s="115"/>
    </row>
    <row r="48" spans="1:12" ht="12.75" customHeight="1">
      <c r="A48" s="114"/>
      <c r="B48" s="107">
        <f>'Tax Invoice'!D43</f>
        <v>10</v>
      </c>
      <c r="C48" s="10" t="s">
        <v>741</v>
      </c>
      <c r="D48" s="10" t="s">
        <v>839</v>
      </c>
      <c r="E48" s="118" t="s">
        <v>314</v>
      </c>
      <c r="F48" s="136"/>
      <c r="G48" s="137"/>
      <c r="H48" s="11" t="s">
        <v>742</v>
      </c>
      <c r="I48" s="14">
        <f t="shared" si="0"/>
        <v>0.24000000000000002</v>
      </c>
      <c r="J48" s="14">
        <v>0.93</v>
      </c>
      <c r="K48" s="109">
        <f t="shared" si="1"/>
        <v>2.4000000000000004</v>
      </c>
      <c r="L48" s="115"/>
    </row>
    <row r="49" spans="1:12" ht="12.75" customHeight="1">
      <c r="A49" s="114"/>
      <c r="B49" s="107">
        <f>'Tax Invoice'!D44</f>
        <v>10</v>
      </c>
      <c r="C49" s="10" t="s">
        <v>743</v>
      </c>
      <c r="D49" s="10" t="s">
        <v>840</v>
      </c>
      <c r="E49" s="118" t="s">
        <v>314</v>
      </c>
      <c r="F49" s="136"/>
      <c r="G49" s="137"/>
      <c r="H49" s="11" t="s">
        <v>744</v>
      </c>
      <c r="I49" s="14">
        <f t="shared" si="0"/>
        <v>0.24000000000000002</v>
      </c>
      <c r="J49" s="14">
        <v>0.93</v>
      </c>
      <c r="K49" s="109">
        <f t="shared" si="1"/>
        <v>2.4000000000000004</v>
      </c>
      <c r="L49" s="115"/>
    </row>
    <row r="50" spans="1:12" ht="24" customHeight="1">
      <c r="A50" s="114"/>
      <c r="B50" s="107">
        <f>'Tax Invoice'!D45</f>
        <v>10</v>
      </c>
      <c r="C50" s="10" t="s">
        <v>745</v>
      </c>
      <c r="D50" s="10" t="s">
        <v>745</v>
      </c>
      <c r="E50" s="118" t="s">
        <v>107</v>
      </c>
      <c r="F50" s="136"/>
      <c r="G50" s="137"/>
      <c r="H50" s="11" t="s">
        <v>746</v>
      </c>
      <c r="I50" s="14">
        <f t="shared" si="0"/>
        <v>0.4</v>
      </c>
      <c r="J50" s="14">
        <v>1.58</v>
      </c>
      <c r="K50" s="109">
        <f t="shared" si="1"/>
        <v>4</v>
      </c>
      <c r="L50" s="115"/>
    </row>
    <row r="51" spans="1:12" ht="24" customHeight="1">
      <c r="A51" s="114"/>
      <c r="B51" s="107">
        <f>'Tax Invoice'!D46</f>
        <v>6</v>
      </c>
      <c r="C51" s="10" t="s">
        <v>747</v>
      </c>
      <c r="D51" s="10" t="s">
        <v>747</v>
      </c>
      <c r="E51" s="118" t="s">
        <v>107</v>
      </c>
      <c r="F51" s="136"/>
      <c r="G51" s="137"/>
      <c r="H51" s="11" t="s">
        <v>748</v>
      </c>
      <c r="I51" s="14">
        <f t="shared" si="0"/>
        <v>0.39</v>
      </c>
      <c r="J51" s="14">
        <v>1.53</v>
      </c>
      <c r="K51" s="109">
        <f t="shared" si="1"/>
        <v>2.34</v>
      </c>
      <c r="L51" s="115"/>
    </row>
    <row r="52" spans="1:12" ht="24" customHeight="1">
      <c r="A52" s="114"/>
      <c r="B52" s="107">
        <f>'Tax Invoice'!D47</f>
        <v>6</v>
      </c>
      <c r="C52" s="10" t="s">
        <v>747</v>
      </c>
      <c r="D52" s="10" t="s">
        <v>747</v>
      </c>
      <c r="E52" s="118" t="s">
        <v>212</v>
      </c>
      <c r="F52" s="136"/>
      <c r="G52" s="137"/>
      <c r="H52" s="11" t="s">
        <v>748</v>
      </c>
      <c r="I52" s="14">
        <f t="shared" si="0"/>
        <v>0.39</v>
      </c>
      <c r="J52" s="14">
        <v>1.53</v>
      </c>
      <c r="K52" s="109">
        <f t="shared" si="1"/>
        <v>2.34</v>
      </c>
      <c r="L52" s="115"/>
    </row>
    <row r="53" spans="1:12" ht="24" customHeight="1">
      <c r="A53" s="114"/>
      <c r="B53" s="107">
        <f>'Tax Invoice'!D48</f>
        <v>6</v>
      </c>
      <c r="C53" s="10" t="s">
        <v>747</v>
      </c>
      <c r="D53" s="10" t="s">
        <v>747</v>
      </c>
      <c r="E53" s="118" t="s">
        <v>213</v>
      </c>
      <c r="F53" s="136"/>
      <c r="G53" s="137"/>
      <c r="H53" s="11" t="s">
        <v>748</v>
      </c>
      <c r="I53" s="14">
        <f t="shared" si="0"/>
        <v>0.39</v>
      </c>
      <c r="J53" s="14">
        <v>1.53</v>
      </c>
      <c r="K53" s="109">
        <f t="shared" si="1"/>
        <v>2.34</v>
      </c>
      <c r="L53" s="115"/>
    </row>
    <row r="54" spans="1:12" ht="24" customHeight="1">
      <c r="A54" s="114"/>
      <c r="B54" s="107">
        <f>'Tax Invoice'!D49</f>
        <v>4</v>
      </c>
      <c r="C54" s="10" t="s">
        <v>747</v>
      </c>
      <c r="D54" s="10" t="s">
        <v>747</v>
      </c>
      <c r="E54" s="118" t="s">
        <v>263</v>
      </c>
      <c r="F54" s="136"/>
      <c r="G54" s="137"/>
      <c r="H54" s="11" t="s">
        <v>748</v>
      </c>
      <c r="I54" s="14">
        <f t="shared" si="0"/>
        <v>0.39</v>
      </c>
      <c r="J54" s="14">
        <v>1.53</v>
      </c>
      <c r="K54" s="109">
        <f t="shared" si="1"/>
        <v>1.56</v>
      </c>
      <c r="L54" s="115"/>
    </row>
    <row r="55" spans="1:12" ht="24" customHeight="1">
      <c r="A55" s="114"/>
      <c r="B55" s="107">
        <f>'Tax Invoice'!D50</f>
        <v>6</v>
      </c>
      <c r="C55" s="10" t="s">
        <v>747</v>
      </c>
      <c r="D55" s="10" t="s">
        <v>747</v>
      </c>
      <c r="E55" s="118" t="s">
        <v>214</v>
      </c>
      <c r="F55" s="136"/>
      <c r="G55" s="137"/>
      <c r="H55" s="11" t="s">
        <v>748</v>
      </c>
      <c r="I55" s="14">
        <f t="shared" ref="I55:I86" si="2">ROUNDUP(J55*$N$1,2)</f>
        <v>0.39</v>
      </c>
      <c r="J55" s="14">
        <v>1.53</v>
      </c>
      <c r="K55" s="109">
        <f t="shared" ref="K55:K86" si="3">I55*B55</f>
        <v>2.34</v>
      </c>
      <c r="L55" s="115"/>
    </row>
    <row r="56" spans="1:12" ht="24" customHeight="1">
      <c r="A56" s="114"/>
      <c r="B56" s="107">
        <f>'Tax Invoice'!D51</f>
        <v>4</v>
      </c>
      <c r="C56" s="10" t="s">
        <v>747</v>
      </c>
      <c r="D56" s="10" t="s">
        <v>747</v>
      </c>
      <c r="E56" s="118" t="s">
        <v>265</v>
      </c>
      <c r="F56" s="136"/>
      <c r="G56" s="137"/>
      <c r="H56" s="11" t="s">
        <v>748</v>
      </c>
      <c r="I56" s="14">
        <f t="shared" si="2"/>
        <v>0.39</v>
      </c>
      <c r="J56" s="14">
        <v>1.53</v>
      </c>
      <c r="K56" s="109">
        <f t="shared" si="3"/>
        <v>1.56</v>
      </c>
      <c r="L56" s="115"/>
    </row>
    <row r="57" spans="1:12" ht="24" customHeight="1">
      <c r="A57" s="114"/>
      <c r="B57" s="107">
        <f>'Tax Invoice'!D52</f>
        <v>6</v>
      </c>
      <c r="C57" s="10" t="s">
        <v>747</v>
      </c>
      <c r="D57" s="10" t="s">
        <v>747</v>
      </c>
      <c r="E57" s="118" t="s">
        <v>266</v>
      </c>
      <c r="F57" s="136"/>
      <c r="G57" s="137"/>
      <c r="H57" s="11" t="s">
        <v>748</v>
      </c>
      <c r="I57" s="14">
        <f t="shared" si="2"/>
        <v>0.39</v>
      </c>
      <c r="J57" s="14">
        <v>1.53</v>
      </c>
      <c r="K57" s="109">
        <f t="shared" si="3"/>
        <v>2.34</v>
      </c>
      <c r="L57" s="115"/>
    </row>
    <row r="58" spans="1:12" ht="24" customHeight="1">
      <c r="A58" s="114"/>
      <c r="B58" s="107">
        <f>'Tax Invoice'!D53</f>
        <v>6</v>
      </c>
      <c r="C58" s="10" t="s">
        <v>747</v>
      </c>
      <c r="D58" s="10" t="s">
        <v>747</v>
      </c>
      <c r="E58" s="118" t="s">
        <v>267</v>
      </c>
      <c r="F58" s="136"/>
      <c r="G58" s="137"/>
      <c r="H58" s="11" t="s">
        <v>748</v>
      </c>
      <c r="I58" s="14">
        <f t="shared" si="2"/>
        <v>0.39</v>
      </c>
      <c r="J58" s="14">
        <v>1.53</v>
      </c>
      <c r="K58" s="109">
        <f t="shared" si="3"/>
        <v>2.34</v>
      </c>
      <c r="L58" s="115"/>
    </row>
    <row r="59" spans="1:12" ht="24" customHeight="1">
      <c r="A59" s="114"/>
      <c r="B59" s="107">
        <f>'Tax Invoice'!D54</f>
        <v>6</v>
      </c>
      <c r="C59" s="10" t="s">
        <v>747</v>
      </c>
      <c r="D59" s="10" t="s">
        <v>747</v>
      </c>
      <c r="E59" s="118" t="s">
        <v>268</v>
      </c>
      <c r="F59" s="136"/>
      <c r="G59" s="137"/>
      <c r="H59" s="11" t="s">
        <v>748</v>
      </c>
      <c r="I59" s="14">
        <f t="shared" si="2"/>
        <v>0.39</v>
      </c>
      <c r="J59" s="14">
        <v>1.53</v>
      </c>
      <c r="K59" s="109">
        <f t="shared" si="3"/>
        <v>2.34</v>
      </c>
      <c r="L59" s="115"/>
    </row>
    <row r="60" spans="1:12" ht="24" customHeight="1">
      <c r="A60" s="114"/>
      <c r="B60" s="107">
        <f>'Tax Invoice'!D55</f>
        <v>6</v>
      </c>
      <c r="C60" s="10" t="s">
        <v>747</v>
      </c>
      <c r="D60" s="10" t="s">
        <v>747</v>
      </c>
      <c r="E60" s="118" t="s">
        <v>310</v>
      </c>
      <c r="F60" s="136"/>
      <c r="G60" s="137"/>
      <c r="H60" s="11" t="s">
        <v>748</v>
      </c>
      <c r="I60" s="14">
        <f t="shared" si="2"/>
        <v>0.39</v>
      </c>
      <c r="J60" s="14">
        <v>1.53</v>
      </c>
      <c r="K60" s="109">
        <f t="shared" si="3"/>
        <v>2.34</v>
      </c>
      <c r="L60" s="115"/>
    </row>
    <row r="61" spans="1:12" ht="24" customHeight="1">
      <c r="A61" s="114"/>
      <c r="B61" s="107">
        <f>'Tax Invoice'!D56</f>
        <v>4</v>
      </c>
      <c r="C61" s="10" t="s">
        <v>747</v>
      </c>
      <c r="D61" s="10" t="s">
        <v>747</v>
      </c>
      <c r="E61" s="118" t="s">
        <v>270</v>
      </c>
      <c r="F61" s="136"/>
      <c r="G61" s="137"/>
      <c r="H61" s="11" t="s">
        <v>748</v>
      </c>
      <c r="I61" s="14">
        <f t="shared" si="2"/>
        <v>0.39</v>
      </c>
      <c r="J61" s="14">
        <v>1.53</v>
      </c>
      <c r="K61" s="109">
        <f t="shared" si="3"/>
        <v>1.56</v>
      </c>
      <c r="L61" s="115"/>
    </row>
    <row r="62" spans="1:12" ht="24" customHeight="1">
      <c r="A62" s="114"/>
      <c r="B62" s="107">
        <f>'Tax Invoice'!D57</f>
        <v>4</v>
      </c>
      <c r="C62" s="10" t="s">
        <v>747</v>
      </c>
      <c r="D62" s="10" t="s">
        <v>747</v>
      </c>
      <c r="E62" s="118" t="s">
        <v>664</v>
      </c>
      <c r="F62" s="136"/>
      <c r="G62" s="137"/>
      <c r="H62" s="11" t="s">
        <v>748</v>
      </c>
      <c r="I62" s="14">
        <f t="shared" si="2"/>
        <v>0.39</v>
      </c>
      <c r="J62" s="14">
        <v>1.53</v>
      </c>
      <c r="K62" s="109">
        <f t="shared" si="3"/>
        <v>1.56</v>
      </c>
      <c r="L62" s="115"/>
    </row>
    <row r="63" spans="1:12" ht="24" customHeight="1">
      <c r="A63" s="114"/>
      <c r="B63" s="107">
        <f>'Tax Invoice'!D58</f>
        <v>2</v>
      </c>
      <c r="C63" s="10" t="s">
        <v>747</v>
      </c>
      <c r="D63" s="10" t="s">
        <v>747</v>
      </c>
      <c r="E63" s="118" t="s">
        <v>663</v>
      </c>
      <c r="F63" s="136"/>
      <c r="G63" s="137"/>
      <c r="H63" s="11" t="s">
        <v>748</v>
      </c>
      <c r="I63" s="14">
        <f t="shared" si="2"/>
        <v>0.39</v>
      </c>
      <c r="J63" s="14">
        <v>1.53</v>
      </c>
      <c r="K63" s="109">
        <f t="shared" si="3"/>
        <v>0.78</v>
      </c>
      <c r="L63" s="115"/>
    </row>
    <row r="64" spans="1:12" ht="24" customHeight="1">
      <c r="A64" s="114"/>
      <c r="B64" s="107">
        <f>'Tax Invoice'!D59</f>
        <v>2</v>
      </c>
      <c r="C64" s="10" t="s">
        <v>749</v>
      </c>
      <c r="D64" s="10" t="s">
        <v>749</v>
      </c>
      <c r="E64" s="118" t="s">
        <v>583</v>
      </c>
      <c r="F64" s="136"/>
      <c r="G64" s="137"/>
      <c r="H64" s="11" t="s">
        <v>888</v>
      </c>
      <c r="I64" s="14">
        <f t="shared" si="2"/>
        <v>0.16</v>
      </c>
      <c r="J64" s="14">
        <v>0.62</v>
      </c>
      <c r="K64" s="109">
        <f t="shared" si="3"/>
        <v>0.32</v>
      </c>
      <c r="L64" s="115"/>
    </row>
    <row r="65" spans="1:12" ht="24" customHeight="1">
      <c r="A65" s="114"/>
      <c r="B65" s="107">
        <f>'Tax Invoice'!D60</f>
        <v>2</v>
      </c>
      <c r="C65" s="10" t="s">
        <v>749</v>
      </c>
      <c r="D65" s="10" t="s">
        <v>749</v>
      </c>
      <c r="E65" s="118" t="s">
        <v>673</v>
      </c>
      <c r="F65" s="136"/>
      <c r="G65" s="137"/>
      <c r="H65" s="11" t="s">
        <v>888</v>
      </c>
      <c r="I65" s="14">
        <f t="shared" si="2"/>
        <v>0.16</v>
      </c>
      <c r="J65" s="14">
        <v>0.62</v>
      </c>
      <c r="K65" s="109">
        <f t="shared" si="3"/>
        <v>0.32</v>
      </c>
      <c r="L65" s="115"/>
    </row>
    <row r="66" spans="1:12" ht="24" customHeight="1">
      <c r="A66" s="114"/>
      <c r="B66" s="107">
        <f>'Tax Invoice'!D61</f>
        <v>2</v>
      </c>
      <c r="C66" s="10" t="s">
        <v>749</v>
      </c>
      <c r="D66" s="10" t="s">
        <v>841</v>
      </c>
      <c r="E66" s="118" t="s">
        <v>271</v>
      </c>
      <c r="F66" s="136"/>
      <c r="G66" s="137"/>
      <c r="H66" s="11" t="s">
        <v>888</v>
      </c>
      <c r="I66" s="14">
        <f t="shared" si="2"/>
        <v>0.18</v>
      </c>
      <c r="J66" s="14">
        <v>0.72</v>
      </c>
      <c r="K66" s="109">
        <f t="shared" si="3"/>
        <v>0.36</v>
      </c>
      <c r="L66" s="115"/>
    </row>
    <row r="67" spans="1:12" ht="24" customHeight="1">
      <c r="A67" s="114"/>
      <c r="B67" s="107">
        <f>'Tax Invoice'!D62</f>
        <v>2</v>
      </c>
      <c r="C67" s="10" t="s">
        <v>749</v>
      </c>
      <c r="D67" s="10" t="s">
        <v>749</v>
      </c>
      <c r="E67" s="118" t="s">
        <v>750</v>
      </c>
      <c r="F67" s="136"/>
      <c r="G67" s="137"/>
      <c r="H67" s="11" t="s">
        <v>888</v>
      </c>
      <c r="I67" s="14">
        <f t="shared" si="2"/>
        <v>0.16</v>
      </c>
      <c r="J67" s="14">
        <v>0.62</v>
      </c>
      <c r="K67" s="109">
        <f t="shared" si="3"/>
        <v>0.32</v>
      </c>
      <c r="L67" s="115"/>
    </row>
    <row r="68" spans="1:12" ht="24" customHeight="1">
      <c r="A68" s="114"/>
      <c r="B68" s="107">
        <f>'Tax Invoice'!D63</f>
        <v>2</v>
      </c>
      <c r="C68" s="10" t="s">
        <v>749</v>
      </c>
      <c r="D68" s="10" t="s">
        <v>749</v>
      </c>
      <c r="E68" s="118" t="s">
        <v>751</v>
      </c>
      <c r="F68" s="136"/>
      <c r="G68" s="137"/>
      <c r="H68" s="11" t="s">
        <v>888</v>
      </c>
      <c r="I68" s="14">
        <f t="shared" si="2"/>
        <v>0.16</v>
      </c>
      <c r="J68" s="14">
        <v>0.62</v>
      </c>
      <c r="K68" s="109">
        <f t="shared" si="3"/>
        <v>0.32</v>
      </c>
      <c r="L68" s="115"/>
    </row>
    <row r="69" spans="1:12" ht="24" customHeight="1">
      <c r="A69" s="114"/>
      <c r="B69" s="107">
        <f>'Tax Invoice'!D64</f>
        <v>2</v>
      </c>
      <c r="C69" s="10" t="s">
        <v>749</v>
      </c>
      <c r="D69" s="10" t="s">
        <v>749</v>
      </c>
      <c r="E69" s="118" t="s">
        <v>752</v>
      </c>
      <c r="F69" s="136"/>
      <c r="G69" s="137"/>
      <c r="H69" s="11" t="s">
        <v>888</v>
      </c>
      <c r="I69" s="14">
        <f t="shared" si="2"/>
        <v>0.16</v>
      </c>
      <c r="J69" s="14">
        <v>0.62</v>
      </c>
      <c r="K69" s="109">
        <f t="shared" si="3"/>
        <v>0.32</v>
      </c>
      <c r="L69" s="115"/>
    </row>
    <row r="70" spans="1:12" ht="24" customHeight="1">
      <c r="A70" s="114"/>
      <c r="B70" s="107">
        <f>'Tax Invoice'!D65</f>
        <v>2</v>
      </c>
      <c r="C70" s="10" t="s">
        <v>749</v>
      </c>
      <c r="D70" s="10" t="s">
        <v>749</v>
      </c>
      <c r="E70" s="118" t="s">
        <v>753</v>
      </c>
      <c r="F70" s="136"/>
      <c r="G70" s="137"/>
      <c r="H70" s="11" t="s">
        <v>888</v>
      </c>
      <c r="I70" s="14">
        <f t="shared" si="2"/>
        <v>0.16</v>
      </c>
      <c r="J70" s="14">
        <v>0.62</v>
      </c>
      <c r="K70" s="109">
        <f t="shared" si="3"/>
        <v>0.32</v>
      </c>
      <c r="L70" s="115"/>
    </row>
    <row r="71" spans="1:12" ht="24" customHeight="1">
      <c r="A71" s="114"/>
      <c r="B71" s="107">
        <f>'Tax Invoice'!D66</f>
        <v>2</v>
      </c>
      <c r="C71" s="10" t="s">
        <v>749</v>
      </c>
      <c r="D71" s="10" t="s">
        <v>749</v>
      </c>
      <c r="E71" s="118" t="s">
        <v>754</v>
      </c>
      <c r="F71" s="136"/>
      <c r="G71" s="137"/>
      <c r="H71" s="11" t="s">
        <v>888</v>
      </c>
      <c r="I71" s="14">
        <f t="shared" si="2"/>
        <v>0.16</v>
      </c>
      <c r="J71" s="14">
        <v>0.62</v>
      </c>
      <c r="K71" s="109">
        <f t="shared" si="3"/>
        <v>0.32</v>
      </c>
      <c r="L71" s="115"/>
    </row>
    <row r="72" spans="1:12" ht="24" customHeight="1">
      <c r="A72" s="114"/>
      <c r="B72" s="107">
        <f>'Tax Invoice'!D67</f>
        <v>2</v>
      </c>
      <c r="C72" s="10" t="s">
        <v>755</v>
      </c>
      <c r="D72" s="10" t="s">
        <v>842</v>
      </c>
      <c r="E72" s="118" t="s">
        <v>729</v>
      </c>
      <c r="F72" s="136"/>
      <c r="G72" s="137"/>
      <c r="H72" s="11" t="s">
        <v>756</v>
      </c>
      <c r="I72" s="14">
        <f t="shared" si="2"/>
        <v>0.44</v>
      </c>
      <c r="J72" s="14">
        <v>1.73</v>
      </c>
      <c r="K72" s="109">
        <f t="shared" si="3"/>
        <v>0.88</v>
      </c>
      <c r="L72" s="115"/>
    </row>
    <row r="73" spans="1:12" ht="24" customHeight="1">
      <c r="A73" s="114"/>
      <c r="B73" s="107">
        <f>'Tax Invoice'!D68</f>
        <v>2</v>
      </c>
      <c r="C73" s="10" t="s">
        <v>755</v>
      </c>
      <c r="D73" s="10" t="s">
        <v>843</v>
      </c>
      <c r="E73" s="118" t="s">
        <v>739</v>
      </c>
      <c r="F73" s="136"/>
      <c r="G73" s="137"/>
      <c r="H73" s="11" t="s">
        <v>756</v>
      </c>
      <c r="I73" s="14">
        <f t="shared" si="2"/>
        <v>0.44</v>
      </c>
      <c r="J73" s="14">
        <v>1.73</v>
      </c>
      <c r="K73" s="109">
        <f t="shared" si="3"/>
        <v>0.88</v>
      </c>
      <c r="L73" s="115"/>
    </row>
    <row r="74" spans="1:12" ht="24" customHeight="1">
      <c r="A74" s="114"/>
      <c r="B74" s="107">
        <f>'Tax Invoice'!D69</f>
        <v>2</v>
      </c>
      <c r="C74" s="10" t="s">
        <v>755</v>
      </c>
      <c r="D74" s="10" t="s">
        <v>844</v>
      </c>
      <c r="E74" s="118" t="s">
        <v>731</v>
      </c>
      <c r="F74" s="136"/>
      <c r="G74" s="137"/>
      <c r="H74" s="11" t="s">
        <v>756</v>
      </c>
      <c r="I74" s="14">
        <f t="shared" si="2"/>
        <v>0.46</v>
      </c>
      <c r="J74" s="14">
        <v>1.82</v>
      </c>
      <c r="K74" s="109">
        <f t="shared" si="3"/>
        <v>0.92</v>
      </c>
      <c r="L74" s="115"/>
    </row>
    <row r="75" spans="1:12" ht="24" customHeight="1">
      <c r="A75" s="114"/>
      <c r="B75" s="107">
        <f>'Tax Invoice'!D70</f>
        <v>2</v>
      </c>
      <c r="C75" s="10" t="s">
        <v>755</v>
      </c>
      <c r="D75" s="10" t="s">
        <v>845</v>
      </c>
      <c r="E75" s="118" t="s">
        <v>733</v>
      </c>
      <c r="F75" s="136"/>
      <c r="G75" s="137"/>
      <c r="H75" s="11" t="s">
        <v>756</v>
      </c>
      <c r="I75" s="14">
        <f t="shared" si="2"/>
        <v>0.46</v>
      </c>
      <c r="J75" s="14">
        <v>1.82</v>
      </c>
      <c r="K75" s="109">
        <f t="shared" si="3"/>
        <v>0.92</v>
      </c>
      <c r="L75" s="115"/>
    </row>
    <row r="76" spans="1:12" ht="24" customHeight="1">
      <c r="A76" s="114"/>
      <c r="B76" s="107">
        <f>'Tax Invoice'!D71</f>
        <v>2</v>
      </c>
      <c r="C76" s="10" t="s">
        <v>755</v>
      </c>
      <c r="D76" s="10" t="s">
        <v>846</v>
      </c>
      <c r="E76" s="118" t="s">
        <v>734</v>
      </c>
      <c r="F76" s="136"/>
      <c r="G76" s="137"/>
      <c r="H76" s="11" t="s">
        <v>756</v>
      </c>
      <c r="I76" s="14">
        <f t="shared" si="2"/>
        <v>0.46</v>
      </c>
      <c r="J76" s="14">
        <v>1.82</v>
      </c>
      <c r="K76" s="109">
        <f t="shared" si="3"/>
        <v>0.92</v>
      </c>
      <c r="L76" s="115"/>
    </row>
    <row r="77" spans="1:12" ht="24" customHeight="1">
      <c r="A77" s="114"/>
      <c r="B77" s="107">
        <f>'Tax Invoice'!D72</f>
        <v>2</v>
      </c>
      <c r="C77" s="10" t="s">
        <v>755</v>
      </c>
      <c r="D77" s="10" t="s">
        <v>847</v>
      </c>
      <c r="E77" s="118" t="s">
        <v>735</v>
      </c>
      <c r="F77" s="136"/>
      <c r="G77" s="137"/>
      <c r="H77" s="11" t="s">
        <v>756</v>
      </c>
      <c r="I77" s="14">
        <f t="shared" si="2"/>
        <v>0.53</v>
      </c>
      <c r="J77" s="14">
        <v>2.11</v>
      </c>
      <c r="K77" s="109">
        <f t="shared" si="3"/>
        <v>1.06</v>
      </c>
      <c r="L77" s="115"/>
    </row>
    <row r="78" spans="1:12" ht="12.75" customHeight="1">
      <c r="A78" s="114"/>
      <c r="B78" s="107">
        <f>'Tax Invoice'!D73</f>
        <v>2</v>
      </c>
      <c r="C78" s="10" t="s">
        <v>757</v>
      </c>
      <c r="D78" s="10" t="s">
        <v>848</v>
      </c>
      <c r="E78" s="118" t="s">
        <v>739</v>
      </c>
      <c r="F78" s="136"/>
      <c r="G78" s="137"/>
      <c r="H78" s="11" t="s">
        <v>758</v>
      </c>
      <c r="I78" s="14">
        <f t="shared" si="2"/>
        <v>0.33</v>
      </c>
      <c r="J78" s="14">
        <v>1.3</v>
      </c>
      <c r="K78" s="109">
        <f t="shared" si="3"/>
        <v>0.66</v>
      </c>
      <c r="L78" s="115"/>
    </row>
    <row r="79" spans="1:12" ht="12.75" customHeight="1">
      <c r="A79" s="114"/>
      <c r="B79" s="107">
        <f>'Tax Invoice'!D74</f>
        <v>2</v>
      </c>
      <c r="C79" s="10" t="s">
        <v>757</v>
      </c>
      <c r="D79" s="10" t="s">
        <v>849</v>
      </c>
      <c r="E79" s="118" t="s">
        <v>731</v>
      </c>
      <c r="F79" s="136"/>
      <c r="G79" s="137"/>
      <c r="H79" s="11" t="s">
        <v>758</v>
      </c>
      <c r="I79" s="14">
        <f t="shared" si="2"/>
        <v>0.38</v>
      </c>
      <c r="J79" s="14">
        <v>1.49</v>
      </c>
      <c r="K79" s="109">
        <f t="shared" si="3"/>
        <v>0.76</v>
      </c>
      <c r="L79" s="115"/>
    </row>
    <row r="80" spans="1:12" ht="12.75" customHeight="1">
      <c r="A80" s="114"/>
      <c r="B80" s="107">
        <f>'Tax Invoice'!D75</f>
        <v>2</v>
      </c>
      <c r="C80" s="10" t="s">
        <v>757</v>
      </c>
      <c r="D80" s="10" t="s">
        <v>850</v>
      </c>
      <c r="E80" s="118" t="s">
        <v>733</v>
      </c>
      <c r="F80" s="136"/>
      <c r="G80" s="137"/>
      <c r="H80" s="11" t="s">
        <v>758</v>
      </c>
      <c r="I80" s="14">
        <f t="shared" si="2"/>
        <v>0.41000000000000003</v>
      </c>
      <c r="J80" s="14">
        <v>1.63</v>
      </c>
      <c r="K80" s="109">
        <f t="shared" si="3"/>
        <v>0.82000000000000006</v>
      </c>
      <c r="L80" s="115"/>
    </row>
    <row r="81" spans="1:12" ht="12.75" customHeight="1">
      <c r="A81" s="114"/>
      <c r="B81" s="107">
        <f>'Tax Invoice'!D76</f>
        <v>2</v>
      </c>
      <c r="C81" s="10" t="s">
        <v>757</v>
      </c>
      <c r="D81" s="10" t="s">
        <v>851</v>
      </c>
      <c r="E81" s="118" t="s">
        <v>734</v>
      </c>
      <c r="F81" s="136"/>
      <c r="G81" s="137"/>
      <c r="H81" s="11" t="s">
        <v>758</v>
      </c>
      <c r="I81" s="14">
        <f t="shared" si="2"/>
        <v>0.45</v>
      </c>
      <c r="J81" s="14">
        <v>1.77</v>
      </c>
      <c r="K81" s="109">
        <f t="shared" si="3"/>
        <v>0.9</v>
      </c>
      <c r="L81" s="115"/>
    </row>
    <row r="82" spans="1:12" ht="12.75" customHeight="1">
      <c r="A82" s="114"/>
      <c r="B82" s="107">
        <f>'Tax Invoice'!D77</f>
        <v>2</v>
      </c>
      <c r="C82" s="10" t="s">
        <v>757</v>
      </c>
      <c r="D82" s="10" t="s">
        <v>852</v>
      </c>
      <c r="E82" s="118" t="s">
        <v>735</v>
      </c>
      <c r="F82" s="136"/>
      <c r="G82" s="137"/>
      <c r="H82" s="11" t="s">
        <v>758</v>
      </c>
      <c r="I82" s="14">
        <f t="shared" si="2"/>
        <v>0.49</v>
      </c>
      <c r="J82" s="14">
        <v>1.96</v>
      </c>
      <c r="K82" s="109">
        <f t="shared" si="3"/>
        <v>0.98</v>
      </c>
      <c r="L82" s="115"/>
    </row>
    <row r="83" spans="1:12" ht="12.75" customHeight="1">
      <c r="A83" s="114"/>
      <c r="B83" s="107">
        <f>'Tax Invoice'!D78</f>
        <v>2</v>
      </c>
      <c r="C83" s="10" t="s">
        <v>757</v>
      </c>
      <c r="D83" s="10" t="s">
        <v>853</v>
      </c>
      <c r="E83" s="118" t="s">
        <v>759</v>
      </c>
      <c r="F83" s="136"/>
      <c r="G83" s="137"/>
      <c r="H83" s="11" t="s">
        <v>758</v>
      </c>
      <c r="I83" s="14">
        <f t="shared" si="2"/>
        <v>0.56000000000000005</v>
      </c>
      <c r="J83" s="14">
        <v>2.2400000000000002</v>
      </c>
      <c r="K83" s="109">
        <f t="shared" si="3"/>
        <v>1.1200000000000001</v>
      </c>
      <c r="L83" s="115"/>
    </row>
    <row r="84" spans="1:12" ht="12.75" customHeight="1">
      <c r="A84" s="114"/>
      <c r="B84" s="107">
        <f>'Tax Invoice'!D79</f>
        <v>2</v>
      </c>
      <c r="C84" s="10" t="s">
        <v>757</v>
      </c>
      <c r="D84" s="10" t="s">
        <v>854</v>
      </c>
      <c r="E84" s="118" t="s">
        <v>760</v>
      </c>
      <c r="F84" s="136"/>
      <c r="G84" s="137"/>
      <c r="H84" s="11" t="s">
        <v>758</v>
      </c>
      <c r="I84" s="14">
        <f t="shared" si="2"/>
        <v>0.56000000000000005</v>
      </c>
      <c r="J84" s="14">
        <v>2.2400000000000002</v>
      </c>
      <c r="K84" s="109">
        <f t="shared" si="3"/>
        <v>1.1200000000000001</v>
      </c>
      <c r="L84" s="115"/>
    </row>
    <row r="85" spans="1:12" ht="12.75" customHeight="1">
      <c r="A85" s="114"/>
      <c r="B85" s="107">
        <f>'Tax Invoice'!D80</f>
        <v>2</v>
      </c>
      <c r="C85" s="10" t="s">
        <v>761</v>
      </c>
      <c r="D85" s="10" t="s">
        <v>855</v>
      </c>
      <c r="E85" s="118" t="s">
        <v>762</v>
      </c>
      <c r="F85" s="136"/>
      <c r="G85" s="137"/>
      <c r="H85" s="11" t="s">
        <v>763</v>
      </c>
      <c r="I85" s="14">
        <f t="shared" si="2"/>
        <v>0.75</v>
      </c>
      <c r="J85" s="14">
        <v>2.99</v>
      </c>
      <c r="K85" s="109">
        <f t="shared" si="3"/>
        <v>1.5</v>
      </c>
      <c r="L85" s="115"/>
    </row>
    <row r="86" spans="1:12" ht="12.75" customHeight="1">
      <c r="A86" s="114"/>
      <c r="B86" s="107">
        <f>'Tax Invoice'!D81</f>
        <v>2</v>
      </c>
      <c r="C86" s="10" t="s">
        <v>764</v>
      </c>
      <c r="D86" s="10" t="s">
        <v>856</v>
      </c>
      <c r="E86" s="118" t="s">
        <v>762</v>
      </c>
      <c r="F86" s="136"/>
      <c r="G86" s="137"/>
      <c r="H86" s="11" t="s">
        <v>765</v>
      </c>
      <c r="I86" s="14">
        <f t="shared" si="2"/>
        <v>0.59</v>
      </c>
      <c r="J86" s="14">
        <v>2.33</v>
      </c>
      <c r="K86" s="109">
        <f t="shared" si="3"/>
        <v>1.18</v>
      </c>
      <c r="L86" s="115"/>
    </row>
    <row r="87" spans="1:12" ht="12.75" customHeight="1">
      <c r="A87" s="114"/>
      <c r="B87" s="107">
        <f>'Tax Invoice'!D82</f>
        <v>2</v>
      </c>
      <c r="C87" s="10" t="s">
        <v>766</v>
      </c>
      <c r="D87" s="10" t="s">
        <v>857</v>
      </c>
      <c r="E87" s="118" t="s">
        <v>733</v>
      </c>
      <c r="F87" s="136"/>
      <c r="G87" s="137"/>
      <c r="H87" s="11" t="s">
        <v>767</v>
      </c>
      <c r="I87" s="14">
        <f t="shared" ref="I87:I118" si="4">ROUNDUP(J87*$N$1,2)</f>
        <v>0.53</v>
      </c>
      <c r="J87" s="14">
        <v>2.11</v>
      </c>
      <c r="K87" s="109">
        <f t="shared" ref="K87:K118" si="5">I87*B87</f>
        <v>1.06</v>
      </c>
      <c r="L87" s="115"/>
    </row>
    <row r="88" spans="1:12" ht="12.75" customHeight="1">
      <c r="A88" s="114"/>
      <c r="B88" s="107">
        <f>'Tax Invoice'!D83</f>
        <v>2</v>
      </c>
      <c r="C88" s="10" t="s">
        <v>766</v>
      </c>
      <c r="D88" s="10" t="s">
        <v>858</v>
      </c>
      <c r="E88" s="118" t="s">
        <v>734</v>
      </c>
      <c r="F88" s="136"/>
      <c r="G88" s="137"/>
      <c r="H88" s="11" t="s">
        <v>767</v>
      </c>
      <c r="I88" s="14">
        <f t="shared" si="4"/>
        <v>0.55000000000000004</v>
      </c>
      <c r="J88" s="14">
        <v>2.2000000000000002</v>
      </c>
      <c r="K88" s="109">
        <f t="shared" si="5"/>
        <v>1.1000000000000001</v>
      </c>
      <c r="L88" s="115"/>
    </row>
    <row r="89" spans="1:12" ht="12.75" customHeight="1">
      <c r="A89" s="114"/>
      <c r="B89" s="107">
        <f>'Tax Invoice'!D84</f>
        <v>2</v>
      </c>
      <c r="C89" s="10" t="s">
        <v>766</v>
      </c>
      <c r="D89" s="10" t="s">
        <v>859</v>
      </c>
      <c r="E89" s="118" t="s">
        <v>735</v>
      </c>
      <c r="F89" s="136"/>
      <c r="G89" s="137"/>
      <c r="H89" s="11" t="s">
        <v>767</v>
      </c>
      <c r="I89" s="14">
        <f t="shared" si="4"/>
        <v>0.57999999999999996</v>
      </c>
      <c r="J89" s="14">
        <v>2.29</v>
      </c>
      <c r="K89" s="109">
        <f t="shared" si="5"/>
        <v>1.1599999999999999</v>
      </c>
      <c r="L89" s="115"/>
    </row>
    <row r="90" spans="1:12" ht="12.75" customHeight="1">
      <c r="A90" s="114"/>
      <c r="B90" s="107">
        <f>'Tax Invoice'!D85</f>
        <v>2</v>
      </c>
      <c r="C90" s="10" t="s">
        <v>766</v>
      </c>
      <c r="D90" s="10" t="s">
        <v>860</v>
      </c>
      <c r="E90" s="118" t="s">
        <v>768</v>
      </c>
      <c r="F90" s="136"/>
      <c r="G90" s="137"/>
      <c r="H90" s="11" t="s">
        <v>767</v>
      </c>
      <c r="I90" s="14">
        <f t="shared" si="4"/>
        <v>0.9</v>
      </c>
      <c r="J90" s="14">
        <v>3.6</v>
      </c>
      <c r="K90" s="109">
        <f t="shared" si="5"/>
        <v>1.8</v>
      </c>
      <c r="L90" s="115"/>
    </row>
    <row r="91" spans="1:12" ht="12.75" customHeight="1">
      <c r="A91" s="114"/>
      <c r="B91" s="107">
        <f>'Tax Invoice'!D86</f>
        <v>5</v>
      </c>
      <c r="C91" s="10" t="s">
        <v>769</v>
      </c>
      <c r="D91" s="10" t="s">
        <v>769</v>
      </c>
      <c r="E91" s="118" t="s">
        <v>770</v>
      </c>
      <c r="F91" s="136" t="s">
        <v>273</v>
      </c>
      <c r="G91" s="137"/>
      <c r="H91" s="11" t="s">
        <v>771</v>
      </c>
      <c r="I91" s="14">
        <f t="shared" si="4"/>
        <v>0.49</v>
      </c>
      <c r="J91" s="14">
        <v>1.96</v>
      </c>
      <c r="K91" s="109">
        <f t="shared" si="5"/>
        <v>2.4500000000000002</v>
      </c>
      <c r="L91" s="115"/>
    </row>
    <row r="92" spans="1:12" ht="12.75" customHeight="1">
      <c r="A92" s="114"/>
      <c r="B92" s="107">
        <f>'Tax Invoice'!D87</f>
        <v>15</v>
      </c>
      <c r="C92" s="10" t="s">
        <v>769</v>
      </c>
      <c r="D92" s="10" t="s">
        <v>769</v>
      </c>
      <c r="E92" s="118" t="s">
        <v>770</v>
      </c>
      <c r="F92" s="136" t="s">
        <v>272</v>
      </c>
      <c r="G92" s="137"/>
      <c r="H92" s="11" t="s">
        <v>771</v>
      </c>
      <c r="I92" s="14">
        <f t="shared" si="4"/>
        <v>0.49</v>
      </c>
      <c r="J92" s="14">
        <v>1.96</v>
      </c>
      <c r="K92" s="109">
        <f t="shared" si="5"/>
        <v>7.35</v>
      </c>
      <c r="L92" s="115"/>
    </row>
    <row r="93" spans="1:12" ht="12.75" customHeight="1">
      <c r="A93" s="114"/>
      <c r="B93" s="107">
        <f>'Tax Invoice'!D88</f>
        <v>4</v>
      </c>
      <c r="C93" s="10" t="s">
        <v>769</v>
      </c>
      <c r="D93" s="10" t="s">
        <v>769</v>
      </c>
      <c r="E93" s="118" t="s">
        <v>770</v>
      </c>
      <c r="F93" s="136" t="s">
        <v>484</v>
      </c>
      <c r="G93" s="137"/>
      <c r="H93" s="11" t="s">
        <v>771</v>
      </c>
      <c r="I93" s="14">
        <f t="shared" si="4"/>
        <v>0.49</v>
      </c>
      <c r="J93" s="14">
        <v>1.96</v>
      </c>
      <c r="K93" s="109">
        <f t="shared" si="5"/>
        <v>1.96</v>
      </c>
      <c r="L93" s="115"/>
    </row>
    <row r="94" spans="1:12" ht="12.75" customHeight="1">
      <c r="A94" s="114"/>
      <c r="B94" s="107">
        <f>'Tax Invoice'!D89</f>
        <v>10</v>
      </c>
      <c r="C94" s="10" t="s">
        <v>769</v>
      </c>
      <c r="D94" s="10" t="s">
        <v>769</v>
      </c>
      <c r="E94" s="118" t="s">
        <v>770</v>
      </c>
      <c r="F94" s="136" t="s">
        <v>772</v>
      </c>
      <c r="G94" s="137"/>
      <c r="H94" s="11" t="s">
        <v>771</v>
      </c>
      <c r="I94" s="14">
        <f t="shared" si="4"/>
        <v>0.49</v>
      </c>
      <c r="J94" s="14">
        <v>1.96</v>
      </c>
      <c r="K94" s="109">
        <f t="shared" si="5"/>
        <v>4.9000000000000004</v>
      </c>
      <c r="L94" s="115"/>
    </row>
    <row r="95" spans="1:12" ht="12.75" customHeight="1">
      <c r="A95" s="114"/>
      <c r="B95" s="107">
        <f>'Tax Invoice'!D90</f>
        <v>10</v>
      </c>
      <c r="C95" s="10" t="s">
        <v>769</v>
      </c>
      <c r="D95" s="10" t="s">
        <v>769</v>
      </c>
      <c r="E95" s="118" t="s">
        <v>23</v>
      </c>
      <c r="F95" s="136" t="s">
        <v>273</v>
      </c>
      <c r="G95" s="137"/>
      <c r="H95" s="11" t="s">
        <v>771</v>
      </c>
      <c r="I95" s="14">
        <f t="shared" si="4"/>
        <v>0.49</v>
      </c>
      <c r="J95" s="14">
        <v>1.96</v>
      </c>
      <c r="K95" s="109">
        <f t="shared" si="5"/>
        <v>4.9000000000000004</v>
      </c>
      <c r="L95" s="115"/>
    </row>
    <row r="96" spans="1:12" ht="12.75" customHeight="1">
      <c r="A96" s="114"/>
      <c r="B96" s="107">
        <f>'Tax Invoice'!D91</f>
        <v>20</v>
      </c>
      <c r="C96" s="10" t="s">
        <v>769</v>
      </c>
      <c r="D96" s="10" t="s">
        <v>769</v>
      </c>
      <c r="E96" s="118" t="s">
        <v>23</v>
      </c>
      <c r="F96" s="136" t="s">
        <v>272</v>
      </c>
      <c r="G96" s="137"/>
      <c r="H96" s="11" t="s">
        <v>771</v>
      </c>
      <c r="I96" s="14">
        <f t="shared" si="4"/>
        <v>0.49</v>
      </c>
      <c r="J96" s="14">
        <v>1.96</v>
      </c>
      <c r="K96" s="109">
        <f t="shared" si="5"/>
        <v>9.8000000000000007</v>
      </c>
      <c r="L96" s="115"/>
    </row>
    <row r="97" spans="1:12" ht="12.75" customHeight="1">
      <c r="A97" s="114"/>
      <c r="B97" s="107">
        <f>'Tax Invoice'!D92</f>
        <v>4</v>
      </c>
      <c r="C97" s="10" t="s">
        <v>769</v>
      </c>
      <c r="D97" s="10" t="s">
        <v>769</v>
      </c>
      <c r="E97" s="118" t="s">
        <v>23</v>
      </c>
      <c r="F97" s="136" t="s">
        <v>484</v>
      </c>
      <c r="G97" s="137"/>
      <c r="H97" s="11" t="s">
        <v>771</v>
      </c>
      <c r="I97" s="14">
        <f t="shared" si="4"/>
        <v>0.49</v>
      </c>
      <c r="J97" s="14">
        <v>1.96</v>
      </c>
      <c r="K97" s="109">
        <f t="shared" si="5"/>
        <v>1.96</v>
      </c>
      <c r="L97" s="115"/>
    </row>
    <row r="98" spans="1:12" ht="12.75" customHeight="1">
      <c r="A98" s="114"/>
      <c r="B98" s="107">
        <f>'Tax Invoice'!D93</f>
        <v>15</v>
      </c>
      <c r="C98" s="10" t="s">
        <v>769</v>
      </c>
      <c r="D98" s="10" t="s">
        <v>769</v>
      </c>
      <c r="E98" s="118" t="s">
        <v>23</v>
      </c>
      <c r="F98" s="136" t="s">
        <v>772</v>
      </c>
      <c r="G98" s="137"/>
      <c r="H98" s="11" t="s">
        <v>771</v>
      </c>
      <c r="I98" s="14">
        <f t="shared" si="4"/>
        <v>0.49</v>
      </c>
      <c r="J98" s="14">
        <v>1.96</v>
      </c>
      <c r="K98" s="109">
        <f t="shared" si="5"/>
        <v>7.35</v>
      </c>
      <c r="L98" s="115"/>
    </row>
    <row r="99" spans="1:12" ht="12.75" customHeight="1">
      <c r="A99" s="114"/>
      <c r="B99" s="107">
        <f>'Tax Invoice'!D94</f>
        <v>20</v>
      </c>
      <c r="C99" s="10" t="s">
        <v>769</v>
      </c>
      <c r="D99" s="10" t="s">
        <v>769</v>
      </c>
      <c r="E99" s="118" t="s">
        <v>651</v>
      </c>
      <c r="F99" s="136" t="s">
        <v>272</v>
      </c>
      <c r="G99" s="137"/>
      <c r="H99" s="11" t="s">
        <v>771</v>
      </c>
      <c r="I99" s="14">
        <f t="shared" si="4"/>
        <v>0.49</v>
      </c>
      <c r="J99" s="14">
        <v>1.96</v>
      </c>
      <c r="K99" s="109">
        <f t="shared" si="5"/>
        <v>9.8000000000000007</v>
      </c>
      <c r="L99" s="115"/>
    </row>
    <row r="100" spans="1:12" ht="12.75" customHeight="1">
      <c r="A100" s="114"/>
      <c r="B100" s="107">
        <f>'Tax Invoice'!D95</f>
        <v>2</v>
      </c>
      <c r="C100" s="10" t="s">
        <v>769</v>
      </c>
      <c r="D100" s="10" t="s">
        <v>769</v>
      </c>
      <c r="E100" s="118" t="s">
        <v>651</v>
      </c>
      <c r="F100" s="136" t="s">
        <v>484</v>
      </c>
      <c r="G100" s="137"/>
      <c r="H100" s="11" t="s">
        <v>771</v>
      </c>
      <c r="I100" s="14">
        <f t="shared" si="4"/>
        <v>0.49</v>
      </c>
      <c r="J100" s="14">
        <v>1.96</v>
      </c>
      <c r="K100" s="109">
        <f t="shared" si="5"/>
        <v>0.98</v>
      </c>
      <c r="L100" s="115"/>
    </row>
    <row r="101" spans="1:12" ht="12.75" customHeight="1">
      <c r="A101" s="114"/>
      <c r="B101" s="107">
        <f>'Tax Invoice'!D96</f>
        <v>10</v>
      </c>
      <c r="C101" s="10" t="s">
        <v>769</v>
      </c>
      <c r="D101" s="10" t="s">
        <v>769</v>
      </c>
      <c r="E101" s="118" t="s">
        <v>651</v>
      </c>
      <c r="F101" s="136" t="s">
        <v>772</v>
      </c>
      <c r="G101" s="137"/>
      <c r="H101" s="11" t="s">
        <v>771</v>
      </c>
      <c r="I101" s="14">
        <f t="shared" si="4"/>
        <v>0.49</v>
      </c>
      <c r="J101" s="14">
        <v>1.96</v>
      </c>
      <c r="K101" s="109">
        <f t="shared" si="5"/>
        <v>4.9000000000000004</v>
      </c>
      <c r="L101" s="115"/>
    </row>
    <row r="102" spans="1:12" ht="12.75" customHeight="1">
      <c r="A102" s="114"/>
      <c r="B102" s="107">
        <f>'Tax Invoice'!D97</f>
        <v>4</v>
      </c>
      <c r="C102" s="10" t="s">
        <v>769</v>
      </c>
      <c r="D102" s="10" t="s">
        <v>769</v>
      </c>
      <c r="E102" s="118" t="s">
        <v>25</v>
      </c>
      <c r="F102" s="136" t="s">
        <v>484</v>
      </c>
      <c r="G102" s="137"/>
      <c r="H102" s="11" t="s">
        <v>771</v>
      </c>
      <c r="I102" s="14">
        <f t="shared" si="4"/>
        <v>0.49</v>
      </c>
      <c r="J102" s="14">
        <v>1.96</v>
      </c>
      <c r="K102" s="109">
        <f t="shared" si="5"/>
        <v>1.96</v>
      </c>
      <c r="L102" s="115"/>
    </row>
    <row r="103" spans="1:12" ht="12.75" customHeight="1">
      <c r="A103" s="114"/>
      <c r="B103" s="107">
        <f>'Tax Invoice'!D98</f>
        <v>10</v>
      </c>
      <c r="C103" s="10" t="s">
        <v>769</v>
      </c>
      <c r="D103" s="10" t="s">
        <v>769</v>
      </c>
      <c r="E103" s="118" t="s">
        <v>25</v>
      </c>
      <c r="F103" s="136" t="s">
        <v>772</v>
      </c>
      <c r="G103" s="137"/>
      <c r="H103" s="11" t="s">
        <v>771</v>
      </c>
      <c r="I103" s="14">
        <f t="shared" si="4"/>
        <v>0.49</v>
      </c>
      <c r="J103" s="14">
        <v>1.96</v>
      </c>
      <c r="K103" s="109">
        <f t="shared" si="5"/>
        <v>4.9000000000000004</v>
      </c>
      <c r="L103" s="115"/>
    </row>
    <row r="104" spans="1:12" ht="12.75" customHeight="1">
      <c r="A104" s="114"/>
      <c r="B104" s="107">
        <f>'Tax Invoice'!D99</f>
        <v>30</v>
      </c>
      <c r="C104" s="10" t="s">
        <v>769</v>
      </c>
      <c r="D104" s="10" t="s">
        <v>769</v>
      </c>
      <c r="E104" s="118" t="s">
        <v>67</v>
      </c>
      <c r="F104" s="136" t="s">
        <v>272</v>
      </c>
      <c r="G104" s="137"/>
      <c r="H104" s="11" t="s">
        <v>771</v>
      </c>
      <c r="I104" s="14">
        <f t="shared" si="4"/>
        <v>0.49</v>
      </c>
      <c r="J104" s="14">
        <v>1.96</v>
      </c>
      <c r="K104" s="109">
        <f t="shared" si="5"/>
        <v>14.7</v>
      </c>
      <c r="L104" s="115"/>
    </row>
    <row r="105" spans="1:12" ht="12.75" customHeight="1">
      <c r="A105" s="114"/>
      <c r="B105" s="107">
        <f>'Tax Invoice'!D100</f>
        <v>2</v>
      </c>
      <c r="C105" s="10" t="s">
        <v>769</v>
      </c>
      <c r="D105" s="10" t="s">
        <v>769</v>
      </c>
      <c r="E105" s="118" t="s">
        <v>67</v>
      </c>
      <c r="F105" s="136" t="s">
        <v>484</v>
      </c>
      <c r="G105" s="137"/>
      <c r="H105" s="11" t="s">
        <v>771</v>
      </c>
      <c r="I105" s="14">
        <f t="shared" si="4"/>
        <v>0.49</v>
      </c>
      <c r="J105" s="14">
        <v>1.96</v>
      </c>
      <c r="K105" s="109">
        <f t="shared" si="5"/>
        <v>0.98</v>
      </c>
      <c r="L105" s="115"/>
    </row>
    <row r="106" spans="1:12" ht="12.75" customHeight="1">
      <c r="A106" s="114"/>
      <c r="B106" s="107">
        <f>'Tax Invoice'!D101</f>
        <v>10</v>
      </c>
      <c r="C106" s="10" t="s">
        <v>769</v>
      </c>
      <c r="D106" s="10" t="s">
        <v>769</v>
      </c>
      <c r="E106" s="118" t="s">
        <v>67</v>
      </c>
      <c r="F106" s="136" t="s">
        <v>772</v>
      </c>
      <c r="G106" s="137"/>
      <c r="H106" s="11" t="s">
        <v>771</v>
      </c>
      <c r="I106" s="14">
        <f t="shared" si="4"/>
        <v>0.49</v>
      </c>
      <c r="J106" s="14">
        <v>1.96</v>
      </c>
      <c r="K106" s="109">
        <f t="shared" si="5"/>
        <v>4.9000000000000004</v>
      </c>
      <c r="L106" s="115"/>
    </row>
    <row r="107" spans="1:12" ht="12.75" customHeight="1">
      <c r="A107" s="114"/>
      <c r="B107" s="107">
        <f>'Tax Invoice'!D102</f>
        <v>25</v>
      </c>
      <c r="C107" s="10" t="s">
        <v>769</v>
      </c>
      <c r="D107" s="10" t="s">
        <v>769</v>
      </c>
      <c r="E107" s="118" t="s">
        <v>26</v>
      </c>
      <c r="F107" s="136" t="s">
        <v>272</v>
      </c>
      <c r="G107" s="137"/>
      <c r="H107" s="11" t="s">
        <v>771</v>
      </c>
      <c r="I107" s="14">
        <f t="shared" si="4"/>
        <v>0.49</v>
      </c>
      <c r="J107" s="14">
        <v>1.96</v>
      </c>
      <c r="K107" s="109">
        <f t="shared" si="5"/>
        <v>12.25</v>
      </c>
      <c r="L107" s="115"/>
    </row>
    <row r="108" spans="1:12" ht="12.75" customHeight="1">
      <c r="A108" s="114"/>
      <c r="B108" s="107">
        <f>'Tax Invoice'!D103</f>
        <v>10</v>
      </c>
      <c r="C108" s="10" t="s">
        <v>769</v>
      </c>
      <c r="D108" s="10" t="s">
        <v>769</v>
      </c>
      <c r="E108" s="118" t="s">
        <v>26</v>
      </c>
      <c r="F108" s="136" t="s">
        <v>772</v>
      </c>
      <c r="G108" s="137"/>
      <c r="H108" s="11" t="s">
        <v>771</v>
      </c>
      <c r="I108" s="14">
        <f t="shared" si="4"/>
        <v>0.49</v>
      </c>
      <c r="J108" s="14">
        <v>1.96</v>
      </c>
      <c r="K108" s="109">
        <f t="shared" si="5"/>
        <v>4.9000000000000004</v>
      </c>
      <c r="L108" s="115"/>
    </row>
    <row r="109" spans="1:12" ht="12" customHeight="1">
      <c r="A109" s="114"/>
      <c r="B109" s="107">
        <f>'Tax Invoice'!D104</f>
        <v>2</v>
      </c>
      <c r="C109" s="10" t="s">
        <v>773</v>
      </c>
      <c r="D109" s="10" t="s">
        <v>773</v>
      </c>
      <c r="E109" s="118" t="s">
        <v>28</v>
      </c>
      <c r="F109" s="136" t="s">
        <v>751</v>
      </c>
      <c r="G109" s="137"/>
      <c r="H109" s="11" t="s">
        <v>774</v>
      </c>
      <c r="I109" s="14">
        <f t="shared" si="4"/>
        <v>0.31</v>
      </c>
      <c r="J109" s="14">
        <v>1.21</v>
      </c>
      <c r="K109" s="109">
        <f t="shared" si="5"/>
        <v>0.62</v>
      </c>
      <c r="L109" s="115"/>
    </row>
    <row r="110" spans="1:12" ht="36" customHeight="1">
      <c r="A110" s="114"/>
      <c r="B110" s="107">
        <f>'Tax Invoice'!D105</f>
        <v>2</v>
      </c>
      <c r="C110" s="10" t="s">
        <v>775</v>
      </c>
      <c r="D110" s="10" t="s">
        <v>861</v>
      </c>
      <c r="E110" s="118" t="s">
        <v>25</v>
      </c>
      <c r="F110" s="136"/>
      <c r="G110" s="137"/>
      <c r="H110" s="11" t="s">
        <v>776</v>
      </c>
      <c r="I110" s="14">
        <f t="shared" si="4"/>
        <v>1.64</v>
      </c>
      <c r="J110" s="14">
        <v>6.54</v>
      </c>
      <c r="K110" s="109">
        <f t="shared" si="5"/>
        <v>3.28</v>
      </c>
      <c r="L110" s="115"/>
    </row>
    <row r="111" spans="1:12" ht="36" customHeight="1">
      <c r="A111" s="114"/>
      <c r="B111" s="107">
        <f>'Tax Invoice'!D106</f>
        <v>2</v>
      </c>
      <c r="C111" s="10" t="s">
        <v>775</v>
      </c>
      <c r="D111" s="10" t="s">
        <v>862</v>
      </c>
      <c r="E111" s="118" t="s">
        <v>26</v>
      </c>
      <c r="F111" s="136"/>
      <c r="G111" s="137"/>
      <c r="H111" s="11" t="s">
        <v>776</v>
      </c>
      <c r="I111" s="14">
        <f t="shared" si="4"/>
        <v>1.78</v>
      </c>
      <c r="J111" s="14">
        <v>7.1</v>
      </c>
      <c r="K111" s="109">
        <f t="shared" si="5"/>
        <v>3.56</v>
      </c>
      <c r="L111" s="115"/>
    </row>
    <row r="112" spans="1:12" ht="36" customHeight="1">
      <c r="A112" s="114"/>
      <c r="B112" s="107">
        <f>'Tax Invoice'!D107</f>
        <v>2</v>
      </c>
      <c r="C112" s="10" t="s">
        <v>777</v>
      </c>
      <c r="D112" s="10" t="s">
        <v>863</v>
      </c>
      <c r="E112" s="118" t="s">
        <v>25</v>
      </c>
      <c r="F112" s="136"/>
      <c r="G112" s="137"/>
      <c r="H112" s="11" t="s">
        <v>778</v>
      </c>
      <c r="I112" s="14">
        <f t="shared" si="4"/>
        <v>1.64</v>
      </c>
      <c r="J112" s="14">
        <v>6.54</v>
      </c>
      <c r="K112" s="109">
        <f t="shared" si="5"/>
        <v>3.28</v>
      </c>
      <c r="L112" s="115"/>
    </row>
    <row r="113" spans="1:12" ht="36" customHeight="1">
      <c r="A113" s="114"/>
      <c r="B113" s="107">
        <f>'Tax Invoice'!D108</f>
        <v>2</v>
      </c>
      <c r="C113" s="10" t="s">
        <v>777</v>
      </c>
      <c r="D113" s="10" t="s">
        <v>864</v>
      </c>
      <c r="E113" s="118" t="s">
        <v>26</v>
      </c>
      <c r="F113" s="136"/>
      <c r="G113" s="137"/>
      <c r="H113" s="11" t="s">
        <v>778</v>
      </c>
      <c r="I113" s="14">
        <f t="shared" si="4"/>
        <v>1.78</v>
      </c>
      <c r="J113" s="14">
        <v>7.1</v>
      </c>
      <c r="K113" s="109">
        <f t="shared" si="5"/>
        <v>3.56</v>
      </c>
      <c r="L113" s="115"/>
    </row>
    <row r="114" spans="1:12" ht="36" customHeight="1">
      <c r="A114" s="114"/>
      <c r="B114" s="107">
        <f>'Tax Invoice'!D109</f>
        <v>2</v>
      </c>
      <c r="C114" s="10" t="s">
        <v>779</v>
      </c>
      <c r="D114" s="10" t="s">
        <v>865</v>
      </c>
      <c r="E114" s="118" t="s">
        <v>780</v>
      </c>
      <c r="F114" s="136"/>
      <c r="G114" s="137"/>
      <c r="H114" s="11" t="s">
        <v>781</v>
      </c>
      <c r="I114" s="14">
        <f t="shared" si="4"/>
        <v>1.73</v>
      </c>
      <c r="J114" s="14">
        <v>6.92</v>
      </c>
      <c r="K114" s="109">
        <f t="shared" si="5"/>
        <v>3.46</v>
      </c>
      <c r="L114" s="115"/>
    </row>
    <row r="115" spans="1:12" ht="36" customHeight="1">
      <c r="A115" s="114"/>
      <c r="B115" s="107">
        <f>'Tax Invoice'!D110</f>
        <v>2</v>
      </c>
      <c r="C115" s="10" t="s">
        <v>779</v>
      </c>
      <c r="D115" s="10" t="s">
        <v>866</v>
      </c>
      <c r="E115" s="118" t="s">
        <v>782</v>
      </c>
      <c r="F115" s="136"/>
      <c r="G115" s="137"/>
      <c r="H115" s="11" t="s">
        <v>781</v>
      </c>
      <c r="I115" s="14">
        <f t="shared" si="4"/>
        <v>1.87</v>
      </c>
      <c r="J115" s="14">
        <v>7.48</v>
      </c>
      <c r="K115" s="109">
        <f t="shared" si="5"/>
        <v>3.74</v>
      </c>
      <c r="L115" s="115"/>
    </row>
    <row r="116" spans="1:12" ht="36" customHeight="1">
      <c r="A116" s="114"/>
      <c r="B116" s="107">
        <f>'Tax Invoice'!D111</f>
        <v>2</v>
      </c>
      <c r="C116" s="10" t="s">
        <v>783</v>
      </c>
      <c r="D116" s="10" t="s">
        <v>867</v>
      </c>
      <c r="E116" s="118" t="s">
        <v>25</v>
      </c>
      <c r="F116" s="136"/>
      <c r="G116" s="137"/>
      <c r="H116" s="11" t="s">
        <v>784</v>
      </c>
      <c r="I116" s="14">
        <f t="shared" si="4"/>
        <v>1.3800000000000001</v>
      </c>
      <c r="J116" s="14">
        <v>5.51</v>
      </c>
      <c r="K116" s="109">
        <f t="shared" si="5"/>
        <v>2.7600000000000002</v>
      </c>
      <c r="L116" s="115"/>
    </row>
    <row r="117" spans="1:12" ht="36" customHeight="1">
      <c r="A117" s="114"/>
      <c r="B117" s="107">
        <f>'Tax Invoice'!D112</f>
        <v>2</v>
      </c>
      <c r="C117" s="10" t="s">
        <v>783</v>
      </c>
      <c r="D117" s="10" t="s">
        <v>868</v>
      </c>
      <c r="E117" s="118" t="s">
        <v>26</v>
      </c>
      <c r="F117" s="136"/>
      <c r="G117" s="137"/>
      <c r="H117" s="11" t="s">
        <v>784</v>
      </c>
      <c r="I117" s="14">
        <f t="shared" si="4"/>
        <v>1.62</v>
      </c>
      <c r="J117" s="14">
        <v>6.45</v>
      </c>
      <c r="K117" s="109">
        <f t="shared" si="5"/>
        <v>3.24</v>
      </c>
      <c r="L117" s="115"/>
    </row>
    <row r="118" spans="1:12" ht="36" customHeight="1">
      <c r="A118" s="114"/>
      <c r="B118" s="107">
        <f>'Tax Invoice'!D113</f>
        <v>2</v>
      </c>
      <c r="C118" s="10" t="s">
        <v>785</v>
      </c>
      <c r="D118" s="10" t="s">
        <v>869</v>
      </c>
      <c r="E118" s="118" t="s">
        <v>780</v>
      </c>
      <c r="F118" s="136"/>
      <c r="G118" s="137"/>
      <c r="H118" s="11" t="s">
        <v>786</v>
      </c>
      <c r="I118" s="14">
        <f t="shared" si="4"/>
        <v>1.5</v>
      </c>
      <c r="J118" s="14">
        <v>5.98</v>
      </c>
      <c r="K118" s="109">
        <f t="shared" si="5"/>
        <v>3</v>
      </c>
      <c r="L118" s="115"/>
    </row>
    <row r="119" spans="1:12" ht="36" customHeight="1">
      <c r="A119" s="114"/>
      <c r="B119" s="107">
        <f>'Tax Invoice'!D114</f>
        <v>2</v>
      </c>
      <c r="C119" s="10" t="s">
        <v>785</v>
      </c>
      <c r="D119" s="10" t="s">
        <v>870</v>
      </c>
      <c r="E119" s="118" t="s">
        <v>782</v>
      </c>
      <c r="F119" s="136"/>
      <c r="G119" s="137"/>
      <c r="H119" s="11" t="s">
        <v>786</v>
      </c>
      <c r="I119" s="14">
        <f t="shared" ref="I119:I150" si="6">ROUNDUP(J119*$N$1,2)</f>
        <v>1.73</v>
      </c>
      <c r="J119" s="14">
        <v>6.92</v>
      </c>
      <c r="K119" s="109">
        <f t="shared" ref="K119:K150" si="7">I119*B119</f>
        <v>3.46</v>
      </c>
      <c r="L119" s="115"/>
    </row>
    <row r="120" spans="1:12" ht="36" customHeight="1">
      <c r="A120" s="114"/>
      <c r="B120" s="107">
        <f>'Tax Invoice'!D115</f>
        <v>2</v>
      </c>
      <c r="C120" s="10" t="s">
        <v>787</v>
      </c>
      <c r="D120" s="10" t="s">
        <v>871</v>
      </c>
      <c r="E120" s="118" t="s">
        <v>23</v>
      </c>
      <c r="F120" s="136"/>
      <c r="G120" s="137"/>
      <c r="H120" s="11" t="s">
        <v>788</v>
      </c>
      <c r="I120" s="14">
        <f t="shared" si="6"/>
        <v>1.64</v>
      </c>
      <c r="J120" s="14">
        <v>6.54</v>
      </c>
      <c r="K120" s="109">
        <f t="shared" si="7"/>
        <v>3.28</v>
      </c>
      <c r="L120" s="115"/>
    </row>
    <row r="121" spans="1:12" ht="36" customHeight="1">
      <c r="A121" s="114"/>
      <c r="B121" s="107">
        <f>'Tax Invoice'!D116</f>
        <v>2</v>
      </c>
      <c r="C121" s="10" t="s">
        <v>787</v>
      </c>
      <c r="D121" s="10" t="s">
        <v>872</v>
      </c>
      <c r="E121" s="118" t="s">
        <v>25</v>
      </c>
      <c r="F121" s="136"/>
      <c r="G121" s="137"/>
      <c r="H121" s="11" t="s">
        <v>788</v>
      </c>
      <c r="I121" s="14">
        <f t="shared" si="6"/>
        <v>1.87</v>
      </c>
      <c r="J121" s="14">
        <v>7.48</v>
      </c>
      <c r="K121" s="109">
        <f t="shared" si="7"/>
        <v>3.74</v>
      </c>
      <c r="L121" s="115"/>
    </row>
    <row r="122" spans="1:12" ht="36" customHeight="1">
      <c r="A122" s="114"/>
      <c r="B122" s="107">
        <f>'Tax Invoice'!D117</f>
        <v>2</v>
      </c>
      <c r="C122" s="10" t="s">
        <v>787</v>
      </c>
      <c r="D122" s="10" t="s">
        <v>873</v>
      </c>
      <c r="E122" s="118" t="s">
        <v>26</v>
      </c>
      <c r="F122" s="136"/>
      <c r="G122" s="137"/>
      <c r="H122" s="11" t="s">
        <v>788</v>
      </c>
      <c r="I122" s="14">
        <f t="shared" si="6"/>
        <v>2.0099999999999998</v>
      </c>
      <c r="J122" s="14">
        <v>8.0399999999999991</v>
      </c>
      <c r="K122" s="109">
        <f t="shared" si="7"/>
        <v>4.0199999999999996</v>
      </c>
      <c r="L122" s="115"/>
    </row>
    <row r="123" spans="1:12" ht="36" customHeight="1">
      <c r="A123" s="114"/>
      <c r="B123" s="107">
        <f>'Tax Invoice'!D118</f>
        <v>1</v>
      </c>
      <c r="C123" s="10" t="s">
        <v>787</v>
      </c>
      <c r="D123" s="10" t="s">
        <v>874</v>
      </c>
      <c r="E123" s="118" t="s">
        <v>27</v>
      </c>
      <c r="F123" s="136"/>
      <c r="G123" s="137"/>
      <c r="H123" s="11" t="s">
        <v>788</v>
      </c>
      <c r="I123" s="14">
        <f t="shared" si="6"/>
        <v>2.15</v>
      </c>
      <c r="J123" s="14">
        <v>8.6</v>
      </c>
      <c r="K123" s="109">
        <f t="shared" si="7"/>
        <v>2.15</v>
      </c>
      <c r="L123" s="115"/>
    </row>
    <row r="124" spans="1:12" ht="24" customHeight="1">
      <c r="A124" s="114"/>
      <c r="B124" s="107">
        <f>'Tax Invoice'!D119</f>
        <v>4</v>
      </c>
      <c r="C124" s="10" t="s">
        <v>789</v>
      </c>
      <c r="D124" s="10" t="s">
        <v>875</v>
      </c>
      <c r="E124" s="118" t="s">
        <v>790</v>
      </c>
      <c r="F124" s="136"/>
      <c r="G124" s="137"/>
      <c r="H124" s="11" t="s">
        <v>791</v>
      </c>
      <c r="I124" s="14">
        <f t="shared" si="6"/>
        <v>0.59</v>
      </c>
      <c r="J124" s="14">
        <v>2.33</v>
      </c>
      <c r="K124" s="109">
        <f t="shared" si="7"/>
        <v>2.36</v>
      </c>
      <c r="L124" s="115"/>
    </row>
    <row r="125" spans="1:12" ht="24" customHeight="1">
      <c r="A125" s="114"/>
      <c r="B125" s="107">
        <f>'Tax Invoice'!D120</f>
        <v>4</v>
      </c>
      <c r="C125" s="10" t="s">
        <v>789</v>
      </c>
      <c r="D125" s="10" t="s">
        <v>876</v>
      </c>
      <c r="E125" s="118" t="s">
        <v>792</v>
      </c>
      <c r="F125" s="136"/>
      <c r="G125" s="137"/>
      <c r="H125" s="11" t="s">
        <v>791</v>
      </c>
      <c r="I125" s="14">
        <f t="shared" si="6"/>
        <v>0.59</v>
      </c>
      <c r="J125" s="14">
        <v>2.33</v>
      </c>
      <c r="K125" s="109">
        <f t="shared" si="7"/>
        <v>2.36</v>
      </c>
      <c r="L125" s="115"/>
    </row>
    <row r="126" spans="1:12" ht="24" customHeight="1">
      <c r="A126" s="114"/>
      <c r="B126" s="107">
        <f>'Tax Invoice'!D121</f>
        <v>4</v>
      </c>
      <c r="C126" s="10" t="s">
        <v>789</v>
      </c>
      <c r="D126" s="10" t="s">
        <v>877</v>
      </c>
      <c r="E126" s="118" t="s">
        <v>780</v>
      </c>
      <c r="F126" s="136"/>
      <c r="G126" s="137"/>
      <c r="H126" s="11" t="s">
        <v>791</v>
      </c>
      <c r="I126" s="14">
        <f t="shared" si="6"/>
        <v>0.66</v>
      </c>
      <c r="J126" s="14">
        <v>2.61</v>
      </c>
      <c r="K126" s="109">
        <f t="shared" si="7"/>
        <v>2.64</v>
      </c>
      <c r="L126" s="115"/>
    </row>
    <row r="127" spans="1:12" ht="24" customHeight="1">
      <c r="A127" s="114"/>
      <c r="B127" s="107">
        <f>'Tax Invoice'!D122</f>
        <v>4</v>
      </c>
      <c r="C127" s="10" t="s">
        <v>789</v>
      </c>
      <c r="D127" s="10" t="s">
        <v>878</v>
      </c>
      <c r="E127" s="118" t="s">
        <v>782</v>
      </c>
      <c r="F127" s="136"/>
      <c r="G127" s="137"/>
      <c r="H127" s="11" t="s">
        <v>791</v>
      </c>
      <c r="I127" s="14">
        <f t="shared" si="6"/>
        <v>0.66</v>
      </c>
      <c r="J127" s="14">
        <v>2.61</v>
      </c>
      <c r="K127" s="109">
        <f t="shared" si="7"/>
        <v>2.64</v>
      </c>
      <c r="L127" s="115"/>
    </row>
    <row r="128" spans="1:12" ht="24" customHeight="1">
      <c r="A128" s="114"/>
      <c r="B128" s="107">
        <f>'Tax Invoice'!D123</f>
        <v>4</v>
      </c>
      <c r="C128" s="10" t="s">
        <v>789</v>
      </c>
      <c r="D128" s="10" t="s">
        <v>877</v>
      </c>
      <c r="E128" s="118" t="s">
        <v>793</v>
      </c>
      <c r="F128" s="136"/>
      <c r="G128" s="137"/>
      <c r="H128" s="11" t="s">
        <v>791</v>
      </c>
      <c r="I128" s="14">
        <f t="shared" si="6"/>
        <v>0.66</v>
      </c>
      <c r="J128" s="14">
        <v>2.61</v>
      </c>
      <c r="K128" s="109">
        <f t="shared" si="7"/>
        <v>2.64</v>
      </c>
      <c r="L128" s="115"/>
    </row>
    <row r="129" spans="1:12" ht="24" customHeight="1">
      <c r="A129" s="114"/>
      <c r="B129" s="107">
        <f>'Tax Invoice'!D124</f>
        <v>4</v>
      </c>
      <c r="C129" s="10" t="s">
        <v>789</v>
      </c>
      <c r="D129" s="10" t="s">
        <v>878</v>
      </c>
      <c r="E129" s="118" t="s">
        <v>794</v>
      </c>
      <c r="F129" s="136"/>
      <c r="G129" s="137"/>
      <c r="H129" s="11" t="s">
        <v>791</v>
      </c>
      <c r="I129" s="14">
        <f t="shared" si="6"/>
        <v>0.66</v>
      </c>
      <c r="J129" s="14">
        <v>2.61</v>
      </c>
      <c r="K129" s="109">
        <f t="shared" si="7"/>
        <v>2.64</v>
      </c>
      <c r="L129" s="115"/>
    </row>
    <row r="130" spans="1:12" ht="24" customHeight="1">
      <c r="A130" s="114"/>
      <c r="B130" s="107">
        <f>'Tax Invoice'!D125</f>
        <v>2</v>
      </c>
      <c r="C130" s="10" t="s">
        <v>789</v>
      </c>
      <c r="D130" s="10" t="s">
        <v>877</v>
      </c>
      <c r="E130" s="118" t="s">
        <v>795</v>
      </c>
      <c r="F130" s="136"/>
      <c r="G130" s="137"/>
      <c r="H130" s="11" t="s">
        <v>791</v>
      </c>
      <c r="I130" s="14">
        <f t="shared" si="6"/>
        <v>0.66</v>
      </c>
      <c r="J130" s="14">
        <v>2.61</v>
      </c>
      <c r="K130" s="109">
        <f t="shared" si="7"/>
        <v>1.32</v>
      </c>
      <c r="L130" s="115"/>
    </row>
    <row r="131" spans="1:12" ht="24" customHeight="1">
      <c r="A131" s="114"/>
      <c r="B131" s="107">
        <f>'Tax Invoice'!D126</f>
        <v>2</v>
      </c>
      <c r="C131" s="10" t="s">
        <v>789</v>
      </c>
      <c r="D131" s="10" t="s">
        <v>878</v>
      </c>
      <c r="E131" s="118" t="s">
        <v>796</v>
      </c>
      <c r="F131" s="136"/>
      <c r="G131" s="137"/>
      <c r="H131" s="11" t="s">
        <v>791</v>
      </c>
      <c r="I131" s="14">
        <f t="shared" si="6"/>
        <v>0.66</v>
      </c>
      <c r="J131" s="14">
        <v>2.61</v>
      </c>
      <c r="K131" s="109">
        <f t="shared" si="7"/>
        <v>1.32</v>
      </c>
      <c r="L131" s="115"/>
    </row>
    <row r="132" spans="1:12" ht="24" customHeight="1">
      <c r="A132" s="114"/>
      <c r="B132" s="107">
        <f>'Tax Invoice'!D127</f>
        <v>4</v>
      </c>
      <c r="C132" s="10" t="s">
        <v>789</v>
      </c>
      <c r="D132" s="10" t="s">
        <v>877</v>
      </c>
      <c r="E132" s="118" t="s">
        <v>797</v>
      </c>
      <c r="F132" s="136"/>
      <c r="G132" s="137"/>
      <c r="H132" s="11" t="s">
        <v>791</v>
      </c>
      <c r="I132" s="14">
        <f t="shared" si="6"/>
        <v>0.66</v>
      </c>
      <c r="J132" s="14">
        <v>2.61</v>
      </c>
      <c r="K132" s="109">
        <f t="shared" si="7"/>
        <v>2.64</v>
      </c>
      <c r="L132" s="115"/>
    </row>
    <row r="133" spans="1:12" ht="24" customHeight="1">
      <c r="A133" s="114"/>
      <c r="B133" s="107">
        <f>'Tax Invoice'!D128</f>
        <v>4</v>
      </c>
      <c r="C133" s="10" t="s">
        <v>789</v>
      </c>
      <c r="D133" s="10" t="s">
        <v>878</v>
      </c>
      <c r="E133" s="118" t="s">
        <v>798</v>
      </c>
      <c r="F133" s="136"/>
      <c r="G133" s="137"/>
      <c r="H133" s="11" t="s">
        <v>791</v>
      </c>
      <c r="I133" s="14">
        <f t="shared" si="6"/>
        <v>0.66</v>
      </c>
      <c r="J133" s="14">
        <v>2.61</v>
      </c>
      <c r="K133" s="109">
        <f t="shared" si="7"/>
        <v>2.64</v>
      </c>
      <c r="L133" s="115"/>
    </row>
    <row r="134" spans="1:12" ht="36" customHeight="1">
      <c r="A134" s="114"/>
      <c r="B134" s="107">
        <f>'Tax Invoice'!D129</f>
        <v>1</v>
      </c>
      <c r="C134" s="10" t="s">
        <v>799</v>
      </c>
      <c r="D134" s="10" t="s">
        <v>879</v>
      </c>
      <c r="E134" s="118" t="s">
        <v>25</v>
      </c>
      <c r="F134" s="136" t="s">
        <v>800</v>
      </c>
      <c r="G134" s="137"/>
      <c r="H134" s="11" t="s">
        <v>801</v>
      </c>
      <c r="I134" s="14">
        <f t="shared" si="6"/>
        <v>2.0099999999999998</v>
      </c>
      <c r="J134" s="14">
        <v>8.0399999999999991</v>
      </c>
      <c r="K134" s="109">
        <f t="shared" si="7"/>
        <v>2.0099999999999998</v>
      </c>
      <c r="L134" s="115"/>
    </row>
    <row r="135" spans="1:12" ht="36" customHeight="1">
      <c r="A135" s="114"/>
      <c r="B135" s="107">
        <f>'Tax Invoice'!D130</f>
        <v>2</v>
      </c>
      <c r="C135" s="10" t="s">
        <v>799</v>
      </c>
      <c r="D135" s="10" t="s">
        <v>879</v>
      </c>
      <c r="E135" s="118" t="s">
        <v>25</v>
      </c>
      <c r="F135" s="136" t="s">
        <v>802</v>
      </c>
      <c r="G135" s="137"/>
      <c r="H135" s="11" t="s">
        <v>801</v>
      </c>
      <c r="I135" s="14">
        <f t="shared" si="6"/>
        <v>2.0099999999999998</v>
      </c>
      <c r="J135" s="14">
        <v>8.0399999999999991</v>
      </c>
      <c r="K135" s="109">
        <f t="shared" si="7"/>
        <v>4.0199999999999996</v>
      </c>
      <c r="L135" s="115"/>
    </row>
    <row r="136" spans="1:12" ht="36" customHeight="1">
      <c r="A136" s="114"/>
      <c r="B136" s="107">
        <f>'Tax Invoice'!D131</f>
        <v>2</v>
      </c>
      <c r="C136" s="10" t="s">
        <v>799</v>
      </c>
      <c r="D136" s="10" t="s">
        <v>879</v>
      </c>
      <c r="E136" s="118" t="s">
        <v>25</v>
      </c>
      <c r="F136" s="136" t="s">
        <v>803</v>
      </c>
      <c r="G136" s="137"/>
      <c r="H136" s="11" t="s">
        <v>801</v>
      </c>
      <c r="I136" s="14">
        <f t="shared" si="6"/>
        <v>2.0099999999999998</v>
      </c>
      <c r="J136" s="14">
        <v>8.0399999999999991</v>
      </c>
      <c r="K136" s="109">
        <f t="shared" si="7"/>
        <v>4.0199999999999996</v>
      </c>
      <c r="L136" s="115"/>
    </row>
    <row r="137" spans="1:12" ht="36" customHeight="1">
      <c r="A137" s="114"/>
      <c r="B137" s="107">
        <f>'Tax Invoice'!D132</f>
        <v>1</v>
      </c>
      <c r="C137" s="10" t="s">
        <v>799</v>
      </c>
      <c r="D137" s="10" t="s">
        <v>880</v>
      </c>
      <c r="E137" s="118" t="s">
        <v>26</v>
      </c>
      <c r="F137" s="136" t="s">
        <v>800</v>
      </c>
      <c r="G137" s="137"/>
      <c r="H137" s="11" t="s">
        <v>801</v>
      </c>
      <c r="I137" s="14">
        <f t="shared" si="6"/>
        <v>2.15</v>
      </c>
      <c r="J137" s="14">
        <v>8.6</v>
      </c>
      <c r="K137" s="109">
        <f t="shared" si="7"/>
        <v>2.15</v>
      </c>
      <c r="L137" s="115"/>
    </row>
    <row r="138" spans="1:12" ht="36" customHeight="1">
      <c r="A138" s="114"/>
      <c r="B138" s="107">
        <f>'Tax Invoice'!D133</f>
        <v>2</v>
      </c>
      <c r="C138" s="10" t="s">
        <v>799</v>
      </c>
      <c r="D138" s="10" t="s">
        <v>880</v>
      </c>
      <c r="E138" s="118" t="s">
        <v>26</v>
      </c>
      <c r="F138" s="136" t="s">
        <v>802</v>
      </c>
      <c r="G138" s="137"/>
      <c r="H138" s="11" t="s">
        <v>801</v>
      </c>
      <c r="I138" s="14">
        <f t="shared" si="6"/>
        <v>2.15</v>
      </c>
      <c r="J138" s="14">
        <v>8.6</v>
      </c>
      <c r="K138" s="109">
        <f t="shared" si="7"/>
        <v>4.3</v>
      </c>
      <c r="L138" s="115"/>
    </row>
    <row r="139" spans="1:12" ht="36" customHeight="1">
      <c r="A139" s="114"/>
      <c r="B139" s="107">
        <f>'Tax Invoice'!D134</f>
        <v>2</v>
      </c>
      <c r="C139" s="10" t="s">
        <v>799</v>
      </c>
      <c r="D139" s="10" t="s">
        <v>880</v>
      </c>
      <c r="E139" s="118" t="s">
        <v>26</v>
      </c>
      <c r="F139" s="136" t="s">
        <v>803</v>
      </c>
      <c r="G139" s="137"/>
      <c r="H139" s="11" t="s">
        <v>801</v>
      </c>
      <c r="I139" s="14">
        <f t="shared" si="6"/>
        <v>2.15</v>
      </c>
      <c r="J139" s="14">
        <v>8.6</v>
      </c>
      <c r="K139" s="109">
        <f t="shared" si="7"/>
        <v>4.3</v>
      </c>
      <c r="L139" s="115"/>
    </row>
    <row r="140" spans="1:12" ht="24" customHeight="1">
      <c r="A140" s="114"/>
      <c r="B140" s="107">
        <f>'Tax Invoice'!D135</f>
        <v>20</v>
      </c>
      <c r="C140" s="10" t="s">
        <v>804</v>
      </c>
      <c r="D140" s="10" t="s">
        <v>804</v>
      </c>
      <c r="E140" s="118" t="s">
        <v>107</v>
      </c>
      <c r="F140" s="136"/>
      <c r="G140" s="137"/>
      <c r="H140" s="11" t="s">
        <v>805</v>
      </c>
      <c r="I140" s="14">
        <f t="shared" si="6"/>
        <v>0.17</v>
      </c>
      <c r="J140" s="14">
        <v>0.65</v>
      </c>
      <c r="K140" s="109">
        <f t="shared" si="7"/>
        <v>3.4000000000000004</v>
      </c>
      <c r="L140" s="115"/>
    </row>
    <row r="141" spans="1:12" ht="36" customHeight="1">
      <c r="A141" s="114"/>
      <c r="B141" s="107">
        <f>'Tax Invoice'!D136</f>
        <v>2</v>
      </c>
      <c r="C141" s="10" t="s">
        <v>806</v>
      </c>
      <c r="D141" s="10" t="s">
        <v>806</v>
      </c>
      <c r="E141" s="118"/>
      <c r="F141" s="136"/>
      <c r="G141" s="137"/>
      <c r="H141" s="11" t="s">
        <v>807</v>
      </c>
      <c r="I141" s="14">
        <f t="shared" si="6"/>
        <v>0.55000000000000004</v>
      </c>
      <c r="J141" s="14">
        <v>2.2000000000000002</v>
      </c>
      <c r="K141" s="109">
        <f t="shared" si="7"/>
        <v>1.1000000000000001</v>
      </c>
      <c r="L141" s="115"/>
    </row>
    <row r="142" spans="1:12" ht="24" customHeight="1">
      <c r="A142" s="114"/>
      <c r="B142" s="107">
        <f>'Tax Invoice'!D137</f>
        <v>4</v>
      </c>
      <c r="C142" s="10" t="s">
        <v>808</v>
      </c>
      <c r="D142" s="10" t="s">
        <v>881</v>
      </c>
      <c r="E142" s="118" t="s">
        <v>780</v>
      </c>
      <c r="F142" s="136"/>
      <c r="G142" s="137"/>
      <c r="H142" s="11" t="s">
        <v>809</v>
      </c>
      <c r="I142" s="14">
        <f t="shared" si="6"/>
        <v>0.88</v>
      </c>
      <c r="J142" s="14">
        <v>3.51</v>
      </c>
      <c r="K142" s="109">
        <f t="shared" si="7"/>
        <v>3.52</v>
      </c>
      <c r="L142" s="115"/>
    </row>
    <row r="143" spans="1:12" ht="24" customHeight="1">
      <c r="A143" s="114"/>
      <c r="B143" s="107">
        <f>'Tax Invoice'!D138</f>
        <v>4</v>
      </c>
      <c r="C143" s="10" t="s">
        <v>808</v>
      </c>
      <c r="D143" s="10" t="s">
        <v>882</v>
      </c>
      <c r="E143" s="118" t="s">
        <v>782</v>
      </c>
      <c r="F143" s="136"/>
      <c r="G143" s="137"/>
      <c r="H143" s="11" t="s">
        <v>809</v>
      </c>
      <c r="I143" s="14">
        <f t="shared" si="6"/>
        <v>0.88</v>
      </c>
      <c r="J143" s="14">
        <v>3.51</v>
      </c>
      <c r="K143" s="109">
        <f t="shared" si="7"/>
        <v>3.52</v>
      </c>
      <c r="L143" s="115"/>
    </row>
    <row r="144" spans="1:12" ht="24" customHeight="1">
      <c r="A144" s="114"/>
      <c r="B144" s="107">
        <f>'Tax Invoice'!D139</f>
        <v>4</v>
      </c>
      <c r="C144" s="10" t="s">
        <v>808</v>
      </c>
      <c r="D144" s="10" t="s">
        <v>883</v>
      </c>
      <c r="E144" s="118" t="s">
        <v>793</v>
      </c>
      <c r="F144" s="136"/>
      <c r="G144" s="137"/>
      <c r="H144" s="11" t="s">
        <v>809</v>
      </c>
      <c r="I144" s="14">
        <f t="shared" si="6"/>
        <v>0.88</v>
      </c>
      <c r="J144" s="14">
        <v>3.51</v>
      </c>
      <c r="K144" s="109">
        <f t="shared" si="7"/>
        <v>3.52</v>
      </c>
      <c r="L144" s="115"/>
    </row>
    <row r="145" spans="1:12" ht="24" customHeight="1">
      <c r="A145" s="114"/>
      <c r="B145" s="107">
        <f>'Tax Invoice'!D140</f>
        <v>4</v>
      </c>
      <c r="C145" s="10" t="s">
        <v>808</v>
      </c>
      <c r="D145" s="10" t="s">
        <v>884</v>
      </c>
      <c r="E145" s="118" t="s">
        <v>794</v>
      </c>
      <c r="F145" s="136"/>
      <c r="G145" s="137"/>
      <c r="H145" s="11" t="s">
        <v>809</v>
      </c>
      <c r="I145" s="14">
        <f t="shared" si="6"/>
        <v>0.88</v>
      </c>
      <c r="J145" s="14">
        <v>3.51</v>
      </c>
      <c r="K145" s="109">
        <f t="shared" si="7"/>
        <v>3.52</v>
      </c>
      <c r="L145" s="115"/>
    </row>
    <row r="146" spans="1:12" ht="24" customHeight="1">
      <c r="A146" s="114"/>
      <c r="B146" s="107">
        <f>'Tax Invoice'!D141</f>
        <v>2</v>
      </c>
      <c r="C146" s="10" t="s">
        <v>808</v>
      </c>
      <c r="D146" s="10" t="s">
        <v>885</v>
      </c>
      <c r="E146" s="118" t="s">
        <v>797</v>
      </c>
      <c r="F146" s="136"/>
      <c r="G146" s="137"/>
      <c r="H146" s="11" t="s">
        <v>809</v>
      </c>
      <c r="I146" s="14">
        <f t="shared" si="6"/>
        <v>0.88</v>
      </c>
      <c r="J146" s="14">
        <v>3.51</v>
      </c>
      <c r="K146" s="109">
        <f t="shared" si="7"/>
        <v>1.76</v>
      </c>
      <c r="L146" s="115"/>
    </row>
    <row r="147" spans="1:12" ht="24" customHeight="1">
      <c r="A147" s="114"/>
      <c r="B147" s="107">
        <f>'Tax Invoice'!D142</f>
        <v>2</v>
      </c>
      <c r="C147" s="10" t="s">
        <v>808</v>
      </c>
      <c r="D147" s="10" t="s">
        <v>886</v>
      </c>
      <c r="E147" s="118" t="s">
        <v>798</v>
      </c>
      <c r="F147" s="136"/>
      <c r="G147" s="137"/>
      <c r="H147" s="11" t="s">
        <v>809</v>
      </c>
      <c r="I147" s="14">
        <f t="shared" si="6"/>
        <v>0.88</v>
      </c>
      <c r="J147" s="14">
        <v>3.51</v>
      </c>
      <c r="K147" s="109">
        <f t="shared" si="7"/>
        <v>1.76</v>
      </c>
      <c r="L147" s="115"/>
    </row>
    <row r="148" spans="1:12" ht="24" customHeight="1">
      <c r="A148" s="114"/>
      <c r="B148" s="107">
        <f>'Tax Invoice'!D143</f>
        <v>2</v>
      </c>
      <c r="C148" s="10" t="s">
        <v>810</v>
      </c>
      <c r="D148" s="10" t="s">
        <v>810</v>
      </c>
      <c r="E148" s="118" t="s">
        <v>28</v>
      </c>
      <c r="F148" s="136" t="s">
        <v>751</v>
      </c>
      <c r="G148" s="137"/>
      <c r="H148" s="11" t="s">
        <v>811</v>
      </c>
      <c r="I148" s="14">
        <f t="shared" si="6"/>
        <v>0.39</v>
      </c>
      <c r="J148" s="14">
        <v>1.53</v>
      </c>
      <c r="K148" s="109">
        <f t="shared" si="7"/>
        <v>0.78</v>
      </c>
      <c r="L148" s="115"/>
    </row>
    <row r="149" spans="1:12" ht="12" customHeight="1">
      <c r="A149" s="114"/>
      <c r="B149" s="107">
        <f>'Tax Invoice'!D144</f>
        <v>2</v>
      </c>
      <c r="C149" s="10" t="s">
        <v>812</v>
      </c>
      <c r="D149" s="10" t="s">
        <v>812</v>
      </c>
      <c r="E149" s="118" t="s">
        <v>273</v>
      </c>
      <c r="F149" s="136"/>
      <c r="G149" s="137"/>
      <c r="H149" s="11" t="s">
        <v>813</v>
      </c>
      <c r="I149" s="14">
        <f t="shared" si="6"/>
        <v>0.38</v>
      </c>
      <c r="J149" s="14">
        <v>1.5</v>
      </c>
      <c r="K149" s="109">
        <f t="shared" si="7"/>
        <v>0.76</v>
      </c>
      <c r="L149" s="115"/>
    </row>
    <row r="150" spans="1:12" ht="12" customHeight="1">
      <c r="A150" s="114"/>
      <c r="B150" s="107">
        <f>'Tax Invoice'!D145</f>
        <v>2</v>
      </c>
      <c r="C150" s="10" t="s">
        <v>812</v>
      </c>
      <c r="D150" s="10" t="s">
        <v>812</v>
      </c>
      <c r="E150" s="118" t="s">
        <v>110</v>
      </c>
      <c r="F150" s="136"/>
      <c r="G150" s="137"/>
      <c r="H150" s="11" t="s">
        <v>813</v>
      </c>
      <c r="I150" s="14">
        <f t="shared" si="6"/>
        <v>0.38</v>
      </c>
      <c r="J150" s="14">
        <v>1.5</v>
      </c>
      <c r="K150" s="109">
        <f t="shared" si="7"/>
        <v>0.76</v>
      </c>
      <c r="L150" s="115"/>
    </row>
    <row r="151" spans="1:12" ht="12" customHeight="1">
      <c r="A151" s="114"/>
      <c r="B151" s="107">
        <f>'Tax Invoice'!D146</f>
        <v>2</v>
      </c>
      <c r="C151" s="10" t="s">
        <v>812</v>
      </c>
      <c r="D151" s="10" t="s">
        <v>812</v>
      </c>
      <c r="E151" s="118" t="s">
        <v>673</v>
      </c>
      <c r="F151" s="136"/>
      <c r="G151" s="137"/>
      <c r="H151" s="11" t="s">
        <v>813</v>
      </c>
      <c r="I151" s="14">
        <f t="shared" ref="I151:I182" si="8">ROUNDUP(J151*$N$1,2)</f>
        <v>0.38</v>
      </c>
      <c r="J151" s="14">
        <v>1.5</v>
      </c>
      <c r="K151" s="109">
        <f t="shared" ref="K151:K182" si="9">I151*B151</f>
        <v>0.76</v>
      </c>
      <c r="L151" s="115"/>
    </row>
    <row r="152" spans="1:12" ht="12" customHeight="1">
      <c r="A152" s="114"/>
      <c r="B152" s="107">
        <f>'Tax Invoice'!D147</f>
        <v>2</v>
      </c>
      <c r="C152" s="10" t="s">
        <v>812</v>
      </c>
      <c r="D152" s="10" t="s">
        <v>812</v>
      </c>
      <c r="E152" s="118" t="s">
        <v>484</v>
      </c>
      <c r="F152" s="136"/>
      <c r="G152" s="137"/>
      <c r="H152" s="11" t="s">
        <v>813</v>
      </c>
      <c r="I152" s="14">
        <f t="shared" si="8"/>
        <v>0.38</v>
      </c>
      <c r="J152" s="14">
        <v>1.5</v>
      </c>
      <c r="K152" s="109">
        <f t="shared" si="9"/>
        <v>0.76</v>
      </c>
      <c r="L152" s="115"/>
    </row>
    <row r="153" spans="1:12" ht="12" customHeight="1">
      <c r="A153" s="114"/>
      <c r="B153" s="107">
        <f>'Tax Invoice'!D148</f>
        <v>2</v>
      </c>
      <c r="C153" s="10" t="s">
        <v>812</v>
      </c>
      <c r="D153" s="10" t="s">
        <v>812</v>
      </c>
      <c r="E153" s="118" t="s">
        <v>751</v>
      </c>
      <c r="F153" s="136"/>
      <c r="G153" s="137"/>
      <c r="H153" s="11" t="s">
        <v>813</v>
      </c>
      <c r="I153" s="14">
        <f t="shared" si="8"/>
        <v>0.38</v>
      </c>
      <c r="J153" s="14">
        <v>1.5</v>
      </c>
      <c r="K153" s="109">
        <f t="shared" si="9"/>
        <v>0.76</v>
      </c>
      <c r="L153" s="115"/>
    </row>
    <row r="154" spans="1:12" ht="12" customHeight="1">
      <c r="A154" s="114"/>
      <c r="B154" s="107">
        <f>'Tax Invoice'!D149</f>
        <v>2</v>
      </c>
      <c r="C154" s="10" t="s">
        <v>812</v>
      </c>
      <c r="D154" s="10" t="s">
        <v>812</v>
      </c>
      <c r="E154" s="118" t="s">
        <v>814</v>
      </c>
      <c r="F154" s="136"/>
      <c r="G154" s="137"/>
      <c r="H154" s="11" t="s">
        <v>813</v>
      </c>
      <c r="I154" s="14">
        <f t="shared" si="8"/>
        <v>0.38</v>
      </c>
      <c r="J154" s="14">
        <v>1.5</v>
      </c>
      <c r="K154" s="109">
        <f t="shared" si="9"/>
        <v>0.76</v>
      </c>
      <c r="L154" s="115"/>
    </row>
    <row r="155" spans="1:12" ht="12" customHeight="1">
      <c r="A155" s="114"/>
      <c r="B155" s="107">
        <f>'Tax Invoice'!D150</f>
        <v>2</v>
      </c>
      <c r="C155" s="10" t="s">
        <v>812</v>
      </c>
      <c r="D155" s="10" t="s">
        <v>812</v>
      </c>
      <c r="E155" s="118" t="s">
        <v>752</v>
      </c>
      <c r="F155" s="136"/>
      <c r="G155" s="137"/>
      <c r="H155" s="11" t="s">
        <v>813</v>
      </c>
      <c r="I155" s="14">
        <f t="shared" si="8"/>
        <v>0.38</v>
      </c>
      <c r="J155" s="14">
        <v>1.5</v>
      </c>
      <c r="K155" s="109">
        <f t="shared" si="9"/>
        <v>0.76</v>
      </c>
      <c r="L155" s="115"/>
    </row>
    <row r="156" spans="1:12" ht="12" customHeight="1">
      <c r="A156" s="114"/>
      <c r="B156" s="107">
        <f>'Tax Invoice'!D151</f>
        <v>2</v>
      </c>
      <c r="C156" s="10" t="s">
        <v>812</v>
      </c>
      <c r="D156" s="10" t="s">
        <v>812</v>
      </c>
      <c r="E156" s="118" t="s">
        <v>753</v>
      </c>
      <c r="F156" s="136"/>
      <c r="G156" s="137"/>
      <c r="H156" s="11" t="s">
        <v>813</v>
      </c>
      <c r="I156" s="14">
        <f t="shared" si="8"/>
        <v>0.38</v>
      </c>
      <c r="J156" s="14">
        <v>1.5</v>
      </c>
      <c r="K156" s="109">
        <f t="shared" si="9"/>
        <v>0.76</v>
      </c>
      <c r="L156" s="115"/>
    </row>
    <row r="157" spans="1:12" ht="12" customHeight="1">
      <c r="A157" s="114"/>
      <c r="B157" s="107">
        <f>'Tax Invoice'!D152</f>
        <v>2</v>
      </c>
      <c r="C157" s="10" t="s">
        <v>812</v>
      </c>
      <c r="D157" s="10" t="s">
        <v>812</v>
      </c>
      <c r="E157" s="118" t="s">
        <v>754</v>
      </c>
      <c r="F157" s="136"/>
      <c r="G157" s="137"/>
      <c r="H157" s="11" t="s">
        <v>813</v>
      </c>
      <c r="I157" s="14">
        <f t="shared" si="8"/>
        <v>0.38</v>
      </c>
      <c r="J157" s="14">
        <v>1.5</v>
      </c>
      <c r="K157" s="109">
        <f t="shared" si="9"/>
        <v>0.76</v>
      </c>
      <c r="L157" s="115"/>
    </row>
    <row r="158" spans="1:12" ht="24" customHeight="1">
      <c r="A158" s="114"/>
      <c r="B158" s="107">
        <f>'Tax Invoice'!D153</f>
        <v>1</v>
      </c>
      <c r="C158" s="10" t="s">
        <v>815</v>
      </c>
      <c r="D158" s="10" t="s">
        <v>815</v>
      </c>
      <c r="E158" s="118" t="s">
        <v>273</v>
      </c>
      <c r="F158" s="136"/>
      <c r="G158" s="137"/>
      <c r="H158" s="11" t="s">
        <v>816</v>
      </c>
      <c r="I158" s="14">
        <f t="shared" si="8"/>
        <v>0.18000000000000002</v>
      </c>
      <c r="J158" s="14">
        <v>0.69</v>
      </c>
      <c r="K158" s="109">
        <f t="shared" si="9"/>
        <v>0.18000000000000002</v>
      </c>
      <c r="L158" s="115"/>
    </row>
    <row r="159" spans="1:12" ht="24" customHeight="1">
      <c r="A159" s="114"/>
      <c r="B159" s="107">
        <f>'Tax Invoice'!D154</f>
        <v>1</v>
      </c>
      <c r="C159" s="10" t="s">
        <v>815</v>
      </c>
      <c r="D159" s="10" t="s">
        <v>815</v>
      </c>
      <c r="E159" s="118" t="s">
        <v>110</v>
      </c>
      <c r="F159" s="136"/>
      <c r="G159" s="137"/>
      <c r="H159" s="11" t="s">
        <v>816</v>
      </c>
      <c r="I159" s="14">
        <f t="shared" si="8"/>
        <v>0.18000000000000002</v>
      </c>
      <c r="J159" s="14">
        <v>0.69</v>
      </c>
      <c r="K159" s="109">
        <f t="shared" si="9"/>
        <v>0.18000000000000002</v>
      </c>
      <c r="L159" s="115"/>
    </row>
    <row r="160" spans="1:12" ht="24" customHeight="1">
      <c r="A160" s="114"/>
      <c r="B160" s="107">
        <f>'Tax Invoice'!D155</f>
        <v>1</v>
      </c>
      <c r="C160" s="10" t="s">
        <v>815</v>
      </c>
      <c r="D160" s="10" t="s">
        <v>815</v>
      </c>
      <c r="E160" s="118" t="s">
        <v>673</v>
      </c>
      <c r="F160" s="136"/>
      <c r="G160" s="137"/>
      <c r="H160" s="11" t="s">
        <v>816</v>
      </c>
      <c r="I160" s="14">
        <f t="shared" si="8"/>
        <v>0.18000000000000002</v>
      </c>
      <c r="J160" s="14">
        <v>0.69</v>
      </c>
      <c r="K160" s="109">
        <f t="shared" si="9"/>
        <v>0.18000000000000002</v>
      </c>
      <c r="L160" s="115"/>
    </row>
    <row r="161" spans="1:12" ht="24" customHeight="1">
      <c r="A161" s="114"/>
      <c r="B161" s="107">
        <f>'Tax Invoice'!D156</f>
        <v>1</v>
      </c>
      <c r="C161" s="10" t="s">
        <v>815</v>
      </c>
      <c r="D161" s="10" t="s">
        <v>815</v>
      </c>
      <c r="E161" s="118" t="s">
        <v>484</v>
      </c>
      <c r="F161" s="136"/>
      <c r="G161" s="137"/>
      <c r="H161" s="11" t="s">
        <v>816</v>
      </c>
      <c r="I161" s="14">
        <f t="shared" si="8"/>
        <v>0.18000000000000002</v>
      </c>
      <c r="J161" s="14">
        <v>0.69</v>
      </c>
      <c r="K161" s="109">
        <f t="shared" si="9"/>
        <v>0.18000000000000002</v>
      </c>
      <c r="L161" s="115"/>
    </row>
    <row r="162" spans="1:12" ht="24" customHeight="1">
      <c r="A162" s="114"/>
      <c r="B162" s="107">
        <f>'Tax Invoice'!D157</f>
        <v>1</v>
      </c>
      <c r="C162" s="10" t="s">
        <v>815</v>
      </c>
      <c r="D162" s="10" t="s">
        <v>815</v>
      </c>
      <c r="E162" s="118" t="s">
        <v>751</v>
      </c>
      <c r="F162" s="136"/>
      <c r="G162" s="137"/>
      <c r="H162" s="11" t="s">
        <v>816</v>
      </c>
      <c r="I162" s="14">
        <f t="shared" si="8"/>
        <v>0.18000000000000002</v>
      </c>
      <c r="J162" s="14">
        <v>0.69</v>
      </c>
      <c r="K162" s="109">
        <f t="shared" si="9"/>
        <v>0.18000000000000002</v>
      </c>
      <c r="L162" s="115"/>
    </row>
    <row r="163" spans="1:12" ht="24" customHeight="1">
      <c r="A163" s="114"/>
      <c r="B163" s="107">
        <f>'Tax Invoice'!D158</f>
        <v>1</v>
      </c>
      <c r="C163" s="10" t="s">
        <v>815</v>
      </c>
      <c r="D163" s="10" t="s">
        <v>815</v>
      </c>
      <c r="E163" s="118" t="s">
        <v>814</v>
      </c>
      <c r="F163" s="136"/>
      <c r="G163" s="137"/>
      <c r="H163" s="11" t="s">
        <v>816</v>
      </c>
      <c r="I163" s="14">
        <f t="shared" si="8"/>
        <v>0.18000000000000002</v>
      </c>
      <c r="J163" s="14">
        <v>0.69</v>
      </c>
      <c r="K163" s="109">
        <f t="shared" si="9"/>
        <v>0.18000000000000002</v>
      </c>
      <c r="L163" s="115"/>
    </row>
    <row r="164" spans="1:12" ht="24" customHeight="1">
      <c r="A164" s="114"/>
      <c r="B164" s="107">
        <f>'Tax Invoice'!D159</f>
        <v>1</v>
      </c>
      <c r="C164" s="10" t="s">
        <v>815</v>
      </c>
      <c r="D164" s="10" t="s">
        <v>815</v>
      </c>
      <c r="E164" s="118" t="s">
        <v>752</v>
      </c>
      <c r="F164" s="136"/>
      <c r="G164" s="137"/>
      <c r="H164" s="11" t="s">
        <v>816</v>
      </c>
      <c r="I164" s="14">
        <f t="shared" si="8"/>
        <v>0.18000000000000002</v>
      </c>
      <c r="J164" s="14">
        <v>0.69</v>
      </c>
      <c r="K164" s="109">
        <f t="shared" si="9"/>
        <v>0.18000000000000002</v>
      </c>
      <c r="L164" s="115"/>
    </row>
    <row r="165" spans="1:12" ht="24" customHeight="1">
      <c r="A165" s="114"/>
      <c r="B165" s="107">
        <f>'Tax Invoice'!D160</f>
        <v>1</v>
      </c>
      <c r="C165" s="10" t="s">
        <v>815</v>
      </c>
      <c r="D165" s="10" t="s">
        <v>815</v>
      </c>
      <c r="E165" s="118" t="s">
        <v>753</v>
      </c>
      <c r="F165" s="136"/>
      <c r="G165" s="137"/>
      <c r="H165" s="11" t="s">
        <v>816</v>
      </c>
      <c r="I165" s="14">
        <f t="shared" si="8"/>
        <v>0.18000000000000002</v>
      </c>
      <c r="J165" s="14">
        <v>0.69</v>
      </c>
      <c r="K165" s="109">
        <f t="shared" si="9"/>
        <v>0.18000000000000002</v>
      </c>
      <c r="L165" s="115"/>
    </row>
    <row r="166" spans="1:12" ht="24" customHeight="1">
      <c r="A166" s="114"/>
      <c r="B166" s="107">
        <f>'Tax Invoice'!D161</f>
        <v>1</v>
      </c>
      <c r="C166" s="10" t="s">
        <v>815</v>
      </c>
      <c r="D166" s="10" t="s">
        <v>815</v>
      </c>
      <c r="E166" s="118" t="s">
        <v>754</v>
      </c>
      <c r="F166" s="136"/>
      <c r="G166" s="137"/>
      <c r="H166" s="11" t="s">
        <v>816</v>
      </c>
      <c r="I166" s="14">
        <f t="shared" si="8"/>
        <v>0.18000000000000002</v>
      </c>
      <c r="J166" s="14">
        <v>0.69</v>
      </c>
      <c r="K166" s="109">
        <f t="shared" si="9"/>
        <v>0.18000000000000002</v>
      </c>
      <c r="L166" s="115"/>
    </row>
    <row r="167" spans="1:12" ht="24" customHeight="1">
      <c r="A167" s="114"/>
      <c r="B167" s="107">
        <f>'Tax Invoice'!D162</f>
        <v>1</v>
      </c>
      <c r="C167" s="10" t="s">
        <v>817</v>
      </c>
      <c r="D167" s="10" t="s">
        <v>817</v>
      </c>
      <c r="E167" s="118" t="s">
        <v>273</v>
      </c>
      <c r="F167" s="136"/>
      <c r="G167" s="137"/>
      <c r="H167" s="11" t="s">
        <v>818</v>
      </c>
      <c r="I167" s="14">
        <f t="shared" si="8"/>
        <v>0.2</v>
      </c>
      <c r="J167" s="14">
        <v>0.79</v>
      </c>
      <c r="K167" s="109">
        <f t="shared" si="9"/>
        <v>0.2</v>
      </c>
      <c r="L167" s="115"/>
    </row>
    <row r="168" spans="1:12" ht="24" customHeight="1">
      <c r="A168" s="114"/>
      <c r="B168" s="107">
        <f>'Tax Invoice'!D163</f>
        <v>1</v>
      </c>
      <c r="C168" s="10" t="s">
        <v>817</v>
      </c>
      <c r="D168" s="10" t="s">
        <v>817</v>
      </c>
      <c r="E168" s="118" t="s">
        <v>110</v>
      </c>
      <c r="F168" s="136"/>
      <c r="G168" s="137"/>
      <c r="H168" s="11" t="s">
        <v>818</v>
      </c>
      <c r="I168" s="14">
        <f t="shared" si="8"/>
        <v>0.2</v>
      </c>
      <c r="J168" s="14">
        <v>0.79</v>
      </c>
      <c r="K168" s="109">
        <f t="shared" si="9"/>
        <v>0.2</v>
      </c>
      <c r="L168" s="115"/>
    </row>
    <row r="169" spans="1:12" ht="24" customHeight="1">
      <c r="A169" s="114"/>
      <c r="B169" s="107">
        <f>'Tax Invoice'!D164</f>
        <v>1</v>
      </c>
      <c r="C169" s="10" t="s">
        <v>817</v>
      </c>
      <c r="D169" s="10" t="s">
        <v>817</v>
      </c>
      <c r="E169" s="118" t="s">
        <v>673</v>
      </c>
      <c r="F169" s="136"/>
      <c r="G169" s="137"/>
      <c r="H169" s="11" t="s">
        <v>818</v>
      </c>
      <c r="I169" s="14">
        <f t="shared" si="8"/>
        <v>0.2</v>
      </c>
      <c r="J169" s="14">
        <v>0.79</v>
      </c>
      <c r="K169" s="109">
        <f t="shared" si="9"/>
        <v>0.2</v>
      </c>
      <c r="L169" s="115"/>
    </row>
    <row r="170" spans="1:12" ht="24" customHeight="1">
      <c r="A170" s="114"/>
      <c r="B170" s="107">
        <f>'Tax Invoice'!D165</f>
        <v>1</v>
      </c>
      <c r="C170" s="10" t="s">
        <v>817</v>
      </c>
      <c r="D170" s="10" t="s">
        <v>817</v>
      </c>
      <c r="E170" s="118" t="s">
        <v>484</v>
      </c>
      <c r="F170" s="136"/>
      <c r="G170" s="137"/>
      <c r="H170" s="11" t="s">
        <v>818</v>
      </c>
      <c r="I170" s="14">
        <f t="shared" si="8"/>
        <v>0.2</v>
      </c>
      <c r="J170" s="14">
        <v>0.79</v>
      </c>
      <c r="K170" s="109">
        <f t="shared" si="9"/>
        <v>0.2</v>
      </c>
      <c r="L170" s="115"/>
    </row>
    <row r="171" spans="1:12" ht="24" customHeight="1">
      <c r="A171" s="114"/>
      <c r="B171" s="107">
        <f>'Tax Invoice'!D166</f>
        <v>1</v>
      </c>
      <c r="C171" s="10" t="s">
        <v>817</v>
      </c>
      <c r="D171" s="10" t="s">
        <v>817</v>
      </c>
      <c r="E171" s="118" t="s">
        <v>751</v>
      </c>
      <c r="F171" s="136"/>
      <c r="G171" s="137"/>
      <c r="H171" s="11" t="s">
        <v>818</v>
      </c>
      <c r="I171" s="14">
        <f t="shared" si="8"/>
        <v>0.2</v>
      </c>
      <c r="J171" s="14">
        <v>0.79</v>
      </c>
      <c r="K171" s="109">
        <f t="shared" si="9"/>
        <v>0.2</v>
      </c>
      <c r="L171" s="115"/>
    </row>
    <row r="172" spans="1:12" ht="24" customHeight="1">
      <c r="A172" s="114"/>
      <c r="B172" s="107">
        <f>'Tax Invoice'!D167</f>
        <v>1</v>
      </c>
      <c r="C172" s="10" t="s">
        <v>817</v>
      </c>
      <c r="D172" s="10" t="s">
        <v>817</v>
      </c>
      <c r="E172" s="118" t="s">
        <v>752</v>
      </c>
      <c r="F172" s="136"/>
      <c r="G172" s="137"/>
      <c r="H172" s="11" t="s">
        <v>818</v>
      </c>
      <c r="I172" s="14">
        <f t="shared" si="8"/>
        <v>0.2</v>
      </c>
      <c r="J172" s="14">
        <v>0.79</v>
      </c>
      <c r="K172" s="109">
        <f t="shared" si="9"/>
        <v>0.2</v>
      </c>
      <c r="L172" s="115"/>
    </row>
    <row r="173" spans="1:12" ht="24" customHeight="1">
      <c r="A173" s="114"/>
      <c r="B173" s="107">
        <f>'Tax Invoice'!D168</f>
        <v>1</v>
      </c>
      <c r="C173" s="10" t="s">
        <v>817</v>
      </c>
      <c r="D173" s="10" t="s">
        <v>817</v>
      </c>
      <c r="E173" s="118" t="s">
        <v>753</v>
      </c>
      <c r="F173" s="136"/>
      <c r="G173" s="137"/>
      <c r="H173" s="11" t="s">
        <v>818</v>
      </c>
      <c r="I173" s="14">
        <f t="shared" si="8"/>
        <v>0.2</v>
      </c>
      <c r="J173" s="14">
        <v>0.79</v>
      </c>
      <c r="K173" s="109">
        <f t="shared" si="9"/>
        <v>0.2</v>
      </c>
      <c r="L173" s="115"/>
    </row>
    <row r="174" spans="1:12" ht="24" customHeight="1">
      <c r="A174" s="114"/>
      <c r="B174" s="107">
        <f>'Tax Invoice'!D169</f>
        <v>1</v>
      </c>
      <c r="C174" s="10" t="s">
        <v>817</v>
      </c>
      <c r="D174" s="10" t="s">
        <v>817</v>
      </c>
      <c r="E174" s="118" t="s">
        <v>754</v>
      </c>
      <c r="F174" s="136"/>
      <c r="G174" s="137"/>
      <c r="H174" s="11" t="s">
        <v>818</v>
      </c>
      <c r="I174" s="14">
        <f t="shared" si="8"/>
        <v>0.2</v>
      </c>
      <c r="J174" s="14">
        <v>0.79</v>
      </c>
      <c r="K174" s="109">
        <f t="shared" si="9"/>
        <v>0.2</v>
      </c>
      <c r="L174" s="115"/>
    </row>
    <row r="175" spans="1:12" ht="24" customHeight="1">
      <c r="A175" s="114"/>
      <c r="B175" s="107">
        <f>'Tax Invoice'!D170</f>
        <v>5</v>
      </c>
      <c r="C175" s="10" t="s">
        <v>819</v>
      </c>
      <c r="D175" s="10" t="s">
        <v>819</v>
      </c>
      <c r="E175" s="118" t="s">
        <v>583</v>
      </c>
      <c r="F175" s="136"/>
      <c r="G175" s="137"/>
      <c r="H175" s="11" t="s">
        <v>820</v>
      </c>
      <c r="I175" s="14">
        <f t="shared" si="8"/>
        <v>0.15</v>
      </c>
      <c r="J175" s="14">
        <v>0.6</v>
      </c>
      <c r="K175" s="109">
        <f t="shared" si="9"/>
        <v>0.75</v>
      </c>
      <c r="L175" s="115"/>
    </row>
    <row r="176" spans="1:12" ht="24" customHeight="1">
      <c r="A176" s="114"/>
      <c r="B176" s="107">
        <f>'Tax Invoice'!D171</f>
        <v>1</v>
      </c>
      <c r="C176" s="10" t="s">
        <v>819</v>
      </c>
      <c r="D176" s="10" t="s">
        <v>819</v>
      </c>
      <c r="E176" s="118" t="s">
        <v>673</v>
      </c>
      <c r="F176" s="136"/>
      <c r="G176" s="137"/>
      <c r="H176" s="11" t="s">
        <v>820</v>
      </c>
      <c r="I176" s="14">
        <f t="shared" si="8"/>
        <v>0.15</v>
      </c>
      <c r="J176" s="14">
        <v>0.6</v>
      </c>
      <c r="K176" s="109">
        <f t="shared" si="9"/>
        <v>0.15</v>
      </c>
      <c r="L176" s="115"/>
    </row>
    <row r="177" spans="1:12" ht="24" customHeight="1">
      <c r="A177" s="114"/>
      <c r="B177" s="107">
        <f>'Tax Invoice'!D172</f>
        <v>1</v>
      </c>
      <c r="C177" s="10" t="s">
        <v>819</v>
      </c>
      <c r="D177" s="10" t="s">
        <v>819</v>
      </c>
      <c r="E177" s="118" t="s">
        <v>484</v>
      </c>
      <c r="F177" s="136"/>
      <c r="G177" s="137"/>
      <c r="H177" s="11" t="s">
        <v>820</v>
      </c>
      <c r="I177" s="14">
        <f t="shared" si="8"/>
        <v>0.15</v>
      </c>
      <c r="J177" s="14">
        <v>0.6</v>
      </c>
      <c r="K177" s="109">
        <f t="shared" si="9"/>
        <v>0.15</v>
      </c>
      <c r="L177" s="115"/>
    </row>
    <row r="178" spans="1:12" ht="24" customHeight="1">
      <c r="A178" s="114"/>
      <c r="B178" s="107">
        <f>'Tax Invoice'!D173</f>
        <v>1</v>
      </c>
      <c r="C178" s="10" t="s">
        <v>819</v>
      </c>
      <c r="D178" s="10" t="s">
        <v>819</v>
      </c>
      <c r="E178" s="118" t="s">
        <v>751</v>
      </c>
      <c r="F178" s="136"/>
      <c r="G178" s="137"/>
      <c r="H178" s="11" t="s">
        <v>820</v>
      </c>
      <c r="I178" s="14">
        <f t="shared" si="8"/>
        <v>0.15</v>
      </c>
      <c r="J178" s="14">
        <v>0.6</v>
      </c>
      <c r="K178" s="109">
        <f t="shared" si="9"/>
        <v>0.15</v>
      </c>
      <c r="L178" s="115"/>
    </row>
    <row r="179" spans="1:12" ht="24" customHeight="1">
      <c r="A179" s="114"/>
      <c r="B179" s="107">
        <f>'Tax Invoice'!D174</f>
        <v>2</v>
      </c>
      <c r="C179" s="10" t="s">
        <v>819</v>
      </c>
      <c r="D179" s="10" t="s">
        <v>819</v>
      </c>
      <c r="E179" s="118" t="s">
        <v>752</v>
      </c>
      <c r="F179" s="136"/>
      <c r="G179" s="137"/>
      <c r="H179" s="11" t="s">
        <v>820</v>
      </c>
      <c r="I179" s="14">
        <f t="shared" si="8"/>
        <v>0.15</v>
      </c>
      <c r="J179" s="14">
        <v>0.6</v>
      </c>
      <c r="K179" s="109">
        <f t="shared" si="9"/>
        <v>0.3</v>
      </c>
      <c r="L179" s="115"/>
    </row>
    <row r="180" spans="1:12" ht="24" customHeight="1">
      <c r="A180" s="114"/>
      <c r="B180" s="107">
        <f>'Tax Invoice'!D175</f>
        <v>1</v>
      </c>
      <c r="C180" s="10" t="s">
        <v>819</v>
      </c>
      <c r="D180" s="10" t="s">
        <v>819</v>
      </c>
      <c r="E180" s="118" t="s">
        <v>753</v>
      </c>
      <c r="F180" s="136"/>
      <c r="G180" s="137"/>
      <c r="H180" s="11" t="s">
        <v>820</v>
      </c>
      <c r="I180" s="14">
        <f t="shared" si="8"/>
        <v>0.15</v>
      </c>
      <c r="J180" s="14">
        <v>0.6</v>
      </c>
      <c r="K180" s="109">
        <f t="shared" si="9"/>
        <v>0.15</v>
      </c>
      <c r="L180" s="115"/>
    </row>
    <row r="181" spans="1:12" ht="24" customHeight="1">
      <c r="A181" s="114"/>
      <c r="B181" s="107">
        <f>'Tax Invoice'!D176</f>
        <v>2</v>
      </c>
      <c r="C181" s="10" t="s">
        <v>821</v>
      </c>
      <c r="D181" s="10" t="s">
        <v>821</v>
      </c>
      <c r="E181" s="118" t="s">
        <v>273</v>
      </c>
      <c r="F181" s="136"/>
      <c r="G181" s="137"/>
      <c r="H181" s="11" t="s">
        <v>822</v>
      </c>
      <c r="I181" s="14">
        <f t="shared" si="8"/>
        <v>0.18000000000000002</v>
      </c>
      <c r="J181" s="14">
        <v>0.69</v>
      </c>
      <c r="K181" s="109">
        <f t="shared" si="9"/>
        <v>0.36000000000000004</v>
      </c>
      <c r="L181" s="115"/>
    </row>
    <row r="182" spans="1:12" ht="24" customHeight="1">
      <c r="A182" s="114"/>
      <c r="B182" s="107">
        <f>'Tax Invoice'!D177</f>
        <v>2</v>
      </c>
      <c r="C182" s="10" t="s">
        <v>821</v>
      </c>
      <c r="D182" s="10" t="s">
        <v>821</v>
      </c>
      <c r="E182" s="118" t="s">
        <v>110</v>
      </c>
      <c r="F182" s="136"/>
      <c r="G182" s="137"/>
      <c r="H182" s="11" t="s">
        <v>822</v>
      </c>
      <c r="I182" s="14">
        <f t="shared" si="8"/>
        <v>0.18000000000000002</v>
      </c>
      <c r="J182" s="14">
        <v>0.69</v>
      </c>
      <c r="K182" s="109">
        <f t="shared" si="9"/>
        <v>0.36000000000000004</v>
      </c>
      <c r="L182" s="115"/>
    </row>
    <row r="183" spans="1:12" ht="24" customHeight="1">
      <c r="A183" s="114"/>
      <c r="B183" s="107">
        <f>'Tax Invoice'!D178</f>
        <v>2</v>
      </c>
      <c r="C183" s="10" t="s">
        <v>821</v>
      </c>
      <c r="D183" s="10" t="s">
        <v>821</v>
      </c>
      <c r="E183" s="118" t="s">
        <v>673</v>
      </c>
      <c r="F183" s="136"/>
      <c r="G183" s="137"/>
      <c r="H183" s="11" t="s">
        <v>822</v>
      </c>
      <c r="I183" s="14">
        <f t="shared" ref="I183:I198" si="10">ROUNDUP(J183*$N$1,2)</f>
        <v>0.18000000000000002</v>
      </c>
      <c r="J183" s="14">
        <v>0.69</v>
      </c>
      <c r="K183" s="109">
        <f t="shared" ref="K183:K198" si="11">I183*B183</f>
        <v>0.36000000000000004</v>
      </c>
      <c r="L183" s="115"/>
    </row>
    <row r="184" spans="1:12" ht="24" customHeight="1">
      <c r="A184" s="114"/>
      <c r="B184" s="107">
        <f>'Tax Invoice'!D179</f>
        <v>2</v>
      </c>
      <c r="C184" s="10" t="s">
        <v>821</v>
      </c>
      <c r="D184" s="10" t="s">
        <v>821</v>
      </c>
      <c r="E184" s="118" t="s">
        <v>484</v>
      </c>
      <c r="F184" s="136"/>
      <c r="G184" s="137"/>
      <c r="H184" s="11" t="s">
        <v>822</v>
      </c>
      <c r="I184" s="14">
        <f t="shared" si="10"/>
        <v>0.18000000000000002</v>
      </c>
      <c r="J184" s="14">
        <v>0.69</v>
      </c>
      <c r="K184" s="109">
        <f t="shared" si="11"/>
        <v>0.36000000000000004</v>
      </c>
      <c r="L184" s="115"/>
    </row>
    <row r="185" spans="1:12" ht="24" customHeight="1">
      <c r="A185" s="114"/>
      <c r="B185" s="107">
        <f>'Tax Invoice'!D180</f>
        <v>2</v>
      </c>
      <c r="C185" s="10" t="s">
        <v>821</v>
      </c>
      <c r="D185" s="10" t="s">
        <v>821</v>
      </c>
      <c r="E185" s="118" t="s">
        <v>751</v>
      </c>
      <c r="F185" s="136"/>
      <c r="G185" s="137"/>
      <c r="H185" s="11" t="s">
        <v>822</v>
      </c>
      <c r="I185" s="14">
        <f t="shared" si="10"/>
        <v>0.18000000000000002</v>
      </c>
      <c r="J185" s="14">
        <v>0.69</v>
      </c>
      <c r="K185" s="109">
        <f t="shared" si="11"/>
        <v>0.36000000000000004</v>
      </c>
      <c r="L185" s="115"/>
    </row>
    <row r="186" spans="1:12" ht="24" customHeight="1">
      <c r="A186" s="114"/>
      <c r="B186" s="107">
        <f>'Tax Invoice'!D181</f>
        <v>2</v>
      </c>
      <c r="C186" s="10" t="s">
        <v>821</v>
      </c>
      <c r="D186" s="10" t="s">
        <v>821</v>
      </c>
      <c r="E186" s="118" t="s">
        <v>814</v>
      </c>
      <c r="F186" s="136"/>
      <c r="G186" s="137"/>
      <c r="H186" s="11" t="s">
        <v>822</v>
      </c>
      <c r="I186" s="14">
        <f t="shared" si="10"/>
        <v>0.18000000000000002</v>
      </c>
      <c r="J186" s="14">
        <v>0.69</v>
      </c>
      <c r="K186" s="109">
        <f t="shared" si="11"/>
        <v>0.36000000000000004</v>
      </c>
      <c r="L186" s="115"/>
    </row>
    <row r="187" spans="1:12" ht="24" customHeight="1">
      <c r="A187" s="114"/>
      <c r="B187" s="107">
        <f>'Tax Invoice'!D182</f>
        <v>2</v>
      </c>
      <c r="C187" s="10" t="s">
        <v>821</v>
      </c>
      <c r="D187" s="10" t="s">
        <v>821</v>
      </c>
      <c r="E187" s="118" t="s">
        <v>752</v>
      </c>
      <c r="F187" s="136"/>
      <c r="G187" s="137"/>
      <c r="H187" s="11" t="s">
        <v>822</v>
      </c>
      <c r="I187" s="14">
        <f t="shared" si="10"/>
        <v>0.18000000000000002</v>
      </c>
      <c r="J187" s="14">
        <v>0.69</v>
      </c>
      <c r="K187" s="109">
        <f t="shared" si="11"/>
        <v>0.36000000000000004</v>
      </c>
      <c r="L187" s="115"/>
    </row>
    <row r="188" spans="1:12" ht="24" customHeight="1">
      <c r="A188" s="114"/>
      <c r="B188" s="107">
        <f>'Tax Invoice'!D183</f>
        <v>2</v>
      </c>
      <c r="C188" s="10" t="s">
        <v>821</v>
      </c>
      <c r="D188" s="10" t="s">
        <v>821</v>
      </c>
      <c r="E188" s="118" t="s">
        <v>753</v>
      </c>
      <c r="F188" s="136"/>
      <c r="G188" s="137"/>
      <c r="H188" s="11" t="s">
        <v>822</v>
      </c>
      <c r="I188" s="14">
        <f t="shared" si="10"/>
        <v>0.18000000000000002</v>
      </c>
      <c r="J188" s="14">
        <v>0.69</v>
      </c>
      <c r="K188" s="109">
        <f t="shared" si="11"/>
        <v>0.36000000000000004</v>
      </c>
      <c r="L188" s="115"/>
    </row>
    <row r="189" spans="1:12" ht="24" customHeight="1">
      <c r="A189" s="114"/>
      <c r="B189" s="107">
        <f>'Tax Invoice'!D184</f>
        <v>2</v>
      </c>
      <c r="C189" s="10" t="s">
        <v>821</v>
      </c>
      <c r="D189" s="10" t="s">
        <v>821</v>
      </c>
      <c r="E189" s="118" t="s">
        <v>754</v>
      </c>
      <c r="F189" s="136"/>
      <c r="G189" s="137"/>
      <c r="H189" s="11" t="s">
        <v>822</v>
      </c>
      <c r="I189" s="14">
        <f t="shared" si="10"/>
        <v>0.18000000000000002</v>
      </c>
      <c r="J189" s="14">
        <v>0.69</v>
      </c>
      <c r="K189" s="109">
        <f t="shared" si="11"/>
        <v>0.36000000000000004</v>
      </c>
      <c r="L189" s="115"/>
    </row>
    <row r="190" spans="1:12" ht="24" customHeight="1">
      <c r="A190" s="114"/>
      <c r="B190" s="107">
        <f>'Tax Invoice'!D185</f>
        <v>1</v>
      </c>
      <c r="C190" s="10" t="s">
        <v>823</v>
      </c>
      <c r="D190" s="10" t="s">
        <v>823</v>
      </c>
      <c r="E190" s="118" t="s">
        <v>273</v>
      </c>
      <c r="F190" s="136"/>
      <c r="G190" s="137"/>
      <c r="H190" s="11" t="s">
        <v>824</v>
      </c>
      <c r="I190" s="14">
        <f t="shared" si="10"/>
        <v>0.18000000000000002</v>
      </c>
      <c r="J190" s="14">
        <v>0.69</v>
      </c>
      <c r="K190" s="109">
        <f t="shared" si="11"/>
        <v>0.18000000000000002</v>
      </c>
      <c r="L190" s="115"/>
    </row>
    <row r="191" spans="1:12" ht="24" customHeight="1">
      <c r="A191" s="114"/>
      <c r="B191" s="107">
        <f>'Tax Invoice'!D186</f>
        <v>1</v>
      </c>
      <c r="C191" s="10" t="s">
        <v>823</v>
      </c>
      <c r="D191" s="10" t="s">
        <v>823</v>
      </c>
      <c r="E191" s="118" t="s">
        <v>110</v>
      </c>
      <c r="F191" s="136"/>
      <c r="G191" s="137"/>
      <c r="H191" s="11" t="s">
        <v>824</v>
      </c>
      <c r="I191" s="14">
        <f t="shared" si="10"/>
        <v>0.18000000000000002</v>
      </c>
      <c r="J191" s="14">
        <v>0.69</v>
      </c>
      <c r="K191" s="109">
        <f t="shared" si="11"/>
        <v>0.18000000000000002</v>
      </c>
      <c r="L191" s="115"/>
    </row>
    <row r="192" spans="1:12" ht="24" customHeight="1">
      <c r="A192" s="114"/>
      <c r="B192" s="107">
        <f>'Tax Invoice'!D187</f>
        <v>1</v>
      </c>
      <c r="C192" s="10" t="s">
        <v>823</v>
      </c>
      <c r="D192" s="10" t="s">
        <v>823</v>
      </c>
      <c r="E192" s="118" t="s">
        <v>673</v>
      </c>
      <c r="F192" s="136"/>
      <c r="G192" s="137"/>
      <c r="H192" s="11" t="s">
        <v>824</v>
      </c>
      <c r="I192" s="14">
        <f t="shared" si="10"/>
        <v>0.18000000000000002</v>
      </c>
      <c r="J192" s="14">
        <v>0.69</v>
      </c>
      <c r="K192" s="109">
        <f t="shared" si="11"/>
        <v>0.18000000000000002</v>
      </c>
      <c r="L192" s="115"/>
    </row>
    <row r="193" spans="1:12" ht="24" customHeight="1">
      <c r="A193" s="114"/>
      <c r="B193" s="107">
        <f>'Tax Invoice'!D188</f>
        <v>1</v>
      </c>
      <c r="C193" s="10" t="s">
        <v>823</v>
      </c>
      <c r="D193" s="10" t="s">
        <v>823</v>
      </c>
      <c r="E193" s="118" t="s">
        <v>484</v>
      </c>
      <c r="F193" s="136"/>
      <c r="G193" s="137"/>
      <c r="H193" s="11" t="s">
        <v>824</v>
      </c>
      <c r="I193" s="14">
        <f t="shared" si="10"/>
        <v>0.18000000000000002</v>
      </c>
      <c r="J193" s="14">
        <v>0.69</v>
      </c>
      <c r="K193" s="109">
        <f t="shared" si="11"/>
        <v>0.18000000000000002</v>
      </c>
      <c r="L193" s="115"/>
    </row>
    <row r="194" spans="1:12" ht="24" customHeight="1">
      <c r="A194" s="114"/>
      <c r="B194" s="107">
        <f>'Tax Invoice'!D189</f>
        <v>1</v>
      </c>
      <c r="C194" s="10" t="s">
        <v>823</v>
      </c>
      <c r="D194" s="10" t="s">
        <v>823</v>
      </c>
      <c r="E194" s="118" t="s">
        <v>751</v>
      </c>
      <c r="F194" s="136"/>
      <c r="G194" s="137"/>
      <c r="H194" s="11" t="s">
        <v>824</v>
      </c>
      <c r="I194" s="14">
        <f t="shared" si="10"/>
        <v>0.18000000000000002</v>
      </c>
      <c r="J194" s="14">
        <v>0.69</v>
      </c>
      <c r="K194" s="109">
        <f t="shared" si="11"/>
        <v>0.18000000000000002</v>
      </c>
      <c r="L194" s="115"/>
    </row>
    <row r="195" spans="1:12" ht="24" customHeight="1">
      <c r="A195" s="114"/>
      <c r="B195" s="107">
        <f>'Tax Invoice'!D190</f>
        <v>1</v>
      </c>
      <c r="C195" s="10" t="s">
        <v>823</v>
      </c>
      <c r="D195" s="10" t="s">
        <v>823</v>
      </c>
      <c r="E195" s="118" t="s">
        <v>814</v>
      </c>
      <c r="F195" s="136"/>
      <c r="G195" s="137"/>
      <c r="H195" s="11" t="s">
        <v>824</v>
      </c>
      <c r="I195" s="14">
        <f t="shared" si="10"/>
        <v>0.18000000000000002</v>
      </c>
      <c r="J195" s="14">
        <v>0.69</v>
      </c>
      <c r="K195" s="109">
        <f t="shared" si="11"/>
        <v>0.18000000000000002</v>
      </c>
      <c r="L195" s="115"/>
    </row>
    <row r="196" spans="1:12" ht="24" customHeight="1">
      <c r="A196" s="114"/>
      <c r="B196" s="107">
        <f>'Tax Invoice'!D191</f>
        <v>1</v>
      </c>
      <c r="C196" s="10" t="s">
        <v>823</v>
      </c>
      <c r="D196" s="10" t="s">
        <v>823</v>
      </c>
      <c r="E196" s="118" t="s">
        <v>752</v>
      </c>
      <c r="F196" s="136"/>
      <c r="G196" s="137"/>
      <c r="H196" s="11" t="s">
        <v>824</v>
      </c>
      <c r="I196" s="14">
        <f t="shared" si="10"/>
        <v>0.18000000000000002</v>
      </c>
      <c r="J196" s="14">
        <v>0.69</v>
      </c>
      <c r="K196" s="109">
        <f t="shared" si="11"/>
        <v>0.18000000000000002</v>
      </c>
      <c r="L196" s="115"/>
    </row>
    <row r="197" spans="1:12" ht="24" customHeight="1">
      <c r="A197" s="114"/>
      <c r="B197" s="107">
        <f>'Tax Invoice'!D192</f>
        <v>1</v>
      </c>
      <c r="C197" s="10" t="s">
        <v>823</v>
      </c>
      <c r="D197" s="10" t="s">
        <v>823</v>
      </c>
      <c r="E197" s="118" t="s">
        <v>753</v>
      </c>
      <c r="F197" s="136"/>
      <c r="G197" s="137"/>
      <c r="H197" s="11" t="s">
        <v>824</v>
      </c>
      <c r="I197" s="14">
        <f t="shared" si="10"/>
        <v>0.18000000000000002</v>
      </c>
      <c r="J197" s="14">
        <v>0.69</v>
      </c>
      <c r="K197" s="109">
        <f t="shared" si="11"/>
        <v>0.18000000000000002</v>
      </c>
      <c r="L197" s="115"/>
    </row>
    <row r="198" spans="1:12" ht="24" customHeight="1">
      <c r="A198" s="114"/>
      <c r="B198" s="108">
        <f>'Tax Invoice'!D193</f>
        <v>1</v>
      </c>
      <c r="C198" s="12" t="s">
        <v>823</v>
      </c>
      <c r="D198" s="12" t="s">
        <v>823</v>
      </c>
      <c r="E198" s="119" t="s">
        <v>754</v>
      </c>
      <c r="F198" s="138"/>
      <c r="G198" s="139"/>
      <c r="H198" s="13" t="s">
        <v>824</v>
      </c>
      <c r="I198" s="15">
        <f t="shared" si="10"/>
        <v>0.18000000000000002</v>
      </c>
      <c r="J198" s="15">
        <v>0.69</v>
      </c>
      <c r="K198" s="110">
        <f t="shared" si="11"/>
        <v>0.18000000000000002</v>
      </c>
      <c r="L198" s="115"/>
    </row>
    <row r="199" spans="1:12" ht="12.75" customHeight="1">
      <c r="A199" s="114"/>
      <c r="B199" s="126">
        <f>SUM(B23:B198)</f>
        <v>658</v>
      </c>
      <c r="C199" s="126" t="s">
        <v>144</v>
      </c>
      <c r="D199" s="126"/>
      <c r="E199" s="126"/>
      <c r="F199" s="126"/>
      <c r="G199" s="126"/>
      <c r="H199" s="126"/>
      <c r="I199" s="127" t="s">
        <v>255</v>
      </c>
      <c r="J199" s="127" t="s">
        <v>255</v>
      </c>
      <c r="K199" s="128">
        <f>SUM(K23:K198)</f>
        <v>352.03999999999979</v>
      </c>
      <c r="L199" s="115"/>
    </row>
    <row r="200" spans="1:12" ht="12.75" customHeight="1">
      <c r="A200" s="114"/>
      <c r="B200" s="126"/>
      <c r="C200" s="126"/>
      <c r="D200" s="126"/>
      <c r="E200" s="126"/>
      <c r="F200" s="126"/>
      <c r="G200" s="126"/>
      <c r="H200" s="126"/>
      <c r="I200" s="127" t="s">
        <v>904</v>
      </c>
      <c r="J200" s="127" t="s">
        <v>184</v>
      </c>
      <c r="K200" s="128">
        <v>0</v>
      </c>
      <c r="L200" s="115"/>
    </row>
    <row r="201" spans="1:12" ht="12.75" hidden="1" customHeight="1" outlineLevel="1">
      <c r="A201" s="114"/>
      <c r="B201" s="126"/>
      <c r="C201" s="126"/>
      <c r="D201" s="126"/>
      <c r="E201" s="126"/>
      <c r="F201" s="126"/>
      <c r="G201" s="126"/>
      <c r="H201" s="126"/>
      <c r="I201" s="127" t="s">
        <v>185</v>
      </c>
      <c r="J201" s="127" t="s">
        <v>185</v>
      </c>
      <c r="K201" s="128">
        <f>Invoice!J201</f>
        <v>0</v>
      </c>
      <c r="L201" s="115"/>
    </row>
    <row r="202" spans="1:12" ht="12.75" customHeight="1" collapsed="1">
      <c r="A202" s="114"/>
      <c r="B202" s="126"/>
      <c r="C202" s="126"/>
      <c r="D202" s="126"/>
      <c r="E202" s="126"/>
      <c r="F202" s="126"/>
      <c r="G202" s="126"/>
      <c r="H202" s="126"/>
      <c r="I202" s="127" t="s">
        <v>257</v>
      </c>
      <c r="J202" s="127" t="s">
        <v>257</v>
      </c>
      <c r="K202" s="128">
        <f>SUM(K199:K201)</f>
        <v>352.03999999999979</v>
      </c>
      <c r="L202" s="115"/>
    </row>
    <row r="203" spans="1:12" ht="12.75" customHeight="1">
      <c r="A203" s="6"/>
      <c r="B203" s="7"/>
      <c r="C203" s="7"/>
      <c r="D203" s="7"/>
      <c r="E203" s="7"/>
      <c r="F203" s="7"/>
      <c r="G203" s="7"/>
      <c r="H203" s="7" t="s">
        <v>903</v>
      </c>
      <c r="I203" s="7"/>
      <c r="J203" s="7"/>
      <c r="K203" s="7"/>
      <c r="L203" s="8"/>
    </row>
    <row r="204" spans="1:12" ht="12.75" customHeight="1"/>
    <row r="205" spans="1:12" ht="12.75" customHeight="1"/>
    <row r="206" spans="1:12" ht="12.75" customHeight="1"/>
    <row r="207" spans="1:12" ht="12.75" customHeight="1"/>
    <row r="208" spans="1:12" ht="12.75" customHeight="1"/>
    <row r="209" ht="12.75" customHeight="1"/>
    <row r="210" ht="12.75" customHeight="1"/>
  </sheetData>
  <mergeCells count="180">
    <mergeCell ref="F20:G20"/>
    <mergeCell ref="F21:G21"/>
    <mergeCell ref="F23:G23"/>
    <mergeCell ref="K10:K11"/>
    <mergeCell ref="K14:K15"/>
    <mergeCell ref="F31:G31"/>
    <mergeCell ref="F32:G32"/>
    <mergeCell ref="F33:G33"/>
    <mergeCell ref="F34:G34"/>
    <mergeCell ref="F35:G35"/>
    <mergeCell ref="F25:G25"/>
    <mergeCell ref="F26:G26"/>
    <mergeCell ref="F24:G24"/>
    <mergeCell ref="F29:G29"/>
    <mergeCell ref="F30:G30"/>
    <mergeCell ref="F27:G27"/>
    <mergeCell ref="F28:G28"/>
    <mergeCell ref="F41:G41"/>
    <mergeCell ref="F42:G42"/>
    <mergeCell ref="F43:G43"/>
    <mergeCell ref="F44:G44"/>
    <mergeCell ref="F45:G45"/>
    <mergeCell ref="F36:G36"/>
    <mergeCell ref="F37:G37"/>
    <mergeCell ref="F38:G38"/>
    <mergeCell ref="F39:G39"/>
    <mergeCell ref="F40:G40"/>
    <mergeCell ref="F51:G51"/>
    <mergeCell ref="F52:G52"/>
    <mergeCell ref="F53:G53"/>
    <mergeCell ref="F54:G54"/>
    <mergeCell ref="F55:G55"/>
    <mergeCell ref="F46:G46"/>
    <mergeCell ref="F47:G47"/>
    <mergeCell ref="F48:G48"/>
    <mergeCell ref="F49:G49"/>
    <mergeCell ref="F50:G50"/>
    <mergeCell ref="F61:G61"/>
    <mergeCell ref="F62:G62"/>
    <mergeCell ref="F63:G63"/>
    <mergeCell ref="F64:G64"/>
    <mergeCell ref="F65:G65"/>
    <mergeCell ref="F56:G56"/>
    <mergeCell ref="F57:G57"/>
    <mergeCell ref="F58:G58"/>
    <mergeCell ref="F59:G59"/>
    <mergeCell ref="F60:G60"/>
    <mergeCell ref="F71:G71"/>
    <mergeCell ref="F72:G72"/>
    <mergeCell ref="F73:G73"/>
    <mergeCell ref="F74:G74"/>
    <mergeCell ref="F75:G75"/>
    <mergeCell ref="F66:G66"/>
    <mergeCell ref="F67:G67"/>
    <mergeCell ref="F68:G68"/>
    <mergeCell ref="F69:G69"/>
    <mergeCell ref="F70:G70"/>
    <mergeCell ref="F81:G81"/>
    <mergeCell ref="F82:G82"/>
    <mergeCell ref="F83:G83"/>
    <mergeCell ref="F84:G84"/>
    <mergeCell ref="F85:G85"/>
    <mergeCell ref="F76:G76"/>
    <mergeCell ref="F77:G77"/>
    <mergeCell ref="F78:G78"/>
    <mergeCell ref="F79:G79"/>
    <mergeCell ref="F80:G80"/>
    <mergeCell ref="F91:G91"/>
    <mergeCell ref="F92:G92"/>
    <mergeCell ref="F93:G93"/>
    <mergeCell ref="F94:G94"/>
    <mergeCell ref="F95:G95"/>
    <mergeCell ref="F86:G86"/>
    <mergeCell ref="F87:G87"/>
    <mergeCell ref="F88:G88"/>
    <mergeCell ref="F89:G89"/>
    <mergeCell ref="F90:G90"/>
    <mergeCell ref="F101:G101"/>
    <mergeCell ref="F102:G102"/>
    <mergeCell ref="F103:G103"/>
    <mergeCell ref="F104:G104"/>
    <mergeCell ref="F105:G105"/>
    <mergeCell ref="F96:G96"/>
    <mergeCell ref="F97:G97"/>
    <mergeCell ref="F98:G98"/>
    <mergeCell ref="F99:G99"/>
    <mergeCell ref="F100:G100"/>
    <mergeCell ref="F111:G111"/>
    <mergeCell ref="F112:G112"/>
    <mergeCell ref="F113:G113"/>
    <mergeCell ref="F114:G114"/>
    <mergeCell ref="F115:G115"/>
    <mergeCell ref="F106:G106"/>
    <mergeCell ref="F107:G107"/>
    <mergeCell ref="F108:G108"/>
    <mergeCell ref="F109:G109"/>
    <mergeCell ref="F110:G110"/>
    <mergeCell ref="F121:G121"/>
    <mergeCell ref="F122:G122"/>
    <mergeCell ref="F123:G123"/>
    <mergeCell ref="F124:G124"/>
    <mergeCell ref="F125:G125"/>
    <mergeCell ref="F116:G116"/>
    <mergeCell ref="F117:G117"/>
    <mergeCell ref="F118:G118"/>
    <mergeCell ref="F119:G119"/>
    <mergeCell ref="F120:G120"/>
    <mergeCell ref="F131:G131"/>
    <mergeCell ref="F132:G132"/>
    <mergeCell ref="F133:G133"/>
    <mergeCell ref="F134:G134"/>
    <mergeCell ref="F135:G135"/>
    <mergeCell ref="F126:G126"/>
    <mergeCell ref="F127:G127"/>
    <mergeCell ref="F128:G128"/>
    <mergeCell ref="F129:G129"/>
    <mergeCell ref="F130:G130"/>
    <mergeCell ref="F141:G141"/>
    <mergeCell ref="F142:G142"/>
    <mergeCell ref="F143:G143"/>
    <mergeCell ref="F144:G144"/>
    <mergeCell ref="F145:G145"/>
    <mergeCell ref="F136:G136"/>
    <mergeCell ref="F137:G137"/>
    <mergeCell ref="F138:G138"/>
    <mergeCell ref="F139:G139"/>
    <mergeCell ref="F140:G140"/>
    <mergeCell ref="F151:G151"/>
    <mergeCell ref="F152:G152"/>
    <mergeCell ref="F153:G153"/>
    <mergeCell ref="F154:G154"/>
    <mergeCell ref="F155:G155"/>
    <mergeCell ref="F146:G146"/>
    <mergeCell ref="F147:G147"/>
    <mergeCell ref="F148:G148"/>
    <mergeCell ref="F149:G149"/>
    <mergeCell ref="F150:G150"/>
    <mergeCell ref="F161:G161"/>
    <mergeCell ref="F162:G162"/>
    <mergeCell ref="F163:G163"/>
    <mergeCell ref="F164:G164"/>
    <mergeCell ref="F165:G165"/>
    <mergeCell ref="F156:G156"/>
    <mergeCell ref="F157:G157"/>
    <mergeCell ref="F158:G158"/>
    <mergeCell ref="F159:G159"/>
    <mergeCell ref="F160:G160"/>
    <mergeCell ref="F171:G171"/>
    <mergeCell ref="F172:G172"/>
    <mergeCell ref="F173:G173"/>
    <mergeCell ref="F174:G174"/>
    <mergeCell ref="F175:G175"/>
    <mergeCell ref="F166:G166"/>
    <mergeCell ref="F167:G167"/>
    <mergeCell ref="F168:G168"/>
    <mergeCell ref="F169:G169"/>
    <mergeCell ref="F170:G170"/>
    <mergeCell ref="F181:G181"/>
    <mergeCell ref="F182:G182"/>
    <mergeCell ref="F183:G183"/>
    <mergeCell ref="F184:G184"/>
    <mergeCell ref="F185:G185"/>
    <mergeCell ref="F176:G176"/>
    <mergeCell ref="F177:G177"/>
    <mergeCell ref="F178:G178"/>
    <mergeCell ref="F179:G179"/>
    <mergeCell ref="F180:G180"/>
    <mergeCell ref="F196:G196"/>
    <mergeCell ref="F197:G197"/>
    <mergeCell ref="F198:G198"/>
    <mergeCell ref="F191:G191"/>
    <mergeCell ref="F192:G192"/>
    <mergeCell ref="F193:G193"/>
    <mergeCell ref="F194:G194"/>
    <mergeCell ref="F195:G195"/>
    <mergeCell ref="F186:G186"/>
    <mergeCell ref="F187:G187"/>
    <mergeCell ref="F188:G188"/>
    <mergeCell ref="F189:G189"/>
    <mergeCell ref="F190:G19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election activeCell="J3" sqref="J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1399.4500000000016</v>
      </c>
      <c r="O2" s="21" t="s">
        <v>259</v>
      </c>
    </row>
    <row r="3" spans="1:15" s="21" customFormat="1" ht="15" customHeight="1" thickBot="1">
      <c r="A3" s="22" t="s">
        <v>151</v>
      </c>
      <c r="G3" s="28">
        <v>45176</v>
      </c>
      <c r="H3" s="29"/>
      <c r="N3" s="21">
        <v>1399.4500000000016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CHF</v>
      </c>
    </row>
    <row r="10" spans="1:15" s="21" customFormat="1" ht="13.5" thickBot="1">
      <c r="A10" s="36" t="str">
        <f>'Copy paste to Here'!G10</f>
        <v>art sion piercing</v>
      </c>
      <c r="B10" s="37"/>
      <c r="C10" s="37"/>
      <c r="D10" s="37"/>
      <c r="F10" s="38" t="str">
        <f>'Copy paste to Here'!B10</f>
        <v>art sion piercing</v>
      </c>
      <c r="G10" s="39"/>
      <c r="H10" s="40"/>
      <c r="K10" s="95" t="s">
        <v>276</v>
      </c>
      <c r="L10" s="35" t="s">
        <v>276</v>
      </c>
      <c r="M10" s="21">
        <v>1</v>
      </c>
    </row>
    <row r="11" spans="1:15" s="21" customFormat="1" ht="15.75" thickBot="1">
      <c r="A11" s="41" t="str">
        <f>'Copy paste to Here'!G11</f>
        <v>schoch anthony</v>
      </c>
      <c r="B11" s="42"/>
      <c r="C11" s="42"/>
      <c r="D11" s="42"/>
      <c r="F11" s="43" t="str">
        <f>'Copy paste to Here'!B11</f>
        <v>schoch anthony</v>
      </c>
      <c r="G11" s="44"/>
      <c r="H11" s="45"/>
      <c r="K11" s="93" t="s">
        <v>158</v>
      </c>
      <c r="L11" s="46" t="s">
        <v>159</v>
      </c>
      <c r="M11" s="21">
        <f>VLOOKUP(G3,[1]Sheet1!$A$9:$I$7290,2,FALSE)</f>
        <v>35.43</v>
      </c>
    </row>
    <row r="12" spans="1:15" s="21" customFormat="1" ht="15.75" thickBot="1">
      <c r="A12" s="41" t="str">
        <f>'Copy paste to Here'!G12</f>
        <v>avenue de la gare 3</v>
      </c>
      <c r="B12" s="42"/>
      <c r="C12" s="42"/>
      <c r="D12" s="42"/>
      <c r="E12" s="89"/>
      <c r="F12" s="43" t="str">
        <f>'Copy paste to Here'!B12</f>
        <v>avenue de la gare 3</v>
      </c>
      <c r="G12" s="44"/>
      <c r="H12" s="45"/>
      <c r="K12" s="93" t="s">
        <v>160</v>
      </c>
      <c r="L12" s="46" t="s">
        <v>133</v>
      </c>
      <c r="M12" s="21">
        <f>VLOOKUP(G3,[1]Sheet1!$A$9:$I$7290,3,FALSE)</f>
        <v>37.799999999999997</v>
      </c>
    </row>
    <row r="13" spans="1:15" s="21" customFormat="1" ht="15.75" thickBot="1">
      <c r="A13" s="41" t="str">
        <f>'Copy paste to Here'!G13</f>
        <v>1950 sion</v>
      </c>
      <c r="B13" s="42"/>
      <c r="C13" s="42"/>
      <c r="D13" s="42"/>
      <c r="E13" s="111" t="s">
        <v>825</v>
      </c>
      <c r="F13" s="43" t="str">
        <f>'Copy paste to Here'!B13</f>
        <v>1950 sion</v>
      </c>
      <c r="G13" s="44"/>
      <c r="H13" s="45"/>
      <c r="K13" s="93" t="s">
        <v>161</v>
      </c>
      <c r="L13" s="46" t="s">
        <v>162</v>
      </c>
      <c r="M13" s="113">
        <f>VLOOKUP(G3,[1]Sheet1!$A$9:$I$7290,4,FALSE)</f>
        <v>44.03</v>
      </c>
    </row>
    <row r="14" spans="1:15" s="21" customFormat="1" ht="15.75" thickBot="1">
      <c r="A14" s="41" t="str">
        <f>'Copy paste to Here'!G14</f>
        <v>Switzerland</v>
      </c>
      <c r="B14" s="42"/>
      <c r="C14" s="42"/>
      <c r="D14" s="42"/>
      <c r="E14" s="111">
        <v>39.53</v>
      </c>
      <c r="F14" s="43" t="str">
        <f>'Copy paste to Here'!B14</f>
        <v>Switzerland</v>
      </c>
      <c r="G14" s="44"/>
      <c r="H14" s="45"/>
      <c r="K14" s="93" t="s">
        <v>163</v>
      </c>
      <c r="L14" s="46" t="s">
        <v>164</v>
      </c>
      <c r="M14" s="21">
        <f>VLOOKUP(G3,[1]Sheet1!$A$9:$I$7290,5,FALSE)</f>
        <v>22.21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25.78</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CHF</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316L steel nipple barbell, 14g (1.6mm) with two forward facing 5mm heart shaped CZs in prong set (prong sets made from 925 Silver plated brass) &amp; Size: 14mm  &amp;  Cz Color: Clear</v>
      </c>
      <c r="B18" s="57" t="str">
        <f>'Copy paste to Here'!C22</f>
        <v>BBNPHZ</v>
      </c>
      <c r="C18" s="57" t="s">
        <v>715</v>
      </c>
      <c r="D18" s="58">
        <f>Invoice!B22</f>
        <v>6</v>
      </c>
      <c r="E18" s="59">
        <f>'Shipping Invoice'!J23*$N$1</f>
        <v>1.96</v>
      </c>
      <c r="F18" s="59">
        <f>D18*E18</f>
        <v>11.76</v>
      </c>
      <c r="G18" s="60">
        <f>E18*$E$14</f>
        <v>77.478800000000007</v>
      </c>
      <c r="H18" s="61">
        <f>D18*G18</f>
        <v>464.87280000000004</v>
      </c>
    </row>
    <row r="19" spans="1:13" s="62" customFormat="1" ht="36">
      <c r="A19" s="112" t="str">
        <f>IF((LEN('Copy paste to Here'!G23))&gt;5,((CONCATENATE('Copy paste to Here'!G23," &amp; ",'Copy paste to Here'!D23,"  &amp;  ",'Copy paste to Here'!E23))),"Empty Cell")</f>
        <v>316L steel nipple barbell, 14g (1.6mm) with two forward facing 5mm heart shaped CZs in prong set (prong sets made from 925 Silver plated brass) &amp; Size: 14mm  &amp;  Cz Color: Rose</v>
      </c>
      <c r="B19" s="57" t="str">
        <f>'Copy paste to Here'!C23</f>
        <v>BBNPHZ</v>
      </c>
      <c r="C19" s="57" t="s">
        <v>715</v>
      </c>
      <c r="D19" s="58">
        <f>Invoice!B23</f>
        <v>2</v>
      </c>
      <c r="E19" s="59">
        <f>'Shipping Invoice'!J24*$N$1</f>
        <v>1.96</v>
      </c>
      <c r="F19" s="59">
        <f t="shared" ref="F19:F82" si="0">D19*E19</f>
        <v>3.92</v>
      </c>
      <c r="G19" s="60">
        <f t="shared" ref="G19:G82" si="1">E19*$E$14</f>
        <v>77.478800000000007</v>
      </c>
      <c r="H19" s="63">
        <f t="shared" ref="H19:H82" si="2">D19*G19</f>
        <v>154.95760000000001</v>
      </c>
    </row>
    <row r="20" spans="1:13" s="62" customFormat="1" ht="48">
      <c r="A20" s="56" t="str">
        <f>IF((LEN('Copy paste to Here'!G24))&gt;5,((CONCATENATE('Copy paste to Here'!G24," &amp; ",'Copy paste to Here'!D24,"  &amp;  ",'Copy paste to Here'!E24))),"Empty Cell")</f>
        <v>Gold anodized 316L steel nipple barbell, 14g (1.6mm) with two forward facing 5mm heart shaped CZs in prong set (prong sets made from gold plated brass) &amp; Length: 14mm  &amp;  Cz Color: Clear</v>
      </c>
      <c r="B20" s="57" t="str">
        <f>'Copy paste to Here'!C24</f>
        <v>BBNPTHZ</v>
      </c>
      <c r="C20" s="57" t="s">
        <v>445</v>
      </c>
      <c r="D20" s="58">
        <f>Invoice!B24</f>
        <v>6</v>
      </c>
      <c r="E20" s="59">
        <f>'Shipping Invoice'!J25*$N$1</f>
        <v>2.82</v>
      </c>
      <c r="F20" s="59">
        <f t="shared" si="0"/>
        <v>16.919999999999998</v>
      </c>
      <c r="G20" s="60">
        <f t="shared" si="1"/>
        <v>111.4746</v>
      </c>
      <c r="H20" s="63">
        <f t="shared" si="2"/>
        <v>668.84759999999994</v>
      </c>
    </row>
    <row r="21" spans="1:13" s="62" customFormat="1" ht="24">
      <c r="A21" s="56" t="str">
        <f>IF((LEN('Copy paste to Here'!G25))&gt;5,((CONCATENATE('Copy paste to Here'!G25," &amp; ",'Copy paste to Here'!D25,"  &amp;  ",'Copy paste to Here'!E25))),"Empty Cell")</f>
        <v>Anodized 316L steel belly banana, 14g (1.6mm) with 5 &amp; 6mm balls &amp; Length: 14mm  &amp;  Color: Rainbow</v>
      </c>
      <c r="B21" s="57" t="str">
        <f>'Copy paste to Here'!C25</f>
        <v>BNTS</v>
      </c>
      <c r="C21" s="57" t="s">
        <v>718</v>
      </c>
      <c r="D21" s="58">
        <f>Invoice!B25</f>
        <v>2</v>
      </c>
      <c r="E21" s="59">
        <f>'Shipping Invoice'!J26*$N$1</f>
        <v>0.65</v>
      </c>
      <c r="F21" s="59">
        <f t="shared" si="0"/>
        <v>1.3</v>
      </c>
      <c r="G21" s="60">
        <f t="shared" si="1"/>
        <v>25.694500000000001</v>
      </c>
      <c r="H21" s="63">
        <f t="shared" si="2"/>
        <v>51.389000000000003</v>
      </c>
    </row>
    <row r="22" spans="1:13" s="62" customFormat="1" ht="25.5">
      <c r="A22" s="56" t="str">
        <f>IF((LEN('Copy paste to Here'!G26))&gt;5,((CONCATENATE('Copy paste to Here'!G26," &amp; ",'Copy paste to Here'!D26,"  &amp;  ",'Copy paste to Here'!E26))),"Empty Cell")</f>
        <v>Surgical steel circular barbell, 20g (0.8mm) with two 2.5 bezel jewel balls &amp; Size: 6mm  &amp;  Crystal Color: AB</v>
      </c>
      <c r="B22" s="57" t="str">
        <f>'Copy paste to Here'!C26</f>
        <v>CBJB25XS</v>
      </c>
      <c r="C22" s="57" t="s">
        <v>720</v>
      </c>
      <c r="D22" s="58">
        <f>Invoice!B26</f>
        <v>15</v>
      </c>
      <c r="E22" s="59">
        <f>'Shipping Invoice'!J27*$N$1</f>
        <v>0.8</v>
      </c>
      <c r="F22" s="59">
        <f t="shared" si="0"/>
        <v>12</v>
      </c>
      <c r="G22" s="60">
        <f t="shared" si="1"/>
        <v>31.624000000000002</v>
      </c>
      <c r="H22" s="63">
        <f t="shared" si="2"/>
        <v>474.36</v>
      </c>
    </row>
    <row r="23" spans="1:13" s="62" customFormat="1" ht="25.5">
      <c r="A23" s="56" t="str">
        <f>IF((LEN('Copy paste to Here'!G27))&gt;5,((CONCATENATE('Copy paste to Here'!G27," &amp; ",'Copy paste to Here'!D27,"  &amp;  ",'Copy paste to Here'!E27))),"Empty Cell")</f>
        <v>Surgical steel circular barbell, 20g (0.8mm) with two 2.5 bezel jewel balls &amp; Size: 6mm  &amp;  Cz Color: Clear</v>
      </c>
      <c r="B23" s="57" t="str">
        <f>'Copy paste to Here'!C27</f>
        <v>CBJB25XS</v>
      </c>
      <c r="C23" s="57" t="s">
        <v>720</v>
      </c>
      <c r="D23" s="58">
        <f>Invoice!B27</f>
        <v>15</v>
      </c>
      <c r="E23" s="59">
        <f>'Shipping Invoice'!J28*$N$1</f>
        <v>0.8</v>
      </c>
      <c r="F23" s="59">
        <f t="shared" si="0"/>
        <v>12</v>
      </c>
      <c r="G23" s="60">
        <f t="shared" si="1"/>
        <v>31.624000000000002</v>
      </c>
      <c r="H23" s="63">
        <f t="shared" si="2"/>
        <v>474.36</v>
      </c>
    </row>
    <row r="24" spans="1:13" s="62" customFormat="1" ht="24">
      <c r="A24" s="56" t="str">
        <f>IF((LEN('Copy paste to Here'!G28))&gt;5,((CONCATENATE('Copy paste to Here'!G28," &amp; ",'Copy paste to Here'!D28,"  &amp;  ",'Copy paste to Here'!E28))),"Empty Cell")</f>
        <v xml:space="preserve">Acrylic Display with 24 pcs. of fake areng wood plugs with surgical steel post - size 8mm &amp; 10mm &amp;   &amp;  </v>
      </c>
      <c r="B24" s="57" t="str">
        <f>'Copy paste to Here'!C28</f>
        <v>DACB157</v>
      </c>
      <c r="C24" s="57" t="s">
        <v>722</v>
      </c>
      <c r="D24" s="58">
        <f>Invoice!B28</f>
        <v>1</v>
      </c>
      <c r="E24" s="59">
        <f>'Shipping Invoice'!J29*$N$1</f>
        <v>23.27</v>
      </c>
      <c r="F24" s="59">
        <f t="shared" si="0"/>
        <v>23.27</v>
      </c>
      <c r="G24" s="60">
        <f t="shared" si="1"/>
        <v>919.86310000000003</v>
      </c>
      <c r="H24" s="63">
        <f t="shared" si="2"/>
        <v>919.86310000000003</v>
      </c>
    </row>
    <row r="25" spans="1:13" s="62" customFormat="1" ht="24">
      <c r="A25" s="56" t="str">
        <f>IF((LEN('Copy paste to Here'!G29))&gt;5,((CONCATENATE('Copy paste to Here'!G29," &amp; ",'Copy paste to Here'!D29,"  &amp;  ",'Copy paste to Here'!E29))),"Empty Cell")</f>
        <v xml:space="preserve">Acrylic Display with 40 pcs. of fake sawo wood plugs with surgical steel post - size 8mm &amp; 10mm &amp;   &amp;  </v>
      </c>
      <c r="B25" s="57" t="str">
        <f>'Copy paste to Here'!C29</f>
        <v>DACB161</v>
      </c>
      <c r="C25" s="57" t="s">
        <v>724</v>
      </c>
      <c r="D25" s="58">
        <f>Invoice!B29</f>
        <v>1</v>
      </c>
      <c r="E25" s="59">
        <f>'Shipping Invoice'!J30*$N$1</f>
        <v>39.9</v>
      </c>
      <c r="F25" s="59">
        <f t="shared" si="0"/>
        <v>39.9</v>
      </c>
      <c r="G25" s="60">
        <f t="shared" si="1"/>
        <v>1577.2470000000001</v>
      </c>
      <c r="H25" s="63">
        <f t="shared" si="2"/>
        <v>1577.2470000000001</v>
      </c>
    </row>
    <row r="26" spans="1:13" s="62" customFormat="1" ht="24">
      <c r="A26" s="56" t="str">
        <f>IF((LEN('Copy paste to Here'!G30))&gt;5,((CONCATENATE('Copy paste to Here'!G30," &amp; ",'Copy paste to Here'!D30,"  &amp;  ",'Copy paste to Here'!E30))),"Empty Cell")</f>
        <v xml:space="preserve">Mirror polished 316L steel internally threaded spiked top hat hollow stash plug &amp; Gauge: 3mm  &amp;  </v>
      </c>
      <c r="B26" s="57" t="str">
        <f>'Copy paste to Here'!C30</f>
        <v>DHPG</v>
      </c>
      <c r="C26" s="57" t="s">
        <v>826</v>
      </c>
      <c r="D26" s="58">
        <f>Invoice!B30</f>
        <v>2</v>
      </c>
      <c r="E26" s="59">
        <f>'Shipping Invoice'!J31*$N$1</f>
        <v>1.26</v>
      </c>
      <c r="F26" s="59">
        <f t="shared" si="0"/>
        <v>2.52</v>
      </c>
      <c r="G26" s="60">
        <f t="shared" si="1"/>
        <v>49.8078</v>
      </c>
      <c r="H26" s="63">
        <f t="shared" si="2"/>
        <v>99.615600000000001</v>
      </c>
    </row>
    <row r="27" spans="1:13" s="62" customFormat="1" ht="24">
      <c r="A27" s="56" t="str">
        <f>IF((LEN('Copy paste to Here'!G31))&gt;5,((CONCATENATE('Copy paste to Here'!G31," &amp; ",'Copy paste to Here'!D31,"  &amp;  ",'Copy paste to Here'!E31))),"Empty Cell")</f>
        <v xml:space="preserve">Mirror polished 316L steel internally threaded spiked top hat hollow stash plug &amp; Gauge: 4mm  &amp;  </v>
      </c>
      <c r="B27" s="57" t="str">
        <f>'Copy paste to Here'!C31</f>
        <v>DHPG</v>
      </c>
      <c r="C27" s="57" t="s">
        <v>827</v>
      </c>
      <c r="D27" s="58">
        <f>Invoice!B31</f>
        <v>2</v>
      </c>
      <c r="E27" s="59">
        <f>'Shipping Invoice'!J32*$N$1</f>
        <v>1.26</v>
      </c>
      <c r="F27" s="59">
        <f t="shared" si="0"/>
        <v>2.52</v>
      </c>
      <c r="G27" s="60">
        <f t="shared" si="1"/>
        <v>49.8078</v>
      </c>
      <c r="H27" s="63">
        <f t="shared" si="2"/>
        <v>99.615600000000001</v>
      </c>
    </row>
    <row r="28" spans="1:13" s="62" customFormat="1" ht="24">
      <c r="A28" s="56" t="str">
        <f>IF((LEN('Copy paste to Here'!G32))&gt;5,((CONCATENATE('Copy paste to Here'!G32," &amp; ",'Copy paste to Here'!D32,"  &amp;  ",'Copy paste to Here'!E32))),"Empty Cell")</f>
        <v xml:space="preserve">High polished 316L steel hammered screw fit flesh tunnel &amp; Gauge: 6mm  &amp;  </v>
      </c>
      <c r="B28" s="57" t="str">
        <f>'Copy paste to Here'!C32</f>
        <v>FPHM</v>
      </c>
      <c r="C28" s="57" t="s">
        <v>828</v>
      </c>
      <c r="D28" s="58">
        <f>Invoice!B32</f>
        <v>2</v>
      </c>
      <c r="E28" s="59">
        <f>'Shipping Invoice'!J33*$N$1</f>
        <v>1.68</v>
      </c>
      <c r="F28" s="59">
        <f t="shared" si="0"/>
        <v>3.36</v>
      </c>
      <c r="G28" s="60">
        <f t="shared" si="1"/>
        <v>66.410399999999996</v>
      </c>
      <c r="H28" s="63">
        <f t="shared" si="2"/>
        <v>132.82079999999999</v>
      </c>
    </row>
    <row r="29" spans="1:13" s="62" customFormat="1" ht="24">
      <c r="A29" s="56" t="str">
        <f>IF((LEN('Copy paste to Here'!G33))&gt;5,((CONCATENATE('Copy paste to Here'!G33," &amp; ",'Copy paste to Here'!D33,"  &amp;  ",'Copy paste to Here'!E33))),"Empty Cell")</f>
        <v xml:space="preserve">High polished 316L steel hammered screw fit flesh tunnel &amp; Gauge: 8mm  &amp;  </v>
      </c>
      <c r="B29" s="57" t="str">
        <f>'Copy paste to Here'!C33</f>
        <v>FPHM</v>
      </c>
      <c r="C29" s="57" t="s">
        <v>829</v>
      </c>
      <c r="D29" s="58">
        <f>Invoice!B33</f>
        <v>2</v>
      </c>
      <c r="E29" s="59">
        <f>'Shipping Invoice'!J34*$N$1</f>
        <v>1.86</v>
      </c>
      <c r="F29" s="59">
        <f t="shared" si="0"/>
        <v>3.72</v>
      </c>
      <c r="G29" s="60">
        <f t="shared" si="1"/>
        <v>73.525800000000004</v>
      </c>
      <c r="H29" s="63">
        <f t="shared" si="2"/>
        <v>147.05160000000001</v>
      </c>
    </row>
    <row r="30" spans="1:13" s="62" customFormat="1" ht="24">
      <c r="A30" s="56" t="str">
        <f>IF((LEN('Copy paste to Here'!G34))&gt;5,((CONCATENATE('Copy paste to Here'!G34," &amp; ",'Copy paste to Here'!D34,"  &amp;  ",'Copy paste to Here'!E34))),"Empty Cell")</f>
        <v xml:space="preserve">High polished 316L steel hammered screw fit flesh tunnel &amp; Gauge: 10mm  &amp;  </v>
      </c>
      <c r="B30" s="57" t="str">
        <f>'Copy paste to Here'!C34</f>
        <v>FPHM</v>
      </c>
      <c r="C30" s="57" t="s">
        <v>830</v>
      </c>
      <c r="D30" s="58">
        <f>Invoice!B34</f>
        <v>2</v>
      </c>
      <c r="E30" s="59">
        <f>'Shipping Invoice'!J35*$N$1</f>
        <v>2.0499999999999998</v>
      </c>
      <c r="F30" s="59">
        <f t="shared" si="0"/>
        <v>4.0999999999999996</v>
      </c>
      <c r="G30" s="60">
        <f t="shared" si="1"/>
        <v>81.03649999999999</v>
      </c>
      <c r="H30" s="63">
        <f t="shared" si="2"/>
        <v>162.07299999999998</v>
      </c>
    </row>
    <row r="31" spans="1:13" s="62" customFormat="1" ht="24">
      <c r="A31" s="56" t="str">
        <f>IF((LEN('Copy paste to Here'!G35))&gt;5,((CONCATENATE('Copy paste to Here'!G35," &amp; ",'Copy paste to Here'!D35,"  &amp;  ",'Copy paste to Here'!E35))),"Empty Cell")</f>
        <v xml:space="preserve">High polished 316L steel hammered screw fit flesh tunnel &amp; Gauge: 12mm  &amp;  </v>
      </c>
      <c r="B31" s="57" t="str">
        <f>'Copy paste to Here'!C35</f>
        <v>FPHM</v>
      </c>
      <c r="C31" s="57" t="s">
        <v>831</v>
      </c>
      <c r="D31" s="58">
        <f>Invoice!B35</f>
        <v>2</v>
      </c>
      <c r="E31" s="59">
        <f>'Shipping Invoice'!J36*$N$1</f>
        <v>2.2400000000000002</v>
      </c>
      <c r="F31" s="59">
        <f t="shared" si="0"/>
        <v>4.4800000000000004</v>
      </c>
      <c r="G31" s="60">
        <f t="shared" si="1"/>
        <v>88.547200000000018</v>
      </c>
      <c r="H31" s="63">
        <f t="shared" si="2"/>
        <v>177.09440000000004</v>
      </c>
    </row>
    <row r="32" spans="1:13" s="62" customFormat="1" ht="24">
      <c r="A32" s="56" t="str">
        <f>IF((LEN('Copy paste to Here'!G36))&gt;5,((CONCATENATE('Copy paste to Here'!G36," &amp; ",'Copy paste to Here'!D36,"  &amp;  ",'Copy paste to Here'!E36))),"Empty Cell")</f>
        <v>High polished surgical steel screw-fit flesh tunnel with crystal studded rim &amp; Gauge: 4mm  &amp;  Crystal Color: Black&amp;White</v>
      </c>
      <c r="B32" s="57" t="str">
        <f>'Copy paste to Here'!C36</f>
        <v>FSCPC</v>
      </c>
      <c r="C32" s="57" t="s">
        <v>832</v>
      </c>
      <c r="D32" s="58">
        <f>Invoice!B36</f>
        <v>4</v>
      </c>
      <c r="E32" s="59">
        <f>'Shipping Invoice'!J37*$N$1</f>
        <v>1.86</v>
      </c>
      <c r="F32" s="59">
        <f t="shared" si="0"/>
        <v>7.44</v>
      </c>
      <c r="G32" s="60">
        <f t="shared" si="1"/>
        <v>73.525800000000004</v>
      </c>
      <c r="H32" s="63">
        <f t="shared" si="2"/>
        <v>294.10320000000002</v>
      </c>
    </row>
    <row r="33" spans="1:8" s="62" customFormat="1" ht="24">
      <c r="A33" s="56" t="str">
        <f>IF((LEN('Copy paste to Here'!G37))&gt;5,((CONCATENATE('Copy paste to Here'!G37," &amp; ",'Copy paste to Here'!D37,"  &amp;  ",'Copy paste to Here'!E37))),"Empty Cell")</f>
        <v>High polished surgical steel screw-fit flesh tunnel with crystal studded rim &amp; Gauge: 5mm  &amp;  Crystal Color: Rainbow</v>
      </c>
      <c r="B33" s="57" t="str">
        <f>'Copy paste to Here'!C37</f>
        <v>FSCPC</v>
      </c>
      <c r="C33" s="57" t="s">
        <v>833</v>
      </c>
      <c r="D33" s="58">
        <f>Invoice!B37</f>
        <v>4</v>
      </c>
      <c r="E33" s="59">
        <f>'Shipping Invoice'!J38*$N$1</f>
        <v>2.0499999999999998</v>
      </c>
      <c r="F33" s="59">
        <f t="shared" si="0"/>
        <v>8.1999999999999993</v>
      </c>
      <c r="G33" s="60">
        <f t="shared" si="1"/>
        <v>81.03649999999999</v>
      </c>
      <c r="H33" s="63">
        <f t="shared" si="2"/>
        <v>324.14599999999996</v>
      </c>
    </row>
    <row r="34" spans="1:8" s="62" customFormat="1" ht="24">
      <c r="A34" s="56" t="str">
        <f>IF((LEN('Copy paste to Here'!G38))&gt;5,((CONCATENATE('Copy paste to Here'!G38," &amp; ",'Copy paste to Here'!D38,"  &amp;  ",'Copy paste to Here'!E38))),"Empty Cell")</f>
        <v>High polished surgical steel screw-fit flesh tunnel with crystal studded rim &amp; Gauge: 5mm  &amp;  Crystal Color: Black&amp;White</v>
      </c>
      <c r="B34" s="57" t="str">
        <f>'Copy paste to Here'!C38</f>
        <v>FSCPC</v>
      </c>
      <c r="C34" s="57" t="s">
        <v>833</v>
      </c>
      <c r="D34" s="58">
        <f>Invoice!B38</f>
        <v>4</v>
      </c>
      <c r="E34" s="59">
        <f>'Shipping Invoice'!J39*$N$1</f>
        <v>2.0499999999999998</v>
      </c>
      <c r="F34" s="59">
        <f t="shared" si="0"/>
        <v>8.1999999999999993</v>
      </c>
      <c r="G34" s="60">
        <f t="shared" si="1"/>
        <v>81.03649999999999</v>
      </c>
      <c r="H34" s="63">
        <f t="shared" si="2"/>
        <v>324.14599999999996</v>
      </c>
    </row>
    <row r="35" spans="1:8" s="62" customFormat="1" ht="24">
      <c r="A35" s="56" t="str">
        <f>IF((LEN('Copy paste to Here'!G39))&gt;5,((CONCATENATE('Copy paste to Here'!G39," &amp; ",'Copy paste to Here'!D39,"  &amp;  ",'Copy paste to Here'!E39))),"Empty Cell")</f>
        <v>High polished surgical steel screw-fit flesh tunnel with crystal studded rim &amp; Gauge: 6mm  &amp;  Crystal Color: Rainbow</v>
      </c>
      <c r="B35" s="57" t="str">
        <f>'Copy paste to Here'!C39</f>
        <v>FSCPC</v>
      </c>
      <c r="C35" s="57" t="s">
        <v>834</v>
      </c>
      <c r="D35" s="58">
        <f>Invoice!B39</f>
        <v>4</v>
      </c>
      <c r="E35" s="59">
        <f>'Shipping Invoice'!J40*$N$1</f>
        <v>2.2799999999999998</v>
      </c>
      <c r="F35" s="59">
        <f t="shared" si="0"/>
        <v>9.1199999999999992</v>
      </c>
      <c r="G35" s="60">
        <f t="shared" si="1"/>
        <v>90.128399999999999</v>
      </c>
      <c r="H35" s="63">
        <f t="shared" si="2"/>
        <v>360.5136</v>
      </c>
    </row>
    <row r="36" spans="1:8" s="62" customFormat="1" ht="24">
      <c r="A36" s="56" t="str">
        <f>IF((LEN('Copy paste to Here'!G40))&gt;5,((CONCATENATE('Copy paste to Here'!G40," &amp; ",'Copy paste to Here'!D40,"  &amp;  ",'Copy paste to Here'!E40))),"Empty Cell")</f>
        <v>High polished surgical steel screw-fit flesh tunnel with crystal studded rim &amp; Gauge: 6mm  &amp;  Crystal Color: Black&amp;White</v>
      </c>
      <c r="B36" s="57" t="str">
        <f>'Copy paste to Here'!C40</f>
        <v>FSCPC</v>
      </c>
      <c r="C36" s="57" t="s">
        <v>834</v>
      </c>
      <c r="D36" s="58">
        <f>Invoice!B40</f>
        <v>4</v>
      </c>
      <c r="E36" s="59">
        <f>'Shipping Invoice'!J41*$N$1</f>
        <v>2.2799999999999998</v>
      </c>
      <c r="F36" s="59">
        <f t="shared" si="0"/>
        <v>9.1199999999999992</v>
      </c>
      <c r="G36" s="60">
        <f t="shared" si="1"/>
        <v>90.128399999999999</v>
      </c>
      <c r="H36" s="63">
        <f t="shared" si="2"/>
        <v>360.5136</v>
      </c>
    </row>
    <row r="37" spans="1:8" s="62" customFormat="1" ht="24">
      <c r="A37" s="56" t="str">
        <f>IF((LEN('Copy paste to Here'!G41))&gt;5,((CONCATENATE('Copy paste to Here'!G41," &amp; ",'Copy paste to Here'!D41,"  &amp;  ",'Copy paste to Here'!E41))),"Empty Cell")</f>
        <v>High polished surgical steel screw-fit flesh tunnel with crystal studded rim &amp; Gauge: 8mm  &amp;  Crystal Color: Rainbow</v>
      </c>
      <c r="B37" s="57" t="str">
        <f>'Copy paste to Here'!C41</f>
        <v>FSCPC</v>
      </c>
      <c r="C37" s="57" t="s">
        <v>835</v>
      </c>
      <c r="D37" s="58">
        <f>Invoice!B41</f>
        <v>4</v>
      </c>
      <c r="E37" s="59">
        <f>'Shipping Invoice'!J42*$N$1</f>
        <v>2.66</v>
      </c>
      <c r="F37" s="59">
        <f t="shared" si="0"/>
        <v>10.64</v>
      </c>
      <c r="G37" s="60">
        <f t="shared" si="1"/>
        <v>105.14980000000001</v>
      </c>
      <c r="H37" s="63">
        <f t="shared" si="2"/>
        <v>420.59920000000005</v>
      </c>
    </row>
    <row r="38" spans="1:8" s="62" customFormat="1" ht="24">
      <c r="A38" s="56" t="str">
        <f>IF((LEN('Copy paste to Here'!G42))&gt;5,((CONCATENATE('Copy paste to Here'!G42," &amp; ",'Copy paste to Here'!D42,"  &amp;  ",'Copy paste to Here'!E42))),"Empty Cell")</f>
        <v>High polished surgical steel screw-fit flesh tunnel with crystal studded rim &amp; Gauge: 8mm  &amp;  Crystal Color: Black&amp;White</v>
      </c>
      <c r="B38" s="57" t="str">
        <f>'Copy paste to Here'!C42</f>
        <v>FSCPC</v>
      </c>
      <c r="C38" s="57" t="s">
        <v>835</v>
      </c>
      <c r="D38" s="58">
        <f>Invoice!B42</f>
        <v>4</v>
      </c>
      <c r="E38" s="59">
        <f>'Shipping Invoice'!J43*$N$1</f>
        <v>2.66</v>
      </c>
      <c r="F38" s="59">
        <f t="shared" si="0"/>
        <v>10.64</v>
      </c>
      <c r="G38" s="60">
        <f t="shared" si="1"/>
        <v>105.14980000000001</v>
      </c>
      <c r="H38" s="63">
        <f t="shared" si="2"/>
        <v>420.59920000000005</v>
      </c>
    </row>
    <row r="39" spans="1:8" s="62" customFormat="1" ht="25.5">
      <c r="A39" s="56" t="str">
        <f>IF((LEN('Copy paste to Here'!G43))&gt;5,((CONCATENATE('Copy paste to Here'!G43," &amp; ",'Copy paste to Here'!D43,"  &amp;  ",'Copy paste to Here'!E43))),"Empty Cell")</f>
        <v>High polished surgical steel screw-fit flesh tunnel with crystal studded rim &amp; Gauge: 10mm  &amp;  Crystal Color: Rainbow</v>
      </c>
      <c r="B39" s="57" t="str">
        <f>'Copy paste to Here'!C43</f>
        <v>FSCPC</v>
      </c>
      <c r="C39" s="57" t="s">
        <v>836</v>
      </c>
      <c r="D39" s="58">
        <f>Invoice!B43</f>
        <v>4</v>
      </c>
      <c r="E39" s="59">
        <f>'Shipping Invoice'!J44*$N$1</f>
        <v>3.08</v>
      </c>
      <c r="F39" s="59">
        <f t="shared" si="0"/>
        <v>12.32</v>
      </c>
      <c r="G39" s="60">
        <f t="shared" si="1"/>
        <v>121.75240000000001</v>
      </c>
      <c r="H39" s="63">
        <f t="shared" si="2"/>
        <v>487.00960000000003</v>
      </c>
    </row>
    <row r="40" spans="1:8" s="62" customFormat="1" ht="25.5">
      <c r="A40" s="56" t="str">
        <f>IF((LEN('Copy paste to Here'!G44))&gt;5,((CONCATENATE('Copy paste to Here'!G44," &amp; ",'Copy paste to Here'!D44,"  &amp;  ",'Copy paste to Here'!E44))),"Empty Cell")</f>
        <v>High polished surgical steel screw-fit flesh tunnel with crystal studded rim &amp; Gauge: 10mm  &amp;  Crystal Color: Black&amp;White</v>
      </c>
      <c r="B40" s="57" t="str">
        <f>'Copy paste to Here'!C44</f>
        <v>FSCPC</v>
      </c>
      <c r="C40" s="57" t="s">
        <v>836</v>
      </c>
      <c r="D40" s="58">
        <f>Invoice!B44</f>
        <v>4</v>
      </c>
      <c r="E40" s="59">
        <f>'Shipping Invoice'!J45*$N$1</f>
        <v>3.08</v>
      </c>
      <c r="F40" s="59">
        <f t="shared" si="0"/>
        <v>12.32</v>
      </c>
      <c r="G40" s="60">
        <f t="shared" si="1"/>
        <v>121.75240000000001</v>
      </c>
      <c r="H40" s="63">
        <f t="shared" si="2"/>
        <v>487.00960000000003</v>
      </c>
    </row>
    <row r="41" spans="1:8" s="62" customFormat="1" ht="25.5">
      <c r="A41" s="56" t="str">
        <f>IF((LEN('Copy paste to Here'!G45))&gt;5,((CONCATENATE('Copy paste to Here'!G45," &amp; ",'Copy paste to Here'!D45,"  &amp;  ",'Copy paste to Here'!E45))),"Empty Cell")</f>
        <v>High polished surgical steel screw-fit flesh tunnel with crystal studded rim &amp; Gauge: 12mm  &amp;  Crystal Color: Black&amp;White</v>
      </c>
      <c r="B41" s="57" t="str">
        <f>'Copy paste to Here'!C45</f>
        <v>FSCPC</v>
      </c>
      <c r="C41" s="57" t="s">
        <v>837</v>
      </c>
      <c r="D41" s="58">
        <f>Invoice!B45</f>
        <v>4</v>
      </c>
      <c r="E41" s="59">
        <f>'Shipping Invoice'!J46*$N$1</f>
        <v>3.55</v>
      </c>
      <c r="F41" s="59">
        <f t="shared" si="0"/>
        <v>14.2</v>
      </c>
      <c r="G41" s="60">
        <f t="shared" si="1"/>
        <v>140.33150000000001</v>
      </c>
      <c r="H41" s="63">
        <f t="shared" si="2"/>
        <v>561.32600000000002</v>
      </c>
    </row>
    <row r="42" spans="1:8" s="62" customFormat="1">
      <c r="A42" s="56" t="str">
        <f>IF((LEN('Copy paste to Here'!G46))&gt;5,((CONCATENATE('Copy paste to Here'!G46," &amp; ",'Copy paste to Here'!D46,"  &amp;  ",'Copy paste to Here'!E46))),"Empty Cell")</f>
        <v xml:space="preserve">Areng wood fake plug with surgical steel post &amp; Size: 8mm  &amp;  </v>
      </c>
      <c r="B42" s="57" t="str">
        <f>'Copy paste to Here'!C46</f>
        <v>IPARE</v>
      </c>
      <c r="C42" s="57" t="s">
        <v>838</v>
      </c>
      <c r="D42" s="58">
        <f>Invoice!B46</f>
        <v>10</v>
      </c>
      <c r="E42" s="59">
        <f>'Shipping Invoice'!J47*$N$1</f>
        <v>0.93</v>
      </c>
      <c r="F42" s="59">
        <f t="shared" si="0"/>
        <v>9.3000000000000007</v>
      </c>
      <c r="G42" s="60">
        <f t="shared" si="1"/>
        <v>36.762900000000002</v>
      </c>
      <c r="H42" s="63">
        <f t="shared" si="2"/>
        <v>367.62900000000002</v>
      </c>
    </row>
    <row r="43" spans="1:8" s="62" customFormat="1">
      <c r="A43" s="56" t="str">
        <f>IF((LEN('Copy paste to Here'!G47))&gt;5,((CONCATENATE('Copy paste to Here'!G47," &amp; ",'Copy paste to Here'!D47,"  &amp;  ",'Copy paste to Here'!E47))),"Empty Cell")</f>
        <v xml:space="preserve">Areng wood fake plug with surgical steel post &amp; Size: 10mm  &amp;  </v>
      </c>
      <c r="B43" s="57" t="str">
        <f>'Copy paste to Here'!C47</f>
        <v>IPARE</v>
      </c>
      <c r="C43" s="57" t="s">
        <v>839</v>
      </c>
      <c r="D43" s="58">
        <f>Invoice!B47</f>
        <v>10</v>
      </c>
      <c r="E43" s="59">
        <f>'Shipping Invoice'!J48*$N$1</f>
        <v>0.93</v>
      </c>
      <c r="F43" s="59">
        <f t="shared" si="0"/>
        <v>9.3000000000000007</v>
      </c>
      <c r="G43" s="60">
        <f t="shared" si="1"/>
        <v>36.762900000000002</v>
      </c>
      <c r="H43" s="63">
        <f t="shared" si="2"/>
        <v>367.62900000000002</v>
      </c>
    </row>
    <row r="44" spans="1:8" s="62" customFormat="1" ht="25.5">
      <c r="A44" s="56" t="str">
        <f>IF((LEN('Copy paste to Here'!G48))&gt;5,((CONCATENATE('Copy paste to Here'!G48," &amp; ",'Copy paste to Here'!D48,"  &amp;  ",'Copy paste to Here'!E48))),"Empty Cell")</f>
        <v xml:space="preserve">Sawo wood fake plug with surgical steel post &amp; Size: 10mm  &amp;  </v>
      </c>
      <c r="B44" s="57" t="str">
        <f>'Copy paste to Here'!C48</f>
        <v>IPSWO</v>
      </c>
      <c r="C44" s="57" t="s">
        <v>840</v>
      </c>
      <c r="D44" s="58">
        <f>Invoice!B48</f>
        <v>10</v>
      </c>
      <c r="E44" s="59">
        <f>'Shipping Invoice'!J49*$N$1</f>
        <v>0.93</v>
      </c>
      <c r="F44" s="59">
        <f t="shared" si="0"/>
        <v>9.3000000000000007</v>
      </c>
      <c r="G44" s="60">
        <f t="shared" si="1"/>
        <v>36.762900000000002</v>
      </c>
      <c r="H44" s="63">
        <f t="shared" si="2"/>
        <v>367.62900000000002</v>
      </c>
    </row>
    <row r="45" spans="1:8" s="62" customFormat="1" ht="24">
      <c r="A45" s="56" t="str">
        <f>IF((LEN('Copy paste to Here'!G49))&gt;5,((CONCATENATE('Copy paste to Here'!G49," &amp; ",'Copy paste to Here'!D49,"  &amp;  ",'Copy paste to Here'!E49))),"Empty Cell")</f>
        <v xml:space="preserve">3mm multi-crystal ferido glued ball with resin cover and 16g (1.2mm) threading (sold per pcs) &amp; Crystal Color: Clear  &amp;  </v>
      </c>
      <c r="B45" s="57" t="str">
        <f>'Copy paste to Here'!C49</f>
        <v>MFR3</v>
      </c>
      <c r="C45" s="57" t="s">
        <v>745</v>
      </c>
      <c r="D45" s="58">
        <f>Invoice!B49</f>
        <v>10</v>
      </c>
      <c r="E45" s="59">
        <f>'Shipping Invoice'!J50*$N$1</f>
        <v>1.58</v>
      </c>
      <c r="F45" s="59">
        <f t="shared" si="0"/>
        <v>15.8</v>
      </c>
      <c r="G45" s="60">
        <f t="shared" si="1"/>
        <v>62.457400000000007</v>
      </c>
      <c r="H45" s="63">
        <f t="shared" si="2"/>
        <v>624.57400000000007</v>
      </c>
    </row>
    <row r="46" spans="1:8" s="62" customFormat="1" ht="24">
      <c r="A46" s="56" t="str">
        <f>IF((LEN('Copy paste to Here'!G50))&gt;5,((CONCATENATE('Copy paste to Here'!G50," &amp; ",'Copy paste to Here'!D50,"  &amp;  ",'Copy paste to Here'!E50))),"Empty Cell")</f>
        <v xml:space="preserve">5mm multi-crystal ferido glued balls with resin cover and 14g (1.6mm) threading (sold per pcs) &amp; Crystal Color: Clear  &amp;  </v>
      </c>
      <c r="B46" s="57" t="str">
        <f>'Copy paste to Here'!C50</f>
        <v>MFR5</v>
      </c>
      <c r="C46" s="57" t="s">
        <v>747</v>
      </c>
      <c r="D46" s="58">
        <f>Invoice!B50</f>
        <v>6</v>
      </c>
      <c r="E46" s="59">
        <f>'Shipping Invoice'!J51*$N$1</f>
        <v>1.53</v>
      </c>
      <c r="F46" s="59">
        <f t="shared" si="0"/>
        <v>9.18</v>
      </c>
      <c r="G46" s="60">
        <f t="shared" si="1"/>
        <v>60.480900000000005</v>
      </c>
      <c r="H46" s="63">
        <f t="shared" si="2"/>
        <v>362.8854</v>
      </c>
    </row>
    <row r="47" spans="1:8" s="62" customFormat="1" ht="24">
      <c r="A47" s="56" t="str">
        <f>IF((LEN('Copy paste to Here'!G51))&gt;5,((CONCATENATE('Copy paste to Here'!G51," &amp; ",'Copy paste to Here'!D51,"  &amp;  ",'Copy paste to Here'!E51))),"Empty Cell")</f>
        <v xml:space="preserve">5mm multi-crystal ferido glued balls with resin cover and 14g (1.6mm) threading (sold per pcs) &amp; Crystal Color: Rose  &amp;  </v>
      </c>
      <c r="B47" s="57" t="str">
        <f>'Copy paste to Here'!C51</f>
        <v>MFR5</v>
      </c>
      <c r="C47" s="57" t="s">
        <v>747</v>
      </c>
      <c r="D47" s="58">
        <f>Invoice!B51</f>
        <v>6</v>
      </c>
      <c r="E47" s="59">
        <f>'Shipping Invoice'!J52*$N$1</f>
        <v>1.53</v>
      </c>
      <c r="F47" s="59">
        <f t="shared" si="0"/>
        <v>9.18</v>
      </c>
      <c r="G47" s="60">
        <f t="shared" si="1"/>
        <v>60.480900000000005</v>
      </c>
      <c r="H47" s="63">
        <f t="shared" si="2"/>
        <v>362.8854</v>
      </c>
    </row>
    <row r="48" spans="1:8" s="62" customFormat="1" ht="36">
      <c r="A48" s="56" t="str">
        <f>IF((LEN('Copy paste to Here'!G52))&gt;5,((CONCATENATE('Copy paste to Here'!G52," &amp; ",'Copy paste to Here'!D52,"  &amp;  ",'Copy paste to Here'!E52))),"Empty Cell")</f>
        <v xml:space="preserve">5mm multi-crystal ferido glued balls with resin cover and 14g (1.6mm) threading (sold per pcs) &amp; Crystal Color: Light Sapphire  &amp;  </v>
      </c>
      <c r="B48" s="57" t="str">
        <f>'Copy paste to Here'!C52</f>
        <v>MFR5</v>
      </c>
      <c r="C48" s="57" t="s">
        <v>747</v>
      </c>
      <c r="D48" s="58">
        <f>Invoice!B52</f>
        <v>6</v>
      </c>
      <c r="E48" s="59">
        <f>'Shipping Invoice'!J53*$N$1</f>
        <v>1.53</v>
      </c>
      <c r="F48" s="59">
        <f t="shared" si="0"/>
        <v>9.18</v>
      </c>
      <c r="G48" s="60">
        <f t="shared" si="1"/>
        <v>60.480900000000005</v>
      </c>
      <c r="H48" s="63">
        <f t="shared" si="2"/>
        <v>362.8854</v>
      </c>
    </row>
    <row r="49" spans="1:8" s="62" customFormat="1" ht="24">
      <c r="A49" s="56" t="str">
        <f>IF((LEN('Copy paste to Here'!G53))&gt;5,((CONCATENATE('Copy paste to Here'!G53," &amp; ",'Copy paste to Here'!D53,"  &amp;  ",'Copy paste to Here'!E53))),"Empty Cell")</f>
        <v xml:space="preserve">5mm multi-crystal ferido glued balls with resin cover and 14g (1.6mm) threading (sold per pcs) &amp; Crystal Color: Sapphire  &amp;  </v>
      </c>
      <c r="B49" s="57" t="str">
        <f>'Copy paste to Here'!C53</f>
        <v>MFR5</v>
      </c>
      <c r="C49" s="57" t="s">
        <v>747</v>
      </c>
      <c r="D49" s="58">
        <f>Invoice!B53</f>
        <v>4</v>
      </c>
      <c r="E49" s="59">
        <f>'Shipping Invoice'!J54*$N$1</f>
        <v>1.53</v>
      </c>
      <c r="F49" s="59">
        <f t="shared" si="0"/>
        <v>6.12</v>
      </c>
      <c r="G49" s="60">
        <f t="shared" si="1"/>
        <v>60.480900000000005</v>
      </c>
      <c r="H49" s="63">
        <f t="shared" si="2"/>
        <v>241.92360000000002</v>
      </c>
    </row>
    <row r="50" spans="1:8" s="62" customFormat="1" ht="24">
      <c r="A50" s="56" t="str">
        <f>IF((LEN('Copy paste to Here'!G54))&gt;5,((CONCATENATE('Copy paste to Here'!G54," &amp; ",'Copy paste to Here'!D54,"  &amp;  ",'Copy paste to Here'!E54))),"Empty Cell")</f>
        <v xml:space="preserve">5mm multi-crystal ferido glued balls with resin cover and 14g (1.6mm) threading (sold per pcs) &amp; Crystal Color: Aquamarine  &amp;  </v>
      </c>
      <c r="B50" s="57" t="str">
        <f>'Copy paste to Here'!C54</f>
        <v>MFR5</v>
      </c>
      <c r="C50" s="57" t="s">
        <v>747</v>
      </c>
      <c r="D50" s="58">
        <f>Invoice!B54</f>
        <v>6</v>
      </c>
      <c r="E50" s="59">
        <f>'Shipping Invoice'!J55*$N$1</f>
        <v>1.53</v>
      </c>
      <c r="F50" s="59">
        <f t="shared" si="0"/>
        <v>9.18</v>
      </c>
      <c r="G50" s="60">
        <f t="shared" si="1"/>
        <v>60.480900000000005</v>
      </c>
      <c r="H50" s="63">
        <f t="shared" si="2"/>
        <v>362.8854</v>
      </c>
    </row>
    <row r="51" spans="1:8" s="62" customFormat="1" ht="24">
      <c r="A51" s="56" t="str">
        <f>IF((LEN('Copy paste to Here'!G55))&gt;5,((CONCATENATE('Copy paste to Here'!G55," &amp; ",'Copy paste to Here'!D55,"  &amp;  ",'Copy paste to Here'!E55))),"Empty Cell")</f>
        <v xml:space="preserve">5mm multi-crystal ferido glued balls with resin cover and 14g (1.6mm) threading (sold per pcs) &amp; Crystal Color: Blue Zircon  &amp;  </v>
      </c>
      <c r="B51" s="57" t="str">
        <f>'Copy paste to Here'!C55</f>
        <v>MFR5</v>
      </c>
      <c r="C51" s="57" t="s">
        <v>747</v>
      </c>
      <c r="D51" s="58">
        <f>Invoice!B55</f>
        <v>4</v>
      </c>
      <c r="E51" s="59">
        <f>'Shipping Invoice'!J56*$N$1</f>
        <v>1.53</v>
      </c>
      <c r="F51" s="59">
        <f t="shared" si="0"/>
        <v>6.12</v>
      </c>
      <c r="G51" s="60">
        <f t="shared" si="1"/>
        <v>60.480900000000005</v>
      </c>
      <c r="H51" s="63">
        <f t="shared" si="2"/>
        <v>241.92360000000002</v>
      </c>
    </row>
    <row r="52" spans="1:8" s="62" customFormat="1" ht="36">
      <c r="A52" s="56" t="str">
        <f>IF((LEN('Copy paste to Here'!G56))&gt;5,((CONCATENATE('Copy paste to Here'!G56," &amp; ",'Copy paste to Here'!D56,"  &amp;  ",'Copy paste to Here'!E56))),"Empty Cell")</f>
        <v xml:space="preserve">5mm multi-crystal ferido glued balls with resin cover and 14g (1.6mm) threading (sold per pcs) &amp; Crystal Color: Light Amethyst  &amp;  </v>
      </c>
      <c r="B52" s="57" t="str">
        <f>'Copy paste to Here'!C56</f>
        <v>MFR5</v>
      </c>
      <c r="C52" s="57" t="s">
        <v>747</v>
      </c>
      <c r="D52" s="58">
        <f>Invoice!B56</f>
        <v>6</v>
      </c>
      <c r="E52" s="59">
        <f>'Shipping Invoice'!J57*$N$1</f>
        <v>1.53</v>
      </c>
      <c r="F52" s="59">
        <f t="shared" si="0"/>
        <v>9.18</v>
      </c>
      <c r="G52" s="60">
        <f t="shared" si="1"/>
        <v>60.480900000000005</v>
      </c>
      <c r="H52" s="63">
        <f t="shared" si="2"/>
        <v>362.8854</v>
      </c>
    </row>
    <row r="53" spans="1:8" s="62" customFormat="1" ht="24">
      <c r="A53" s="56" t="str">
        <f>IF((LEN('Copy paste to Here'!G57))&gt;5,((CONCATENATE('Copy paste to Here'!G57," &amp; ",'Copy paste to Here'!D57,"  &amp;  ",'Copy paste to Here'!E57))),"Empty Cell")</f>
        <v xml:space="preserve">5mm multi-crystal ferido glued balls with resin cover and 14g (1.6mm) threading (sold per pcs) &amp; Crystal Color: Amethyst  &amp;  </v>
      </c>
      <c r="B53" s="57" t="str">
        <f>'Copy paste to Here'!C57</f>
        <v>MFR5</v>
      </c>
      <c r="C53" s="57" t="s">
        <v>747</v>
      </c>
      <c r="D53" s="58">
        <f>Invoice!B57</f>
        <v>6</v>
      </c>
      <c r="E53" s="59">
        <f>'Shipping Invoice'!J58*$N$1</f>
        <v>1.53</v>
      </c>
      <c r="F53" s="59">
        <f t="shared" si="0"/>
        <v>9.18</v>
      </c>
      <c r="G53" s="60">
        <f t="shared" si="1"/>
        <v>60.480900000000005</v>
      </c>
      <c r="H53" s="63">
        <f t="shared" si="2"/>
        <v>362.8854</v>
      </c>
    </row>
    <row r="54" spans="1:8" s="62" customFormat="1" ht="24">
      <c r="A54" s="56" t="str">
        <f>IF((LEN('Copy paste to Here'!G58))&gt;5,((CONCATENATE('Copy paste to Here'!G58," &amp; ",'Copy paste to Here'!D58,"  &amp;  ",'Copy paste to Here'!E58))),"Empty Cell")</f>
        <v xml:space="preserve">5mm multi-crystal ferido glued balls with resin cover and 14g (1.6mm) threading (sold per pcs) &amp; Crystal Color: Jet  &amp;  </v>
      </c>
      <c r="B54" s="57" t="str">
        <f>'Copy paste to Here'!C58</f>
        <v>MFR5</v>
      </c>
      <c r="C54" s="57" t="s">
        <v>747</v>
      </c>
      <c r="D54" s="58">
        <f>Invoice!B58</f>
        <v>6</v>
      </c>
      <c r="E54" s="59">
        <f>'Shipping Invoice'!J59*$N$1</f>
        <v>1.53</v>
      </c>
      <c r="F54" s="59">
        <f t="shared" si="0"/>
        <v>9.18</v>
      </c>
      <c r="G54" s="60">
        <f t="shared" si="1"/>
        <v>60.480900000000005</v>
      </c>
      <c r="H54" s="63">
        <f t="shared" si="2"/>
        <v>362.8854</v>
      </c>
    </row>
    <row r="55" spans="1:8" s="62" customFormat="1" ht="24">
      <c r="A55" s="56" t="str">
        <f>IF((LEN('Copy paste to Here'!G59))&gt;5,((CONCATENATE('Copy paste to Here'!G59," &amp; ",'Copy paste to Here'!D59,"  &amp;  ",'Copy paste to Here'!E59))),"Empty Cell")</f>
        <v xml:space="preserve">5mm multi-crystal ferido glued balls with resin cover and 14g (1.6mm) threading (sold per pcs) &amp; Crystal Color: Fuchsia  &amp;  </v>
      </c>
      <c r="B55" s="57" t="str">
        <f>'Copy paste to Here'!C59</f>
        <v>MFR5</v>
      </c>
      <c r="C55" s="57" t="s">
        <v>747</v>
      </c>
      <c r="D55" s="58">
        <f>Invoice!B59</f>
        <v>6</v>
      </c>
      <c r="E55" s="59">
        <f>'Shipping Invoice'!J60*$N$1</f>
        <v>1.53</v>
      </c>
      <c r="F55" s="59">
        <f t="shared" si="0"/>
        <v>9.18</v>
      </c>
      <c r="G55" s="60">
        <f t="shared" si="1"/>
        <v>60.480900000000005</v>
      </c>
      <c r="H55" s="63">
        <f t="shared" si="2"/>
        <v>362.8854</v>
      </c>
    </row>
    <row r="56" spans="1:8" s="62" customFormat="1" ht="24">
      <c r="A56" s="56" t="str">
        <f>IF((LEN('Copy paste to Here'!G60))&gt;5,((CONCATENATE('Copy paste to Here'!G60," &amp; ",'Copy paste to Here'!D60,"  &amp;  ",'Copy paste to Here'!E60))),"Empty Cell")</f>
        <v xml:space="preserve">5mm multi-crystal ferido glued balls with resin cover and 14g (1.6mm) threading (sold per pcs) &amp; Crystal Color: Emerald  &amp;  </v>
      </c>
      <c r="B56" s="57" t="str">
        <f>'Copy paste to Here'!C60</f>
        <v>MFR5</v>
      </c>
      <c r="C56" s="57" t="s">
        <v>747</v>
      </c>
      <c r="D56" s="58">
        <f>Invoice!B60</f>
        <v>4</v>
      </c>
      <c r="E56" s="59">
        <f>'Shipping Invoice'!J61*$N$1</f>
        <v>1.53</v>
      </c>
      <c r="F56" s="59">
        <f t="shared" si="0"/>
        <v>6.12</v>
      </c>
      <c r="G56" s="60">
        <f t="shared" si="1"/>
        <v>60.480900000000005</v>
      </c>
      <c r="H56" s="63">
        <f t="shared" si="2"/>
        <v>241.92360000000002</v>
      </c>
    </row>
    <row r="57" spans="1:8" s="62" customFormat="1" ht="24">
      <c r="A57" s="56" t="str">
        <f>IF((LEN('Copy paste to Here'!G61))&gt;5,((CONCATENATE('Copy paste to Here'!G61," &amp; ",'Copy paste to Here'!D61,"  &amp;  ",'Copy paste to Here'!E61))),"Empty Cell")</f>
        <v xml:space="preserve">5mm multi-crystal ferido glued balls with resin cover and 14g (1.6mm) threading (sold per pcs) &amp; Crystal Color: Topaz  &amp;  </v>
      </c>
      <c r="B57" s="57" t="str">
        <f>'Copy paste to Here'!C61</f>
        <v>MFR5</v>
      </c>
      <c r="C57" s="57" t="s">
        <v>747</v>
      </c>
      <c r="D57" s="58">
        <f>Invoice!B61</f>
        <v>4</v>
      </c>
      <c r="E57" s="59">
        <f>'Shipping Invoice'!J62*$N$1</f>
        <v>1.53</v>
      </c>
      <c r="F57" s="59">
        <f t="shared" si="0"/>
        <v>6.12</v>
      </c>
      <c r="G57" s="60">
        <f t="shared" si="1"/>
        <v>60.480900000000005</v>
      </c>
      <c r="H57" s="63">
        <f t="shared" si="2"/>
        <v>241.92360000000002</v>
      </c>
    </row>
    <row r="58" spans="1:8" s="62" customFormat="1" ht="24">
      <c r="A58" s="56" t="str">
        <f>IF((LEN('Copy paste to Here'!G62))&gt;5,((CONCATENATE('Copy paste to Here'!G62," &amp; ",'Copy paste to Here'!D62,"  &amp;  ",'Copy paste to Here'!E62))),"Empty Cell")</f>
        <v xml:space="preserve">5mm multi-crystal ferido glued balls with resin cover and 14g (1.6mm) threading (sold per pcs) &amp; Crystal Color: Hyacinth  &amp;  </v>
      </c>
      <c r="B58" s="57" t="str">
        <f>'Copy paste to Here'!C62</f>
        <v>MFR5</v>
      </c>
      <c r="C58" s="57" t="s">
        <v>747</v>
      </c>
      <c r="D58" s="58">
        <f>Invoice!B62</f>
        <v>2</v>
      </c>
      <c r="E58" s="59">
        <f>'Shipping Invoice'!J63*$N$1</f>
        <v>1.53</v>
      </c>
      <c r="F58" s="59">
        <f t="shared" si="0"/>
        <v>3.06</v>
      </c>
      <c r="G58" s="60">
        <f t="shared" si="1"/>
        <v>60.480900000000005</v>
      </c>
      <c r="H58" s="63">
        <f t="shared" si="2"/>
        <v>120.96180000000001</v>
      </c>
    </row>
    <row r="59" spans="1:8" s="62" customFormat="1" ht="24">
      <c r="A59" s="56" t="str">
        <f>IF((LEN('Copy paste to Here'!G63))&gt;5,((CONCATENATE('Copy paste to Here'!G63," &amp; ",'Copy paste to Here'!D63,"  &amp;  ",'Copy paste to Here'!E63))),"Empty Cell")</f>
        <v xml:space="preserve">Color-plated sterling silver nose hoop, 22g (0.6mm) with ball and an outer diameter of 5/16'' (8mm) - 1 piece &amp; Color: White  &amp;  </v>
      </c>
      <c r="B59" s="57" t="str">
        <f>'Copy paste to Here'!C63</f>
        <v>NS05BL</v>
      </c>
      <c r="C59" s="57" t="s">
        <v>749</v>
      </c>
      <c r="D59" s="58">
        <f>Invoice!B63</f>
        <v>2</v>
      </c>
      <c r="E59" s="59">
        <f>'Shipping Invoice'!J64*$N$1</f>
        <v>0.62</v>
      </c>
      <c r="F59" s="59">
        <f t="shared" si="0"/>
        <v>1.24</v>
      </c>
      <c r="G59" s="60">
        <f t="shared" si="1"/>
        <v>24.508600000000001</v>
      </c>
      <c r="H59" s="63">
        <f t="shared" si="2"/>
        <v>49.017200000000003</v>
      </c>
    </row>
    <row r="60" spans="1:8" s="62" customFormat="1" ht="24">
      <c r="A60" s="56" t="str">
        <f>IF((LEN('Copy paste to Here'!G64))&gt;5,((CONCATENATE('Copy paste to Here'!G64," &amp; ",'Copy paste to Here'!D64,"  &amp;  ",'Copy paste to Here'!E64))),"Empty Cell")</f>
        <v xml:space="preserve">Color-plated sterling silver nose hoop, 22g (0.6mm) with ball and an outer diameter of 5/16'' (8mm) - 1 piece &amp; Color: Blue  &amp;  </v>
      </c>
      <c r="B60" s="57" t="str">
        <f>'Copy paste to Here'!C64</f>
        <v>NS05BL</v>
      </c>
      <c r="C60" s="57" t="s">
        <v>749</v>
      </c>
      <c r="D60" s="58">
        <f>Invoice!B64</f>
        <v>2</v>
      </c>
      <c r="E60" s="59">
        <f>'Shipping Invoice'!J65*$N$1</f>
        <v>0.62</v>
      </c>
      <c r="F60" s="59">
        <f t="shared" si="0"/>
        <v>1.24</v>
      </c>
      <c r="G60" s="60">
        <f t="shared" si="1"/>
        <v>24.508600000000001</v>
      </c>
      <c r="H60" s="63">
        <f t="shared" si="2"/>
        <v>49.017200000000003</v>
      </c>
    </row>
    <row r="61" spans="1:8" s="62" customFormat="1" ht="24">
      <c r="A61" s="56" t="str">
        <f>IF((LEN('Copy paste to Here'!G65))&gt;5,((CONCATENATE('Copy paste to Here'!G65," &amp; ",'Copy paste to Here'!D65,"  &amp;  ",'Copy paste to Here'!E65))),"Empty Cell")</f>
        <v xml:space="preserve">Color-plated sterling silver nose hoop, 22g (0.6mm) with ball and an outer diameter of 5/16'' (8mm) - 1 piece &amp; Color: Rainbow  &amp;  </v>
      </c>
      <c r="B61" s="57" t="str">
        <f>'Copy paste to Here'!C65</f>
        <v>NS05BL</v>
      </c>
      <c r="C61" s="57" t="s">
        <v>841</v>
      </c>
      <c r="D61" s="58">
        <f>Invoice!B65</f>
        <v>2</v>
      </c>
      <c r="E61" s="59">
        <f>'Shipping Invoice'!J66*$N$1</f>
        <v>0.72</v>
      </c>
      <c r="F61" s="59">
        <f t="shared" si="0"/>
        <v>1.44</v>
      </c>
      <c r="G61" s="60">
        <f t="shared" si="1"/>
        <v>28.461600000000001</v>
      </c>
      <c r="H61" s="63">
        <f t="shared" si="2"/>
        <v>56.923200000000001</v>
      </c>
    </row>
    <row r="62" spans="1:8" s="62" customFormat="1" ht="24">
      <c r="A62" s="56" t="str">
        <f>IF((LEN('Copy paste to Here'!G66))&gt;5,((CONCATENATE('Copy paste to Here'!G66," &amp; ",'Copy paste to Here'!D66,"  &amp;  ",'Copy paste to Here'!E66))),"Empty Cell")</f>
        <v xml:space="preserve">Color-plated sterling silver nose hoop, 22g (0.6mm) with ball and an outer diameter of 5/16'' (8mm) - 1 piece &amp; Color: Aqua  &amp;  </v>
      </c>
      <c r="B62" s="57" t="str">
        <f>'Copy paste to Here'!C66</f>
        <v>NS05BL</v>
      </c>
      <c r="C62" s="57" t="s">
        <v>749</v>
      </c>
      <c r="D62" s="58">
        <f>Invoice!B66</f>
        <v>2</v>
      </c>
      <c r="E62" s="59">
        <f>'Shipping Invoice'!J67*$N$1</f>
        <v>0.62</v>
      </c>
      <c r="F62" s="59">
        <f t="shared" si="0"/>
        <v>1.24</v>
      </c>
      <c r="G62" s="60">
        <f t="shared" si="1"/>
        <v>24.508600000000001</v>
      </c>
      <c r="H62" s="63">
        <f t="shared" si="2"/>
        <v>49.017200000000003</v>
      </c>
    </row>
    <row r="63" spans="1:8" s="62" customFormat="1" ht="24">
      <c r="A63" s="56" t="str">
        <f>IF((LEN('Copy paste to Here'!G67))&gt;5,((CONCATENATE('Copy paste to Here'!G67," &amp; ",'Copy paste to Here'!D67,"  &amp;  ",'Copy paste to Here'!E67))),"Empty Cell")</f>
        <v xml:space="preserve">Color-plated sterling silver nose hoop, 22g (0.6mm) with ball and an outer diameter of 5/16'' (8mm) - 1 piece &amp; Color: Green  &amp;  </v>
      </c>
      <c r="B63" s="57" t="str">
        <f>'Copy paste to Here'!C67</f>
        <v>NS05BL</v>
      </c>
      <c r="C63" s="57" t="s">
        <v>749</v>
      </c>
      <c r="D63" s="58">
        <f>Invoice!B67</f>
        <v>2</v>
      </c>
      <c r="E63" s="59">
        <f>'Shipping Invoice'!J68*$N$1</f>
        <v>0.62</v>
      </c>
      <c r="F63" s="59">
        <f t="shared" si="0"/>
        <v>1.24</v>
      </c>
      <c r="G63" s="60">
        <f t="shared" si="1"/>
        <v>24.508600000000001</v>
      </c>
      <c r="H63" s="63">
        <f t="shared" si="2"/>
        <v>49.017200000000003</v>
      </c>
    </row>
    <row r="64" spans="1:8" s="62" customFormat="1" ht="24">
      <c r="A64" s="56" t="str">
        <f>IF((LEN('Copy paste to Here'!G68))&gt;5,((CONCATENATE('Copy paste to Here'!G68," &amp; ",'Copy paste to Here'!D68,"  &amp;  ",'Copy paste to Here'!E68))),"Empty Cell")</f>
        <v xml:space="preserve">Color-plated sterling silver nose hoop, 22g (0.6mm) with ball and an outer diameter of 5/16'' (8mm) - 1 piece &amp; Color: Pink  &amp;  </v>
      </c>
      <c r="B64" s="57" t="str">
        <f>'Copy paste to Here'!C68</f>
        <v>NS05BL</v>
      </c>
      <c r="C64" s="57" t="s">
        <v>749</v>
      </c>
      <c r="D64" s="58">
        <f>Invoice!B68</f>
        <v>2</v>
      </c>
      <c r="E64" s="59">
        <f>'Shipping Invoice'!J69*$N$1</f>
        <v>0.62</v>
      </c>
      <c r="F64" s="59">
        <f t="shared" si="0"/>
        <v>1.24</v>
      </c>
      <c r="G64" s="60">
        <f t="shared" si="1"/>
        <v>24.508600000000001</v>
      </c>
      <c r="H64" s="63">
        <f t="shared" si="2"/>
        <v>49.017200000000003</v>
      </c>
    </row>
    <row r="65" spans="1:8" s="62" customFormat="1" ht="24">
      <c r="A65" s="56" t="str">
        <f>IF((LEN('Copy paste to Here'!G69))&gt;5,((CONCATENATE('Copy paste to Here'!G69," &amp; ",'Copy paste to Here'!D69,"  &amp;  ",'Copy paste to Here'!E69))),"Empty Cell")</f>
        <v xml:space="preserve">Color-plated sterling silver nose hoop, 22g (0.6mm) with ball and an outer diameter of 5/16'' (8mm) - 1 piece &amp; Color: Purple  &amp;  </v>
      </c>
      <c r="B65" s="57" t="str">
        <f>'Copy paste to Here'!C69</f>
        <v>NS05BL</v>
      </c>
      <c r="C65" s="57" t="s">
        <v>749</v>
      </c>
      <c r="D65" s="58">
        <f>Invoice!B69</f>
        <v>2</v>
      </c>
      <c r="E65" s="59">
        <f>'Shipping Invoice'!J70*$N$1</f>
        <v>0.62</v>
      </c>
      <c r="F65" s="59">
        <f t="shared" si="0"/>
        <v>1.24</v>
      </c>
      <c r="G65" s="60">
        <f t="shared" si="1"/>
        <v>24.508600000000001</v>
      </c>
      <c r="H65" s="63">
        <f t="shared" si="2"/>
        <v>49.017200000000003</v>
      </c>
    </row>
    <row r="66" spans="1:8" s="62" customFormat="1" ht="24">
      <c r="A66" s="56" t="str">
        <f>IF((LEN('Copy paste to Here'!G70))&gt;5,((CONCATENATE('Copy paste to Here'!G70," &amp; ",'Copy paste to Here'!D70,"  &amp;  ",'Copy paste to Here'!E70))),"Empty Cell")</f>
        <v xml:space="preserve">Color-plated sterling silver nose hoop, 22g (0.6mm) with ball and an outer diameter of 5/16'' (8mm) - 1 piece &amp; Color: Red  &amp;  </v>
      </c>
      <c r="B66" s="57" t="str">
        <f>'Copy paste to Here'!C70</f>
        <v>NS05BL</v>
      </c>
      <c r="C66" s="57" t="s">
        <v>749</v>
      </c>
      <c r="D66" s="58">
        <f>Invoice!B70</f>
        <v>2</v>
      </c>
      <c r="E66" s="59">
        <f>'Shipping Invoice'!J71*$N$1</f>
        <v>0.62</v>
      </c>
      <c r="F66" s="59">
        <f t="shared" si="0"/>
        <v>1.24</v>
      </c>
      <c r="G66" s="60">
        <f t="shared" si="1"/>
        <v>24.508600000000001</v>
      </c>
      <c r="H66" s="63">
        <f t="shared" si="2"/>
        <v>49.017200000000003</v>
      </c>
    </row>
    <row r="67" spans="1:8" s="62" customFormat="1" ht="24">
      <c r="A67" s="56" t="str">
        <f>IF((LEN('Copy paste to Here'!G71))&gt;5,((CONCATENATE('Copy paste to Here'!G71," &amp; ",'Copy paste to Here'!D71,"  &amp;  ",'Copy paste to Here'!E71))),"Empty Cell")</f>
        <v xml:space="preserve">Double flared flesh tunnel with black horn on the outside and coconut wood in the inner side &amp; Gauge: 4mm  &amp;  </v>
      </c>
      <c r="B67" s="57" t="str">
        <f>'Copy paste to Here'!C71</f>
        <v>PHBO</v>
      </c>
      <c r="C67" s="57" t="s">
        <v>842</v>
      </c>
      <c r="D67" s="58">
        <f>Invoice!B71</f>
        <v>2</v>
      </c>
      <c r="E67" s="59">
        <f>'Shipping Invoice'!J72*$N$1</f>
        <v>1.73</v>
      </c>
      <c r="F67" s="59">
        <f t="shared" si="0"/>
        <v>3.46</v>
      </c>
      <c r="G67" s="60">
        <f t="shared" si="1"/>
        <v>68.386899999999997</v>
      </c>
      <c r="H67" s="63">
        <f t="shared" si="2"/>
        <v>136.77379999999999</v>
      </c>
    </row>
    <row r="68" spans="1:8" s="62" customFormat="1" ht="24">
      <c r="A68" s="56" t="str">
        <f>IF((LEN('Copy paste to Here'!G72))&gt;5,((CONCATENATE('Copy paste to Here'!G72," &amp; ",'Copy paste to Here'!D72,"  &amp;  ",'Copy paste to Here'!E72))),"Empty Cell")</f>
        <v xml:space="preserve">Double flared flesh tunnel with black horn on the outside and coconut wood in the inner side &amp; Gauge: 5mm  &amp;  </v>
      </c>
      <c r="B68" s="57" t="str">
        <f>'Copy paste to Here'!C72</f>
        <v>PHBO</v>
      </c>
      <c r="C68" s="57" t="s">
        <v>843</v>
      </c>
      <c r="D68" s="58">
        <f>Invoice!B72</f>
        <v>2</v>
      </c>
      <c r="E68" s="59">
        <f>'Shipping Invoice'!J73*$N$1</f>
        <v>1.73</v>
      </c>
      <c r="F68" s="59">
        <f t="shared" si="0"/>
        <v>3.46</v>
      </c>
      <c r="G68" s="60">
        <f t="shared" si="1"/>
        <v>68.386899999999997</v>
      </c>
      <c r="H68" s="63">
        <f t="shared" si="2"/>
        <v>136.77379999999999</v>
      </c>
    </row>
    <row r="69" spans="1:8" s="62" customFormat="1" ht="24">
      <c r="A69" s="56" t="str">
        <f>IF((LEN('Copy paste to Here'!G73))&gt;5,((CONCATENATE('Copy paste to Here'!G73," &amp; ",'Copy paste to Here'!D73,"  &amp;  ",'Copy paste to Here'!E73))),"Empty Cell")</f>
        <v xml:space="preserve">Double flared flesh tunnel with black horn on the outside and coconut wood in the inner side &amp; Gauge: 6mm  &amp;  </v>
      </c>
      <c r="B69" s="57" t="str">
        <f>'Copy paste to Here'!C73</f>
        <v>PHBO</v>
      </c>
      <c r="C69" s="57" t="s">
        <v>844</v>
      </c>
      <c r="D69" s="58">
        <f>Invoice!B73</f>
        <v>2</v>
      </c>
      <c r="E69" s="59">
        <f>'Shipping Invoice'!J74*$N$1</f>
        <v>1.82</v>
      </c>
      <c r="F69" s="59">
        <f t="shared" si="0"/>
        <v>3.64</v>
      </c>
      <c r="G69" s="60">
        <f t="shared" si="1"/>
        <v>71.944600000000008</v>
      </c>
      <c r="H69" s="63">
        <f t="shared" si="2"/>
        <v>143.88920000000002</v>
      </c>
    </row>
    <row r="70" spans="1:8" s="62" customFormat="1" ht="24">
      <c r="A70" s="56" t="str">
        <f>IF((LEN('Copy paste to Here'!G74))&gt;5,((CONCATENATE('Copy paste to Here'!G74," &amp; ",'Copy paste to Here'!D74,"  &amp;  ",'Copy paste to Here'!E74))),"Empty Cell")</f>
        <v xml:space="preserve">Double flared flesh tunnel with black horn on the outside and coconut wood in the inner side &amp; Gauge: 8mm  &amp;  </v>
      </c>
      <c r="B70" s="57" t="str">
        <f>'Copy paste to Here'!C74</f>
        <v>PHBO</v>
      </c>
      <c r="C70" s="57" t="s">
        <v>845</v>
      </c>
      <c r="D70" s="58">
        <f>Invoice!B74</f>
        <v>2</v>
      </c>
      <c r="E70" s="59">
        <f>'Shipping Invoice'!J75*$N$1</f>
        <v>1.82</v>
      </c>
      <c r="F70" s="59">
        <f t="shared" si="0"/>
        <v>3.64</v>
      </c>
      <c r="G70" s="60">
        <f t="shared" si="1"/>
        <v>71.944600000000008</v>
      </c>
      <c r="H70" s="63">
        <f t="shared" si="2"/>
        <v>143.88920000000002</v>
      </c>
    </row>
    <row r="71" spans="1:8" s="62" customFormat="1" ht="24">
      <c r="A71" s="56" t="str">
        <f>IF((LEN('Copy paste to Here'!G75))&gt;5,((CONCATENATE('Copy paste to Here'!G75," &amp; ",'Copy paste to Here'!D75,"  &amp;  ",'Copy paste to Here'!E75))),"Empty Cell")</f>
        <v xml:space="preserve">Double flared flesh tunnel with black horn on the outside and coconut wood in the inner side &amp; Gauge: 10mm  &amp;  </v>
      </c>
      <c r="B71" s="57" t="str">
        <f>'Copy paste to Here'!C75</f>
        <v>PHBO</v>
      </c>
      <c r="C71" s="57" t="s">
        <v>846</v>
      </c>
      <c r="D71" s="58">
        <f>Invoice!B75</f>
        <v>2</v>
      </c>
      <c r="E71" s="59">
        <f>'Shipping Invoice'!J76*$N$1</f>
        <v>1.82</v>
      </c>
      <c r="F71" s="59">
        <f t="shared" si="0"/>
        <v>3.64</v>
      </c>
      <c r="G71" s="60">
        <f t="shared" si="1"/>
        <v>71.944600000000008</v>
      </c>
      <c r="H71" s="63">
        <f t="shared" si="2"/>
        <v>143.88920000000002</v>
      </c>
    </row>
    <row r="72" spans="1:8" s="62" customFormat="1" ht="24">
      <c r="A72" s="56" t="str">
        <f>IF((LEN('Copy paste to Here'!G76))&gt;5,((CONCATENATE('Copy paste to Here'!G76," &amp; ",'Copy paste to Here'!D76,"  &amp;  ",'Copy paste to Here'!E76))),"Empty Cell")</f>
        <v xml:space="preserve">Double flared flesh tunnel with black horn on the outside and coconut wood in the inner side &amp; Gauge: 12mm  &amp;  </v>
      </c>
      <c r="B72" s="57" t="str">
        <f>'Copy paste to Here'!C76</f>
        <v>PHBO</v>
      </c>
      <c r="C72" s="57" t="s">
        <v>847</v>
      </c>
      <c r="D72" s="58">
        <f>Invoice!B76</f>
        <v>2</v>
      </c>
      <c r="E72" s="59">
        <f>'Shipping Invoice'!J77*$N$1</f>
        <v>2.11</v>
      </c>
      <c r="F72" s="59">
        <f t="shared" si="0"/>
        <v>4.22</v>
      </c>
      <c r="G72" s="60">
        <f t="shared" si="1"/>
        <v>83.408299999999997</v>
      </c>
      <c r="H72" s="63">
        <f t="shared" si="2"/>
        <v>166.81659999999999</v>
      </c>
    </row>
    <row r="73" spans="1:8" s="62" customFormat="1" ht="24">
      <c r="A73" s="56" t="str">
        <f>IF((LEN('Copy paste to Here'!G77))&gt;5,((CONCATENATE('Copy paste to Here'!G77," &amp; ",'Copy paste to Here'!D77,"  &amp;  ",'Copy paste to Here'!E77))),"Empty Cell")</f>
        <v xml:space="preserve">Coconut and areng wood striped double flared flesh tunnel &amp; Gauge: 5mm  &amp;  </v>
      </c>
      <c r="B73" s="57" t="str">
        <f>'Copy paste to Here'!C77</f>
        <v>PKBO</v>
      </c>
      <c r="C73" s="57" t="s">
        <v>848</v>
      </c>
      <c r="D73" s="58">
        <f>Invoice!B77</f>
        <v>2</v>
      </c>
      <c r="E73" s="59">
        <f>'Shipping Invoice'!J78*$N$1</f>
        <v>1.3</v>
      </c>
      <c r="F73" s="59">
        <f t="shared" si="0"/>
        <v>2.6</v>
      </c>
      <c r="G73" s="60">
        <f t="shared" si="1"/>
        <v>51.389000000000003</v>
      </c>
      <c r="H73" s="63">
        <f t="shared" si="2"/>
        <v>102.77800000000001</v>
      </c>
    </row>
    <row r="74" spans="1:8" s="62" customFormat="1" ht="24">
      <c r="A74" s="56" t="str">
        <f>IF((LEN('Copy paste to Here'!G78))&gt;5,((CONCATENATE('Copy paste to Here'!G78," &amp; ",'Copy paste to Here'!D78,"  &amp;  ",'Copy paste to Here'!E78))),"Empty Cell")</f>
        <v xml:space="preserve">Coconut and areng wood striped double flared flesh tunnel &amp; Gauge: 6mm  &amp;  </v>
      </c>
      <c r="B74" s="57" t="str">
        <f>'Copy paste to Here'!C78</f>
        <v>PKBO</v>
      </c>
      <c r="C74" s="57" t="s">
        <v>849</v>
      </c>
      <c r="D74" s="58">
        <f>Invoice!B78</f>
        <v>2</v>
      </c>
      <c r="E74" s="59">
        <f>'Shipping Invoice'!J79*$N$1</f>
        <v>1.49</v>
      </c>
      <c r="F74" s="59">
        <f t="shared" si="0"/>
        <v>2.98</v>
      </c>
      <c r="G74" s="60">
        <f t="shared" si="1"/>
        <v>58.899700000000003</v>
      </c>
      <c r="H74" s="63">
        <f t="shared" si="2"/>
        <v>117.79940000000001</v>
      </c>
    </row>
    <row r="75" spans="1:8" s="62" customFormat="1" ht="24">
      <c r="A75" s="56" t="str">
        <f>IF((LEN('Copy paste to Here'!G79))&gt;5,((CONCATENATE('Copy paste to Here'!G79," &amp; ",'Copy paste to Here'!D79,"  &amp;  ",'Copy paste to Here'!E79))),"Empty Cell")</f>
        <v xml:space="preserve">Coconut and areng wood striped double flared flesh tunnel &amp; Gauge: 8mm  &amp;  </v>
      </c>
      <c r="B75" s="57" t="str">
        <f>'Copy paste to Here'!C79</f>
        <v>PKBO</v>
      </c>
      <c r="C75" s="57" t="s">
        <v>850</v>
      </c>
      <c r="D75" s="58">
        <f>Invoice!B79</f>
        <v>2</v>
      </c>
      <c r="E75" s="59">
        <f>'Shipping Invoice'!J80*$N$1</f>
        <v>1.63</v>
      </c>
      <c r="F75" s="59">
        <f t="shared" si="0"/>
        <v>3.26</v>
      </c>
      <c r="G75" s="60">
        <f t="shared" si="1"/>
        <v>64.433899999999994</v>
      </c>
      <c r="H75" s="63">
        <f t="shared" si="2"/>
        <v>128.86779999999999</v>
      </c>
    </row>
    <row r="76" spans="1:8" s="62" customFormat="1" ht="24">
      <c r="A76" s="56" t="str">
        <f>IF((LEN('Copy paste to Here'!G80))&gt;5,((CONCATENATE('Copy paste to Here'!G80," &amp; ",'Copy paste to Here'!D80,"  &amp;  ",'Copy paste to Here'!E80))),"Empty Cell")</f>
        <v xml:space="preserve">Coconut and areng wood striped double flared flesh tunnel &amp; Gauge: 10mm  &amp;  </v>
      </c>
      <c r="B76" s="57" t="str">
        <f>'Copy paste to Here'!C80</f>
        <v>PKBO</v>
      </c>
      <c r="C76" s="57" t="s">
        <v>851</v>
      </c>
      <c r="D76" s="58">
        <f>Invoice!B80</f>
        <v>2</v>
      </c>
      <c r="E76" s="59">
        <f>'Shipping Invoice'!J81*$N$1</f>
        <v>1.77</v>
      </c>
      <c r="F76" s="59">
        <f t="shared" si="0"/>
        <v>3.54</v>
      </c>
      <c r="G76" s="60">
        <f t="shared" si="1"/>
        <v>69.968100000000007</v>
      </c>
      <c r="H76" s="63">
        <f t="shared" si="2"/>
        <v>139.93620000000001</v>
      </c>
    </row>
    <row r="77" spans="1:8" s="62" customFormat="1" ht="24">
      <c r="A77" s="56" t="str">
        <f>IF((LEN('Copy paste to Here'!G81))&gt;5,((CONCATENATE('Copy paste to Here'!G81," &amp; ",'Copy paste to Here'!D81,"  &amp;  ",'Copy paste to Here'!E81))),"Empty Cell")</f>
        <v xml:space="preserve">Coconut and areng wood striped double flared flesh tunnel &amp; Gauge: 12mm  &amp;  </v>
      </c>
      <c r="B77" s="57" t="str">
        <f>'Copy paste to Here'!C81</f>
        <v>PKBO</v>
      </c>
      <c r="C77" s="57" t="s">
        <v>852</v>
      </c>
      <c r="D77" s="58">
        <f>Invoice!B81</f>
        <v>2</v>
      </c>
      <c r="E77" s="59">
        <f>'Shipping Invoice'!J82*$N$1</f>
        <v>1.96</v>
      </c>
      <c r="F77" s="59">
        <f t="shared" si="0"/>
        <v>3.92</v>
      </c>
      <c r="G77" s="60">
        <f t="shared" si="1"/>
        <v>77.478800000000007</v>
      </c>
      <c r="H77" s="63">
        <f t="shared" si="2"/>
        <v>154.95760000000001</v>
      </c>
    </row>
    <row r="78" spans="1:8" s="62" customFormat="1" ht="25.5">
      <c r="A78" s="56" t="str">
        <f>IF((LEN('Copy paste to Here'!G82))&gt;5,((CONCATENATE('Copy paste to Here'!G82," &amp; ",'Copy paste to Here'!D82,"  &amp;  ",'Copy paste to Here'!E82))),"Empty Cell")</f>
        <v xml:space="preserve">Coconut and areng wood striped double flared flesh tunnel &amp; Gauge: 14mm  &amp;  </v>
      </c>
      <c r="B78" s="57" t="str">
        <f>'Copy paste to Here'!C82</f>
        <v>PKBO</v>
      </c>
      <c r="C78" s="57" t="s">
        <v>853</v>
      </c>
      <c r="D78" s="58">
        <f>Invoice!B82</f>
        <v>2</v>
      </c>
      <c r="E78" s="59">
        <f>'Shipping Invoice'!J83*$N$1</f>
        <v>2.2400000000000002</v>
      </c>
      <c r="F78" s="59">
        <f t="shared" si="0"/>
        <v>4.4800000000000004</v>
      </c>
      <c r="G78" s="60">
        <f t="shared" si="1"/>
        <v>88.547200000000018</v>
      </c>
      <c r="H78" s="63">
        <f t="shared" si="2"/>
        <v>177.09440000000004</v>
      </c>
    </row>
    <row r="79" spans="1:8" s="62" customFormat="1" ht="24">
      <c r="A79" s="56" t="str">
        <f>IF((LEN('Copy paste to Here'!G83))&gt;5,((CONCATENATE('Copy paste to Here'!G83," &amp; ",'Copy paste to Here'!D83,"  &amp;  ",'Copy paste to Here'!E83))),"Empty Cell")</f>
        <v xml:space="preserve">Coconut and areng wood striped double flared flesh tunnel &amp; Gauge: 16mm  &amp;  </v>
      </c>
      <c r="B79" s="57" t="str">
        <f>'Copy paste to Here'!C83</f>
        <v>PKBO</v>
      </c>
      <c r="C79" s="57" t="s">
        <v>854</v>
      </c>
      <c r="D79" s="58">
        <f>Invoice!B83</f>
        <v>2</v>
      </c>
      <c r="E79" s="59">
        <f>'Shipping Invoice'!J84*$N$1</f>
        <v>2.2400000000000002</v>
      </c>
      <c r="F79" s="59">
        <f t="shared" si="0"/>
        <v>4.4800000000000004</v>
      </c>
      <c r="G79" s="60">
        <f t="shared" si="1"/>
        <v>88.547200000000018</v>
      </c>
      <c r="H79" s="63">
        <f t="shared" si="2"/>
        <v>177.09440000000004</v>
      </c>
    </row>
    <row r="80" spans="1:8" s="62" customFormat="1">
      <c r="A80" s="56" t="str">
        <f>IF((LEN('Copy paste to Here'!G84))&gt;5,((CONCATENATE('Copy paste to Here'!G84," &amp; ",'Copy paste to Here'!D84,"  &amp;  ",'Copy paste to Here'!E84))),"Empty Cell")</f>
        <v xml:space="preserve">Black horn double flared solid plug &amp; Gauge: 25mm  &amp;  </v>
      </c>
      <c r="B80" s="57" t="str">
        <f>'Copy paste to Here'!C84</f>
        <v>PWK</v>
      </c>
      <c r="C80" s="57" t="s">
        <v>855</v>
      </c>
      <c r="D80" s="58">
        <f>Invoice!B84</f>
        <v>2</v>
      </c>
      <c r="E80" s="59">
        <f>'Shipping Invoice'!J85*$N$1</f>
        <v>2.99</v>
      </c>
      <c r="F80" s="59">
        <f t="shared" si="0"/>
        <v>5.98</v>
      </c>
      <c r="G80" s="60">
        <f t="shared" si="1"/>
        <v>118.19470000000001</v>
      </c>
      <c r="H80" s="63">
        <f t="shared" si="2"/>
        <v>236.38940000000002</v>
      </c>
    </row>
    <row r="81" spans="1:8" s="62" customFormat="1" ht="25.5">
      <c r="A81" s="56" t="str">
        <f>IF((LEN('Copy paste to Here'!G85))&gt;5,((CONCATENATE('Copy paste to Here'!G85," &amp; ",'Copy paste to Here'!D85,"  &amp;  ",'Copy paste to Here'!E85))),"Empty Cell")</f>
        <v xml:space="preserve">XL size areng wood concave double flare plug &amp; Gauge: 25mm  &amp;  </v>
      </c>
      <c r="B81" s="57" t="str">
        <f>'Copy paste to Here'!C85</f>
        <v>PWKKXL</v>
      </c>
      <c r="C81" s="57" t="s">
        <v>856</v>
      </c>
      <c r="D81" s="58">
        <f>Invoice!B85</f>
        <v>2</v>
      </c>
      <c r="E81" s="59">
        <f>'Shipping Invoice'!J86*$N$1</f>
        <v>2.33</v>
      </c>
      <c r="F81" s="59">
        <f t="shared" si="0"/>
        <v>4.66</v>
      </c>
      <c r="G81" s="60">
        <f t="shared" si="1"/>
        <v>92.104900000000001</v>
      </c>
      <c r="H81" s="63">
        <f t="shared" si="2"/>
        <v>184.2098</v>
      </c>
    </row>
    <row r="82" spans="1:8" s="62" customFormat="1">
      <c r="A82" s="56" t="str">
        <f>IF((LEN('Copy paste to Here'!G86))&gt;5,((CONCATENATE('Copy paste to Here'!G86," &amp; ",'Copy paste to Here'!D86,"  &amp;  ",'Copy paste to Here'!E86))),"Empty Cell")</f>
        <v xml:space="preserve">Hand polished 316L steel saddle plug &amp; Gauge: 8mm  &amp;  </v>
      </c>
      <c r="B82" s="57" t="str">
        <f>'Copy paste to Here'!C86</f>
        <v>SDP</v>
      </c>
      <c r="C82" s="57" t="s">
        <v>857</v>
      </c>
      <c r="D82" s="58">
        <f>Invoice!B86</f>
        <v>2</v>
      </c>
      <c r="E82" s="59">
        <f>'Shipping Invoice'!J87*$N$1</f>
        <v>2.11</v>
      </c>
      <c r="F82" s="59">
        <f t="shared" si="0"/>
        <v>4.22</v>
      </c>
      <c r="G82" s="60">
        <f t="shared" si="1"/>
        <v>83.408299999999997</v>
      </c>
      <c r="H82" s="63">
        <f t="shared" si="2"/>
        <v>166.81659999999999</v>
      </c>
    </row>
    <row r="83" spans="1:8" s="62" customFormat="1">
      <c r="A83" s="56" t="str">
        <f>IF((LEN('Copy paste to Here'!G87))&gt;5,((CONCATENATE('Copy paste to Here'!G87," &amp; ",'Copy paste to Here'!D87,"  &amp;  ",'Copy paste to Here'!E87))),"Empty Cell")</f>
        <v xml:space="preserve">Hand polished 316L steel saddle plug &amp; Gauge: 10mm  &amp;  </v>
      </c>
      <c r="B83" s="57" t="str">
        <f>'Copy paste to Here'!C87</f>
        <v>SDP</v>
      </c>
      <c r="C83" s="57" t="s">
        <v>858</v>
      </c>
      <c r="D83" s="58">
        <f>Invoice!B87</f>
        <v>2</v>
      </c>
      <c r="E83" s="59">
        <f>'Shipping Invoice'!J88*$N$1</f>
        <v>2.2000000000000002</v>
      </c>
      <c r="F83" s="59">
        <f t="shared" ref="F83:F146" si="3">D83*E83</f>
        <v>4.4000000000000004</v>
      </c>
      <c r="G83" s="60">
        <f t="shared" ref="G83:G146" si="4">E83*$E$14</f>
        <v>86.966000000000008</v>
      </c>
      <c r="H83" s="63">
        <f t="shared" ref="H83:H146" si="5">D83*G83</f>
        <v>173.93200000000002</v>
      </c>
    </row>
    <row r="84" spans="1:8" s="62" customFormat="1">
      <c r="A84" s="56" t="str">
        <f>IF((LEN('Copy paste to Here'!G88))&gt;5,((CONCATENATE('Copy paste to Here'!G88," &amp; ",'Copy paste to Here'!D88,"  &amp;  ",'Copy paste to Here'!E88))),"Empty Cell")</f>
        <v xml:space="preserve">Hand polished 316L steel saddle plug &amp; Gauge: 12mm  &amp;  </v>
      </c>
      <c r="B84" s="57" t="str">
        <f>'Copy paste to Here'!C88</f>
        <v>SDP</v>
      </c>
      <c r="C84" s="57" t="s">
        <v>859</v>
      </c>
      <c r="D84" s="58">
        <f>Invoice!B88</f>
        <v>2</v>
      </c>
      <c r="E84" s="59">
        <f>'Shipping Invoice'!J89*$N$1</f>
        <v>2.29</v>
      </c>
      <c r="F84" s="59">
        <f t="shared" si="3"/>
        <v>4.58</v>
      </c>
      <c r="G84" s="60">
        <f t="shared" si="4"/>
        <v>90.523700000000005</v>
      </c>
      <c r="H84" s="63">
        <f t="shared" si="5"/>
        <v>181.04740000000001</v>
      </c>
    </row>
    <row r="85" spans="1:8" s="62" customFormat="1" ht="25.5">
      <c r="A85" s="56" t="str">
        <f>IF((LEN('Copy paste to Here'!G89))&gt;5,((CONCATENATE('Copy paste to Here'!G89," &amp; ",'Copy paste to Here'!D89,"  &amp;  ",'Copy paste to Here'!E89))),"Empty Cell")</f>
        <v xml:space="preserve">Hand polished 316L steel saddle plug &amp; Gauge: 18mm  &amp;  </v>
      </c>
      <c r="B85" s="57" t="str">
        <f>'Copy paste to Here'!C89</f>
        <v>SDP</v>
      </c>
      <c r="C85" s="57" t="s">
        <v>860</v>
      </c>
      <c r="D85" s="58">
        <f>Invoice!B89</f>
        <v>2</v>
      </c>
      <c r="E85" s="59">
        <f>'Shipping Invoice'!J90*$N$1</f>
        <v>3.6</v>
      </c>
      <c r="F85" s="59">
        <f t="shared" si="3"/>
        <v>7.2</v>
      </c>
      <c r="G85" s="60">
        <f t="shared" si="4"/>
        <v>142.30800000000002</v>
      </c>
      <c r="H85" s="63">
        <f t="shared" si="5"/>
        <v>284.61600000000004</v>
      </c>
    </row>
    <row r="86" spans="1:8" s="62" customFormat="1" ht="25.5">
      <c r="A86" s="56" t="str">
        <f>IF((LEN('Copy paste to Here'!G90))&gt;5,((CONCATENATE('Copy paste to Here'!G90," &amp; ",'Copy paste to Here'!D90,"  &amp;  ",'Copy paste to Here'!E90))),"Empty Cell")</f>
        <v>PVD plated surgical steel hinged segment ring, 18g (1.0mm)  &amp; Length: 5mm  &amp;  Color: Black</v>
      </c>
      <c r="B86" s="57" t="str">
        <f>'Copy paste to Here'!C90</f>
        <v>SEGHT18</v>
      </c>
      <c r="C86" s="57" t="s">
        <v>769</v>
      </c>
      <c r="D86" s="58">
        <f>Invoice!B90</f>
        <v>5</v>
      </c>
      <c r="E86" s="59">
        <f>'Shipping Invoice'!J91*$N$1</f>
        <v>1.96</v>
      </c>
      <c r="F86" s="59">
        <f t="shared" si="3"/>
        <v>9.8000000000000007</v>
      </c>
      <c r="G86" s="60">
        <f t="shared" si="4"/>
        <v>77.478800000000007</v>
      </c>
      <c r="H86" s="63">
        <f t="shared" si="5"/>
        <v>387.39400000000001</v>
      </c>
    </row>
    <row r="87" spans="1:8" s="62" customFormat="1" ht="25.5">
      <c r="A87" s="56" t="str">
        <f>IF((LEN('Copy paste to Here'!G91))&gt;5,((CONCATENATE('Copy paste to Here'!G91," &amp; ",'Copy paste to Here'!D91,"  &amp;  ",'Copy paste to Here'!E91))),"Empty Cell")</f>
        <v>PVD plated surgical steel hinged segment ring, 18g (1.0mm)  &amp; Length: 5mm  &amp;  Color: Gold</v>
      </c>
      <c r="B87" s="57" t="str">
        <f>'Copy paste to Here'!C91</f>
        <v>SEGHT18</v>
      </c>
      <c r="C87" s="57" t="s">
        <v>769</v>
      </c>
      <c r="D87" s="58">
        <f>Invoice!B91</f>
        <v>15</v>
      </c>
      <c r="E87" s="59">
        <f>'Shipping Invoice'!J92*$N$1</f>
        <v>1.96</v>
      </c>
      <c r="F87" s="59">
        <f t="shared" si="3"/>
        <v>29.4</v>
      </c>
      <c r="G87" s="60">
        <f t="shared" si="4"/>
        <v>77.478800000000007</v>
      </c>
      <c r="H87" s="63">
        <f t="shared" si="5"/>
        <v>1162.182</v>
      </c>
    </row>
    <row r="88" spans="1:8" s="62" customFormat="1" ht="25.5">
      <c r="A88" s="56" t="str">
        <f>IF((LEN('Copy paste to Here'!G92))&gt;5,((CONCATENATE('Copy paste to Here'!G92," &amp; ",'Copy paste to Here'!D92,"  &amp;  ",'Copy paste to Here'!E92))),"Empty Cell")</f>
        <v>PVD plated surgical steel hinged segment ring, 18g (1.0mm)  &amp; Length: 5mm  &amp;  Color: Light blue</v>
      </c>
      <c r="B88" s="57" t="str">
        <f>'Copy paste to Here'!C92</f>
        <v>SEGHT18</v>
      </c>
      <c r="C88" s="57" t="s">
        <v>769</v>
      </c>
      <c r="D88" s="58">
        <f>Invoice!B92</f>
        <v>4</v>
      </c>
      <c r="E88" s="59">
        <f>'Shipping Invoice'!J93*$N$1</f>
        <v>1.96</v>
      </c>
      <c r="F88" s="59">
        <f t="shared" si="3"/>
        <v>7.84</v>
      </c>
      <c r="G88" s="60">
        <f t="shared" si="4"/>
        <v>77.478800000000007</v>
      </c>
      <c r="H88" s="63">
        <f t="shared" si="5"/>
        <v>309.91520000000003</v>
      </c>
    </row>
    <row r="89" spans="1:8" s="62" customFormat="1" ht="25.5">
      <c r="A89" s="56" t="str">
        <f>IF((LEN('Copy paste to Here'!G93))&gt;5,((CONCATENATE('Copy paste to Here'!G93," &amp; ",'Copy paste to Here'!D93,"  &amp;  ",'Copy paste to Here'!E93))),"Empty Cell")</f>
        <v>PVD plated surgical steel hinged segment ring, 18g (1.0mm)  &amp; Length: 5mm  &amp;  Color: Rose-gold</v>
      </c>
      <c r="B89" s="57" t="str">
        <f>'Copy paste to Here'!C93</f>
        <v>SEGHT18</v>
      </c>
      <c r="C89" s="57" t="s">
        <v>769</v>
      </c>
      <c r="D89" s="58">
        <f>Invoice!B93</f>
        <v>10</v>
      </c>
      <c r="E89" s="59">
        <f>'Shipping Invoice'!J94*$N$1</f>
        <v>1.96</v>
      </c>
      <c r="F89" s="59">
        <f t="shared" si="3"/>
        <v>19.600000000000001</v>
      </c>
      <c r="G89" s="60">
        <f t="shared" si="4"/>
        <v>77.478800000000007</v>
      </c>
      <c r="H89" s="63">
        <f t="shared" si="5"/>
        <v>774.78800000000001</v>
      </c>
    </row>
    <row r="90" spans="1:8" s="62" customFormat="1" ht="25.5">
      <c r="A90" s="56" t="str">
        <f>IF((LEN('Copy paste to Here'!G94))&gt;5,((CONCATENATE('Copy paste to Here'!G94," &amp; ",'Copy paste to Here'!D94,"  &amp;  ",'Copy paste to Here'!E94))),"Empty Cell")</f>
        <v>PVD plated surgical steel hinged segment ring, 18g (1.0mm)  &amp; Length: 6mm  &amp;  Color: Black</v>
      </c>
      <c r="B90" s="57" t="str">
        <f>'Copy paste to Here'!C94</f>
        <v>SEGHT18</v>
      </c>
      <c r="C90" s="57" t="s">
        <v>769</v>
      </c>
      <c r="D90" s="58">
        <f>Invoice!B94</f>
        <v>10</v>
      </c>
      <c r="E90" s="59">
        <f>'Shipping Invoice'!J95*$N$1</f>
        <v>1.96</v>
      </c>
      <c r="F90" s="59">
        <f t="shared" si="3"/>
        <v>19.600000000000001</v>
      </c>
      <c r="G90" s="60">
        <f t="shared" si="4"/>
        <v>77.478800000000007</v>
      </c>
      <c r="H90" s="63">
        <f t="shared" si="5"/>
        <v>774.78800000000001</v>
      </c>
    </row>
    <row r="91" spans="1:8" s="62" customFormat="1" ht="25.5">
      <c r="A91" s="56" t="str">
        <f>IF((LEN('Copy paste to Here'!G95))&gt;5,((CONCATENATE('Copy paste to Here'!G95," &amp; ",'Copy paste to Here'!D95,"  &amp;  ",'Copy paste to Here'!E95))),"Empty Cell")</f>
        <v>PVD plated surgical steel hinged segment ring, 18g (1.0mm)  &amp; Length: 6mm  &amp;  Color: Gold</v>
      </c>
      <c r="B91" s="57" t="str">
        <f>'Copy paste to Here'!C95</f>
        <v>SEGHT18</v>
      </c>
      <c r="C91" s="57" t="s">
        <v>769</v>
      </c>
      <c r="D91" s="58">
        <f>Invoice!B95</f>
        <v>20</v>
      </c>
      <c r="E91" s="59">
        <f>'Shipping Invoice'!J96*$N$1</f>
        <v>1.96</v>
      </c>
      <c r="F91" s="59">
        <f t="shared" si="3"/>
        <v>39.200000000000003</v>
      </c>
      <c r="G91" s="60">
        <f t="shared" si="4"/>
        <v>77.478800000000007</v>
      </c>
      <c r="H91" s="63">
        <f t="shared" si="5"/>
        <v>1549.576</v>
      </c>
    </row>
    <row r="92" spans="1:8" s="62" customFormat="1" ht="25.5">
      <c r="A92" s="56" t="str">
        <f>IF((LEN('Copy paste to Here'!G96))&gt;5,((CONCATENATE('Copy paste to Here'!G96," &amp; ",'Copy paste to Here'!D96,"  &amp;  ",'Copy paste to Here'!E96))),"Empty Cell")</f>
        <v>PVD plated surgical steel hinged segment ring, 18g (1.0mm)  &amp; Length: 6mm  &amp;  Color: Light blue</v>
      </c>
      <c r="B92" s="57" t="str">
        <f>'Copy paste to Here'!C96</f>
        <v>SEGHT18</v>
      </c>
      <c r="C92" s="57" t="s">
        <v>769</v>
      </c>
      <c r="D92" s="58">
        <f>Invoice!B96</f>
        <v>4</v>
      </c>
      <c r="E92" s="59">
        <f>'Shipping Invoice'!J97*$N$1</f>
        <v>1.96</v>
      </c>
      <c r="F92" s="59">
        <f t="shared" si="3"/>
        <v>7.84</v>
      </c>
      <c r="G92" s="60">
        <f t="shared" si="4"/>
        <v>77.478800000000007</v>
      </c>
      <c r="H92" s="63">
        <f t="shared" si="5"/>
        <v>309.91520000000003</v>
      </c>
    </row>
    <row r="93" spans="1:8" s="62" customFormat="1" ht="25.5">
      <c r="A93" s="56" t="str">
        <f>IF((LEN('Copy paste to Here'!G97))&gt;5,((CONCATENATE('Copy paste to Here'!G97," &amp; ",'Copy paste to Here'!D97,"  &amp;  ",'Copy paste to Here'!E97))),"Empty Cell")</f>
        <v>PVD plated surgical steel hinged segment ring, 18g (1.0mm)  &amp; Length: 6mm  &amp;  Color: Rose-gold</v>
      </c>
      <c r="B93" s="57" t="str">
        <f>'Copy paste to Here'!C97</f>
        <v>SEGHT18</v>
      </c>
      <c r="C93" s="57" t="s">
        <v>769</v>
      </c>
      <c r="D93" s="58">
        <f>Invoice!B97</f>
        <v>15</v>
      </c>
      <c r="E93" s="59">
        <f>'Shipping Invoice'!J98*$N$1</f>
        <v>1.96</v>
      </c>
      <c r="F93" s="59">
        <f t="shared" si="3"/>
        <v>29.4</v>
      </c>
      <c r="G93" s="60">
        <f t="shared" si="4"/>
        <v>77.478800000000007</v>
      </c>
      <c r="H93" s="63">
        <f t="shared" si="5"/>
        <v>1162.182</v>
      </c>
    </row>
    <row r="94" spans="1:8" s="62" customFormat="1" ht="25.5">
      <c r="A94" s="56" t="str">
        <f>IF((LEN('Copy paste to Here'!G98))&gt;5,((CONCATENATE('Copy paste to Here'!G98," &amp; ",'Copy paste to Here'!D98,"  &amp;  ",'Copy paste to Here'!E98))),"Empty Cell")</f>
        <v>PVD plated surgical steel hinged segment ring, 18g (1.0mm)  &amp; Length: 7mm  &amp;  Color: Gold</v>
      </c>
      <c r="B94" s="57" t="str">
        <f>'Copy paste to Here'!C98</f>
        <v>SEGHT18</v>
      </c>
      <c r="C94" s="57" t="s">
        <v>769</v>
      </c>
      <c r="D94" s="58">
        <f>Invoice!B98</f>
        <v>20</v>
      </c>
      <c r="E94" s="59">
        <f>'Shipping Invoice'!J99*$N$1</f>
        <v>1.96</v>
      </c>
      <c r="F94" s="59">
        <f t="shared" si="3"/>
        <v>39.200000000000003</v>
      </c>
      <c r="G94" s="60">
        <f t="shared" si="4"/>
        <v>77.478800000000007</v>
      </c>
      <c r="H94" s="63">
        <f t="shared" si="5"/>
        <v>1549.576</v>
      </c>
    </row>
    <row r="95" spans="1:8" s="62" customFormat="1" ht="25.5">
      <c r="A95" s="56" t="str">
        <f>IF((LEN('Copy paste to Here'!G99))&gt;5,((CONCATENATE('Copy paste to Here'!G99," &amp; ",'Copy paste to Here'!D99,"  &amp;  ",'Copy paste to Here'!E99))),"Empty Cell")</f>
        <v>PVD plated surgical steel hinged segment ring, 18g (1.0mm)  &amp; Length: 7mm  &amp;  Color: Light blue</v>
      </c>
      <c r="B95" s="57" t="str">
        <f>'Copy paste to Here'!C99</f>
        <v>SEGHT18</v>
      </c>
      <c r="C95" s="57" t="s">
        <v>769</v>
      </c>
      <c r="D95" s="58">
        <f>Invoice!B99</f>
        <v>2</v>
      </c>
      <c r="E95" s="59">
        <f>'Shipping Invoice'!J100*$N$1</f>
        <v>1.96</v>
      </c>
      <c r="F95" s="59">
        <f t="shared" si="3"/>
        <v>3.92</v>
      </c>
      <c r="G95" s="60">
        <f t="shared" si="4"/>
        <v>77.478800000000007</v>
      </c>
      <c r="H95" s="63">
        <f t="shared" si="5"/>
        <v>154.95760000000001</v>
      </c>
    </row>
    <row r="96" spans="1:8" s="62" customFormat="1" ht="25.5">
      <c r="A96" s="56" t="str">
        <f>IF((LEN('Copy paste to Here'!G100))&gt;5,((CONCATENATE('Copy paste to Here'!G100," &amp; ",'Copy paste to Here'!D100,"  &amp;  ",'Copy paste to Here'!E100))),"Empty Cell")</f>
        <v>PVD plated surgical steel hinged segment ring, 18g (1.0mm)  &amp; Length: 7mm  &amp;  Color: Rose-gold</v>
      </c>
      <c r="B96" s="57" t="str">
        <f>'Copy paste to Here'!C100</f>
        <v>SEGHT18</v>
      </c>
      <c r="C96" s="57" t="s">
        <v>769</v>
      </c>
      <c r="D96" s="58">
        <f>Invoice!B100</f>
        <v>10</v>
      </c>
      <c r="E96" s="59">
        <f>'Shipping Invoice'!J101*$N$1</f>
        <v>1.96</v>
      </c>
      <c r="F96" s="59">
        <f t="shared" si="3"/>
        <v>19.600000000000001</v>
      </c>
      <c r="G96" s="60">
        <f t="shared" si="4"/>
        <v>77.478800000000007</v>
      </c>
      <c r="H96" s="63">
        <f t="shared" si="5"/>
        <v>774.78800000000001</v>
      </c>
    </row>
    <row r="97" spans="1:8" s="62" customFormat="1" ht="25.5">
      <c r="A97" s="56" t="str">
        <f>IF((LEN('Copy paste to Here'!G101))&gt;5,((CONCATENATE('Copy paste to Here'!G101," &amp; ",'Copy paste to Here'!D101,"  &amp;  ",'Copy paste to Here'!E101))),"Empty Cell")</f>
        <v>PVD plated surgical steel hinged segment ring, 18g (1.0mm)  &amp; Length: 8mm  &amp;  Color: Light blue</v>
      </c>
      <c r="B97" s="57" t="str">
        <f>'Copy paste to Here'!C101</f>
        <v>SEGHT18</v>
      </c>
      <c r="C97" s="57" t="s">
        <v>769</v>
      </c>
      <c r="D97" s="58">
        <f>Invoice!B101</f>
        <v>4</v>
      </c>
      <c r="E97" s="59">
        <f>'Shipping Invoice'!J102*$N$1</f>
        <v>1.96</v>
      </c>
      <c r="F97" s="59">
        <f t="shared" si="3"/>
        <v>7.84</v>
      </c>
      <c r="G97" s="60">
        <f t="shared" si="4"/>
        <v>77.478800000000007</v>
      </c>
      <c r="H97" s="63">
        <f t="shared" si="5"/>
        <v>309.91520000000003</v>
      </c>
    </row>
    <row r="98" spans="1:8" s="62" customFormat="1" ht="25.5">
      <c r="A98" s="56" t="str">
        <f>IF((LEN('Copy paste to Here'!G102))&gt;5,((CONCATENATE('Copy paste to Here'!G102," &amp; ",'Copy paste to Here'!D102,"  &amp;  ",'Copy paste to Here'!E102))),"Empty Cell")</f>
        <v>PVD plated surgical steel hinged segment ring, 18g (1.0mm)  &amp; Length: 8mm  &amp;  Color: Rose-gold</v>
      </c>
      <c r="B98" s="57" t="str">
        <f>'Copy paste to Here'!C102</f>
        <v>SEGHT18</v>
      </c>
      <c r="C98" s="57" t="s">
        <v>769</v>
      </c>
      <c r="D98" s="58">
        <f>Invoice!B102</f>
        <v>10</v>
      </c>
      <c r="E98" s="59">
        <f>'Shipping Invoice'!J103*$N$1</f>
        <v>1.96</v>
      </c>
      <c r="F98" s="59">
        <f t="shared" si="3"/>
        <v>19.600000000000001</v>
      </c>
      <c r="G98" s="60">
        <f t="shared" si="4"/>
        <v>77.478800000000007</v>
      </c>
      <c r="H98" s="63">
        <f t="shared" si="5"/>
        <v>774.78800000000001</v>
      </c>
    </row>
    <row r="99" spans="1:8" s="62" customFormat="1" ht="25.5">
      <c r="A99" s="56" t="str">
        <f>IF((LEN('Copy paste to Here'!G103))&gt;5,((CONCATENATE('Copy paste to Here'!G103," &amp; ",'Copy paste to Here'!D103,"  &amp;  ",'Copy paste to Here'!E103))),"Empty Cell")</f>
        <v>PVD plated surgical steel hinged segment ring, 18g (1.0mm)  &amp; Length: 9mm  &amp;  Color: Gold</v>
      </c>
      <c r="B99" s="57" t="str">
        <f>'Copy paste to Here'!C103</f>
        <v>SEGHT18</v>
      </c>
      <c r="C99" s="57" t="s">
        <v>769</v>
      </c>
      <c r="D99" s="58">
        <f>Invoice!B103</f>
        <v>30</v>
      </c>
      <c r="E99" s="59">
        <f>'Shipping Invoice'!J104*$N$1</f>
        <v>1.96</v>
      </c>
      <c r="F99" s="59">
        <f t="shared" si="3"/>
        <v>58.8</v>
      </c>
      <c r="G99" s="60">
        <f t="shared" si="4"/>
        <v>77.478800000000007</v>
      </c>
      <c r="H99" s="63">
        <f t="shared" si="5"/>
        <v>2324.364</v>
      </c>
    </row>
    <row r="100" spans="1:8" s="62" customFormat="1" ht="25.5">
      <c r="A100" s="56" t="str">
        <f>IF((LEN('Copy paste to Here'!G104))&gt;5,((CONCATENATE('Copy paste to Here'!G104," &amp; ",'Copy paste to Here'!D104,"  &amp;  ",'Copy paste to Here'!E104))),"Empty Cell")</f>
        <v>PVD plated surgical steel hinged segment ring, 18g (1.0mm)  &amp; Length: 9mm  &amp;  Color: Light blue</v>
      </c>
      <c r="B100" s="57" t="str">
        <f>'Copy paste to Here'!C104</f>
        <v>SEGHT18</v>
      </c>
      <c r="C100" s="57" t="s">
        <v>769</v>
      </c>
      <c r="D100" s="58">
        <f>Invoice!B104</f>
        <v>2</v>
      </c>
      <c r="E100" s="59">
        <f>'Shipping Invoice'!J105*$N$1</f>
        <v>1.96</v>
      </c>
      <c r="F100" s="59">
        <f t="shared" si="3"/>
        <v>3.92</v>
      </c>
      <c r="G100" s="60">
        <f t="shared" si="4"/>
        <v>77.478800000000007</v>
      </c>
      <c r="H100" s="63">
        <f t="shared" si="5"/>
        <v>154.95760000000001</v>
      </c>
    </row>
    <row r="101" spans="1:8" s="62" customFormat="1" ht="25.5">
      <c r="A101" s="56" t="str">
        <f>IF((LEN('Copy paste to Here'!G105))&gt;5,((CONCATENATE('Copy paste to Here'!G105," &amp; ",'Copy paste to Here'!D105,"  &amp;  ",'Copy paste to Here'!E105))),"Empty Cell")</f>
        <v>PVD plated surgical steel hinged segment ring, 18g (1.0mm)  &amp; Length: 9mm  &amp;  Color: Rose-gold</v>
      </c>
      <c r="B101" s="57" t="str">
        <f>'Copy paste to Here'!C105</f>
        <v>SEGHT18</v>
      </c>
      <c r="C101" s="57" t="s">
        <v>769</v>
      </c>
      <c r="D101" s="58">
        <f>Invoice!B105</f>
        <v>10</v>
      </c>
      <c r="E101" s="59">
        <f>'Shipping Invoice'!J106*$N$1</f>
        <v>1.96</v>
      </c>
      <c r="F101" s="59">
        <f t="shared" si="3"/>
        <v>19.600000000000001</v>
      </c>
      <c r="G101" s="60">
        <f t="shared" si="4"/>
        <v>77.478800000000007</v>
      </c>
      <c r="H101" s="63">
        <f t="shared" si="5"/>
        <v>774.78800000000001</v>
      </c>
    </row>
    <row r="102" spans="1:8" s="62" customFormat="1" ht="25.5">
      <c r="A102" s="56" t="str">
        <f>IF((LEN('Copy paste to Here'!G106))&gt;5,((CONCATENATE('Copy paste to Here'!G106," &amp; ",'Copy paste to Here'!D106,"  &amp;  ",'Copy paste to Here'!E106))),"Empty Cell")</f>
        <v>PVD plated surgical steel hinged segment ring, 18g (1.0mm)  &amp; Length: 10mm  &amp;  Color: Gold</v>
      </c>
      <c r="B102" s="57" t="str">
        <f>'Copy paste to Here'!C106</f>
        <v>SEGHT18</v>
      </c>
      <c r="C102" s="57" t="s">
        <v>769</v>
      </c>
      <c r="D102" s="58">
        <f>Invoice!B106</f>
        <v>25</v>
      </c>
      <c r="E102" s="59">
        <f>'Shipping Invoice'!J107*$N$1</f>
        <v>1.96</v>
      </c>
      <c r="F102" s="59">
        <f t="shared" si="3"/>
        <v>49</v>
      </c>
      <c r="G102" s="60">
        <f t="shared" si="4"/>
        <v>77.478800000000007</v>
      </c>
      <c r="H102" s="63">
        <f t="shared" si="5"/>
        <v>1936.9700000000003</v>
      </c>
    </row>
    <row r="103" spans="1:8" s="62" customFormat="1" ht="25.5">
      <c r="A103" s="56" t="str">
        <f>IF((LEN('Copy paste to Here'!G107))&gt;5,((CONCATENATE('Copy paste to Here'!G107," &amp; ",'Copy paste to Here'!D107,"  &amp;  ",'Copy paste to Here'!E107))),"Empty Cell")</f>
        <v>PVD plated surgical steel hinged segment ring, 18g (1.0mm)  &amp; Length: 10mm  &amp;  Color: Rose-gold</v>
      </c>
      <c r="B103" s="57" t="str">
        <f>'Copy paste to Here'!C107</f>
        <v>SEGHT18</v>
      </c>
      <c r="C103" s="57" t="s">
        <v>769</v>
      </c>
      <c r="D103" s="58">
        <f>Invoice!B107</f>
        <v>10</v>
      </c>
      <c r="E103" s="59">
        <f>'Shipping Invoice'!J108*$N$1</f>
        <v>1.96</v>
      </c>
      <c r="F103" s="59">
        <f t="shared" si="3"/>
        <v>19.600000000000001</v>
      </c>
      <c r="G103" s="60">
        <f t="shared" si="4"/>
        <v>77.478800000000007</v>
      </c>
      <c r="H103" s="63">
        <f t="shared" si="5"/>
        <v>774.78800000000001</v>
      </c>
    </row>
    <row r="104" spans="1:8" s="62" customFormat="1" ht="24">
      <c r="A104" s="56" t="str">
        <f>IF((LEN('Copy paste to Here'!G108))&gt;5,((CONCATENATE('Copy paste to Here'!G108," &amp; ",'Copy paste to Here'!D108,"  &amp;  ",'Copy paste to Here'!E108))),"Empty Cell")</f>
        <v>Premium PVD plated surgical steel segment ring, 14g (1.6mm) &amp; Length: 14mm  &amp;  Color: Green</v>
      </c>
      <c r="B104" s="57" t="str">
        <f>'Copy paste to Here'!C108</f>
        <v>SEGT14</v>
      </c>
      <c r="C104" s="57" t="s">
        <v>773</v>
      </c>
      <c r="D104" s="58">
        <f>Invoice!B108</f>
        <v>2</v>
      </c>
      <c r="E104" s="59">
        <f>'Shipping Invoice'!J109*$N$1</f>
        <v>1.21</v>
      </c>
      <c r="F104" s="59">
        <f t="shared" si="3"/>
        <v>2.42</v>
      </c>
      <c r="G104" s="60">
        <f t="shared" si="4"/>
        <v>47.831299999999999</v>
      </c>
      <c r="H104" s="63">
        <f t="shared" si="5"/>
        <v>95.662599999999998</v>
      </c>
    </row>
    <row r="105" spans="1:8" s="62" customFormat="1" ht="36">
      <c r="A105" s="56" t="str">
        <f>IF((LEN('Copy paste to Here'!G109))&gt;5,((CONCATENATE('Copy paste to Here'!G109," &amp; ",'Copy paste to Here'!D109,"  &amp;  ",'Copy paste to Here'!E109))),"Empty Cell")</f>
        <v xml:space="preserve">316L steel hinged segment ring, 1.2mm (16g) with outward facing CNC set rainbow colors Cubic Zirconia (CZ) stones, inner diameter from 8mm to 10mm &amp; Length: 8mm  &amp;  </v>
      </c>
      <c r="B105" s="57" t="str">
        <f>'Copy paste to Here'!C109</f>
        <v>SGSH10RB</v>
      </c>
      <c r="C105" s="57" t="s">
        <v>861</v>
      </c>
      <c r="D105" s="58">
        <f>Invoice!B109</f>
        <v>2</v>
      </c>
      <c r="E105" s="59">
        <f>'Shipping Invoice'!J110*$N$1</f>
        <v>6.54</v>
      </c>
      <c r="F105" s="59">
        <f t="shared" si="3"/>
        <v>13.08</v>
      </c>
      <c r="G105" s="60">
        <f t="shared" si="4"/>
        <v>258.52620000000002</v>
      </c>
      <c r="H105" s="63">
        <f t="shared" si="5"/>
        <v>517.05240000000003</v>
      </c>
    </row>
    <row r="106" spans="1:8" s="62" customFormat="1" ht="36">
      <c r="A106" s="56" t="str">
        <f>IF((LEN('Copy paste to Here'!G110))&gt;5,((CONCATENATE('Copy paste to Here'!G110," &amp; ",'Copy paste to Here'!D110,"  &amp;  ",'Copy paste to Here'!E110))),"Empty Cell")</f>
        <v xml:space="preserve">316L steel hinged segment ring, 1.2mm (16g) with outward facing CNC set rainbow colors Cubic Zirconia (CZ) stones, inner diameter from 8mm to 10mm &amp; Length: 10mm  &amp;  </v>
      </c>
      <c r="B106" s="57" t="str">
        <f>'Copy paste to Here'!C110</f>
        <v>SGSH10RB</v>
      </c>
      <c r="C106" s="57" t="s">
        <v>862</v>
      </c>
      <c r="D106" s="58">
        <f>Invoice!B110</f>
        <v>2</v>
      </c>
      <c r="E106" s="59">
        <f>'Shipping Invoice'!J111*$N$1</f>
        <v>7.1</v>
      </c>
      <c r="F106" s="59">
        <f t="shared" si="3"/>
        <v>14.2</v>
      </c>
      <c r="G106" s="60">
        <f t="shared" si="4"/>
        <v>280.66300000000001</v>
      </c>
      <c r="H106" s="63">
        <f t="shared" si="5"/>
        <v>561.32600000000002</v>
      </c>
    </row>
    <row r="107" spans="1:8" s="62" customFormat="1" ht="36">
      <c r="A107" s="56" t="str">
        <f>IF((LEN('Copy paste to Here'!G111))&gt;5,((CONCATENATE('Copy paste to Here'!G111," &amp; ",'Copy paste to Here'!D111,"  &amp;  ",'Copy paste to Here'!E111))),"Empty Cell")</f>
        <v xml:space="preserve">316L steel hinged segment ring, 1.2mm (16g) with side facing CNC set rainbow colors Cubic Zirconia (CZ) stones, inner diameter from 8mm to 10mm &amp; Length: 8mm  &amp;  </v>
      </c>
      <c r="B107" s="57" t="str">
        <f>'Copy paste to Here'!C111</f>
        <v>SGSH11RB</v>
      </c>
      <c r="C107" s="57" t="s">
        <v>863</v>
      </c>
      <c r="D107" s="58">
        <f>Invoice!B111</f>
        <v>2</v>
      </c>
      <c r="E107" s="59">
        <f>'Shipping Invoice'!J112*$N$1</f>
        <v>6.54</v>
      </c>
      <c r="F107" s="59">
        <f t="shared" si="3"/>
        <v>13.08</v>
      </c>
      <c r="G107" s="60">
        <f t="shared" si="4"/>
        <v>258.52620000000002</v>
      </c>
      <c r="H107" s="63">
        <f t="shared" si="5"/>
        <v>517.05240000000003</v>
      </c>
    </row>
    <row r="108" spans="1:8" s="62" customFormat="1" ht="36">
      <c r="A108" s="56" t="str">
        <f>IF((LEN('Copy paste to Here'!G112))&gt;5,((CONCATENATE('Copy paste to Here'!G112," &amp; ",'Copy paste to Here'!D112,"  &amp;  ",'Copy paste to Here'!E112))),"Empty Cell")</f>
        <v xml:space="preserve">316L steel hinged segment ring, 1.2mm (16g) with side facing CNC set rainbow colors Cubic Zirconia (CZ) stones, inner diameter from 8mm to 10mm &amp; Length: 10mm  &amp;  </v>
      </c>
      <c r="B108" s="57" t="str">
        <f>'Copy paste to Here'!C112</f>
        <v>SGSH11RB</v>
      </c>
      <c r="C108" s="57" t="s">
        <v>864</v>
      </c>
      <c r="D108" s="58">
        <f>Invoice!B112</f>
        <v>2</v>
      </c>
      <c r="E108" s="59">
        <f>'Shipping Invoice'!J113*$N$1</f>
        <v>7.1</v>
      </c>
      <c r="F108" s="59">
        <f t="shared" si="3"/>
        <v>14.2</v>
      </c>
      <c r="G108" s="60">
        <f t="shared" si="4"/>
        <v>280.66300000000001</v>
      </c>
      <c r="H108" s="63">
        <f t="shared" si="5"/>
        <v>561.32600000000002</v>
      </c>
    </row>
    <row r="109" spans="1:8" s="62" customFormat="1" ht="36">
      <c r="A109" s="56" t="str">
        <f>IF((LEN('Copy paste to Here'!G113))&gt;5,((CONCATENATE('Copy paste to Here'!G113," &amp; ",'Copy paste to Here'!D113,"  &amp;  ",'Copy paste to Here'!E113))),"Empty Cell")</f>
        <v xml:space="preserve">PVD plated 316L steel hinged segment ring, 1.2mm (16g) with side facing CNC set rainbow colors Cubic Zirconia (CZ) stones, inner diameter from 8mm to 10mm &amp; Color: Gold 8mm  &amp;  </v>
      </c>
      <c r="B109" s="57" t="str">
        <f>'Copy paste to Here'!C113</f>
        <v>SGSH11RBT</v>
      </c>
      <c r="C109" s="57" t="s">
        <v>865</v>
      </c>
      <c r="D109" s="58">
        <f>Invoice!B113</f>
        <v>2</v>
      </c>
      <c r="E109" s="59">
        <f>'Shipping Invoice'!J114*$N$1</f>
        <v>6.92</v>
      </c>
      <c r="F109" s="59">
        <f t="shared" si="3"/>
        <v>13.84</v>
      </c>
      <c r="G109" s="60">
        <f t="shared" si="4"/>
        <v>273.54759999999999</v>
      </c>
      <c r="H109" s="63">
        <f t="shared" si="5"/>
        <v>547.09519999999998</v>
      </c>
    </row>
    <row r="110" spans="1:8" s="62" customFormat="1" ht="38.25">
      <c r="A110" s="56" t="str">
        <f>IF((LEN('Copy paste to Here'!G114))&gt;5,((CONCATENATE('Copy paste to Here'!G114," &amp; ",'Copy paste to Here'!D114,"  &amp;  ",'Copy paste to Here'!E114))),"Empty Cell")</f>
        <v xml:space="preserve">PVD plated 316L steel hinged segment ring, 1.2mm (16g) with side facing CNC set rainbow colors Cubic Zirconia (CZ) stones, inner diameter from 8mm to 10mm &amp; Color: Gold 10mm  &amp;  </v>
      </c>
      <c r="B110" s="57" t="str">
        <f>'Copy paste to Here'!C114</f>
        <v>SGSH11RBT</v>
      </c>
      <c r="C110" s="57" t="s">
        <v>866</v>
      </c>
      <c r="D110" s="58">
        <f>Invoice!B114</f>
        <v>2</v>
      </c>
      <c r="E110" s="59">
        <f>'Shipping Invoice'!J115*$N$1</f>
        <v>7.48</v>
      </c>
      <c r="F110" s="59">
        <f t="shared" si="3"/>
        <v>14.96</v>
      </c>
      <c r="G110" s="60">
        <f t="shared" si="4"/>
        <v>295.68440000000004</v>
      </c>
      <c r="H110" s="63">
        <f t="shared" si="5"/>
        <v>591.36880000000008</v>
      </c>
    </row>
    <row r="111" spans="1:8" s="62" customFormat="1" ht="36">
      <c r="A111" s="56" t="str">
        <f>IF((LEN('Copy paste to Here'!G115))&gt;5,((CONCATENATE('Copy paste to Here'!G115," &amp; ",'Copy paste to Here'!D115,"  &amp;  ",'Copy paste to Here'!E115))),"Empty Cell")</f>
        <v xml:space="preserve">316L steel hinged segment ring, 1.2mm (16g) with side facing CNC set synthetic turquoise stones, inner diameter from 8mm to 10mm &amp; Length: 8mm  &amp;  </v>
      </c>
      <c r="B111" s="57" t="str">
        <f>'Copy paste to Here'!C115</f>
        <v>SGSH11TQ</v>
      </c>
      <c r="C111" s="57" t="s">
        <v>867</v>
      </c>
      <c r="D111" s="58">
        <f>Invoice!B115</f>
        <v>2</v>
      </c>
      <c r="E111" s="59">
        <f>'Shipping Invoice'!J116*$N$1</f>
        <v>5.51</v>
      </c>
      <c r="F111" s="59">
        <f t="shared" si="3"/>
        <v>11.02</v>
      </c>
      <c r="G111" s="60">
        <f t="shared" si="4"/>
        <v>217.81029999999998</v>
      </c>
      <c r="H111" s="63">
        <f t="shared" si="5"/>
        <v>435.62059999999997</v>
      </c>
    </row>
    <row r="112" spans="1:8" s="62" customFormat="1" ht="36">
      <c r="A112" s="56" t="str">
        <f>IF((LEN('Copy paste to Here'!G116))&gt;5,((CONCATENATE('Copy paste to Here'!G116," &amp; ",'Copy paste to Here'!D116,"  &amp;  ",'Copy paste to Here'!E116))),"Empty Cell")</f>
        <v xml:space="preserve">316L steel hinged segment ring, 1.2mm (16g) with side facing CNC set synthetic turquoise stones, inner diameter from 8mm to 10mm &amp; Length: 10mm  &amp;  </v>
      </c>
      <c r="B112" s="57" t="str">
        <f>'Copy paste to Here'!C116</f>
        <v>SGSH11TQ</v>
      </c>
      <c r="C112" s="57" t="s">
        <v>868</v>
      </c>
      <c r="D112" s="58">
        <f>Invoice!B116</f>
        <v>2</v>
      </c>
      <c r="E112" s="59">
        <f>'Shipping Invoice'!J117*$N$1</f>
        <v>6.45</v>
      </c>
      <c r="F112" s="59">
        <f t="shared" si="3"/>
        <v>12.9</v>
      </c>
      <c r="G112" s="60">
        <f t="shared" si="4"/>
        <v>254.96850000000001</v>
      </c>
      <c r="H112" s="63">
        <f t="shared" si="5"/>
        <v>509.93700000000001</v>
      </c>
    </row>
    <row r="113" spans="1:8" s="62" customFormat="1" ht="36">
      <c r="A113" s="56" t="str">
        <f>IF((LEN('Copy paste to Here'!G117))&gt;5,((CONCATENATE('Copy paste to Here'!G117," &amp; ",'Copy paste to Here'!D117,"  &amp;  ",'Copy paste to Here'!E117))),"Empty Cell")</f>
        <v xml:space="preserve">PVD plated 316L steel hinged segment ring, 1.2mm (16g) with side facing CNC set synthetic turquoise stones, inner diameter from 8mm to 10mm &amp; Color: Gold 8mm  &amp;  </v>
      </c>
      <c r="B113" s="57" t="str">
        <f>'Copy paste to Here'!C117</f>
        <v>SGSH11TQT</v>
      </c>
      <c r="C113" s="57" t="s">
        <v>869</v>
      </c>
      <c r="D113" s="58">
        <f>Invoice!B117</f>
        <v>2</v>
      </c>
      <c r="E113" s="59">
        <f>'Shipping Invoice'!J118*$N$1</f>
        <v>5.98</v>
      </c>
      <c r="F113" s="59">
        <f t="shared" si="3"/>
        <v>11.96</v>
      </c>
      <c r="G113" s="60">
        <f t="shared" si="4"/>
        <v>236.38940000000002</v>
      </c>
      <c r="H113" s="63">
        <f t="shared" si="5"/>
        <v>472.77880000000005</v>
      </c>
    </row>
    <row r="114" spans="1:8" s="62" customFormat="1" ht="38.25">
      <c r="A114" s="56" t="str">
        <f>IF((LEN('Copy paste to Here'!G118))&gt;5,((CONCATENATE('Copy paste to Here'!G118," &amp; ",'Copy paste to Here'!D118,"  &amp;  ",'Copy paste to Here'!E118))),"Empty Cell")</f>
        <v xml:space="preserve">PVD plated 316L steel hinged segment ring, 1.2mm (16g) with side facing CNC set synthetic turquoise stones, inner diameter from 8mm to 10mm &amp; Color: Gold 10mm  &amp;  </v>
      </c>
      <c r="B114" s="57" t="str">
        <f>'Copy paste to Here'!C118</f>
        <v>SGSH11TQT</v>
      </c>
      <c r="C114" s="57" t="s">
        <v>870</v>
      </c>
      <c r="D114" s="58">
        <f>Invoice!B118</f>
        <v>2</v>
      </c>
      <c r="E114" s="59">
        <f>'Shipping Invoice'!J119*$N$1</f>
        <v>6.92</v>
      </c>
      <c r="F114" s="59">
        <f t="shared" si="3"/>
        <v>13.84</v>
      </c>
      <c r="G114" s="60">
        <f t="shared" si="4"/>
        <v>273.54759999999999</v>
      </c>
      <c r="H114" s="63">
        <f t="shared" si="5"/>
        <v>547.09519999999998</v>
      </c>
    </row>
    <row r="115" spans="1:8" s="62" customFormat="1" ht="36">
      <c r="A115" s="56" t="str">
        <f>IF((LEN('Copy paste to Here'!G119))&gt;5,((CONCATENATE('Copy paste to Here'!G119," &amp; ",'Copy paste to Here'!D119,"  &amp;  ",'Copy paste to Here'!E119))),"Empty Cell")</f>
        <v xml:space="preserve">316L steel hinged segment ring, 1.2mm (16g) side facing CNC set round Cubic Zirconia (CZ) stones, chain balls design, and inner diameter from 8mm to 10mm &amp; Length: 6mm  &amp;  </v>
      </c>
      <c r="B115" s="57" t="str">
        <f>'Copy paste to Here'!C119</f>
        <v>SGSH18</v>
      </c>
      <c r="C115" s="57" t="s">
        <v>871</v>
      </c>
      <c r="D115" s="58">
        <f>Invoice!B119</f>
        <v>2</v>
      </c>
      <c r="E115" s="59">
        <f>'Shipping Invoice'!J120*$N$1</f>
        <v>6.54</v>
      </c>
      <c r="F115" s="59">
        <f t="shared" si="3"/>
        <v>13.08</v>
      </c>
      <c r="G115" s="60">
        <f t="shared" si="4"/>
        <v>258.52620000000002</v>
      </c>
      <c r="H115" s="63">
        <f t="shared" si="5"/>
        <v>517.05240000000003</v>
      </c>
    </row>
    <row r="116" spans="1:8" s="62" customFormat="1" ht="36">
      <c r="A116" s="56" t="str">
        <f>IF((LEN('Copy paste to Here'!G120))&gt;5,((CONCATENATE('Copy paste to Here'!G120," &amp; ",'Copy paste to Here'!D120,"  &amp;  ",'Copy paste to Here'!E120))),"Empty Cell")</f>
        <v xml:space="preserve">316L steel hinged segment ring, 1.2mm (16g) side facing CNC set round Cubic Zirconia (CZ) stones, chain balls design, and inner diameter from 8mm to 10mm &amp; Length: 8mm  &amp;  </v>
      </c>
      <c r="B116" s="57" t="str">
        <f>'Copy paste to Here'!C120</f>
        <v>SGSH18</v>
      </c>
      <c r="C116" s="57" t="s">
        <v>872</v>
      </c>
      <c r="D116" s="58">
        <f>Invoice!B120</f>
        <v>2</v>
      </c>
      <c r="E116" s="59">
        <f>'Shipping Invoice'!J121*$N$1</f>
        <v>7.48</v>
      </c>
      <c r="F116" s="59">
        <f t="shared" si="3"/>
        <v>14.96</v>
      </c>
      <c r="G116" s="60">
        <f t="shared" si="4"/>
        <v>295.68440000000004</v>
      </c>
      <c r="H116" s="63">
        <f t="shared" si="5"/>
        <v>591.36880000000008</v>
      </c>
    </row>
    <row r="117" spans="1:8" s="62" customFormat="1" ht="36">
      <c r="A117" s="56" t="str">
        <f>IF((LEN('Copy paste to Here'!G121))&gt;5,((CONCATENATE('Copy paste to Here'!G121," &amp; ",'Copy paste to Here'!D121,"  &amp;  ",'Copy paste to Here'!E121))),"Empty Cell")</f>
        <v xml:space="preserve">316L steel hinged segment ring, 1.2mm (16g) side facing CNC set round Cubic Zirconia (CZ) stones, chain balls design, and inner diameter from 8mm to 10mm &amp; Length: 10mm  &amp;  </v>
      </c>
      <c r="B117" s="57" t="str">
        <f>'Copy paste to Here'!C121</f>
        <v>SGSH18</v>
      </c>
      <c r="C117" s="57" t="s">
        <v>873</v>
      </c>
      <c r="D117" s="58">
        <f>Invoice!B121</f>
        <v>2</v>
      </c>
      <c r="E117" s="59">
        <f>'Shipping Invoice'!J122*$N$1</f>
        <v>8.0399999999999991</v>
      </c>
      <c r="F117" s="59">
        <f t="shared" si="3"/>
        <v>16.079999999999998</v>
      </c>
      <c r="G117" s="60">
        <f t="shared" si="4"/>
        <v>317.82119999999998</v>
      </c>
      <c r="H117" s="63">
        <f t="shared" si="5"/>
        <v>635.64239999999995</v>
      </c>
    </row>
    <row r="118" spans="1:8" s="62" customFormat="1" ht="36">
      <c r="A118" s="56" t="str">
        <f>IF((LEN('Copy paste to Here'!G122))&gt;5,((CONCATENATE('Copy paste to Here'!G122," &amp; ",'Copy paste to Here'!D122,"  &amp;  ",'Copy paste to Here'!E122))),"Empty Cell")</f>
        <v xml:space="preserve">316L steel hinged segment ring, 1.2mm (16g) side facing CNC set round Cubic Zirconia (CZ) stones, chain balls design, and inner diameter from 8mm to 10mm &amp; Length: 12mm  &amp;  </v>
      </c>
      <c r="B118" s="57" t="str">
        <f>'Copy paste to Here'!C122</f>
        <v>SGSH18</v>
      </c>
      <c r="C118" s="57" t="s">
        <v>874</v>
      </c>
      <c r="D118" s="58">
        <f>Invoice!B122</f>
        <v>1</v>
      </c>
      <c r="E118" s="59">
        <f>'Shipping Invoice'!J123*$N$1</f>
        <v>8.6</v>
      </c>
      <c r="F118" s="59">
        <f t="shared" si="3"/>
        <v>8.6</v>
      </c>
      <c r="G118" s="60">
        <f t="shared" si="4"/>
        <v>339.95799999999997</v>
      </c>
      <c r="H118" s="63">
        <f t="shared" si="5"/>
        <v>339.95799999999997</v>
      </c>
    </row>
    <row r="119" spans="1:8" s="62" customFormat="1" ht="25.5">
      <c r="A119" s="56" t="str">
        <f>IF((LEN('Copy paste to Here'!G123))&gt;5,((CONCATENATE('Copy paste to Here'!G123," &amp; ",'Copy paste to Here'!D123,"  &amp;  ",'Copy paste to Here'!E123))),"Empty Cell")</f>
        <v xml:space="preserve">PVD plated 316L steel hinged segment ring, 1.2mm (16g) pear shape design &amp; Color: High Polish 8mm  &amp;  </v>
      </c>
      <c r="B119" s="57" t="str">
        <f>'Copy paste to Here'!C123</f>
        <v>SGTSH14</v>
      </c>
      <c r="C119" s="57" t="s">
        <v>875</v>
      </c>
      <c r="D119" s="58">
        <f>Invoice!B123</f>
        <v>4</v>
      </c>
      <c r="E119" s="59">
        <f>'Shipping Invoice'!J124*$N$1</f>
        <v>2.33</v>
      </c>
      <c r="F119" s="59">
        <f t="shared" si="3"/>
        <v>9.32</v>
      </c>
      <c r="G119" s="60">
        <f t="shared" si="4"/>
        <v>92.104900000000001</v>
      </c>
      <c r="H119" s="63">
        <f t="shared" si="5"/>
        <v>368.4196</v>
      </c>
    </row>
    <row r="120" spans="1:8" s="62" customFormat="1" ht="25.5">
      <c r="A120" s="56" t="str">
        <f>IF((LEN('Copy paste to Here'!G124))&gt;5,((CONCATENATE('Copy paste to Here'!G124," &amp; ",'Copy paste to Here'!D124,"  &amp;  ",'Copy paste to Here'!E124))),"Empty Cell")</f>
        <v xml:space="preserve">PVD plated 316L steel hinged segment ring, 1.2mm (16g) pear shape design &amp; Color: High Polish 10mm  &amp;  </v>
      </c>
      <c r="B120" s="57" t="str">
        <f>'Copy paste to Here'!C124</f>
        <v>SGTSH14</v>
      </c>
      <c r="C120" s="57" t="s">
        <v>876</v>
      </c>
      <c r="D120" s="58">
        <f>Invoice!B124</f>
        <v>4</v>
      </c>
      <c r="E120" s="59">
        <f>'Shipping Invoice'!J125*$N$1</f>
        <v>2.33</v>
      </c>
      <c r="F120" s="59">
        <f t="shared" si="3"/>
        <v>9.32</v>
      </c>
      <c r="G120" s="60">
        <f t="shared" si="4"/>
        <v>92.104900000000001</v>
      </c>
      <c r="H120" s="63">
        <f t="shared" si="5"/>
        <v>368.4196</v>
      </c>
    </row>
    <row r="121" spans="1:8" s="62" customFormat="1" ht="25.5">
      <c r="A121" s="56" t="str">
        <f>IF((LEN('Copy paste to Here'!G125))&gt;5,((CONCATENATE('Copy paste to Here'!G125," &amp; ",'Copy paste to Here'!D125,"  &amp;  ",'Copy paste to Here'!E125))),"Empty Cell")</f>
        <v xml:space="preserve">PVD plated 316L steel hinged segment ring, 1.2mm (16g) pear shape design &amp; Color: Gold 8mm  &amp;  </v>
      </c>
      <c r="B121" s="57" t="str">
        <f>'Copy paste to Here'!C125</f>
        <v>SGTSH14</v>
      </c>
      <c r="C121" s="57" t="s">
        <v>877</v>
      </c>
      <c r="D121" s="58">
        <f>Invoice!B125</f>
        <v>4</v>
      </c>
      <c r="E121" s="59">
        <f>'Shipping Invoice'!J126*$N$1</f>
        <v>2.61</v>
      </c>
      <c r="F121" s="59">
        <f t="shared" si="3"/>
        <v>10.44</v>
      </c>
      <c r="G121" s="60">
        <f t="shared" si="4"/>
        <v>103.1733</v>
      </c>
      <c r="H121" s="63">
        <f t="shared" si="5"/>
        <v>412.69319999999999</v>
      </c>
    </row>
    <row r="122" spans="1:8" s="62" customFormat="1" ht="25.5">
      <c r="A122" s="56" t="str">
        <f>IF((LEN('Copy paste to Here'!G126))&gt;5,((CONCATENATE('Copy paste to Here'!G126," &amp; ",'Copy paste to Here'!D126,"  &amp;  ",'Copy paste to Here'!E126))),"Empty Cell")</f>
        <v xml:space="preserve">PVD plated 316L steel hinged segment ring, 1.2mm (16g) pear shape design &amp; Color: Gold 10mm  &amp;  </v>
      </c>
      <c r="B122" s="57" t="str">
        <f>'Copy paste to Here'!C126</f>
        <v>SGTSH14</v>
      </c>
      <c r="C122" s="57" t="s">
        <v>878</v>
      </c>
      <c r="D122" s="58">
        <f>Invoice!B126</f>
        <v>4</v>
      </c>
      <c r="E122" s="59">
        <f>'Shipping Invoice'!J127*$N$1</f>
        <v>2.61</v>
      </c>
      <c r="F122" s="59">
        <f t="shared" si="3"/>
        <v>10.44</v>
      </c>
      <c r="G122" s="60">
        <f t="shared" si="4"/>
        <v>103.1733</v>
      </c>
      <c r="H122" s="63">
        <f t="shared" si="5"/>
        <v>412.69319999999999</v>
      </c>
    </row>
    <row r="123" spans="1:8" s="62" customFormat="1" ht="25.5">
      <c r="A123" s="56" t="str">
        <f>IF((LEN('Copy paste to Here'!G127))&gt;5,((CONCATENATE('Copy paste to Here'!G127," &amp; ",'Copy paste to Here'!D127,"  &amp;  ",'Copy paste to Here'!E127))),"Empty Cell")</f>
        <v xml:space="preserve">PVD plated 316L steel hinged segment ring, 1.2mm (16g) pear shape design &amp; Color: Rose Gold 8mm  &amp;  </v>
      </c>
      <c r="B123" s="57" t="str">
        <f>'Copy paste to Here'!C127</f>
        <v>SGTSH14</v>
      </c>
      <c r="C123" s="57" t="s">
        <v>877</v>
      </c>
      <c r="D123" s="58">
        <f>Invoice!B127</f>
        <v>4</v>
      </c>
      <c r="E123" s="59">
        <f>'Shipping Invoice'!J128*$N$1</f>
        <v>2.61</v>
      </c>
      <c r="F123" s="59">
        <f t="shared" si="3"/>
        <v>10.44</v>
      </c>
      <c r="G123" s="60">
        <f t="shared" si="4"/>
        <v>103.1733</v>
      </c>
      <c r="H123" s="63">
        <f t="shared" si="5"/>
        <v>412.69319999999999</v>
      </c>
    </row>
    <row r="124" spans="1:8" s="62" customFormat="1" ht="25.5">
      <c r="A124" s="56" t="str">
        <f>IF((LEN('Copy paste to Here'!G128))&gt;5,((CONCATENATE('Copy paste to Here'!G128," &amp; ",'Copy paste to Here'!D128,"  &amp;  ",'Copy paste to Here'!E128))),"Empty Cell")</f>
        <v xml:space="preserve">PVD plated 316L steel hinged segment ring, 1.2mm (16g) pear shape design &amp; Color: Rose Gold 10mm  &amp;  </v>
      </c>
      <c r="B124" s="57" t="str">
        <f>'Copy paste to Here'!C128</f>
        <v>SGTSH14</v>
      </c>
      <c r="C124" s="57" t="s">
        <v>878</v>
      </c>
      <c r="D124" s="58">
        <f>Invoice!B128</f>
        <v>4</v>
      </c>
      <c r="E124" s="59">
        <f>'Shipping Invoice'!J129*$N$1</f>
        <v>2.61</v>
      </c>
      <c r="F124" s="59">
        <f t="shared" si="3"/>
        <v>10.44</v>
      </c>
      <c r="G124" s="60">
        <f t="shared" si="4"/>
        <v>103.1733</v>
      </c>
      <c r="H124" s="63">
        <f t="shared" si="5"/>
        <v>412.69319999999999</v>
      </c>
    </row>
    <row r="125" spans="1:8" s="62" customFormat="1" ht="25.5">
      <c r="A125" s="56" t="str">
        <f>IF((LEN('Copy paste to Here'!G129))&gt;5,((CONCATENATE('Copy paste to Here'!G129," &amp; ",'Copy paste to Here'!D129,"  &amp;  ",'Copy paste to Here'!E129))),"Empty Cell")</f>
        <v xml:space="preserve">PVD plated 316L steel hinged segment ring, 1.2mm (16g) pear shape design &amp; Color: Rainbow 8mm  &amp;  </v>
      </c>
      <c r="B125" s="57" t="str">
        <f>'Copy paste to Here'!C129</f>
        <v>SGTSH14</v>
      </c>
      <c r="C125" s="57" t="s">
        <v>877</v>
      </c>
      <c r="D125" s="58">
        <f>Invoice!B129</f>
        <v>2</v>
      </c>
      <c r="E125" s="59">
        <f>'Shipping Invoice'!J130*$N$1</f>
        <v>2.61</v>
      </c>
      <c r="F125" s="59">
        <f t="shared" si="3"/>
        <v>5.22</v>
      </c>
      <c r="G125" s="60">
        <f t="shared" si="4"/>
        <v>103.1733</v>
      </c>
      <c r="H125" s="63">
        <f t="shared" si="5"/>
        <v>206.3466</v>
      </c>
    </row>
    <row r="126" spans="1:8" s="62" customFormat="1" ht="25.5">
      <c r="A126" s="56" t="str">
        <f>IF((LEN('Copy paste to Here'!G130))&gt;5,((CONCATENATE('Copy paste to Here'!G130," &amp; ",'Copy paste to Here'!D130,"  &amp;  ",'Copy paste to Here'!E130))),"Empty Cell")</f>
        <v xml:space="preserve">PVD plated 316L steel hinged segment ring, 1.2mm (16g) pear shape design &amp; Color: Rainbow 10mm  &amp;  </v>
      </c>
      <c r="B126" s="57" t="str">
        <f>'Copy paste to Here'!C130</f>
        <v>SGTSH14</v>
      </c>
      <c r="C126" s="57" t="s">
        <v>878</v>
      </c>
      <c r="D126" s="58">
        <f>Invoice!B130</f>
        <v>2</v>
      </c>
      <c r="E126" s="59">
        <f>'Shipping Invoice'!J131*$N$1</f>
        <v>2.61</v>
      </c>
      <c r="F126" s="59">
        <f t="shared" si="3"/>
        <v>5.22</v>
      </c>
      <c r="G126" s="60">
        <f t="shared" si="4"/>
        <v>103.1733</v>
      </c>
      <c r="H126" s="63">
        <f t="shared" si="5"/>
        <v>206.3466</v>
      </c>
    </row>
    <row r="127" spans="1:8" s="62" customFormat="1" ht="25.5">
      <c r="A127" s="56" t="str">
        <f>IF((LEN('Copy paste to Here'!G131))&gt;5,((CONCATENATE('Copy paste to Here'!G131," &amp; ",'Copy paste to Here'!D131,"  &amp;  ",'Copy paste to Here'!E131))),"Empty Cell")</f>
        <v xml:space="preserve">PVD plated 316L steel hinged segment ring, 1.2mm (16g) pear shape design &amp; Color: Black 8mm  &amp;  </v>
      </c>
      <c r="B127" s="57" t="str">
        <f>'Copy paste to Here'!C131</f>
        <v>SGTSH14</v>
      </c>
      <c r="C127" s="57" t="s">
        <v>877</v>
      </c>
      <c r="D127" s="58">
        <f>Invoice!B131</f>
        <v>4</v>
      </c>
      <c r="E127" s="59">
        <f>'Shipping Invoice'!J132*$N$1</f>
        <v>2.61</v>
      </c>
      <c r="F127" s="59">
        <f t="shared" si="3"/>
        <v>10.44</v>
      </c>
      <c r="G127" s="60">
        <f t="shared" si="4"/>
        <v>103.1733</v>
      </c>
      <c r="H127" s="63">
        <f t="shared" si="5"/>
        <v>412.69319999999999</v>
      </c>
    </row>
    <row r="128" spans="1:8" s="62" customFormat="1" ht="25.5">
      <c r="A128" s="56" t="str">
        <f>IF((LEN('Copy paste to Here'!G132))&gt;5,((CONCATENATE('Copy paste to Here'!G132," &amp; ",'Copy paste to Here'!D132,"  &amp;  ",'Copy paste to Here'!E132))),"Empty Cell")</f>
        <v xml:space="preserve">PVD plated 316L steel hinged segment ring, 1.2mm (16g) pear shape design &amp; Color: Black 10mm  &amp;  </v>
      </c>
      <c r="B128" s="57" t="str">
        <f>'Copy paste to Here'!C132</f>
        <v>SGTSH14</v>
      </c>
      <c r="C128" s="57" t="s">
        <v>878</v>
      </c>
      <c r="D128" s="58">
        <f>Invoice!B132</f>
        <v>4</v>
      </c>
      <c r="E128" s="59">
        <f>'Shipping Invoice'!J133*$N$1</f>
        <v>2.61</v>
      </c>
      <c r="F128" s="59">
        <f t="shared" si="3"/>
        <v>10.44</v>
      </c>
      <c r="G128" s="60">
        <f t="shared" si="4"/>
        <v>103.1733</v>
      </c>
      <c r="H128" s="63">
        <f t="shared" si="5"/>
        <v>412.69319999999999</v>
      </c>
    </row>
    <row r="129" spans="1:8" s="62" customFormat="1" ht="48">
      <c r="A129" s="56" t="str">
        <f>IF((LEN('Copy paste to Here'!G133))&gt;5,((CONCATENATE('Copy paste to Here'!G133," &amp; ",'Copy paste to Here'!D133,"  &amp;  ",'Copy paste to Here'!E133))),"Empty Cell")</f>
        <v>Anodized 316L steel hinged segment ring, 1.2mm (16g) with side facing CNC set round Cubic Zirconia (CZ) stones, chain balls design, and inner diameter from 8mm to 10mm &amp; Length: 8mm  &amp;  Color: Rainbow Anodized w/ Clear CZ</v>
      </c>
      <c r="B129" s="57" t="str">
        <f>'Copy paste to Here'!C133</f>
        <v>SGTSH18</v>
      </c>
      <c r="C129" s="57" t="s">
        <v>879</v>
      </c>
      <c r="D129" s="58">
        <f>Invoice!B133</f>
        <v>1</v>
      </c>
      <c r="E129" s="59">
        <f>'Shipping Invoice'!J134*$N$1</f>
        <v>8.0399999999999991</v>
      </c>
      <c r="F129" s="59">
        <f t="shared" si="3"/>
        <v>8.0399999999999991</v>
      </c>
      <c r="G129" s="60">
        <f t="shared" si="4"/>
        <v>317.82119999999998</v>
      </c>
      <c r="H129" s="63">
        <f t="shared" si="5"/>
        <v>317.82119999999998</v>
      </c>
    </row>
    <row r="130" spans="1:8" s="62" customFormat="1" ht="48">
      <c r="A130" s="56" t="str">
        <f>IF((LEN('Copy paste to Here'!G134))&gt;5,((CONCATENATE('Copy paste to Here'!G134," &amp; ",'Copy paste to Here'!D134,"  &amp;  ",'Copy paste to Here'!E134))),"Empty Cell")</f>
        <v>Anodized 316L steel hinged segment ring, 1.2mm (16g) with side facing CNC set round Cubic Zirconia (CZ) stones, chain balls design, and inner diameter from 8mm to 10mm &amp; Length: 8mm  &amp;  Color: Gold Anodized w/ Clear CZ</v>
      </c>
      <c r="B130" s="57" t="str">
        <f>'Copy paste to Here'!C134</f>
        <v>SGTSH18</v>
      </c>
      <c r="C130" s="57" t="s">
        <v>879</v>
      </c>
      <c r="D130" s="58">
        <f>Invoice!B134</f>
        <v>2</v>
      </c>
      <c r="E130" s="59">
        <f>'Shipping Invoice'!J135*$N$1</f>
        <v>8.0399999999999991</v>
      </c>
      <c r="F130" s="59">
        <f t="shared" si="3"/>
        <v>16.079999999999998</v>
      </c>
      <c r="G130" s="60">
        <f t="shared" si="4"/>
        <v>317.82119999999998</v>
      </c>
      <c r="H130" s="63">
        <f t="shared" si="5"/>
        <v>635.64239999999995</v>
      </c>
    </row>
    <row r="131" spans="1:8" s="62" customFormat="1" ht="48">
      <c r="A131" s="56" t="str">
        <f>IF((LEN('Copy paste to Here'!G135))&gt;5,((CONCATENATE('Copy paste to Here'!G135," &amp; ",'Copy paste to Here'!D135,"  &amp;  ",'Copy paste to Here'!E135))),"Empty Cell")</f>
        <v>Anodized 316L steel hinged segment ring, 1.2mm (16g) with side facing CNC set round Cubic Zirconia (CZ) stones, chain balls design, and inner diameter from 8mm to 10mm &amp; Length: 8mm  &amp;  Color: Rose gold Anodized w/ Clear CZ</v>
      </c>
      <c r="B131" s="57" t="str">
        <f>'Copy paste to Here'!C135</f>
        <v>SGTSH18</v>
      </c>
      <c r="C131" s="57" t="s">
        <v>879</v>
      </c>
      <c r="D131" s="58">
        <f>Invoice!B135</f>
        <v>2</v>
      </c>
      <c r="E131" s="59">
        <f>'Shipping Invoice'!J136*$N$1</f>
        <v>8.0399999999999991</v>
      </c>
      <c r="F131" s="59">
        <f t="shared" si="3"/>
        <v>16.079999999999998</v>
      </c>
      <c r="G131" s="60">
        <f t="shared" si="4"/>
        <v>317.82119999999998</v>
      </c>
      <c r="H131" s="63">
        <f t="shared" si="5"/>
        <v>635.64239999999995</v>
      </c>
    </row>
    <row r="132" spans="1:8" s="62" customFormat="1" ht="48">
      <c r="A132" s="56" t="str">
        <f>IF((LEN('Copy paste to Here'!G136))&gt;5,((CONCATENATE('Copy paste to Here'!G136," &amp; ",'Copy paste to Here'!D136,"  &amp;  ",'Copy paste to Here'!E136))),"Empty Cell")</f>
        <v>Anodized 316L steel hinged segment ring, 1.2mm (16g) with side facing CNC set round Cubic Zirconia (CZ) stones, chain balls design, and inner diameter from 8mm to 10mm &amp; Length: 10mm  &amp;  Color: Rainbow Anodized w/ Clear CZ</v>
      </c>
      <c r="B132" s="57" t="str">
        <f>'Copy paste to Here'!C136</f>
        <v>SGTSH18</v>
      </c>
      <c r="C132" s="57" t="s">
        <v>880</v>
      </c>
      <c r="D132" s="58">
        <f>Invoice!B136</f>
        <v>1</v>
      </c>
      <c r="E132" s="59">
        <f>'Shipping Invoice'!J137*$N$1</f>
        <v>8.6</v>
      </c>
      <c r="F132" s="59">
        <f t="shared" si="3"/>
        <v>8.6</v>
      </c>
      <c r="G132" s="60">
        <f t="shared" si="4"/>
        <v>339.95799999999997</v>
      </c>
      <c r="H132" s="63">
        <f t="shared" si="5"/>
        <v>339.95799999999997</v>
      </c>
    </row>
    <row r="133" spans="1:8" s="62" customFormat="1" ht="48">
      <c r="A133" s="56" t="str">
        <f>IF((LEN('Copy paste to Here'!G137))&gt;5,((CONCATENATE('Copy paste to Here'!G137," &amp; ",'Copy paste to Here'!D137,"  &amp;  ",'Copy paste to Here'!E137))),"Empty Cell")</f>
        <v>Anodized 316L steel hinged segment ring, 1.2mm (16g) with side facing CNC set round Cubic Zirconia (CZ) stones, chain balls design, and inner diameter from 8mm to 10mm &amp; Length: 10mm  &amp;  Color: Gold Anodized w/ Clear CZ</v>
      </c>
      <c r="B133" s="57" t="str">
        <f>'Copy paste to Here'!C137</f>
        <v>SGTSH18</v>
      </c>
      <c r="C133" s="57" t="s">
        <v>880</v>
      </c>
      <c r="D133" s="58">
        <f>Invoice!B137</f>
        <v>2</v>
      </c>
      <c r="E133" s="59">
        <f>'Shipping Invoice'!J138*$N$1</f>
        <v>8.6</v>
      </c>
      <c r="F133" s="59">
        <f t="shared" si="3"/>
        <v>17.2</v>
      </c>
      <c r="G133" s="60">
        <f t="shared" si="4"/>
        <v>339.95799999999997</v>
      </c>
      <c r="H133" s="63">
        <f t="shared" si="5"/>
        <v>679.91599999999994</v>
      </c>
    </row>
    <row r="134" spans="1:8" s="62" customFormat="1" ht="48">
      <c r="A134" s="56" t="str">
        <f>IF((LEN('Copy paste to Here'!G138))&gt;5,((CONCATENATE('Copy paste to Here'!G138," &amp; ",'Copy paste to Here'!D138,"  &amp;  ",'Copy paste to Here'!E138))),"Empty Cell")</f>
        <v>Anodized 316L steel hinged segment ring, 1.2mm (16g) with side facing CNC set round Cubic Zirconia (CZ) stones, chain balls design, and inner diameter from 8mm to 10mm &amp; Length: 10mm  &amp;  Color: Rose gold Anodized w/ Clear CZ</v>
      </c>
      <c r="B134" s="57" t="str">
        <f>'Copy paste to Here'!C138</f>
        <v>SGTSH18</v>
      </c>
      <c r="C134" s="57" t="s">
        <v>880</v>
      </c>
      <c r="D134" s="58">
        <f>Invoice!B138</f>
        <v>2</v>
      </c>
      <c r="E134" s="59">
        <f>'Shipping Invoice'!J139*$N$1</f>
        <v>8.6</v>
      </c>
      <c r="F134" s="59">
        <f t="shared" si="3"/>
        <v>17.2</v>
      </c>
      <c r="G134" s="60">
        <f t="shared" si="4"/>
        <v>339.95799999999997</v>
      </c>
      <c r="H134" s="63">
        <f t="shared" si="5"/>
        <v>679.91599999999994</v>
      </c>
    </row>
    <row r="135" spans="1:8" s="62" customFormat="1" ht="36">
      <c r="A135" s="56" t="str">
        <f>IF((LEN('Copy paste to Here'!G139))&gt;5,((CONCATENATE('Copy paste to Here'!G139," &amp; ",'Copy paste to Here'!D139,"  &amp;  ",'Copy paste to Here'!E139))),"Empty Cell")</f>
        <v xml:space="preserve">Titanium G23 dermal anchor top part with 3mm bezel set crystal (this item does only fit our dermal anchors and surface bars) &amp; Crystal Color: Clear  &amp;  </v>
      </c>
      <c r="B135" s="57" t="str">
        <f>'Copy paste to Here'!C139</f>
        <v>TAJF3</v>
      </c>
      <c r="C135" s="57" t="s">
        <v>804</v>
      </c>
      <c r="D135" s="58">
        <f>Invoice!B139</f>
        <v>20</v>
      </c>
      <c r="E135" s="59">
        <f>'Shipping Invoice'!J140*$N$1</f>
        <v>0.65</v>
      </c>
      <c r="F135" s="59">
        <f t="shared" si="3"/>
        <v>13</v>
      </c>
      <c r="G135" s="60">
        <f t="shared" si="4"/>
        <v>25.694500000000001</v>
      </c>
      <c r="H135" s="63">
        <f t="shared" si="5"/>
        <v>513.89</v>
      </c>
    </row>
    <row r="136" spans="1:8" s="62" customFormat="1" ht="36">
      <c r="A136" s="56" t="str">
        <f>IF((LEN('Copy paste to Here'!G140))&gt;5,((CONCATENATE('Copy paste to Here'!G140," &amp; ",'Copy paste to Here'!D140,"  &amp;  ",'Copy paste to Here'!E140))),"Empty Cell")</f>
        <v xml:space="preserve">Heart shaped nipple shield with a titanium G23 barbell, 14g (1.6mm) with two 5mm balls (shield is made from 925 Silver plated brass) - inner diameter 15mm &amp;   &amp;  </v>
      </c>
      <c r="B136" s="57" t="str">
        <f>'Copy paste to Here'!C140</f>
        <v>UNPSH11</v>
      </c>
      <c r="C136" s="57" t="s">
        <v>806</v>
      </c>
      <c r="D136" s="58">
        <f>Invoice!B140</f>
        <v>2</v>
      </c>
      <c r="E136" s="59">
        <f>'Shipping Invoice'!J141*$N$1</f>
        <v>2.2000000000000002</v>
      </c>
      <c r="F136" s="59">
        <f t="shared" si="3"/>
        <v>4.4000000000000004</v>
      </c>
      <c r="G136" s="60">
        <f t="shared" si="4"/>
        <v>86.966000000000008</v>
      </c>
      <c r="H136" s="63">
        <f t="shared" si="5"/>
        <v>173.93200000000002</v>
      </c>
    </row>
    <row r="137" spans="1:8" s="62" customFormat="1" ht="36">
      <c r="A137" s="56" t="str">
        <f>IF((LEN('Copy paste to Here'!G141))&gt;5,((CONCATENATE('Copy paste to Here'!G141," &amp; ",'Copy paste to Here'!D141,"  &amp;  ",'Copy paste to Here'!E141))),"Empty Cell")</f>
        <v xml:space="preserve">PVD plated titanium G23 hinged segment ring, 1.2mm (16g) with double rings design, inner diameter from 8mm to 10mm &amp; Color: Gold 8mm  &amp;  </v>
      </c>
      <c r="B137" s="57" t="str">
        <f>'Copy paste to Here'!C141</f>
        <v>USGSH8T</v>
      </c>
      <c r="C137" s="57" t="s">
        <v>881</v>
      </c>
      <c r="D137" s="58">
        <f>Invoice!B141</f>
        <v>4</v>
      </c>
      <c r="E137" s="59">
        <f>'Shipping Invoice'!J142*$N$1</f>
        <v>3.51</v>
      </c>
      <c r="F137" s="59">
        <f t="shared" si="3"/>
        <v>14.04</v>
      </c>
      <c r="G137" s="60">
        <f t="shared" si="4"/>
        <v>138.75029999999998</v>
      </c>
      <c r="H137" s="63">
        <f t="shared" si="5"/>
        <v>555.00119999999993</v>
      </c>
    </row>
    <row r="138" spans="1:8" s="62" customFormat="1" ht="36">
      <c r="A138" s="56" t="str">
        <f>IF((LEN('Copy paste to Here'!G142))&gt;5,((CONCATENATE('Copy paste to Here'!G142," &amp; ",'Copy paste to Here'!D142,"  &amp;  ",'Copy paste to Here'!E142))),"Empty Cell")</f>
        <v xml:space="preserve">PVD plated titanium G23 hinged segment ring, 1.2mm (16g) with double rings design, inner diameter from 8mm to 10mm &amp; Color: Gold 10mm  &amp;  </v>
      </c>
      <c r="B138" s="57" t="str">
        <f>'Copy paste to Here'!C142</f>
        <v>USGSH8T</v>
      </c>
      <c r="C138" s="57" t="s">
        <v>882</v>
      </c>
      <c r="D138" s="58">
        <f>Invoice!B142</f>
        <v>4</v>
      </c>
      <c r="E138" s="59">
        <f>'Shipping Invoice'!J143*$N$1</f>
        <v>3.51</v>
      </c>
      <c r="F138" s="59">
        <f t="shared" si="3"/>
        <v>14.04</v>
      </c>
      <c r="G138" s="60">
        <f t="shared" si="4"/>
        <v>138.75029999999998</v>
      </c>
      <c r="H138" s="63">
        <f t="shared" si="5"/>
        <v>555.00119999999993</v>
      </c>
    </row>
    <row r="139" spans="1:8" s="62" customFormat="1" ht="36">
      <c r="A139" s="56" t="str">
        <f>IF((LEN('Copy paste to Here'!G143))&gt;5,((CONCATENATE('Copy paste to Here'!G143," &amp; ",'Copy paste to Here'!D143,"  &amp;  ",'Copy paste to Here'!E143))),"Empty Cell")</f>
        <v xml:space="preserve">PVD plated titanium G23 hinged segment ring, 1.2mm (16g) with double rings design, inner diameter from 8mm to 10mm &amp; Color: Rose Gold 8mm  &amp;  </v>
      </c>
      <c r="B139" s="57" t="str">
        <f>'Copy paste to Here'!C143</f>
        <v>USGSH8T</v>
      </c>
      <c r="C139" s="57" t="s">
        <v>883</v>
      </c>
      <c r="D139" s="58">
        <f>Invoice!B143</f>
        <v>4</v>
      </c>
      <c r="E139" s="59">
        <f>'Shipping Invoice'!J144*$N$1</f>
        <v>3.51</v>
      </c>
      <c r="F139" s="59">
        <f t="shared" si="3"/>
        <v>14.04</v>
      </c>
      <c r="G139" s="60">
        <f t="shared" si="4"/>
        <v>138.75029999999998</v>
      </c>
      <c r="H139" s="63">
        <f t="shared" si="5"/>
        <v>555.00119999999993</v>
      </c>
    </row>
    <row r="140" spans="1:8" s="62" customFormat="1" ht="36">
      <c r="A140" s="56" t="str">
        <f>IF((LEN('Copy paste to Here'!G144))&gt;5,((CONCATENATE('Copy paste to Here'!G144," &amp; ",'Copy paste to Here'!D144,"  &amp;  ",'Copy paste to Here'!E144))),"Empty Cell")</f>
        <v xml:space="preserve">PVD plated titanium G23 hinged segment ring, 1.2mm (16g) with double rings design, inner diameter from 8mm to 10mm &amp; Color: Rose Gold 10mm  &amp;  </v>
      </c>
      <c r="B140" s="57" t="str">
        <f>'Copy paste to Here'!C144</f>
        <v>USGSH8T</v>
      </c>
      <c r="C140" s="57" t="s">
        <v>884</v>
      </c>
      <c r="D140" s="58">
        <f>Invoice!B144</f>
        <v>4</v>
      </c>
      <c r="E140" s="59">
        <f>'Shipping Invoice'!J145*$N$1</f>
        <v>3.51</v>
      </c>
      <c r="F140" s="59">
        <f t="shared" si="3"/>
        <v>14.04</v>
      </c>
      <c r="G140" s="60">
        <f t="shared" si="4"/>
        <v>138.75029999999998</v>
      </c>
      <c r="H140" s="63">
        <f t="shared" si="5"/>
        <v>555.00119999999993</v>
      </c>
    </row>
    <row r="141" spans="1:8" s="62" customFormat="1" ht="36">
      <c r="A141" s="56" t="str">
        <f>IF((LEN('Copy paste to Here'!G145))&gt;5,((CONCATENATE('Copy paste to Here'!G145," &amp; ",'Copy paste to Here'!D145,"  &amp;  ",'Copy paste to Here'!E145))),"Empty Cell")</f>
        <v xml:space="preserve">PVD plated titanium G23 hinged segment ring, 1.2mm (16g) with double rings design, inner diameter from 8mm to 10mm &amp; Color: Black 8mm  &amp;  </v>
      </c>
      <c r="B141" s="57" t="str">
        <f>'Copy paste to Here'!C145</f>
        <v>USGSH8T</v>
      </c>
      <c r="C141" s="57" t="s">
        <v>885</v>
      </c>
      <c r="D141" s="58">
        <f>Invoice!B145</f>
        <v>2</v>
      </c>
      <c r="E141" s="59">
        <f>'Shipping Invoice'!J146*$N$1</f>
        <v>3.51</v>
      </c>
      <c r="F141" s="59">
        <f t="shared" si="3"/>
        <v>7.02</v>
      </c>
      <c r="G141" s="60">
        <f t="shared" si="4"/>
        <v>138.75029999999998</v>
      </c>
      <c r="H141" s="63">
        <f t="shared" si="5"/>
        <v>277.50059999999996</v>
      </c>
    </row>
    <row r="142" spans="1:8" s="62" customFormat="1" ht="36">
      <c r="A142" s="56" t="str">
        <f>IF((LEN('Copy paste to Here'!G146))&gt;5,((CONCATENATE('Copy paste to Here'!G146," &amp; ",'Copy paste to Here'!D146,"  &amp;  ",'Copy paste to Here'!E146))),"Empty Cell")</f>
        <v xml:space="preserve">PVD plated titanium G23 hinged segment ring, 1.2mm (16g) with double rings design, inner diameter from 8mm to 10mm &amp; Color: Black 10mm  &amp;  </v>
      </c>
      <c r="B142" s="57" t="str">
        <f>'Copy paste to Here'!C146</f>
        <v>USGSH8T</v>
      </c>
      <c r="C142" s="57" t="s">
        <v>886</v>
      </c>
      <c r="D142" s="58">
        <f>Invoice!B146</f>
        <v>2</v>
      </c>
      <c r="E142" s="59">
        <f>'Shipping Invoice'!J147*$N$1</f>
        <v>3.51</v>
      </c>
      <c r="F142" s="59">
        <f t="shared" si="3"/>
        <v>7.02</v>
      </c>
      <c r="G142" s="60">
        <f t="shared" si="4"/>
        <v>138.75029999999998</v>
      </c>
      <c r="H142" s="63">
        <f t="shared" si="5"/>
        <v>277.50059999999996</v>
      </c>
    </row>
    <row r="143" spans="1:8" s="62" customFormat="1" ht="24">
      <c r="A143" s="56" t="str">
        <f>IF((LEN('Copy paste to Here'!G147))&gt;5,((CONCATENATE('Copy paste to Here'!G147," &amp; ",'Copy paste to Here'!D147,"  &amp;  ",'Copy paste to Here'!E147))),"Empty Cell")</f>
        <v>Anodized titanium G23 tongue barbell, 14g (1.6mm) with two 5mm balls &amp; Length: 14mm  &amp;  Color: Green</v>
      </c>
      <c r="B143" s="57" t="str">
        <f>'Copy paste to Here'!C147</f>
        <v>UTBBS</v>
      </c>
      <c r="C143" s="57" t="s">
        <v>810</v>
      </c>
      <c r="D143" s="58">
        <f>Invoice!B147</f>
        <v>2</v>
      </c>
      <c r="E143" s="59">
        <f>'Shipping Invoice'!J148*$N$1</f>
        <v>1.53</v>
      </c>
      <c r="F143" s="59">
        <f t="shared" si="3"/>
        <v>3.06</v>
      </c>
      <c r="G143" s="60">
        <f t="shared" si="4"/>
        <v>60.480900000000005</v>
      </c>
      <c r="H143" s="63">
        <f t="shared" si="5"/>
        <v>120.96180000000001</v>
      </c>
    </row>
    <row r="144" spans="1:8" s="62" customFormat="1" ht="24">
      <c r="A144" s="56" t="str">
        <f>IF((LEN('Copy paste to Here'!G148))&gt;5,((CONCATENATE('Copy paste to Here'!G148," &amp; ",'Copy paste to Here'!D148,"  &amp;  ",'Copy paste to Here'!E148))),"Empty Cell")</f>
        <v xml:space="preserve">Pack of 10 acrylic checker balls - 5mm * 1.6mm threading (14g) &amp; Color: Black  &amp;  </v>
      </c>
      <c r="B144" s="57" t="str">
        <f>'Copy paste to Here'!C148</f>
        <v>XCKBAL5</v>
      </c>
      <c r="C144" s="57" t="s">
        <v>812</v>
      </c>
      <c r="D144" s="58">
        <f>Invoice!B148</f>
        <v>2</v>
      </c>
      <c r="E144" s="59">
        <f>'Shipping Invoice'!J149*$N$1</f>
        <v>1.5</v>
      </c>
      <c r="F144" s="59">
        <f t="shared" si="3"/>
        <v>3</v>
      </c>
      <c r="G144" s="60">
        <f t="shared" si="4"/>
        <v>59.295000000000002</v>
      </c>
      <c r="H144" s="63">
        <f t="shared" si="5"/>
        <v>118.59</v>
      </c>
    </row>
    <row r="145" spans="1:8" s="62" customFormat="1" ht="24">
      <c r="A145" s="56" t="str">
        <f>IF((LEN('Copy paste to Here'!G149))&gt;5,((CONCATENATE('Copy paste to Here'!G149," &amp; ",'Copy paste to Here'!D149,"  &amp;  ",'Copy paste to Here'!E149))),"Empty Cell")</f>
        <v xml:space="preserve">Pack of 10 acrylic checker balls - 5mm * 1.6mm threading (14g) &amp; Color: Clear  &amp;  </v>
      </c>
      <c r="B145" s="57" t="str">
        <f>'Copy paste to Here'!C149</f>
        <v>XCKBAL5</v>
      </c>
      <c r="C145" s="57" t="s">
        <v>812</v>
      </c>
      <c r="D145" s="58">
        <f>Invoice!B149</f>
        <v>2</v>
      </c>
      <c r="E145" s="59">
        <f>'Shipping Invoice'!J150*$N$1</f>
        <v>1.5</v>
      </c>
      <c r="F145" s="59">
        <f t="shared" si="3"/>
        <v>3</v>
      </c>
      <c r="G145" s="60">
        <f t="shared" si="4"/>
        <v>59.295000000000002</v>
      </c>
      <c r="H145" s="63">
        <f t="shared" si="5"/>
        <v>118.59</v>
      </c>
    </row>
    <row r="146" spans="1:8" s="62" customFormat="1" ht="24">
      <c r="A146" s="56" t="str">
        <f>IF((LEN('Copy paste to Here'!G150))&gt;5,((CONCATENATE('Copy paste to Here'!G150," &amp; ",'Copy paste to Here'!D150,"  &amp;  ",'Copy paste to Here'!E150))),"Empty Cell")</f>
        <v xml:space="preserve">Pack of 10 acrylic checker balls - 5mm * 1.6mm threading (14g) &amp; Color: Blue  &amp;  </v>
      </c>
      <c r="B146" s="57" t="str">
        <f>'Copy paste to Here'!C150</f>
        <v>XCKBAL5</v>
      </c>
      <c r="C146" s="57" t="s">
        <v>812</v>
      </c>
      <c r="D146" s="58">
        <f>Invoice!B150</f>
        <v>2</v>
      </c>
      <c r="E146" s="59">
        <f>'Shipping Invoice'!J151*$N$1</f>
        <v>1.5</v>
      </c>
      <c r="F146" s="59">
        <f t="shared" si="3"/>
        <v>3</v>
      </c>
      <c r="G146" s="60">
        <f t="shared" si="4"/>
        <v>59.295000000000002</v>
      </c>
      <c r="H146" s="63">
        <f t="shared" si="5"/>
        <v>118.59</v>
      </c>
    </row>
    <row r="147" spans="1:8" s="62" customFormat="1" ht="24">
      <c r="A147" s="56" t="str">
        <f>IF((LEN('Copy paste to Here'!G151))&gt;5,((CONCATENATE('Copy paste to Here'!G151," &amp; ",'Copy paste to Here'!D151,"  &amp;  ",'Copy paste to Here'!E151))),"Empty Cell")</f>
        <v xml:space="preserve">Pack of 10 acrylic checker balls - 5mm * 1.6mm threading (14g) &amp; Color: Light blue  &amp;  </v>
      </c>
      <c r="B147" s="57" t="str">
        <f>'Copy paste to Here'!C151</f>
        <v>XCKBAL5</v>
      </c>
      <c r="C147" s="57" t="s">
        <v>812</v>
      </c>
      <c r="D147" s="58">
        <f>Invoice!B151</f>
        <v>2</v>
      </c>
      <c r="E147" s="59">
        <f>'Shipping Invoice'!J152*$N$1</f>
        <v>1.5</v>
      </c>
      <c r="F147" s="59">
        <f t="shared" ref="F147:F156" si="6">D147*E147</f>
        <v>3</v>
      </c>
      <c r="G147" s="60">
        <f t="shared" ref="G147:G210" si="7">E147*$E$14</f>
        <v>59.295000000000002</v>
      </c>
      <c r="H147" s="63">
        <f t="shared" ref="H147:H210" si="8">D147*G147</f>
        <v>118.59</v>
      </c>
    </row>
    <row r="148" spans="1:8" s="62" customFormat="1" ht="24">
      <c r="A148" s="56" t="str">
        <f>IF((LEN('Copy paste to Here'!G152))&gt;5,((CONCATENATE('Copy paste to Here'!G152," &amp; ",'Copy paste to Here'!D152,"  &amp;  ",'Copy paste to Here'!E152))),"Empty Cell")</f>
        <v xml:space="preserve">Pack of 10 acrylic checker balls - 5mm * 1.6mm threading (14g) &amp; Color: Green  &amp;  </v>
      </c>
      <c r="B148" s="57" t="str">
        <f>'Copy paste to Here'!C152</f>
        <v>XCKBAL5</v>
      </c>
      <c r="C148" s="57" t="s">
        <v>812</v>
      </c>
      <c r="D148" s="58">
        <f>Invoice!B152</f>
        <v>2</v>
      </c>
      <c r="E148" s="59">
        <f>'Shipping Invoice'!J153*$N$1</f>
        <v>1.5</v>
      </c>
      <c r="F148" s="59">
        <f t="shared" si="6"/>
        <v>3</v>
      </c>
      <c r="G148" s="60">
        <f t="shared" si="7"/>
        <v>59.295000000000002</v>
      </c>
      <c r="H148" s="63">
        <f t="shared" si="8"/>
        <v>118.59</v>
      </c>
    </row>
    <row r="149" spans="1:8" s="62" customFormat="1" ht="24">
      <c r="A149" s="56" t="str">
        <f>IF((LEN('Copy paste to Here'!G153))&gt;5,((CONCATENATE('Copy paste to Here'!G153," &amp; ",'Copy paste to Here'!D153,"  &amp;  ",'Copy paste to Here'!E153))),"Empty Cell")</f>
        <v xml:space="preserve">Pack of 10 acrylic checker balls - 5mm * 1.6mm threading (14g) &amp; Color: Orange  &amp;  </v>
      </c>
      <c r="B149" s="57" t="str">
        <f>'Copy paste to Here'!C153</f>
        <v>XCKBAL5</v>
      </c>
      <c r="C149" s="57" t="s">
        <v>812</v>
      </c>
      <c r="D149" s="58">
        <f>Invoice!B153</f>
        <v>2</v>
      </c>
      <c r="E149" s="59">
        <f>'Shipping Invoice'!J154*$N$1</f>
        <v>1.5</v>
      </c>
      <c r="F149" s="59">
        <f t="shared" si="6"/>
        <v>3</v>
      </c>
      <c r="G149" s="60">
        <f t="shared" si="7"/>
        <v>59.295000000000002</v>
      </c>
      <c r="H149" s="63">
        <f t="shared" si="8"/>
        <v>118.59</v>
      </c>
    </row>
    <row r="150" spans="1:8" s="62" customFormat="1" ht="24">
      <c r="A150" s="56" t="str">
        <f>IF((LEN('Copy paste to Here'!G154))&gt;5,((CONCATENATE('Copy paste to Here'!G154," &amp; ",'Copy paste to Here'!D154,"  &amp;  ",'Copy paste to Here'!E154))),"Empty Cell")</f>
        <v xml:space="preserve">Pack of 10 acrylic checker balls - 5mm * 1.6mm threading (14g) &amp; Color: Pink  &amp;  </v>
      </c>
      <c r="B150" s="57" t="str">
        <f>'Copy paste to Here'!C154</f>
        <v>XCKBAL5</v>
      </c>
      <c r="C150" s="57" t="s">
        <v>812</v>
      </c>
      <c r="D150" s="58">
        <f>Invoice!B154</f>
        <v>2</v>
      </c>
      <c r="E150" s="59">
        <f>'Shipping Invoice'!J155*$N$1</f>
        <v>1.5</v>
      </c>
      <c r="F150" s="59">
        <f t="shared" si="6"/>
        <v>3</v>
      </c>
      <c r="G150" s="60">
        <f t="shared" si="7"/>
        <v>59.295000000000002</v>
      </c>
      <c r="H150" s="63">
        <f t="shared" si="8"/>
        <v>118.59</v>
      </c>
    </row>
    <row r="151" spans="1:8" s="62" customFormat="1" ht="24">
      <c r="A151" s="56" t="str">
        <f>IF((LEN('Copy paste to Here'!G155))&gt;5,((CONCATENATE('Copy paste to Here'!G155," &amp; ",'Copy paste to Here'!D155,"  &amp;  ",'Copy paste to Here'!E155))),"Empty Cell")</f>
        <v xml:space="preserve">Pack of 10 acrylic checker balls - 5mm * 1.6mm threading (14g) &amp; Color: Purple  &amp;  </v>
      </c>
      <c r="B151" s="57" t="str">
        <f>'Copy paste to Here'!C155</f>
        <v>XCKBAL5</v>
      </c>
      <c r="C151" s="57" t="s">
        <v>812</v>
      </c>
      <c r="D151" s="58">
        <f>Invoice!B155</f>
        <v>2</v>
      </c>
      <c r="E151" s="59">
        <f>'Shipping Invoice'!J156*$N$1</f>
        <v>1.5</v>
      </c>
      <c r="F151" s="59">
        <f t="shared" si="6"/>
        <v>3</v>
      </c>
      <c r="G151" s="60">
        <f t="shared" si="7"/>
        <v>59.295000000000002</v>
      </c>
      <c r="H151" s="63">
        <f t="shared" si="8"/>
        <v>118.59</v>
      </c>
    </row>
    <row r="152" spans="1:8" s="62" customFormat="1" ht="24">
      <c r="A152" s="56" t="str">
        <f>IF((LEN('Copy paste to Here'!G156))&gt;5,((CONCATENATE('Copy paste to Here'!G156," &amp; ",'Copy paste to Here'!D156,"  &amp;  ",'Copy paste to Here'!E156))),"Empty Cell")</f>
        <v xml:space="preserve">Pack of 10 acrylic checker balls - 5mm * 1.6mm threading (14g) &amp; Color: Red  &amp;  </v>
      </c>
      <c r="B152" s="57" t="str">
        <f>'Copy paste to Here'!C156</f>
        <v>XCKBAL5</v>
      </c>
      <c r="C152" s="57" t="s">
        <v>812</v>
      </c>
      <c r="D152" s="58">
        <f>Invoice!B156</f>
        <v>2</v>
      </c>
      <c r="E152" s="59">
        <f>'Shipping Invoice'!J157*$N$1</f>
        <v>1.5</v>
      </c>
      <c r="F152" s="59">
        <f t="shared" si="6"/>
        <v>3</v>
      </c>
      <c r="G152" s="60">
        <f t="shared" si="7"/>
        <v>59.295000000000002</v>
      </c>
      <c r="H152" s="63">
        <f t="shared" si="8"/>
        <v>118.59</v>
      </c>
    </row>
    <row r="153" spans="1:8" s="62" customFormat="1" ht="24">
      <c r="A153" s="56" t="str">
        <f>IF((LEN('Copy paste to Here'!G157))&gt;5,((CONCATENATE('Copy paste to Here'!G157," &amp; ",'Copy paste to Here'!D157,"  &amp;  ",'Copy paste to Here'!E157))),"Empty Cell")</f>
        <v xml:space="preserve">Pack of 10 pcs. of 6mm acrylic checker balls with threading 1.6mm (14g) &amp; Color: Black  &amp;  </v>
      </c>
      <c r="B153" s="57" t="str">
        <f>'Copy paste to Here'!C157</f>
        <v>XCKBAL6</v>
      </c>
      <c r="C153" s="57" t="s">
        <v>815</v>
      </c>
      <c r="D153" s="58">
        <f>Invoice!B157</f>
        <v>1</v>
      </c>
      <c r="E153" s="59">
        <f>'Shipping Invoice'!J158*$N$1</f>
        <v>0.69</v>
      </c>
      <c r="F153" s="59">
        <f t="shared" si="6"/>
        <v>0.69</v>
      </c>
      <c r="G153" s="60">
        <f t="shared" si="7"/>
        <v>27.275699999999997</v>
      </c>
      <c r="H153" s="63">
        <f t="shared" si="8"/>
        <v>27.275699999999997</v>
      </c>
    </row>
    <row r="154" spans="1:8" s="62" customFormat="1" ht="24">
      <c r="A154" s="56" t="str">
        <f>IF((LEN('Copy paste to Here'!G158))&gt;5,((CONCATENATE('Copy paste to Here'!G158," &amp; ",'Copy paste to Here'!D158,"  &amp;  ",'Copy paste to Here'!E158))),"Empty Cell")</f>
        <v xml:space="preserve">Pack of 10 pcs. of 6mm acrylic checker balls with threading 1.6mm (14g) &amp; Color: Clear  &amp;  </v>
      </c>
      <c r="B154" s="57" t="str">
        <f>'Copy paste to Here'!C158</f>
        <v>XCKBAL6</v>
      </c>
      <c r="C154" s="57" t="s">
        <v>815</v>
      </c>
      <c r="D154" s="58">
        <f>Invoice!B158</f>
        <v>1</v>
      </c>
      <c r="E154" s="59">
        <f>'Shipping Invoice'!J159*$N$1</f>
        <v>0.69</v>
      </c>
      <c r="F154" s="59">
        <f t="shared" si="6"/>
        <v>0.69</v>
      </c>
      <c r="G154" s="60">
        <f t="shared" si="7"/>
        <v>27.275699999999997</v>
      </c>
      <c r="H154" s="63">
        <f t="shared" si="8"/>
        <v>27.275699999999997</v>
      </c>
    </row>
    <row r="155" spans="1:8" s="62" customFormat="1" ht="24">
      <c r="A155" s="56" t="str">
        <f>IF((LEN('Copy paste to Here'!G159))&gt;5,((CONCATENATE('Copy paste to Here'!G159," &amp; ",'Copy paste to Here'!D159,"  &amp;  ",'Copy paste to Here'!E159))),"Empty Cell")</f>
        <v xml:space="preserve">Pack of 10 pcs. of 6mm acrylic checker balls with threading 1.6mm (14g) &amp; Color: Blue  &amp;  </v>
      </c>
      <c r="B155" s="57" t="str">
        <f>'Copy paste to Here'!C159</f>
        <v>XCKBAL6</v>
      </c>
      <c r="C155" s="57" t="s">
        <v>815</v>
      </c>
      <c r="D155" s="58">
        <f>Invoice!B159</f>
        <v>1</v>
      </c>
      <c r="E155" s="59">
        <f>'Shipping Invoice'!J160*$N$1</f>
        <v>0.69</v>
      </c>
      <c r="F155" s="59">
        <f t="shared" si="6"/>
        <v>0.69</v>
      </c>
      <c r="G155" s="60">
        <f t="shared" si="7"/>
        <v>27.275699999999997</v>
      </c>
      <c r="H155" s="63">
        <f t="shared" si="8"/>
        <v>27.275699999999997</v>
      </c>
    </row>
    <row r="156" spans="1:8" s="62" customFormat="1" ht="24">
      <c r="A156" s="56" t="str">
        <f>IF((LEN('Copy paste to Here'!G160))&gt;5,((CONCATENATE('Copy paste to Here'!G160," &amp; ",'Copy paste to Here'!D160,"  &amp;  ",'Copy paste to Here'!E160))),"Empty Cell")</f>
        <v xml:space="preserve">Pack of 10 pcs. of 6mm acrylic checker balls with threading 1.6mm (14g) &amp; Color: Light blue  &amp;  </v>
      </c>
      <c r="B156" s="57" t="str">
        <f>'Copy paste to Here'!C160</f>
        <v>XCKBAL6</v>
      </c>
      <c r="C156" s="57" t="s">
        <v>815</v>
      </c>
      <c r="D156" s="58">
        <f>Invoice!B160</f>
        <v>1</v>
      </c>
      <c r="E156" s="59">
        <f>'Shipping Invoice'!J161*$N$1</f>
        <v>0.69</v>
      </c>
      <c r="F156" s="59">
        <f t="shared" si="6"/>
        <v>0.69</v>
      </c>
      <c r="G156" s="60">
        <f t="shared" si="7"/>
        <v>27.275699999999997</v>
      </c>
      <c r="H156" s="63">
        <f t="shared" si="8"/>
        <v>27.275699999999997</v>
      </c>
    </row>
    <row r="157" spans="1:8" s="62" customFormat="1" ht="24">
      <c r="A157" s="56" t="str">
        <f>IF((LEN('Copy paste to Here'!G161))&gt;5,((CONCATENATE('Copy paste to Here'!G161," &amp; ",'Copy paste to Here'!D161,"  &amp;  ",'Copy paste to Here'!E161))),"Empty Cell")</f>
        <v xml:space="preserve">Pack of 10 pcs. of 6mm acrylic checker balls with threading 1.6mm (14g) &amp; Color: Green  &amp;  </v>
      </c>
      <c r="B157" s="57" t="str">
        <f>'Copy paste to Here'!C161</f>
        <v>XCKBAL6</v>
      </c>
      <c r="C157" s="57" t="s">
        <v>815</v>
      </c>
      <c r="D157" s="58">
        <f>Invoice!B161</f>
        <v>1</v>
      </c>
      <c r="E157" s="59">
        <f>'Shipping Invoice'!J162*$N$1</f>
        <v>0.69</v>
      </c>
      <c r="F157" s="59">
        <f t="shared" ref="F157:F210" si="9">D157*E157</f>
        <v>0.69</v>
      </c>
      <c r="G157" s="60">
        <f t="shared" si="7"/>
        <v>27.275699999999997</v>
      </c>
      <c r="H157" s="63">
        <f t="shared" si="8"/>
        <v>27.275699999999997</v>
      </c>
    </row>
    <row r="158" spans="1:8" s="62" customFormat="1" ht="24">
      <c r="A158" s="56" t="str">
        <f>IF((LEN('Copy paste to Here'!G162))&gt;5,((CONCATENATE('Copy paste to Here'!G162," &amp; ",'Copy paste to Here'!D162,"  &amp;  ",'Copy paste to Here'!E162))),"Empty Cell")</f>
        <v xml:space="preserve">Pack of 10 pcs. of 6mm acrylic checker balls with threading 1.6mm (14g) &amp; Color: Orange  &amp;  </v>
      </c>
      <c r="B158" s="57" t="str">
        <f>'Copy paste to Here'!C162</f>
        <v>XCKBAL6</v>
      </c>
      <c r="C158" s="57" t="s">
        <v>815</v>
      </c>
      <c r="D158" s="58">
        <f>Invoice!B162</f>
        <v>1</v>
      </c>
      <c r="E158" s="59">
        <f>'Shipping Invoice'!J163*$N$1</f>
        <v>0.69</v>
      </c>
      <c r="F158" s="59">
        <f t="shared" si="9"/>
        <v>0.69</v>
      </c>
      <c r="G158" s="60">
        <f t="shared" si="7"/>
        <v>27.275699999999997</v>
      </c>
      <c r="H158" s="63">
        <f t="shared" si="8"/>
        <v>27.275699999999997</v>
      </c>
    </row>
    <row r="159" spans="1:8" s="62" customFormat="1" ht="24">
      <c r="A159" s="56" t="str">
        <f>IF((LEN('Copy paste to Here'!G163))&gt;5,((CONCATENATE('Copy paste to Here'!G163," &amp; ",'Copy paste to Here'!D163,"  &amp;  ",'Copy paste to Here'!E163))),"Empty Cell")</f>
        <v xml:space="preserve">Pack of 10 pcs. of 6mm acrylic checker balls with threading 1.6mm (14g) &amp; Color: Pink  &amp;  </v>
      </c>
      <c r="B159" s="57" t="str">
        <f>'Copy paste to Here'!C163</f>
        <v>XCKBAL6</v>
      </c>
      <c r="C159" s="57" t="s">
        <v>815</v>
      </c>
      <c r="D159" s="58">
        <f>Invoice!B163</f>
        <v>1</v>
      </c>
      <c r="E159" s="59">
        <f>'Shipping Invoice'!J164*$N$1</f>
        <v>0.69</v>
      </c>
      <c r="F159" s="59">
        <f t="shared" si="9"/>
        <v>0.69</v>
      </c>
      <c r="G159" s="60">
        <f t="shared" si="7"/>
        <v>27.275699999999997</v>
      </c>
      <c r="H159" s="63">
        <f t="shared" si="8"/>
        <v>27.275699999999997</v>
      </c>
    </row>
    <row r="160" spans="1:8" s="62" customFormat="1" ht="24">
      <c r="A160" s="56" t="str">
        <f>IF((LEN('Copy paste to Here'!G164))&gt;5,((CONCATENATE('Copy paste to Here'!G164," &amp; ",'Copy paste to Here'!D164,"  &amp;  ",'Copy paste to Here'!E164))),"Empty Cell")</f>
        <v xml:space="preserve">Pack of 10 pcs. of 6mm acrylic checker balls with threading 1.6mm (14g) &amp; Color: Purple  &amp;  </v>
      </c>
      <c r="B160" s="57" t="str">
        <f>'Copy paste to Here'!C164</f>
        <v>XCKBAL6</v>
      </c>
      <c r="C160" s="57" t="s">
        <v>815</v>
      </c>
      <c r="D160" s="58">
        <f>Invoice!B164</f>
        <v>1</v>
      </c>
      <c r="E160" s="59">
        <f>'Shipping Invoice'!J165*$N$1</f>
        <v>0.69</v>
      </c>
      <c r="F160" s="59">
        <f t="shared" si="9"/>
        <v>0.69</v>
      </c>
      <c r="G160" s="60">
        <f t="shared" si="7"/>
        <v>27.275699999999997</v>
      </c>
      <c r="H160" s="63">
        <f t="shared" si="8"/>
        <v>27.275699999999997</v>
      </c>
    </row>
    <row r="161" spans="1:8" s="62" customFormat="1" ht="24">
      <c r="A161" s="56" t="str">
        <f>IF((LEN('Copy paste to Here'!G165))&gt;5,((CONCATENATE('Copy paste to Here'!G165," &amp; ",'Copy paste to Here'!D165,"  &amp;  ",'Copy paste to Here'!E165))),"Empty Cell")</f>
        <v xml:space="preserve">Pack of 10 pcs. of 6mm acrylic checker balls with threading 1.6mm (14g) &amp; Color: Red  &amp;  </v>
      </c>
      <c r="B161" s="57" t="str">
        <f>'Copy paste to Here'!C165</f>
        <v>XCKBAL6</v>
      </c>
      <c r="C161" s="57" t="s">
        <v>815</v>
      </c>
      <c r="D161" s="58">
        <f>Invoice!B165</f>
        <v>1</v>
      </c>
      <c r="E161" s="59">
        <f>'Shipping Invoice'!J166*$N$1</f>
        <v>0.69</v>
      </c>
      <c r="F161" s="59">
        <f t="shared" si="9"/>
        <v>0.69</v>
      </c>
      <c r="G161" s="60">
        <f t="shared" si="7"/>
        <v>27.275699999999997</v>
      </c>
      <c r="H161" s="63">
        <f t="shared" si="8"/>
        <v>27.275699999999997</v>
      </c>
    </row>
    <row r="162" spans="1:8" s="62" customFormat="1" ht="25.5">
      <c r="A162" s="56" t="str">
        <f>IF((LEN('Copy paste to Here'!G166))&gt;5,((CONCATENATE('Copy paste to Here'!G166," &amp; ",'Copy paste to Here'!D166,"  &amp;  ",'Copy paste to Here'!E166))),"Empty Cell")</f>
        <v xml:space="preserve">Set of 10 pcs.: of 6mm acrylic marble balls with 14g (1.6mm) threading &amp; Color: Black  &amp;  </v>
      </c>
      <c r="B162" s="57" t="str">
        <f>'Copy paste to Here'!C166</f>
        <v>XMBBAL6</v>
      </c>
      <c r="C162" s="57" t="s">
        <v>817</v>
      </c>
      <c r="D162" s="58">
        <f>Invoice!B166</f>
        <v>1</v>
      </c>
      <c r="E162" s="59">
        <f>'Shipping Invoice'!J167*$N$1</f>
        <v>0.79</v>
      </c>
      <c r="F162" s="59">
        <f t="shared" si="9"/>
        <v>0.79</v>
      </c>
      <c r="G162" s="60">
        <f t="shared" si="7"/>
        <v>31.228700000000003</v>
      </c>
      <c r="H162" s="63">
        <f t="shared" si="8"/>
        <v>31.228700000000003</v>
      </c>
    </row>
    <row r="163" spans="1:8" s="62" customFormat="1" ht="25.5">
      <c r="A163" s="56" t="str">
        <f>IF((LEN('Copy paste to Here'!G167))&gt;5,((CONCATENATE('Copy paste to Here'!G167," &amp; ",'Copy paste to Here'!D167,"  &amp;  ",'Copy paste to Here'!E167))),"Empty Cell")</f>
        <v xml:space="preserve">Set of 10 pcs.: of 6mm acrylic marble balls with 14g (1.6mm) threading &amp; Color: Clear  &amp;  </v>
      </c>
      <c r="B163" s="57" t="str">
        <f>'Copy paste to Here'!C167</f>
        <v>XMBBAL6</v>
      </c>
      <c r="C163" s="57" t="s">
        <v>817</v>
      </c>
      <c r="D163" s="58">
        <f>Invoice!B167</f>
        <v>1</v>
      </c>
      <c r="E163" s="59">
        <f>'Shipping Invoice'!J168*$N$1</f>
        <v>0.79</v>
      </c>
      <c r="F163" s="59">
        <f t="shared" si="9"/>
        <v>0.79</v>
      </c>
      <c r="G163" s="60">
        <f t="shared" si="7"/>
        <v>31.228700000000003</v>
      </c>
      <c r="H163" s="63">
        <f t="shared" si="8"/>
        <v>31.228700000000003</v>
      </c>
    </row>
    <row r="164" spans="1:8" s="62" customFormat="1" ht="25.5">
      <c r="A164" s="56" t="str">
        <f>IF((LEN('Copy paste to Here'!G168))&gt;5,((CONCATENATE('Copy paste to Here'!G168," &amp; ",'Copy paste to Here'!D168,"  &amp;  ",'Copy paste to Here'!E168))),"Empty Cell")</f>
        <v xml:space="preserve">Set of 10 pcs.: of 6mm acrylic marble balls with 14g (1.6mm) threading &amp; Color: Blue  &amp;  </v>
      </c>
      <c r="B164" s="57" t="str">
        <f>'Copy paste to Here'!C168</f>
        <v>XMBBAL6</v>
      </c>
      <c r="C164" s="57" t="s">
        <v>817</v>
      </c>
      <c r="D164" s="58">
        <f>Invoice!B168</f>
        <v>1</v>
      </c>
      <c r="E164" s="59">
        <f>'Shipping Invoice'!J169*$N$1</f>
        <v>0.79</v>
      </c>
      <c r="F164" s="59">
        <f t="shared" si="9"/>
        <v>0.79</v>
      </c>
      <c r="G164" s="60">
        <f t="shared" si="7"/>
        <v>31.228700000000003</v>
      </c>
      <c r="H164" s="63">
        <f t="shared" si="8"/>
        <v>31.228700000000003</v>
      </c>
    </row>
    <row r="165" spans="1:8" s="62" customFormat="1" ht="25.5">
      <c r="A165" s="56" t="str">
        <f>IF((LEN('Copy paste to Here'!G169))&gt;5,((CONCATENATE('Copy paste to Here'!G169," &amp; ",'Copy paste to Here'!D169,"  &amp;  ",'Copy paste to Here'!E169))),"Empty Cell")</f>
        <v xml:space="preserve">Set of 10 pcs.: of 6mm acrylic marble balls with 14g (1.6mm) threading &amp; Color: Light blue  &amp;  </v>
      </c>
      <c r="B165" s="57" t="str">
        <f>'Copy paste to Here'!C169</f>
        <v>XMBBAL6</v>
      </c>
      <c r="C165" s="57" t="s">
        <v>817</v>
      </c>
      <c r="D165" s="58">
        <f>Invoice!B169</f>
        <v>1</v>
      </c>
      <c r="E165" s="59">
        <f>'Shipping Invoice'!J170*$N$1</f>
        <v>0.79</v>
      </c>
      <c r="F165" s="59">
        <f t="shared" si="9"/>
        <v>0.79</v>
      </c>
      <c r="G165" s="60">
        <f t="shared" si="7"/>
        <v>31.228700000000003</v>
      </c>
      <c r="H165" s="63">
        <f t="shared" si="8"/>
        <v>31.228700000000003</v>
      </c>
    </row>
    <row r="166" spans="1:8" s="62" customFormat="1" ht="25.5">
      <c r="A166" s="56" t="str">
        <f>IF((LEN('Copy paste to Here'!G170))&gt;5,((CONCATENATE('Copy paste to Here'!G170," &amp; ",'Copy paste to Here'!D170,"  &amp;  ",'Copy paste to Here'!E170))),"Empty Cell")</f>
        <v xml:space="preserve">Set of 10 pcs.: of 6mm acrylic marble balls with 14g (1.6mm) threading &amp; Color: Green  &amp;  </v>
      </c>
      <c r="B166" s="57" t="str">
        <f>'Copy paste to Here'!C170</f>
        <v>XMBBAL6</v>
      </c>
      <c r="C166" s="57" t="s">
        <v>817</v>
      </c>
      <c r="D166" s="58">
        <f>Invoice!B170</f>
        <v>1</v>
      </c>
      <c r="E166" s="59">
        <f>'Shipping Invoice'!J171*$N$1</f>
        <v>0.79</v>
      </c>
      <c r="F166" s="59">
        <f t="shared" si="9"/>
        <v>0.79</v>
      </c>
      <c r="G166" s="60">
        <f t="shared" si="7"/>
        <v>31.228700000000003</v>
      </c>
      <c r="H166" s="63">
        <f t="shared" si="8"/>
        <v>31.228700000000003</v>
      </c>
    </row>
    <row r="167" spans="1:8" s="62" customFormat="1" ht="25.5">
      <c r="A167" s="56" t="str">
        <f>IF((LEN('Copy paste to Here'!G171))&gt;5,((CONCATENATE('Copy paste to Here'!G171," &amp; ",'Copy paste to Here'!D171,"  &amp;  ",'Copy paste to Here'!E171))),"Empty Cell")</f>
        <v xml:space="preserve">Set of 10 pcs.: of 6mm acrylic marble balls with 14g (1.6mm) threading &amp; Color: Pink  &amp;  </v>
      </c>
      <c r="B167" s="57" t="str">
        <f>'Copy paste to Here'!C171</f>
        <v>XMBBAL6</v>
      </c>
      <c r="C167" s="57" t="s">
        <v>817</v>
      </c>
      <c r="D167" s="58">
        <f>Invoice!B171</f>
        <v>1</v>
      </c>
      <c r="E167" s="59">
        <f>'Shipping Invoice'!J172*$N$1</f>
        <v>0.79</v>
      </c>
      <c r="F167" s="59">
        <f t="shared" si="9"/>
        <v>0.79</v>
      </c>
      <c r="G167" s="60">
        <f t="shared" si="7"/>
        <v>31.228700000000003</v>
      </c>
      <c r="H167" s="63">
        <f t="shared" si="8"/>
        <v>31.228700000000003</v>
      </c>
    </row>
    <row r="168" spans="1:8" s="62" customFormat="1" ht="25.5">
      <c r="A168" s="56" t="str">
        <f>IF((LEN('Copy paste to Here'!G172))&gt;5,((CONCATENATE('Copy paste to Here'!G172," &amp; ",'Copy paste to Here'!D172,"  &amp;  ",'Copy paste to Here'!E172))),"Empty Cell")</f>
        <v xml:space="preserve">Set of 10 pcs.: of 6mm acrylic marble balls with 14g (1.6mm) threading &amp; Color: Purple  &amp;  </v>
      </c>
      <c r="B168" s="57" t="str">
        <f>'Copy paste to Here'!C172</f>
        <v>XMBBAL6</v>
      </c>
      <c r="C168" s="57" t="s">
        <v>817</v>
      </c>
      <c r="D168" s="58">
        <f>Invoice!B172</f>
        <v>1</v>
      </c>
      <c r="E168" s="59">
        <f>'Shipping Invoice'!J173*$N$1</f>
        <v>0.79</v>
      </c>
      <c r="F168" s="59">
        <f t="shared" si="9"/>
        <v>0.79</v>
      </c>
      <c r="G168" s="60">
        <f t="shared" si="7"/>
        <v>31.228700000000003</v>
      </c>
      <c r="H168" s="63">
        <f t="shared" si="8"/>
        <v>31.228700000000003</v>
      </c>
    </row>
    <row r="169" spans="1:8" s="62" customFormat="1" ht="25.5">
      <c r="A169" s="56" t="str">
        <f>IF((LEN('Copy paste to Here'!G173))&gt;5,((CONCATENATE('Copy paste to Here'!G173," &amp; ",'Copy paste to Here'!D173,"  &amp;  ",'Copy paste to Here'!E173))),"Empty Cell")</f>
        <v xml:space="preserve">Set of 10 pcs.: of 6mm acrylic marble balls with 14g (1.6mm) threading &amp; Color: Red  &amp;  </v>
      </c>
      <c r="B169" s="57" t="str">
        <f>'Copy paste to Here'!C173</f>
        <v>XMBBAL6</v>
      </c>
      <c r="C169" s="57" t="s">
        <v>817</v>
      </c>
      <c r="D169" s="58">
        <f>Invoice!B173</f>
        <v>1</v>
      </c>
      <c r="E169" s="59">
        <f>'Shipping Invoice'!J174*$N$1</f>
        <v>0.79</v>
      </c>
      <c r="F169" s="59">
        <f t="shared" si="9"/>
        <v>0.79</v>
      </c>
      <c r="G169" s="60">
        <f t="shared" si="7"/>
        <v>31.228700000000003</v>
      </c>
      <c r="H169" s="63">
        <f t="shared" si="8"/>
        <v>31.228700000000003</v>
      </c>
    </row>
    <row r="170" spans="1:8" s="62" customFormat="1" ht="24">
      <c r="A170" s="56" t="str">
        <f>IF((LEN('Copy paste to Here'!G174))&gt;5,((CONCATENATE('Copy paste to Here'!G174," &amp; ",'Copy paste to Here'!D174,"  &amp;  ",'Copy paste to Here'!E174))),"Empty Cell")</f>
        <v xml:space="preserve">Set of 10 pcs. of 5mm acrylic ball in solid colors with 14g (1.6mm) threading &amp; Color: White  &amp;  </v>
      </c>
      <c r="B170" s="57" t="str">
        <f>'Copy paste to Here'!C174</f>
        <v>XSAB5</v>
      </c>
      <c r="C170" s="57" t="s">
        <v>819</v>
      </c>
      <c r="D170" s="58">
        <f>Invoice!B174</f>
        <v>5</v>
      </c>
      <c r="E170" s="59">
        <f>'Shipping Invoice'!J175*$N$1</f>
        <v>0.6</v>
      </c>
      <c r="F170" s="59">
        <f t="shared" si="9"/>
        <v>3</v>
      </c>
      <c r="G170" s="60">
        <f t="shared" si="7"/>
        <v>23.718</v>
      </c>
      <c r="H170" s="63">
        <f t="shared" si="8"/>
        <v>118.59</v>
      </c>
    </row>
    <row r="171" spans="1:8" s="62" customFormat="1" ht="24">
      <c r="A171" s="56" t="str">
        <f>IF((LEN('Copy paste to Here'!G175))&gt;5,((CONCATENATE('Copy paste to Here'!G175," &amp; ",'Copy paste to Here'!D175,"  &amp;  ",'Copy paste to Here'!E175))),"Empty Cell")</f>
        <v xml:space="preserve">Set of 10 pcs. of 5mm acrylic ball in solid colors with 14g (1.6mm) threading &amp; Color: Blue  &amp;  </v>
      </c>
      <c r="B171" s="57" t="str">
        <f>'Copy paste to Here'!C175</f>
        <v>XSAB5</v>
      </c>
      <c r="C171" s="57" t="s">
        <v>819</v>
      </c>
      <c r="D171" s="58">
        <f>Invoice!B175</f>
        <v>1</v>
      </c>
      <c r="E171" s="59">
        <f>'Shipping Invoice'!J176*$N$1</f>
        <v>0.6</v>
      </c>
      <c r="F171" s="59">
        <f t="shared" si="9"/>
        <v>0.6</v>
      </c>
      <c r="G171" s="60">
        <f t="shared" si="7"/>
        <v>23.718</v>
      </c>
      <c r="H171" s="63">
        <f t="shared" si="8"/>
        <v>23.718</v>
      </c>
    </row>
    <row r="172" spans="1:8" s="62" customFormat="1" ht="24">
      <c r="A172" s="56" t="str">
        <f>IF((LEN('Copy paste to Here'!G176))&gt;5,((CONCATENATE('Copy paste to Here'!G176," &amp; ",'Copy paste to Here'!D176,"  &amp;  ",'Copy paste to Here'!E176))),"Empty Cell")</f>
        <v xml:space="preserve">Set of 10 pcs. of 5mm acrylic ball in solid colors with 14g (1.6mm) threading &amp; Color: Light blue  &amp;  </v>
      </c>
      <c r="B172" s="57" t="str">
        <f>'Copy paste to Here'!C176</f>
        <v>XSAB5</v>
      </c>
      <c r="C172" s="57" t="s">
        <v>819</v>
      </c>
      <c r="D172" s="58">
        <f>Invoice!B176</f>
        <v>1</v>
      </c>
      <c r="E172" s="59">
        <f>'Shipping Invoice'!J177*$N$1</f>
        <v>0.6</v>
      </c>
      <c r="F172" s="59">
        <f t="shared" si="9"/>
        <v>0.6</v>
      </c>
      <c r="G172" s="60">
        <f t="shared" si="7"/>
        <v>23.718</v>
      </c>
      <c r="H172" s="63">
        <f t="shared" si="8"/>
        <v>23.718</v>
      </c>
    </row>
    <row r="173" spans="1:8" s="62" customFormat="1" ht="24">
      <c r="A173" s="56" t="str">
        <f>IF((LEN('Copy paste to Here'!G177))&gt;5,((CONCATENATE('Copy paste to Here'!G177," &amp; ",'Copy paste to Here'!D177,"  &amp;  ",'Copy paste to Here'!E177))),"Empty Cell")</f>
        <v xml:space="preserve">Set of 10 pcs. of 5mm acrylic ball in solid colors with 14g (1.6mm) threading &amp; Color: Green  &amp;  </v>
      </c>
      <c r="B173" s="57" t="str">
        <f>'Copy paste to Here'!C177</f>
        <v>XSAB5</v>
      </c>
      <c r="C173" s="57" t="s">
        <v>819</v>
      </c>
      <c r="D173" s="58">
        <f>Invoice!B177</f>
        <v>1</v>
      </c>
      <c r="E173" s="59">
        <f>'Shipping Invoice'!J178*$N$1</f>
        <v>0.6</v>
      </c>
      <c r="F173" s="59">
        <f t="shared" si="9"/>
        <v>0.6</v>
      </c>
      <c r="G173" s="60">
        <f t="shared" si="7"/>
        <v>23.718</v>
      </c>
      <c r="H173" s="63">
        <f t="shared" si="8"/>
        <v>23.718</v>
      </c>
    </row>
    <row r="174" spans="1:8" s="62" customFormat="1" ht="24">
      <c r="A174" s="56" t="str">
        <f>IF((LEN('Copy paste to Here'!G178))&gt;5,((CONCATENATE('Copy paste to Here'!G178," &amp; ",'Copy paste to Here'!D178,"  &amp;  ",'Copy paste to Here'!E178))),"Empty Cell")</f>
        <v xml:space="preserve">Set of 10 pcs. of 5mm acrylic ball in solid colors with 14g (1.6mm) threading &amp; Color: Pink  &amp;  </v>
      </c>
      <c r="B174" s="57" t="str">
        <f>'Copy paste to Here'!C178</f>
        <v>XSAB5</v>
      </c>
      <c r="C174" s="57" t="s">
        <v>819</v>
      </c>
      <c r="D174" s="58">
        <f>Invoice!B178</f>
        <v>2</v>
      </c>
      <c r="E174" s="59">
        <f>'Shipping Invoice'!J179*$N$1</f>
        <v>0.6</v>
      </c>
      <c r="F174" s="59">
        <f t="shared" si="9"/>
        <v>1.2</v>
      </c>
      <c r="G174" s="60">
        <f t="shared" si="7"/>
        <v>23.718</v>
      </c>
      <c r="H174" s="63">
        <f t="shared" si="8"/>
        <v>47.436</v>
      </c>
    </row>
    <row r="175" spans="1:8" s="62" customFormat="1" ht="24">
      <c r="A175" s="56" t="str">
        <f>IF((LEN('Copy paste to Here'!G179))&gt;5,((CONCATENATE('Copy paste to Here'!G179," &amp; ",'Copy paste to Here'!D179,"  &amp;  ",'Copy paste to Here'!E179))),"Empty Cell")</f>
        <v xml:space="preserve">Set of 10 pcs. of 5mm acrylic ball in solid colors with 14g (1.6mm) threading &amp; Color: Purple  &amp;  </v>
      </c>
      <c r="B175" s="57" t="str">
        <f>'Copy paste to Here'!C179</f>
        <v>XSAB5</v>
      </c>
      <c r="C175" s="57" t="s">
        <v>819</v>
      </c>
      <c r="D175" s="58">
        <f>Invoice!B179</f>
        <v>1</v>
      </c>
      <c r="E175" s="59">
        <f>'Shipping Invoice'!J180*$N$1</f>
        <v>0.6</v>
      </c>
      <c r="F175" s="59">
        <f t="shared" si="9"/>
        <v>0.6</v>
      </c>
      <c r="G175" s="60">
        <f t="shared" si="7"/>
        <v>23.718</v>
      </c>
      <c r="H175" s="63">
        <f t="shared" si="8"/>
        <v>23.718</v>
      </c>
    </row>
    <row r="176" spans="1:8" s="62" customFormat="1" ht="24">
      <c r="A176" s="56" t="str">
        <f>IF((LEN('Copy paste to Here'!G180))&gt;5,((CONCATENATE('Copy paste to Here'!G180," &amp; ",'Copy paste to Here'!D180,"  &amp;  ",'Copy paste to Here'!E180))),"Empty Cell")</f>
        <v xml:space="preserve">Set of 10 pcs. 5mm acrylic UV beach balls with 14g (1.6mm) threading &amp; Color: Black  &amp;  </v>
      </c>
      <c r="B176" s="57" t="str">
        <f>'Copy paste to Here'!C180</f>
        <v>XUVBE5</v>
      </c>
      <c r="C176" s="57" t="s">
        <v>821</v>
      </c>
      <c r="D176" s="58">
        <f>Invoice!B180</f>
        <v>2</v>
      </c>
      <c r="E176" s="59">
        <f>'Shipping Invoice'!J181*$N$1</f>
        <v>0.69</v>
      </c>
      <c r="F176" s="59">
        <f t="shared" si="9"/>
        <v>1.38</v>
      </c>
      <c r="G176" s="60">
        <f t="shared" si="7"/>
        <v>27.275699999999997</v>
      </c>
      <c r="H176" s="63">
        <f t="shared" si="8"/>
        <v>54.551399999999994</v>
      </c>
    </row>
    <row r="177" spans="1:8" s="62" customFormat="1" ht="24">
      <c r="A177" s="56" t="str">
        <f>IF((LEN('Copy paste to Here'!G181))&gt;5,((CONCATENATE('Copy paste to Here'!G181," &amp; ",'Copy paste to Here'!D181,"  &amp;  ",'Copy paste to Here'!E181))),"Empty Cell")</f>
        <v xml:space="preserve">Set of 10 pcs. 5mm acrylic UV beach balls with 14g (1.6mm) threading &amp; Color: Clear  &amp;  </v>
      </c>
      <c r="B177" s="57" t="str">
        <f>'Copy paste to Here'!C181</f>
        <v>XUVBE5</v>
      </c>
      <c r="C177" s="57" t="s">
        <v>821</v>
      </c>
      <c r="D177" s="58">
        <f>Invoice!B181</f>
        <v>2</v>
      </c>
      <c r="E177" s="59">
        <f>'Shipping Invoice'!J182*$N$1</f>
        <v>0.69</v>
      </c>
      <c r="F177" s="59">
        <f t="shared" si="9"/>
        <v>1.38</v>
      </c>
      <c r="G177" s="60">
        <f t="shared" si="7"/>
        <v>27.275699999999997</v>
      </c>
      <c r="H177" s="63">
        <f t="shared" si="8"/>
        <v>54.551399999999994</v>
      </c>
    </row>
    <row r="178" spans="1:8" s="62" customFormat="1" ht="24">
      <c r="A178" s="56" t="str">
        <f>IF((LEN('Copy paste to Here'!G182))&gt;5,((CONCATENATE('Copy paste to Here'!G182," &amp; ",'Copy paste to Here'!D182,"  &amp;  ",'Copy paste to Here'!E182))),"Empty Cell")</f>
        <v xml:space="preserve">Set of 10 pcs. 5mm acrylic UV beach balls with 14g (1.6mm) threading &amp; Color: Blue  &amp;  </v>
      </c>
      <c r="B178" s="57" t="str">
        <f>'Copy paste to Here'!C182</f>
        <v>XUVBE5</v>
      </c>
      <c r="C178" s="57" t="s">
        <v>821</v>
      </c>
      <c r="D178" s="58">
        <f>Invoice!B182</f>
        <v>2</v>
      </c>
      <c r="E178" s="59">
        <f>'Shipping Invoice'!J183*$N$1</f>
        <v>0.69</v>
      </c>
      <c r="F178" s="59">
        <f t="shared" si="9"/>
        <v>1.38</v>
      </c>
      <c r="G178" s="60">
        <f t="shared" si="7"/>
        <v>27.275699999999997</v>
      </c>
      <c r="H178" s="63">
        <f t="shared" si="8"/>
        <v>54.551399999999994</v>
      </c>
    </row>
    <row r="179" spans="1:8" s="62" customFormat="1" ht="24">
      <c r="A179" s="56" t="str">
        <f>IF((LEN('Copy paste to Here'!G183))&gt;5,((CONCATENATE('Copy paste to Here'!G183," &amp; ",'Copy paste to Here'!D183,"  &amp;  ",'Copy paste to Here'!E183))),"Empty Cell")</f>
        <v xml:space="preserve">Set of 10 pcs. 5mm acrylic UV beach balls with 14g (1.6mm) threading &amp; Color: Light blue  &amp;  </v>
      </c>
      <c r="B179" s="57" t="str">
        <f>'Copy paste to Here'!C183</f>
        <v>XUVBE5</v>
      </c>
      <c r="C179" s="57" t="s">
        <v>821</v>
      </c>
      <c r="D179" s="58">
        <f>Invoice!B183</f>
        <v>2</v>
      </c>
      <c r="E179" s="59">
        <f>'Shipping Invoice'!J184*$N$1</f>
        <v>0.69</v>
      </c>
      <c r="F179" s="59">
        <f t="shared" si="9"/>
        <v>1.38</v>
      </c>
      <c r="G179" s="60">
        <f t="shared" si="7"/>
        <v>27.275699999999997</v>
      </c>
      <c r="H179" s="63">
        <f t="shared" si="8"/>
        <v>54.551399999999994</v>
      </c>
    </row>
    <row r="180" spans="1:8" s="62" customFormat="1" ht="24">
      <c r="A180" s="56" t="str">
        <f>IF((LEN('Copy paste to Here'!G184))&gt;5,((CONCATENATE('Copy paste to Here'!G184," &amp; ",'Copy paste to Here'!D184,"  &amp;  ",'Copy paste to Here'!E184))),"Empty Cell")</f>
        <v xml:space="preserve">Set of 10 pcs. 5mm acrylic UV beach balls with 14g (1.6mm) threading &amp; Color: Green  &amp;  </v>
      </c>
      <c r="B180" s="57" t="str">
        <f>'Copy paste to Here'!C184</f>
        <v>XUVBE5</v>
      </c>
      <c r="C180" s="57" t="s">
        <v>821</v>
      </c>
      <c r="D180" s="58">
        <f>Invoice!B184</f>
        <v>2</v>
      </c>
      <c r="E180" s="59">
        <f>'Shipping Invoice'!J185*$N$1</f>
        <v>0.69</v>
      </c>
      <c r="F180" s="59">
        <f t="shared" si="9"/>
        <v>1.38</v>
      </c>
      <c r="G180" s="60">
        <f t="shared" si="7"/>
        <v>27.275699999999997</v>
      </c>
      <c r="H180" s="63">
        <f t="shared" si="8"/>
        <v>54.551399999999994</v>
      </c>
    </row>
    <row r="181" spans="1:8" s="62" customFormat="1" ht="24">
      <c r="A181" s="56" t="str">
        <f>IF((LEN('Copy paste to Here'!G185))&gt;5,((CONCATENATE('Copy paste to Here'!G185," &amp; ",'Copy paste to Here'!D185,"  &amp;  ",'Copy paste to Here'!E185))),"Empty Cell")</f>
        <v xml:space="preserve">Set of 10 pcs. 5mm acrylic UV beach balls with 14g (1.6mm) threading &amp; Color: Orange  &amp;  </v>
      </c>
      <c r="B181" s="57" t="str">
        <f>'Copy paste to Here'!C185</f>
        <v>XUVBE5</v>
      </c>
      <c r="C181" s="57" t="s">
        <v>821</v>
      </c>
      <c r="D181" s="58">
        <f>Invoice!B185</f>
        <v>2</v>
      </c>
      <c r="E181" s="59">
        <f>'Shipping Invoice'!J186*$N$1</f>
        <v>0.69</v>
      </c>
      <c r="F181" s="59">
        <f t="shared" si="9"/>
        <v>1.38</v>
      </c>
      <c r="G181" s="60">
        <f t="shared" si="7"/>
        <v>27.275699999999997</v>
      </c>
      <c r="H181" s="63">
        <f t="shared" si="8"/>
        <v>54.551399999999994</v>
      </c>
    </row>
    <row r="182" spans="1:8" s="62" customFormat="1" ht="24">
      <c r="A182" s="56" t="str">
        <f>IF((LEN('Copy paste to Here'!G186))&gt;5,((CONCATENATE('Copy paste to Here'!G186," &amp; ",'Copy paste to Here'!D186,"  &amp;  ",'Copy paste to Here'!E186))),"Empty Cell")</f>
        <v xml:space="preserve">Set of 10 pcs. 5mm acrylic UV beach balls with 14g (1.6mm) threading &amp; Color: Pink  &amp;  </v>
      </c>
      <c r="B182" s="57" t="str">
        <f>'Copy paste to Here'!C186</f>
        <v>XUVBE5</v>
      </c>
      <c r="C182" s="57" t="s">
        <v>821</v>
      </c>
      <c r="D182" s="58">
        <f>Invoice!B186</f>
        <v>2</v>
      </c>
      <c r="E182" s="59">
        <f>'Shipping Invoice'!J187*$N$1</f>
        <v>0.69</v>
      </c>
      <c r="F182" s="59">
        <f t="shared" si="9"/>
        <v>1.38</v>
      </c>
      <c r="G182" s="60">
        <f t="shared" si="7"/>
        <v>27.275699999999997</v>
      </c>
      <c r="H182" s="63">
        <f t="shared" si="8"/>
        <v>54.551399999999994</v>
      </c>
    </row>
    <row r="183" spans="1:8" s="62" customFormat="1" ht="24">
      <c r="A183" s="56" t="str">
        <f>IF((LEN('Copy paste to Here'!G187))&gt;5,((CONCATENATE('Copy paste to Here'!G187," &amp; ",'Copy paste to Here'!D187,"  &amp;  ",'Copy paste to Here'!E187))),"Empty Cell")</f>
        <v xml:space="preserve">Set of 10 pcs. 5mm acrylic UV beach balls with 14g (1.6mm) threading &amp; Color: Purple  &amp;  </v>
      </c>
      <c r="B183" s="57" t="str">
        <f>'Copy paste to Here'!C187</f>
        <v>XUVBE5</v>
      </c>
      <c r="C183" s="57" t="s">
        <v>821</v>
      </c>
      <c r="D183" s="58">
        <f>Invoice!B187</f>
        <v>2</v>
      </c>
      <c r="E183" s="59">
        <f>'Shipping Invoice'!J188*$N$1</f>
        <v>0.69</v>
      </c>
      <c r="F183" s="59">
        <f t="shared" si="9"/>
        <v>1.38</v>
      </c>
      <c r="G183" s="60">
        <f t="shared" si="7"/>
        <v>27.275699999999997</v>
      </c>
      <c r="H183" s="63">
        <f t="shared" si="8"/>
        <v>54.551399999999994</v>
      </c>
    </row>
    <row r="184" spans="1:8" s="62" customFormat="1" ht="24">
      <c r="A184" s="56" t="str">
        <f>IF((LEN('Copy paste to Here'!G188))&gt;5,((CONCATENATE('Copy paste to Here'!G188," &amp; ",'Copy paste to Here'!D188,"  &amp;  ",'Copy paste to Here'!E188))),"Empty Cell")</f>
        <v xml:space="preserve">Set of 10 pcs. 5mm acrylic UV beach balls with 14g (1.6mm) threading &amp; Color: Red  &amp;  </v>
      </c>
      <c r="B184" s="57" t="str">
        <f>'Copy paste to Here'!C188</f>
        <v>XUVBE5</v>
      </c>
      <c r="C184" s="57" t="s">
        <v>821</v>
      </c>
      <c r="D184" s="58">
        <f>Invoice!B188</f>
        <v>2</v>
      </c>
      <c r="E184" s="59">
        <f>'Shipping Invoice'!J189*$N$1</f>
        <v>0.69</v>
      </c>
      <c r="F184" s="59">
        <f t="shared" si="9"/>
        <v>1.38</v>
      </c>
      <c r="G184" s="60">
        <f t="shared" si="7"/>
        <v>27.275699999999997</v>
      </c>
      <c r="H184" s="63">
        <f t="shared" si="8"/>
        <v>54.551399999999994</v>
      </c>
    </row>
    <row r="185" spans="1:8" s="62" customFormat="1" ht="24">
      <c r="A185" s="56" t="str">
        <f>IF((LEN('Copy paste to Here'!G189))&gt;5,((CONCATENATE('Copy paste to Here'!G189," &amp; ",'Copy paste to Here'!D189,"  &amp;  ",'Copy paste to Here'!E189))),"Empty Cell")</f>
        <v xml:space="preserve">Set of 10 pcs. 6mm acrylic UV beach balls with 14g (1.6mm) threading &amp; Color: Black  &amp;  </v>
      </c>
      <c r="B185" s="57" t="str">
        <f>'Copy paste to Here'!C189</f>
        <v>XUVBE6</v>
      </c>
      <c r="C185" s="57" t="s">
        <v>823</v>
      </c>
      <c r="D185" s="58">
        <f>Invoice!B189</f>
        <v>1</v>
      </c>
      <c r="E185" s="59">
        <f>'Shipping Invoice'!J190*$N$1</f>
        <v>0.69</v>
      </c>
      <c r="F185" s="59">
        <f t="shared" si="9"/>
        <v>0.69</v>
      </c>
      <c r="G185" s="60">
        <f t="shared" si="7"/>
        <v>27.275699999999997</v>
      </c>
      <c r="H185" s="63">
        <f t="shared" si="8"/>
        <v>27.275699999999997</v>
      </c>
    </row>
    <row r="186" spans="1:8" s="62" customFormat="1" ht="24">
      <c r="A186" s="56" t="str">
        <f>IF((LEN('Copy paste to Here'!G190))&gt;5,((CONCATENATE('Copy paste to Here'!G190," &amp; ",'Copy paste to Here'!D190,"  &amp;  ",'Copy paste to Here'!E190))),"Empty Cell")</f>
        <v xml:space="preserve">Set of 10 pcs. 6mm acrylic UV beach balls with 14g (1.6mm) threading &amp; Color: Clear  &amp;  </v>
      </c>
      <c r="B186" s="57" t="str">
        <f>'Copy paste to Here'!C190</f>
        <v>XUVBE6</v>
      </c>
      <c r="C186" s="57" t="s">
        <v>823</v>
      </c>
      <c r="D186" s="58">
        <f>Invoice!B190</f>
        <v>1</v>
      </c>
      <c r="E186" s="59">
        <f>'Shipping Invoice'!J191*$N$1</f>
        <v>0.69</v>
      </c>
      <c r="F186" s="59">
        <f t="shared" si="9"/>
        <v>0.69</v>
      </c>
      <c r="G186" s="60">
        <f t="shared" si="7"/>
        <v>27.275699999999997</v>
      </c>
      <c r="H186" s="63">
        <f t="shared" si="8"/>
        <v>27.275699999999997</v>
      </c>
    </row>
    <row r="187" spans="1:8" s="62" customFormat="1" ht="24">
      <c r="A187" s="56" t="str">
        <f>IF((LEN('Copy paste to Here'!G191))&gt;5,((CONCATENATE('Copy paste to Here'!G191," &amp; ",'Copy paste to Here'!D191,"  &amp;  ",'Copy paste to Here'!E191))),"Empty Cell")</f>
        <v xml:space="preserve">Set of 10 pcs. 6mm acrylic UV beach balls with 14g (1.6mm) threading &amp; Color: Blue  &amp;  </v>
      </c>
      <c r="B187" s="57" t="str">
        <f>'Copy paste to Here'!C191</f>
        <v>XUVBE6</v>
      </c>
      <c r="C187" s="57" t="s">
        <v>823</v>
      </c>
      <c r="D187" s="58">
        <f>Invoice!B191</f>
        <v>1</v>
      </c>
      <c r="E187" s="59">
        <f>'Shipping Invoice'!J192*$N$1</f>
        <v>0.69</v>
      </c>
      <c r="F187" s="59">
        <f t="shared" si="9"/>
        <v>0.69</v>
      </c>
      <c r="G187" s="60">
        <f t="shared" si="7"/>
        <v>27.275699999999997</v>
      </c>
      <c r="H187" s="63">
        <f t="shared" si="8"/>
        <v>27.275699999999997</v>
      </c>
    </row>
    <row r="188" spans="1:8" s="62" customFormat="1" ht="24">
      <c r="A188" s="56" t="str">
        <f>IF((LEN('Copy paste to Here'!G192))&gt;5,((CONCATENATE('Copy paste to Here'!G192," &amp; ",'Copy paste to Here'!D192,"  &amp;  ",'Copy paste to Here'!E192))),"Empty Cell")</f>
        <v xml:space="preserve">Set of 10 pcs. 6mm acrylic UV beach balls with 14g (1.6mm) threading &amp; Color: Light blue  &amp;  </v>
      </c>
      <c r="B188" s="57" t="str">
        <f>'Copy paste to Here'!C192</f>
        <v>XUVBE6</v>
      </c>
      <c r="C188" s="57" t="s">
        <v>823</v>
      </c>
      <c r="D188" s="58">
        <f>Invoice!B192</f>
        <v>1</v>
      </c>
      <c r="E188" s="59">
        <f>'Shipping Invoice'!J193*$N$1</f>
        <v>0.69</v>
      </c>
      <c r="F188" s="59">
        <f t="shared" si="9"/>
        <v>0.69</v>
      </c>
      <c r="G188" s="60">
        <f t="shared" si="7"/>
        <v>27.275699999999997</v>
      </c>
      <c r="H188" s="63">
        <f t="shared" si="8"/>
        <v>27.275699999999997</v>
      </c>
    </row>
    <row r="189" spans="1:8" s="62" customFormat="1" ht="24">
      <c r="A189" s="56" t="str">
        <f>IF((LEN('Copy paste to Here'!G193))&gt;5,((CONCATENATE('Copy paste to Here'!G193," &amp; ",'Copy paste to Here'!D193,"  &amp;  ",'Copy paste to Here'!E193))),"Empty Cell")</f>
        <v xml:space="preserve">Set of 10 pcs. 6mm acrylic UV beach balls with 14g (1.6mm) threading &amp; Color: Green  &amp;  </v>
      </c>
      <c r="B189" s="57" t="str">
        <f>'Copy paste to Here'!C193</f>
        <v>XUVBE6</v>
      </c>
      <c r="C189" s="57" t="s">
        <v>823</v>
      </c>
      <c r="D189" s="58">
        <f>Invoice!B193</f>
        <v>1</v>
      </c>
      <c r="E189" s="59">
        <f>'Shipping Invoice'!J194*$N$1</f>
        <v>0.69</v>
      </c>
      <c r="F189" s="59">
        <f t="shared" si="9"/>
        <v>0.69</v>
      </c>
      <c r="G189" s="60">
        <f t="shared" si="7"/>
        <v>27.275699999999997</v>
      </c>
      <c r="H189" s="63">
        <f t="shared" si="8"/>
        <v>27.275699999999997</v>
      </c>
    </row>
    <row r="190" spans="1:8" s="62" customFormat="1" ht="24">
      <c r="A190" s="56" t="str">
        <f>IF((LEN('Copy paste to Here'!G194))&gt;5,((CONCATENATE('Copy paste to Here'!G194," &amp; ",'Copy paste to Here'!D194,"  &amp;  ",'Copy paste to Here'!E194))),"Empty Cell")</f>
        <v xml:space="preserve">Set of 10 pcs. 6mm acrylic UV beach balls with 14g (1.6mm) threading &amp; Color: Orange  &amp;  </v>
      </c>
      <c r="B190" s="57" t="str">
        <f>'Copy paste to Here'!C194</f>
        <v>XUVBE6</v>
      </c>
      <c r="C190" s="57" t="s">
        <v>823</v>
      </c>
      <c r="D190" s="58">
        <f>Invoice!B194</f>
        <v>1</v>
      </c>
      <c r="E190" s="59">
        <f>'Shipping Invoice'!J195*$N$1</f>
        <v>0.69</v>
      </c>
      <c r="F190" s="59">
        <f t="shared" si="9"/>
        <v>0.69</v>
      </c>
      <c r="G190" s="60">
        <f t="shared" si="7"/>
        <v>27.275699999999997</v>
      </c>
      <c r="H190" s="63">
        <f t="shared" si="8"/>
        <v>27.275699999999997</v>
      </c>
    </row>
    <row r="191" spans="1:8" s="62" customFormat="1" ht="24">
      <c r="A191" s="56" t="str">
        <f>IF((LEN('Copy paste to Here'!G195))&gt;5,((CONCATENATE('Copy paste to Here'!G195," &amp; ",'Copy paste to Here'!D195,"  &amp;  ",'Copy paste to Here'!E195))),"Empty Cell")</f>
        <v xml:space="preserve">Set of 10 pcs. 6mm acrylic UV beach balls with 14g (1.6mm) threading &amp; Color: Pink  &amp;  </v>
      </c>
      <c r="B191" s="57" t="str">
        <f>'Copy paste to Here'!C195</f>
        <v>XUVBE6</v>
      </c>
      <c r="C191" s="57" t="s">
        <v>823</v>
      </c>
      <c r="D191" s="58">
        <f>Invoice!B195</f>
        <v>1</v>
      </c>
      <c r="E191" s="59">
        <f>'Shipping Invoice'!J196*$N$1</f>
        <v>0.69</v>
      </c>
      <c r="F191" s="59">
        <f t="shared" si="9"/>
        <v>0.69</v>
      </c>
      <c r="G191" s="60">
        <f t="shared" si="7"/>
        <v>27.275699999999997</v>
      </c>
      <c r="H191" s="63">
        <f t="shared" si="8"/>
        <v>27.275699999999997</v>
      </c>
    </row>
    <row r="192" spans="1:8" s="62" customFormat="1" ht="24">
      <c r="A192" s="56" t="str">
        <f>IF((LEN('Copy paste to Here'!G196))&gt;5,((CONCATENATE('Copy paste to Here'!G196," &amp; ",'Copy paste to Here'!D196,"  &amp;  ",'Copy paste to Here'!E196))),"Empty Cell")</f>
        <v xml:space="preserve">Set of 10 pcs. 6mm acrylic UV beach balls with 14g (1.6mm) threading &amp; Color: Purple  &amp;  </v>
      </c>
      <c r="B192" s="57" t="str">
        <f>'Copy paste to Here'!C196</f>
        <v>XUVBE6</v>
      </c>
      <c r="C192" s="57" t="s">
        <v>823</v>
      </c>
      <c r="D192" s="58">
        <f>Invoice!B196</f>
        <v>1</v>
      </c>
      <c r="E192" s="59">
        <f>'Shipping Invoice'!J197*$N$1</f>
        <v>0.69</v>
      </c>
      <c r="F192" s="59">
        <f t="shared" si="9"/>
        <v>0.69</v>
      </c>
      <c r="G192" s="60">
        <f t="shared" si="7"/>
        <v>27.275699999999997</v>
      </c>
      <c r="H192" s="63">
        <f t="shared" si="8"/>
        <v>27.275699999999997</v>
      </c>
    </row>
    <row r="193" spans="1:8" s="62" customFormat="1" ht="24">
      <c r="A193" s="56" t="str">
        <f>IF((LEN('Copy paste to Here'!G197))&gt;5,((CONCATENATE('Copy paste to Here'!G197," &amp; ",'Copy paste to Here'!D197,"  &amp;  ",'Copy paste to Here'!E197))),"Empty Cell")</f>
        <v xml:space="preserve">Set of 10 pcs. 6mm acrylic UV beach balls with 14g (1.6mm) threading &amp; Color: Red  &amp;  </v>
      </c>
      <c r="B193" s="57" t="str">
        <f>'Copy paste to Here'!C197</f>
        <v>XUVBE6</v>
      </c>
      <c r="C193" s="57" t="s">
        <v>823</v>
      </c>
      <c r="D193" s="58">
        <f>Invoice!B197</f>
        <v>1</v>
      </c>
      <c r="E193" s="59">
        <f>'Shipping Invoice'!J198*$N$1</f>
        <v>0.69</v>
      </c>
      <c r="F193" s="59">
        <f t="shared" si="9"/>
        <v>0.69</v>
      </c>
      <c r="G193" s="60">
        <f t="shared" si="7"/>
        <v>27.275699999999997</v>
      </c>
      <c r="H193" s="63">
        <f t="shared" si="8"/>
        <v>27.275699999999997</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1399.4500000000016</v>
      </c>
      <c r="G1000" s="60"/>
      <c r="H1000" s="61">
        <f t="shared" ref="H1000:H1008" si="49">F1000*$E$14</f>
        <v>55320.258500000069</v>
      </c>
    </row>
    <row r="1001" spans="1:8" s="62" customFormat="1">
      <c r="A1001" s="56" t="str">
        <f>Invoice!I199</f>
        <v>Store Credit from last INV #50467:</v>
      </c>
      <c r="B1001" s="75"/>
      <c r="C1001" s="75"/>
      <c r="D1001" s="76"/>
      <c r="E1001" s="67"/>
      <c r="F1001" s="59">
        <f>Invoice!J199</f>
        <v>-167.02</v>
      </c>
      <c r="G1001" s="60"/>
      <c r="H1001" s="61">
        <f t="shared" si="49"/>
        <v>-6602.3006000000005</v>
      </c>
    </row>
    <row r="1002" spans="1:8" s="62" customFormat="1" outlineLevel="1">
      <c r="A1002" s="56" t="str">
        <f>Invoice!I200</f>
        <v>Discount (5% for Orders over 1400 USD):</v>
      </c>
      <c r="B1002" s="75"/>
      <c r="C1002" s="75"/>
      <c r="D1002" s="76"/>
      <c r="E1002" s="67"/>
      <c r="F1002" s="59">
        <f>Invoice!J200</f>
        <v>-69.97</v>
      </c>
      <c r="G1002" s="60"/>
      <c r="H1002" s="61">
        <f t="shared" si="49"/>
        <v>-2765.9141</v>
      </c>
    </row>
    <row r="1003" spans="1:8" s="62" customFormat="1" outlineLevel="1">
      <c r="A1003" s="56" t="str">
        <f>Invoice!I201</f>
        <v>Free Shipping to Switzerland via DHL due to order over 350USD:</v>
      </c>
      <c r="B1003" s="75"/>
      <c r="C1003" s="75"/>
      <c r="D1003" s="76"/>
      <c r="E1003" s="67"/>
      <c r="F1003" s="59">
        <v>0</v>
      </c>
      <c r="G1003" s="60"/>
      <c r="H1003" s="61"/>
    </row>
    <row r="1004" spans="1:8" s="62" customFormat="1">
      <c r="A1004" s="56" t="str">
        <f>'[2]Copy paste to Here'!T4</f>
        <v>Total:</v>
      </c>
      <c r="B1004" s="75"/>
      <c r="C1004" s="75"/>
      <c r="D1004" s="76"/>
      <c r="E1004" s="67"/>
      <c r="F1004" s="59">
        <f>SUM(F1000:F1002)</f>
        <v>1162.4600000000016</v>
      </c>
      <c r="G1004" s="60"/>
      <c r="H1004" s="61">
        <f t="shared" si="49"/>
        <v>45952.043800000065</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176</v>
      </c>
      <c r="H1010" s="83">
        <f>(SUM(H18:H999))</f>
        <v>55320.258499999902</v>
      </c>
    </row>
    <row r="1011" spans="1:8" s="21" customFormat="1">
      <c r="A1011" s="22"/>
      <c r="E1011" s="21" t="s">
        <v>177</v>
      </c>
      <c r="H1011" s="84">
        <f>(SUMIF($A$1000:$A$1009,"Total:",$H$1000:$H$1009))</f>
        <v>45952.043800000065</v>
      </c>
    </row>
    <row r="1012" spans="1:8" s="21" customFormat="1">
      <c r="E1012" s="21" t="s">
        <v>178</v>
      </c>
      <c r="H1012" s="85">
        <f>H1014-H1013</f>
        <v>42945.83</v>
      </c>
    </row>
    <row r="1013" spans="1:8" s="21" customFormat="1">
      <c r="E1013" s="21" t="s">
        <v>179</v>
      </c>
      <c r="H1013" s="85">
        <f>ROUND((H1014*7)/107,2)</f>
        <v>3006.21</v>
      </c>
    </row>
    <row r="1014" spans="1:8" s="21" customFormat="1">
      <c r="E1014" s="22" t="s">
        <v>180</v>
      </c>
      <c r="H1014" s="86">
        <f>ROUND((SUMIF($A$1000:$A$1009,"Total:",$H$1000:$H$1009)),2)</f>
        <v>45952.04</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6"/>
  <sheetViews>
    <sheetView workbookViewId="0">
      <selection activeCell="A5" sqref="A5"/>
    </sheetView>
  </sheetViews>
  <sheetFormatPr defaultRowHeight="15"/>
  <sheetData>
    <row r="1" spans="1:1">
      <c r="A1" s="2" t="s">
        <v>715</v>
      </c>
    </row>
    <row r="2" spans="1:1">
      <c r="A2" s="2" t="s">
        <v>715</v>
      </c>
    </row>
    <row r="3" spans="1:1">
      <c r="A3" s="2" t="s">
        <v>445</v>
      </c>
    </row>
    <row r="4" spans="1:1">
      <c r="A4" s="2" t="s">
        <v>718</v>
      </c>
    </row>
    <row r="5" spans="1:1">
      <c r="A5" s="2" t="s">
        <v>720</v>
      </c>
    </row>
    <row r="6" spans="1:1">
      <c r="A6" s="2" t="s">
        <v>720</v>
      </c>
    </row>
    <row r="7" spans="1:1">
      <c r="A7" s="2" t="s">
        <v>722</v>
      </c>
    </row>
    <row r="8" spans="1:1">
      <c r="A8" s="2" t="s">
        <v>724</v>
      </c>
    </row>
    <row r="9" spans="1:1">
      <c r="A9" s="2" t="s">
        <v>826</v>
      </c>
    </row>
    <row r="10" spans="1:1">
      <c r="A10" s="2" t="s">
        <v>827</v>
      </c>
    </row>
    <row r="11" spans="1:1">
      <c r="A11" s="2" t="s">
        <v>828</v>
      </c>
    </row>
    <row r="12" spans="1:1">
      <c r="A12" s="2" t="s">
        <v>829</v>
      </c>
    </row>
    <row r="13" spans="1:1">
      <c r="A13" s="2" t="s">
        <v>830</v>
      </c>
    </row>
    <row r="14" spans="1:1">
      <c r="A14" s="2" t="s">
        <v>831</v>
      </c>
    </row>
    <row r="15" spans="1:1">
      <c r="A15" s="2" t="s">
        <v>832</v>
      </c>
    </row>
    <row r="16" spans="1:1">
      <c r="A16" s="2" t="s">
        <v>833</v>
      </c>
    </row>
    <row r="17" spans="1:1">
      <c r="A17" s="2" t="s">
        <v>833</v>
      </c>
    </row>
    <row r="18" spans="1:1">
      <c r="A18" s="2" t="s">
        <v>834</v>
      </c>
    </row>
    <row r="19" spans="1:1">
      <c r="A19" s="2" t="s">
        <v>834</v>
      </c>
    </row>
    <row r="20" spans="1:1">
      <c r="A20" s="2" t="s">
        <v>835</v>
      </c>
    </row>
    <row r="21" spans="1:1">
      <c r="A21" s="2" t="s">
        <v>835</v>
      </c>
    </row>
    <row r="22" spans="1:1">
      <c r="A22" s="2" t="s">
        <v>836</v>
      </c>
    </row>
    <row r="23" spans="1:1">
      <c r="A23" s="2" t="s">
        <v>836</v>
      </c>
    </row>
    <row r="24" spans="1:1">
      <c r="A24" s="2" t="s">
        <v>837</v>
      </c>
    </row>
    <row r="25" spans="1:1">
      <c r="A25" s="2" t="s">
        <v>838</v>
      </c>
    </row>
    <row r="26" spans="1:1">
      <c r="A26" s="2" t="s">
        <v>839</v>
      </c>
    </row>
    <row r="27" spans="1:1">
      <c r="A27" s="2" t="s">
        <v>840</v>
      </c>
    </row>
    <row r="28" spans="1:1">
      <c r="A28" s="2" t="s">
        <v>745</v>
      </c>
    </row>
    <row r="29" spans="1:1">
      <c r="A29" s="2" t="s">
        <v>747</v>
      </c>
    </row>
    <row r="30" spans="1:1">
      <c r="A30" s="2" t="s">
        <v>747</v>
      </c>
    </row>
    <row r="31" spans="1:1">
      <c r="A31" s="2" t="s">
        <v>747</v>
      </c>
    </row>
    <row r="32" spans="1:1">
      <c r="A32" s="2" t="s">
        <v>747</v>
      </c>
    </row>
    <row r="33" spans="1:1">
      <c r="A33" s="2" t="s">
        <v>747</v>
      </c>
    </row>
    <row r="34" spans="1:1">
      <c r="A34" s="2" t="s">
        <v>747</v>
      </c>
    </row>
    <row r="35" spans="1:1">
      <c r="A35" s="2" t="s">
        <v>747</v>
      </c>
    </row>
    <row r="36" spans="1:1">
      <c r="A36" s="2" t="s">
        <v>747</v>
      </c>
    </row>
    <row r="37" spans="1:1">
      <c r="A37" s="2" t="s">
        <v>747</v>
      </c>
    </row>
    <row r="38" spans="1:1">
      <c r="A38" s="2" t="s">
        <v>747</v>
      </c>
    </row>
    <row r="39" spans="1:1">
      <c r="A39" s="2" t="s">
        <v>747</v>
      </c>
    </row>
    <row r="40" spans="1:1">
      <c r="A40" s="2" t="s">
        <v>747</v>
      </c>
    </row>
    <row r="41" spans="1:1">
      <c r="A41" s="2" t="s">
        <v>747</v>
      </c>
    </row>
    <row r="42" spans="1:1">
      <c r="A42" s="2" t="s">
        <v>749</v>
      </c>
    </row>
    <row r="43" spans="1:1">
      <c r="A43" s="2" t="s">
        <v>749</v>
      </c>
    </row>
    <row r="44" spans="1:1">
      <c r="A44" s="2" t="s">
        <v>841</v>
      </c>
    </row>
    <row r="45" spans="1:1">
      <c r="A45" s="2" t="s">
        <v>749</v>
      </c>
    </row>
    <row r="46" spans="1:1">
      <c r="A46" s="2" t="s">
        <v>749</v>
      </c>
    </row>
    <row r="47" spans="1:1">
      <c r="A47" s="2" t="s">
        <v>749</v>
      </c>
    </row>
    <row r="48" spans="1:1">
      <c r="A48" s="2" t="s">
        <v>749</v>
      </c>
    </row>
    <row r="49" spans="1:1">
      <c r="A49" s="2" t="s">
        <v>749</v>
      </c>
    </row>
    <row r="50" spans="1:1">
      <c r="A50" s="2" t="s">
        <v>842</v>
      </c>
    </row>
    <row r="51" spans="1:1">
      <c r="A51" s="2" t="s">
        <v>843</v>
      </c>
    </row>
    <row r="52" spans="1:1">
      <c r="A52" s="2" t="s">
        <v>844</v>
      </c>
    </row>
    <row r="53" spans="1:1">
      <c r="A53" s="2" t="s">
        <v>845</v>
      </c>
    </row>
    <row r="54" spans="1:1">
      <c r="A54" s="2" t="s">
        <v>846</v>
      </c>
    </row>
    <row r="55" spans="1:1">
      <c r="A55" s="2" t="s">
        <v>847</v>
      </c>
    </row>
    <row r="56" spans="1:1">
      <c r="A56" s="2" t="s">
        <v>848</v>
      </c>
    </row>
    <row r="57" spans="1:1">
      <c r="A57" s="2" t="s">
        <v>849</v>
      </c>
    </row>
    <row r="58" spans="1:1">
      <c r="A58" s="2" t="s">
        <v>850</v>
      </c>
    </row>
    <row r="59" spans="1:1">
      <c r="A59" s="2" t="s">
        <v>851</v>
      </c>
    </row>
    <row r="60" spans="1:1">
      <c r="A60" s="2" t="s">
        <v>852</v>
      </c>
    </row>
    <row r="61" spans="1:1">
      <c r="A61" s="2" t="s">
        <v>853</v>
      </c>
    </row>
    <row r="62" spans="1:1">
      <c r="A62" s="2" t="s">
        <v>854</v>
      </c>
    </row>
    <row r="63" spans="1:1">
      <c r="A63" s="2" t="s">
        <v>855</v>
      </c>
    </row>
    <row r="64" spans="1:1">
      <c r="A64" s="2" t="s">
        <v>856</v>
      </c>
    </row>
    <row r="65" spans="1:1">
      <c r="A65" s="2" t="s">
        <v>857</v>
      </c>
    </row>
    <row r="66" spans="1:1">
      <c r="A66" s="2" t="s">
        <v>858</v>
      </c>
    </row>
    <row r="67" spans="1:1">
      <c r="A67" s="2" t="s">
        <v>859</v>
      </c>
    </row>
    <row r="68" spans="1:1">
      <c r="A68" s="2" t="s">
        <v>860</v>
      </c>
    </row>
    <row r="69" spans="1:1">
      <c r="A69" s="2" t="s">
        <v>769</v>
      </c>
    </row>
    <row r="70" spans="1:1">
      <c r="A70" s="2" t="s">
        <v>769</v>
      </c>
    </row>
    <row r="71" spans="1:1">
      <c r="A71" s="2" t="s">
        <v>769</v>
      </c>
    </row>
    <row r="72" spans="1:1">
      <c r="A72" s="2" t="s">
        <v>769</v>
      </c>
    </row>
    <row r="73" spans="1:1">
      <c r="A73" s="2" t="s">
        <v>769</v>
      </c>
    </row>
    <row r="74" spans="1:1">
      <c r="A74" s="2" t="s">
        <v>769</v>
      </c>
    </row>
    <row r="75" spans="1:1">
      <c r="A75" s="2" t="s">
        <v>769</v>
      </c>
    </row>
    <row r="76" spans="1:1">
      <c r="A76" s="2" t="s">
        <v>769</v>
      </c>
    </row>
    <row r="77" spans="1:1">
      <c r="A77" s="2" t="s">
        <v>769</v>
      </c>
    </row>
    <row r="78" spans="1:1">
      <c r="A78" s="2" t="s">
        <v>769</v>
      </c>
    </row>
    <row r="79" spans="1:1">
      <c r="A79" s="2" t="s">
        <v>769</v>
      </c>
    </row>
    <row r="80" spans="1:1">
      <c r="A80" s="2" t="s">
        <v>769</v>
      </c>
    </row>
    <row r="81" spans="1:1">
      <c r="A81" s="2" t="s">
        <v>769</v>
      </c>
    </row>
    <row r="82" spans="1:1">
      <c r="A82" s="2" t="s">
        <v>769</v>
      </c>
    </row>
    <row r="83" spans="1:1">
      <c r="A83" s="2" t="s">
        <v>769</v>
      </c>
    </row>
    <row r="84" spans="1:1">
      <c r="A84" s="2" t="s">
        <v>769</v>
      </c>
    </row>
    <row r="85" spans="1:1">
      <c r="A85" s="2" t="s">
        <v>769</v>
      </c>
    </row>
    <row r="86" spans="1:1">
      <c r="A86" s="2" t="s">
        <v>769</v>
      </c>
    </row>
    <row r="87" spans="1:1">
      <c r="A87" s="2" t="s">
        <v>773</v>
      </c>
    </row>
    <row r="88" spans="1:1">
      <c r="A88" s="2" t="s">
        <v>861</v>
      </c>
    </row>
    <row r="89" spans="1:1">
      <c r="A89" s="2" t="s">
        <v>862</v>
      </c>
    </row>
    <row r="90" spans="1:1">
      <c r="A90" s="2" t="s">
        <v>863</v>
      </c>
    </row>
    <row r="91" spans="1:1">
      <c r="A91" s="2" t="s">
        <v>864</v>
      </c>
    </row>
    <row r="92" spans="1:1">
      <c r="A92" s="2" t="s">
        <v>865</v>
      </c>
    </row>
    <row r="93" spans="1:1">
      <c r="A93" s="2" t="s">
        <v>866</v>
      </c>
    </row>
    <row r="94" spans="1:1">
      <c r="A94" s="2" t="s">
        <v>867</v>
      </c>
    </row>
    <row r="95" spans="1:1">
      <c r="A95" s="2" t="s">
        <v>868</v>
      </c>
    </row>
    <row r="96" spans="1:1">
      <c r="A96" s="2" t="s">
        <v>869</v>
      </c>
    </row>
    <row r="97" spans="1:1">
      <c r="A97" s="2" t="s">
        <v>870</v>
      </c>
    </row>
    <row r="98" spans="1:1">
      <c r="A98" s="2" t="s">
        <v>871</v>
      </c>
    </row>
    <row r="99" spans="1:1">
      <c r="A99" s="2" t="s">
        <v>872</v>
      </c>
    </row>
    <row r="100" spans="1:1">
      <c r="A100" s="2" t="s">
        <v>873</v>
      </c>
    </row>
    <row r="101" spans="1:1">
      <c r="A101" s="2" t="s">
        <v>874</v>
      </c>
    </row>
    <row r="102" spans="1:1">
      <c r="A102" s="2" t="s">
        <v>875</v>
      </c>
    </row>
    <row r="103" spans="1:1">
      <c r="A103" s="2" t="s">
        <v>876</v>
      </c>
    </row>
    <row r="104" spans="1:1">
      <c r="A104" s="2" t="s">
        <v>877</v>
      </c>
    </row>
    <row r="105" spans="1:1">
      <c r="A105" s="2" t="s">
        <v>878</v>
      </c>
    </row>
    <row r="106" spans="1:1">
      <c r="A106" s="2" t="s">
        <v>877</v>
      </c>
    </row>
    <row r="107" spans="1:1">
      <c r="A107" s="2" t="s">
        <v>878</v>
      </c>
    </row>
    <row r="108" spans="1:1">
      <c r="A108" s="2" t="s">
        <v>877</v>
      </c>
    </row>
    <row r="109" spans="1:1">
      <c r="A109" s="2" t="s">
        <v>878</v>
      </c>
    </row>
    <row r="110" spans="1:1">
      <c r="A110" s="2" t="s">
        <v>877</v>
      </c>
    </row>
    <row r="111" spans="1:1">
      <c r="A111" s="2" t="s">
        <v>878</v>
      </c>
    </row>
    <row r="112" spans="1:1">
      <c r="A112" s="2" t="s">
        <v>879</v>
      </c>
    </row>
    <row r="113" spans="1:1">
      <c r="A113" s="2" t="s">
        <v>879</v>
      </c>
    </row>
    <row r="114" spans="1:1">
      <c r="A114" s="2" t="s">
        <v>879</v>
      </c>
    </row>
    <row r="115" spans="1:1">
      <c r="A115" s="2" t="s">
        <v>880</v>
      </c>
    </row>
    <row r="116" spans="1:1">
      <c r="A116" s="2" t="s">
        <v>880</v>
      </c>
    </row>
    <row r="117" spans="1:1">
      <c r="A117" s="2" t="s">
        <v>880</v>
      </c>
    </row>
    <row r="118" spans="1:1">
      <c r="A118" s="2" t="s">
        <v>804</v>
      </c>
    </row>
    <row r="119" spans="1:1">
      <c r="A119" s="2" t="s">
        <v>806</v>
      </c>
    </row>
    <row r="120" spans="1:1">
      <c r="A120" s="2" t="s">
        <v>881</v>
      </c>
    </row>
    <row r="121" spans="1:1">
      <c r="A121" s="2" t="s">
        <v>882</v>
      </c>
    </row>
    <row r="122" spans="1:1">
      <c r="A122" s="2" t="s">
        <v>883</v>
      </c>
    </row>
    <row r="123" spans="1:1">
      <c r="A123" s="2" t="s">
        <v>884</v>
      </c>
    </row>
    <row r="124" spans="1:1">
      <c r="A124" s="2" t="s">
        <v>885</v>
      </c>
    </row>
    <row r="125" spans="1:1">
      <c r="A125" s="2" t="s">
        <v>886</v>
      </c>
    </row>
    <row r="126" spans="1:1">
      <c r="A126" s="2" t="s">
        <v>810</v>
      </c>
    </row>
    <row r="127" spans="1:1">
      <c r="A127" s="2" t="s">
        <v>812</v>
      </c>
    </row>
    <row r="128" spans="1:1">
      <c r="A128" s="2" t="s">
        <v>812</v>
      </c>
    </row>
    <row r="129" spans="1:1">
      <c r="A129" s="2" t="s">
        <v>812</v>
      </c>
    </row>
    <row r="130" spans="1:1">
      <c r="A130" s="2" t="s">
        <v>812</v>
      </c>
    </row>
    <row r="131" spans="1:1">
      <c r="A131" s="2" t="s">
        <v>812</v>
      </c>
    </row>
    <row r="132" spans="1:1">
      <c r="A132" s="2" t="s">
        <v>812</v>
      </c>
    </row>
    <row r="133" spans="1:1">
      <c r="A133" s="2" t="s">
        <v>812</v>
      </c>
    </row>
    <row r="134" spans="1:1">
      <c r="A134" s="2" t="s">
        <v>812</v>
      </c>
    </row>
    <row r="135" spans="1:1">
      <c r="A135" s="2" t="s">
        <v>812</v>
      </c>
    </row>
    <row r="136" spans="1:1">
      <c r="A136" s="2" t="s">
        <v>815</v>
      </c>
    </row>
    <row r="137" spans="1:1">
      <c r="A137" s="2" t="s">
        <v>815</v>
      </c>
    </row>
    <row r="138" spans="1:1">
      <c r="A138" s="2" t="s">
        <v>815</v>
      </c>
    </row>
    <row r="139" spans="1:1">
      <c r="A139" s="2" t="s">
        <v>815</v>
      </c>
    </row>
    <row r="140" spans="1:1">
      <c r="A140" s="2" t="s">
        <v>815</v>
      </c>
    </row>
    <row r="141" spans="1:1">
      <c r="A141" s="2" t="s">
        <v>815</v>
      </c>
    </row>
    <row r="142" spans="1:1">
      <c r="A142" s="2" t="s">
        <v>815</v>
      </c>
    </row>
    <row r="143" spans="1:1">
      <c r="A143" s="2" t="s">
        <v>815</v>
      </c>
    </row>
    <row r="144" spans="1:1">
      <c r="A144" s="2" t="s">
        <v>815</v>
      </c>
    </row>
    <row r="145" spans="1:1">
      <c r="A145" s="2" t="s">
        <v>817</v>
      </c>
    </row>
    <row r="146" spans="1:1">
      <c r="A146" s="2" t="s">
        <v>817</v>
      </c>
    </row>
    <row r="147" spans="1:1">
      <c r="A147" s="2" t="s">
        <v>817</v>
      </c>
    </row>
    <row r="148" spans="1:1">
      <c r="A148" s="2" t="s">
        <v>817</v>
      </c>
    </row>
    <row r="149" spans="1:1">
      <c r="A149" s="2" t="s">
        <v>817</v>
      </c>
    </row>
    <row r="150" spans="1:1">
      <c r="A150" s="2" t="s">
        <v>817</v>
      </c>
    </row>
    <row r="151" spans="1:1">
      <c r="A151" s="2" t="s">
        <v>817</v>
      </c>
    </row>
    <row r="152" spans="1:1">
      <c r="A152" s="2" t="s">
        <v>817</v>
      </c>
    </row>
    <row r="153" spans="1:1">
      <c r="A153" s="2" t="s">
        <v>819</v>
      </c>
    </row>
    <row r="154" spans="1:1">
      <c r="A154" s="2" t="s">
        <v>819</v>
      </c>
    </row>
    <row r="155" spans="1:1">
      <c r="A155" s="2" t="s">
        <v>819</v>
      </c>
    </row>
    <row r="156" spans="1:1">
      <c r="A156" s="2" t="s">
        <v>819</v>
      </c>
    </row>
    <row r="157" spans="1:1">
      <c r="A157" s="2" t="s">
        <v>819</v>
      </c>
    </row>
    <row r="158" spans="1:1">
      <c r="A158" s="2" t="s">
        <v>819</v>
      </c>
    </row>
    <row r="159" spans="1:1">
      <c r="A159" s="2" t="s">
        <v>821</v>
      </c>
    </row>
    <row r="160" spans="1:1">
      <c r="A160" s="2" t="s">
        <v>821</v>
      </c>
    </row>
    <row r="161" spans="1:1">
      <c r="A161" s="2" t="s">
        <v>821</v>
      </c>
    </row>
    <row r="162" spans="1:1">
      <c r="A162" s="2" t="s">
        <v>821</v>
      </c>
    </row>
    <row r="163" spans="1:1">
      <c r="A163" s="2" t="s">
        <v>821</v>
      </c>
    </row>
    <row r="164" spans="1:1">
      <c r="A164" s="2" t="s">
        <v>821</v>
      </c>
    </row>
    <row r="165" spans="1:1">
      <c r="A165" s="2" t="s">
        <v>821</v>
      </c>
    </row>
    <row r="166" spans="1:1">
      <c r="A166" s="2" t="s">
        <v>821</v>
      </c>
    </row>
    <row r="167" spans="1:1">
      <c r="A167" s="2" t="s">
        <v>821</v>
      </c>
    </row>
    <row r="168" spans="1:1">
      <c r="A168" s="2" t="s">
        <v>823</v>
      </c>
    </row>
    <row r="169" spans="1:1">
      <c r="A169" s="2" t="s">
        <v>823</v>
      </c>
    </row>
    <row r="170" spans="1:1">
      <c r="A170" s="2" t="s">
        <v>823</v>
      </c>
    </row>
    <row r="171" spans="1:1">
      <c r="A171" s="2" t="s">
        <v>823</v>
      </c>
    </row>
    <row r="172" spans="1:1">
      <c r="A172" s="2" t="s">
        <v>823</v>
      </c>
    </row>
    <row r="173" spans="1:1">
      <c r="A173" s="2" t="s">
        <v>823</v>
      </c>
    </row>
    <row r="174" spans="1:1">
      <c r="A174" s="2" t="s">
        <v>823</v>
      </c>
    </row>
    <row r="175" spans="1:1">
      <c r="A175" s="2" t="s">
        <v>823</v>
      </c>
    </row>
    <row r="176" spans="1:1">
      <c r="A176" s="2" t="s">
        <v>823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2023-09-10T08:15:25Z</cp:lastPrinted>
  <dcterms:created xsi:type="dcterms:W3CDTF">2009-06-02T18:56:54Z</dcterms:created>
  <dcterms:modified xsi:type="dcterms:W3CDTF">2023-09-10T08:15:29Z</dcterms:modified>
</cp:coreProperties>
</file>