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7297B2E-520C-40CD-BDEB-28D5EB2F9184}"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state="hidden"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Invoice!$A$1:$K$111</definedName>
    <definedName name="_xlnm.Print_Area" localSheetId="2">'Shipping Invoice'!$A$1:$L$105</definedName>
    <definedName name="_xlnm.Print_Area" localSheetId="3">'Tax Invoice'!$A$1:$H$1013</definedName>
    <definedName name="_xlnm.Print_Titles" localSheetId="0">Invoice!$2:$22</definedName>
    <definedName name="_xlnm.Print_Titles" localSheetId="2">'Shipping Invoice'!$1:$23</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3" i="2" l="1"/>
  <c r="J101" i="2" l="1"/>
  <c r="K102" i="7" s="1"/>
  <c r="K101" i="7"/>
  <c r="E93" i="6"/>
  <c r="E89" i="6"/>
  <c r="E81" i="6"/>
  <c r="E80" i="6"/>
  <c r="E77" i="6"/>
  <c r="E73" i="6"/>
  <c r="E65" i="6"/>
  <c r="E64" i="6"/>
  <c r="E61" i="6"/>
  <c r="E57" i="6"/>
  <c r="E49" i="6"/>
  <c r="E48" i="6"/>
  <c r="E45" i="6"/>
  <c r="E41" i="6"/>
  <c r="E37" i="6"/>
  <c r="E33" i="6"/>
  <c r="E32" i="6"/>
  <c r="E29" i="6"/>
  <c r="E25" i="6"/>
  <c r="E21" i="6"/>
  <c r="K14" i="7"/>
  <c r="K18" i="7"/>
  <c r="K10" i="7"/>
  <c r="B96" i="7"/>
  <c r="B81" i="7"/>
  <c r="B69" i="7"/>
  <c r="B52" i="7"/>
  <c r="N1" i="7"/>
  <c r="I92" i="7" s="1"/>
  <c r="N1" i="6"/>
  <c r="E84" i="6" s="1"/>
  <c r="F1002" i="6"/>
  <c r="F1001" i="6"/>
  <c r="D93" i="6"/>
  <c r="B99" i="7" s="1"/>
  <c r="D92" i="6"/>
  <c r="B98" i="7" s="1"/>
  <c r="D91" i="6"/>
  <c r="B97" i="7" s="1"/>
  <c r="D90" i="6"/>
  <c r="D89" i="6"/>
  <c r="B95" i="7" s="1"/>
  <c r="D88" i="6"/>
  <c r="B94" i="7" s="1"/>
  <c r="D87" i="6"/>
  <c r="B93" i="7" s="1"/>
  <c r="D86" i="6"/>
  <c r="B92" i="7" s="1"/>
  <c r="D85" i="6"/>
  <c r="B91" i="7" s="1"/>
  <c r="D84" i="6"/>
  <c r="B90" i="7" s="1"/>
  <c r="D83" i="6"/>
  <c r="B89" i="7" s="1"/>
  <c r="D82" i="6"/>
  <c r="B88" i="7" s="1"/>
  <c r="D81" i="6"/>
  <c r="B87" i="7" s="1"/>
  <c r="D80" i="6"/>
  <c r="B86" i="7" s="1"/>
  <c r="D79" i="6"/>
  <c r="B85" i="7" s="1"/>
  <c r="D78" i="6"/>
  <c r="B84" i="7" s="1"/>
  <c r="D77" i="6"/>
  <c r="B83" i="7" s="1"/>
  <c r="D76" i="6"/>
  <c r="B82" i="7" s="1"/>
  <c r="D75" i="6"/>
  <c r="D74" i="6"/>
  <c r="B80" i="7" s="1"/>
  <c r="D73" i="6"/>
  <c r="B79" i="7" s="1"/>
  <c r="D72" i="6"/>
  <c r="B78" i="7" s="1"/>
  <c r="D71" i="6"/>
  <c r="B77" i="7" s="1"/>
  <c r="D70" i="6"/>
  <c r="B76" i="7" s="1"/>
  <c r="D69" i="6"/>
  <c r="B75" i="7" s="1"/>
  <c r="D68" i="6"/>
  <c r="B74" i="7" s="1"/>
  <c r="D67" i="6"/>
  <c r="B73" i="7" s="1"/>
  <c r="D66" i="6"/>
  <c r="B72" i="7" s="1"/>
  <c r="D65" i="6"/>
  <c r="B71" i="7" s="1"/>
  <c r="D64" i="6"/>
  <c r="B70" i="7" s="1"/>
  <c r="D63" i="6"/>
  <c r="D62" i="6"/>
  <c r="B68" i="7" s="1"/>
  <c r="D61" i="6"/>
  <c r="B67" i="7" s="1"/>
  <c r="D60" i="6"/>
  <c r="B66" i="7" s="1"/>
  <c r="D59" i="6"/>
  <c r="B65" i="7" s="1"/>
  <c r="D58" i="6"/>
  <c r="B64" i="7" s="1"/>
  <c r="D57" i="6"/>
  <c r="B63" i="7" s="1"/>
  <c r="D56" i="6"/>
  <c r="B62" i="7" s="1"/>
  <c r="D55" i="6"/>
  <c r="B61" i="7" s="1"/>
  <c r="D54" i="6"/>
  <c r="B60" i="7" s="1"/>
  <c r="D53" i="6"/>
  <c r="B59" i="7" s="1"/>
  <c r="D52" i="6"/>
  <c r="B58" i="7" s="1"/>
  <c r="D51" i="6"/>
  <c r="B57" i="7" s="1"/>
  <c r="D50" i="6"/>
  <c r="B56" i="7" s="1"/>
  <c r="D49" i="6"/>
  <c r="B55" i="7" s="1"/>
  <c r="D48" i="6"/>
  <c r="B54" i="7" s="1"/>
  <c r="D47" i="6"/>
  <c r="B53" i="7" s="1"/>
  <c r="D46" i="6"/>
  <c r="D45" i="6"/>
  <c r="B51" i="7" s="1"/>
  <c r="D44" i="6"/>
  <c r="B50" i="7" s="1"/>
  <c r="D43" i="6"/>
  <c r="B49" i="7" s="1"/>
  <c r="D42" i="6"/>
  <c r="B48" i="7" s="1"/>
  <c r="D41" i="6"/>
  <c r="B47" i="7" s="1"/>
  <c r="D40" i="6"/>
  <c r="B46" i="7" s="1"/>
  <c r="D39" i="6"/>
  <c r="B45" i="7" s="1"/>
  <c r="D38" i="6"/>
  <c r="B44" i="7" s="1"/>
  <c r="D37" i="6"/>
  <c r="B43" i="7" s="1"/>
  <c r="D36" i="6"/>
  <c r="B42" i="7" s="1"/>
  <c r="D35" i="6"/>
  <c r="B41" i="7" s="1"/>
  <c r="D34" i="6"/>
  <c r="B40" i="7" s="1"/>
  <c r="D33" i="6"/>
  <c r="B39" i="7" s="1"/>
  <c r="D32" i="6"/>
  <c r="B38" i="7" s="1"/>
  <c r="D31" i="6"/>
  <c r="B37" i="7" s="1"/>
  <c r="D30" i="6"/>
  <c r="B36" i="7" s="1"/>
  <c r="D29" i="6"/>
  <c r="B35" i="7" s="1"/>
  <c r="D28" i="6"/>
  <c r="B34" i="7" s="1"/>
  <c r="D27" i="6"/>
  <c r="B33" i="7" s="1"/>
  <c r="D26" i="6"/>
  <c r="B32" i="7" s="1"/>
  <c r="D25" i="6"/>
  <c r="B31" i="7" s="1"/>
  <c r="D24" i="6"/>
  <c r="B30" i="7" s="1"/>
  <c r="D23" i="6"/>
  <c r="B29" i="7" s="1"/>
  <c r="D22" i="6"/>
  <c r="B28" i="7" s="1"/>
  <c r="D21" i="6"/>
  <c r="B27" i="7" s="1"/>
  <c r="D20" i="6"/>
  <c r="B26" i="7" s="1"/>
  <c r="D19" i="6"/>
  <c r="B25" i="7" s="1"/>
  <c r="D18" i="6"/>
  <c r="B24" i="7" s="1"/>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A1007" i="6"/>
  <c r="A1006" i="6"/>
  <c r="A1005" i="6"/>
  <c r="F1004" i="6"/>
  <c r="A1004" i="6"/>
  <c r="A1003" i="6"/>
  <c r="A1002" i="6"/>
  <c r="A1001" i="6"/>
  <c r="I64" i="7" l="1"/>
  <c r="I76" i="7"/>
  <c r="K76" i="7" s="1"/>
  <c r="I80" i="7"/>
  <c r="K80" i="7" s="1"/>
  <c r="I83" i="7"/>
  <c r="I90" i="7"/>
  <c r="K90" i="7" s="1"/>
  <c r="I91" i="7"/>
  <c r="K91" i="7" s="1"/>
  <c r="I25" i="7"/>
  <c r="I27" i="7"/>
  <c r="I31" i="7"/>
  <c r="K31" i="7" s="1"/>
  <c r="I32" i="7"/>
  <c r="K32" i="7" s="1"/>
  <c r="I43" i="7"/>
  <c r="I48" i="7"/>
  <c r="I55" i="7"/>
  <c r="K55" i="7" s="1"/>
  <c r="I65" i="7"/>
  <c r="K65" i="7" s="1"/>
  <c r="I38" i="7"/>
  <c r="K38" i="7" s="1"/>
  <c r="I66" i="7"/>
  <c r="K66" i="7" s="1"/>
  <c r="I93" i="7"/>
  <c r="K93" i="7" s="1"/>
  <c r="I40" i="7"/>
  <c r="K40" i="7" s="1"/>
  <c r="I67" i="7"/>
  <c r="K67" i="7" s="1"/>
  <c r="I95" i="7"/>
  <c r="K95" i="7" s="1"/>
  <c r="I41" i="7"/>
  <c r="K41" i="7" s="1"/>
  <c r="I68" i="7"/>
  <c r="K68" i="7" s="1"/>
  <c r="I97" i="7"/>
  <c r="K97" i="7" s="1"/>
  <c r="I45" i="7"/>
  <c r="K45" i="7" s="1"/>
  <c r="I70" i="7"/>
  <c r="K70" i="7" s="1"/>
  <c r="I99" i="7"/>
  <c r="K99" i="7" s="1"/>
  <c r="I46" i="7"/>
  <c r="K46" i="7" s="1"/>
  <c r="I72" i="7"/>
  <c r="K72" i="7" s="1"/>
  <c r="I51" i="7"/>
  <c r="K51" i="7" s="1"/>
  <c r="I77" i="7"/>
  <c r="K77" i="7" s="1"/>
  <c r="I52" i="7"/>
  <c r="K52" i="7" s="1"/>
  <c r="I79" i="7"/>
  <c r="K79" i="7" s="1"/>
  <c r="I53" i="7"/>
  <c r="K53" i="7" s="1"/>
  <c r="I57" i="7"/>
  <c r="K57" i="7" s="1"/>
  <c r="I84" i="7"/>
  <c r="K84" i="7" s="1"/>
  <c r="I29" i="7"/>
  <c r="K29" i="7" s="1"/>
  <c r="I59" i="7"/>
  <c r="K59" i="7" s="1"/>
  <c r="I86" i="7"/>
  <c r="K86" i="7" s="1"/>
  <c r="K48" i="7"/>
  <c r="J99" i="2"/>
  <c r="K27" i="7"/>
  <c r="I28" i="7"/>
  <c r="K28" i="7" s="1"/>
  <c r="I42" i="7"/>
  <c r="K42" i="7" s="1"/>
  <c r="I54" i="7"/>
  <c r="K54" i="7" s="1"/>
  <c r="I81" i="7"/>
  <c r="K81" i="7" s="1"/>
  <c r="I94" i="7"/>
  <c r="K94" i="7" s="1"/>
  <c r="K64" i="7"/>
  <c r="I30" i="7"/>
  <c r="K30" i="7" s="1"/>
  <c r="I44" i="7"/>
  <c r="K44" i="7" s="1"/>
  <c r="I56" i="7"/>
  <c r="K56" i="7" s="1"/>
  <c r="I69" i="7"/>
  <c r="K69" i="7" s="1"/>
  <c r="I82" i="7"/>
  <c r="K82" i="7" s="1"/>
  <c r="I96" i="7"/>
  <c r="K96" i="7" s="1"/>
  <c r="K83" i="7"/>
  <c r="I33" i="7"/>
  <c r="K33" i="7" s="1"/>
  <c r="I47" i="7"/>
  <c r="K47" i="7" s="1"/>
  <c r="I58" i="7"/>
  <c r="K58" i="7" s="1"/>
  <c r="I71" i="7"/>
  <c r="K71" i="7" s="1"/>
  <c r="I85" i="7"/>
  <c r="K85" i="7" s="1"/>
  <c r="I98" i="7"/>
  <c r="K98" i="7" s="1"/>
  <c r="I34" i="7"/>
  <c r="K34" i="7" s="1"/>
  <c r="I60" i="7"/>
  <c r="K60" i="7" s="1"/>
  <c r="I73" i="7"/>
  <c r="K73" i="7" s="1"/>
  <c r="I87" i="7"/>
  <c r="K87" i="7" s="1"/>
  <c r="I35" i="7"/>
  <c r="K35" i="7" s="1"/>
  <c r="I61" i="7"/>
  <c r="K61" i="7" s="1"/>
  <c r="I88" i="7"/>
  <c r="K88" i="7" s="1"/>
  <c r="I36" i="7"/>
  <c r="K36" i="7" s="1"/>
  <c r="I49" i="7"/>
  <c r="K49" i="7" s="1"/>
  <c r="I62" i="7"/>
  <c r="K62" i="7" s="1"/>
  <c r="I74" i="7"/>
  <c r="K74" i="7" s="1"/>
  <c r="I89" i="7"/>
  <c r="K89" i="7" s="1"/>
  <c r="I24" i="7"/>
  <c r="K24" i="7" s="1"/>
  <c r="I37" i="7"/>
  <c r="K37" i="7" s="1"/>
  <c r="I50" i="7"/>
  <c r="K50" i="7" s="1"/>
  <c r="I63" i="7"/>
  <c r="K63" i="7" s="1"/>
  <c r="I75" i="7"/>
  <c r="K75" i="7" s="1"/>
  <c r="K25" i="7"/>
  <c r="K43" i="7"/>
  <c r="I26" i="7"/>
  <c r="K26" i="7" s="1"/>
  <c r="I39" i="7"/>
  <c r="K39" i="7" s="1"/>
  <c r="I78" i="7"/>
  <c r="K78" i="7" s="1"/>
  <c r="K92" i="7"/>
  <c r="E53" i="6"/>
  <c r="E85" i="6"/>
  <c r="E22" i="6"/>
  <c r="E38" i="6"/>
  <c r="E54" i="6"/>
  <c r="E70" i="6"/>
  <c r="E86" i="6"/>
  <c r="E69" i="6"/>
  <c r="E23" i="6"/>
  <c r="E39" i="6"/>
  <c r="E55" i="6"/>
  <c r="E71" i="6"/>
  <c r="E87" i="6"/>
  <c r="E24" i="6"/>
  <c r="E40" i="6"/>
  <c r="E56" i="6"/>
  <c r="E72" i="6"/>
  <c r="E88" i="6"/>
  <c r="E26" i="6"/>
  <c r="E42" i="6"/>
  <c r="E58" i="6"/>
  <c r="E74" i="6"/>
  <c r="E90" i="6"/>
  <c r="E27" i="6"/>
  <c r="E43" i="6"/>
  <c r="E59" i="6"/>
  <c r="E75" i="6"/>
  <c r="E91" i="6"/>
  <c r="E28" i="6"/>
  <c r="E44" i="6"/>
  <c r="E60" i="6"/>
  <c r="E76" i="6"/>
  <c r="E92" i="6"/>
  <c r="E30" i="6"/>
  <c r="E46" i="6"/>
  <c r="E62" i="6"/>
  <c r="E78" i="6"/>
  <c r="E31" i="6"/>
  <c r="E47" i="6"/>
  <c r="E63" i="6"/>
  <c r="E79" i="6"/>
  <c r="E18" i="6"/>
  <c r="E34" i="6"/>
  <c r="E50" i="6"/>
  <c r="E66" i="6"/>
  <c r="E82" i="6"/>
  <c r="E19" i="6"/>
  <c r="E35" i="6"/>
  <c r="E51" i="6"/>
  <c r="E67" i="6"/>
  <c r="E83" i="6"/>
  <c r="E20" i="6"/>
  <c r="E36" i="6"/>
  <c r="E52" i="6"/>
  <c r="E68" i="6"/>
  <c r="B100" i="7"/>
  <c r="M11" i="6"/>
  <c r="I107" i="2" s="1"/>
  <c r="K100" i="7" l="1"/>
  <c r="K104"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6" i="2" s="1"/>
  <c r="I111" i="2" s="1"/>
  <c r="I110" i="2" s="1"/>
  <c r="I108" i="2" l="1"/>
  <c r="I109"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<sst xmlns="http://schemas.openxmlformats.org/spreadsheetml/2006/main" count="3014" uniqueCount="791">
  <si>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</si>
  <si>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</si>
  <si>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</si>
  <si>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</si>
  <si>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</si>
  <si>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</si>
  <si>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</si>
  <si>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</si>
  <si>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</si>
  <si>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</si>
  <si>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</si>
  <si>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</si>
  <si>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</si>
  <si>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</si>
  <si>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</si>
  <si>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</si>
  <si>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</si>
  <si>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</si>
  <si>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</si>
  <si>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</si>
  <si>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</si>
  <si>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</si>
  <si>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</si>
  <si>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</si>
  <si>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</si>
  <si>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</si>
  <si>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</si>
  <si>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</si>
  <si>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</si>
  <si>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</si>
  <si>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</si>
  <si>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</si>
  <si>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</si>
  <si>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</si>
  <si>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</si>
  <si>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</si>
  <si>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</si>
  <si>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</si>
  <si>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</si>
  <si>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</si>
  <si>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</si>
  <si>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</si>
  <si>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</si>
  <si>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</si>
  <si>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</si>
  <si>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</si>
  <si>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</si>
  <si>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</si>
  <si>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</si>
  <si>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</si>
  <si>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</si>
  <si>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</si>
  <si>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</si>
  <si>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</si>
  <si>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</si>
  <si>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</si>
  <si>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</si>
  <si>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</si>
  <si>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</si>
  <si>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</si>
  <si>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</si>
  <si>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</si>
  <si>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</si>
  <si>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</si>
  <si>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</si>
  <si>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</si>
  <si>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</si>
  <si>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</si>
  <si>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</si>
  <si>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</si>
  <si>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</si>
  <si>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</si>
  <si>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</si>
  <si>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</si>
  <si>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</si>
  <si>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</si>
  <si>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</si>
  <si>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</si>
  <si>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</si>
  <si>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</si>
  <si>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</si>
  <si>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</si>
  <si>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</si>
  <si>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</si>
  <si>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</si>
  <si>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</si>
  <si>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</si>
  <si>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</si>
  <si>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</si>
  <si>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</si>
  <si>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</si>
  <si>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</si>
  <si>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</si>
  <si>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</si>
  <si>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</si>
  <si>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</si>
  <si>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</si>
  <si>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</si>
  <si>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</si>
  <si>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</si>
  <si>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</si>
  <si>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</si>
  <si>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</si>
  <si>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</si>
  <si>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</si>
  <si>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</si>
  <si>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</si>
  <si>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</si>
  <si>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</si>
  <si>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</si>
  <si>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</si>
  <si>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</si>
  <si>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</si>
  <si>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</si>
  <si>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</si>
  <si>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</si>
  <si>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</si>
  <si>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</si>
  <si>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</si>
  <si>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</si>
  <si>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</si>
  <si>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</si>
  <si>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</si>
  <si>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</si>
  <si>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</si>
  <si>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</si>
  <si>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</si>
  <si>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</si>
  <si>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</si>
  <si>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</si>
  <si>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</si>
  <si>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</si>
  <si>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</si>
  <si>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</si>
  <si>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</si>
  <si>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</si>
  <si>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</si>
  <si>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</si>
  <si>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</si>
  <si>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</si>
  <si>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</si>
  <si>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</si>
  <si>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</si>
  <si>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</si>
  <si>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</si>
  <si>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</si>
  <si>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</si>
  <si>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</si>
  <si>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</si>
  <si>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</si>
  <si>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</si>
  <si>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</si>
  <si>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</si>
  <si>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</si>
  <si>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</si>
  <si>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</si>
  <si>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</si>
  <si>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</si>
  <si>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</si>
  <si>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</si>
  <si>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</si>
  <si>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</si>
  <si>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</si>
  <si>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</si>
  <si>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</si>
  <si>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</si>
  <si>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</si>
  <si>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</si>
  <si>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</si>
  <si>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</si>
  <si>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</si>
  <si>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</si>
  <si>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</si>
  <si>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</si>
  <si>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</si>
  <si>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</si>
  <si>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</si>
  <si>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</si>
  <si>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</si>
  <si>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</si>
  <si>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</si>
  <si>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</si>
  <si>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</si>
  <si>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</si>
  <si>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</si>
  <si>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</si>
  <si>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</si>
  <si>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</si>
  <si>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</si>
  <si>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</si>
  <si>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</si>
  <si>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</si>
  <si>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</si>
  <si>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</si>
  <si>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</si>
  <si>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</si>
  <si>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</si>
  <si>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</si>
  <si>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</si>
  <si>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</si>
  <si>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</si>
  <si>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</si>
  <si>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</si>
  <si>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</si>
  <si>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</si>
  <si>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</si>
  <si>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</si>
  <si>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</si>
  <si>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</si>
  <si>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</si>
  <si>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</si>
  <si>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</si>
  <si>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</si>
  <si>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</si>
  <si>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</si>
  <si>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</si>
  <si>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</si>
  <si>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</si>
  <si>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</si>
  <si>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</si>
  <si>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</si>
  <si>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</si>
  <si>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</si>
  <si>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</si>
  <si>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</si>
  <si>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</si>
  <si>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</si>
  <si>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</si>
  <si>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</si>
  <si>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</si>
  <si>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</si>
  <si>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</si>
  <si>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</si>
  <si>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</si>
  <si>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</si>
  <si>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</si>
  <si>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</si>
  <si>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</si>
  <si>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</si>
  <si>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</si>
  <si>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</si>
  <si>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</si>
  <si>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</si>
  <si>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</si>
  <si>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</si>
  <si>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</si>
  <si>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</si>
  <si>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</si>
  <si>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</si>
  <si>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</si>
  <si>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</si>
  <si>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</si>
  <si>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</si>
  <si>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</si>
  <si>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</si>
  <si>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</si>
  <si>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</si>
  <si>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</si>
  <si>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</si>
  <si>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</si>
  <si>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</si>
  <si>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</si>
  <si>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</si>
  <si>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</si>
  <si>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</si>
  <si>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</si>
  <si>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</si>
  <si>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</si>
  <si>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</si>
  <si>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</si>
  <si>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</si>
  <si>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</si>
  <si>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</si>
  <si>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</si>
  <si>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</si>
  <si>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</si>
  <si>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</si>
  <si>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</si>
  <si>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</si>
  <si>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</si>
  <si>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</si>
  <si>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</si>
  <si>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</si>
  <si>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</si>
  <si>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</si>
  <si>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</si>
  <si>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</si>
  <si>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</si>
  <si>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</si>
  <si>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</si>
  <si>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</si>
  <si>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</si>
  <si>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</si>
  <si>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</si>
  <si>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</si>
  <si>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</si>
  <si>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</si>
  <si>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</si>
  <si>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</si>
  <si>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</si>
  <si>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</si>
  <si>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</si>
  <si>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</si>
  <si>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</si>
  <si>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</si>
  <si>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</si>
  <si>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</si>
  <si>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</si>
  <si>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</si>
  <si>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</si>
  <si>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</si>
  <si>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</si>
  <si>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</si>
  <si>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</si>
  <si>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</si>
  <si>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</si>
  <si>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</si>
  <si>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</si>
  <si>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</si>
  <si>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</si>
  <si>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</si>
  <si>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</si>
  <si>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</si>
  <si>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</si>
  <si>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</si>
  <si>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</si>
  <si>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</si>
  <si>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</si>
  <si>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</si>
  <si>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</si>
  <si>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</si>
  <si>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</si>
  <si>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</si>
  <si>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</si>
  <si>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</si>
  <si>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</si>
  <si>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</si>
  <si>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</si>
  <si>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</si>
  <si>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</si>
  <si>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</si>
  <si>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</si>
  <si>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</si>
  <si>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</si>
  <si>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</si>
  <si>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</si>
  <si>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</si>
  <si>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</si>
  <si>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</si>
  <si>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</si>
  <si>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</si>
  <si>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</si>
  <si>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</si>
  <si>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</si>
  <si>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</si>
  <si>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</si>
  <si>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</si>
  <si>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</si>
  <si>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</si>
  <si>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</si>
  <si>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</si>
  <si>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</si>
  <si>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</si>
  <si>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</si>
  <si>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</si>
  <si>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</si>
  <si>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</si>
  <si>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</si>
  <si>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</si>
  <si>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</si>
  <si>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</si>
  <si>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</si>
  <si>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</si>
  <si>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</si>
  <si>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</si>
  <si>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</si>
  <si>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</si>
  <si>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</si>
  <si>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</si>
  <si>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</si>
  <si>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</si>
  <si>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</si>
  <si>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</si>
  <si>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</si>
  <si>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</si>
  <si>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</si>
  <si>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</si>
  <si>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</si>
  <si>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</si>
  <si>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</si>
  <si>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</si>
  <si>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</si>
  <si>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</si>
  <si>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</si>
  <si>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</si>
  <si>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</si>
  <si>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</si>
  <si>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</si>
  <si>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</si>
  <si>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</si>
  <si>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</si>
  <si>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</si>
  <si>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</si>
  <si>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</si>
  <si>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</si>
  <si>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</si>
  <si>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</si>
  <si>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</si>
  <si>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</si>
  <si>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</si>
  <si>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</si>
  <si>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</si>
  <si>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</si>
  <si>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</si>
  <si>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</si>
  <si>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</si>
  <si>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</si>
  <si>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</si>
  <si>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</si>
  <si>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</si>
  <si>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</si>
  <si>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</si>
  <si>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</si>
  <si>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</si>
  <si>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</si>
  <si>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</si>
  <si>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</si>
  <si>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</si>
  <si>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</si>
  <si>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</si>
  <si>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</si>
  <si>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</si>
  <si>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</si>
  <si>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</si>
  <si>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</si>
  <si>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</si>
  <si>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</si>
  <si>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</si>
  <si>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</si>
  <si>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</si>
  <si>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</si>
  <si>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</si>
  <si>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</si>
  <si>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</si>
  <si>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</si>
  <si>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</si>
  <si>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</si>
  <si>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</si>
  <si>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</si>
  <si>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</si>
  <si>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</si>
  <si>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</si>
  <si>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</si>
  <si>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</si>
  <si>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</si>
  <si>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</si>
  <si>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</si>
  <si>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</si>
  <si>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</si>
  <si>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</si>
  <si>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</si>
  <si>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</si>
  <si>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</si>
  <si>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</si>
  <si>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</si>
  <si>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</si>
  <si>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</si>
  <si>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</si>
  <si>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</si>
  <si>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</si>
  <si>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</si>
  <si>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</si>
  <si>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</si>
  <si>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</si>
  <si>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</si>
  <si>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</si>
  <si>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</si>
  <si>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</si>
  <si>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</si>
  <si>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</si>
  <si>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</si>
  <si>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</si>
  <si>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</si>
  <si>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</si>
  <si>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</si>
  <si>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</si>
  <si>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</si>
  <si>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</si>
  <si>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</si>
  <si>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</si>
  <si>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</si>
  <si>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</si>
  <si>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</si>
  <si>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</si>
  <si>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</si>
  <si>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</si>
  <si>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</si>
  <si>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</si>
  <si>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</si>
  <si>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</si>
  <si>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</si>
  <si>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</si>
  <si>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</si>
  <si>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</si>
  <si>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</si>
  <si>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</si>
  <si>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</si>
  <si>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</si>
  <si>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</si>
  <si>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</si>
  <si>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</si>
  <si>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</si>
  <si>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</si>
  <si>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</si>
  <si>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</si>
  <si>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</si>
  <si>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</si>
  <si>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</si>
  <si>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</si>
  <si>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</si>
  <si>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</si>
  <si>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</si>
  <si>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</si>
  <si>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</si>
  <si>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</si>
  <si>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</si>
  <si>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</si>
  <si>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</si>
  <si>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</si>
  <si>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</si>
  <si>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</si>
  <si>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</si>
  <si>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</si>
  <si>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</si>
  <si>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</si>
  <si>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</si>
  <si>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</si>
  <si>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</si>
  <si>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</si>
  <si>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</si>
  <si>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</si>
  <si>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</si>
  <si>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</si>
  <si>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</si>
  <si>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</si>
  <si>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</si>
  <si>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</si>
  <si>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</si>
  <si>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</si>
  <si>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</si>
  <si>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</si>
  <si>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</si>
  <si>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</si>
  <si>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</si>
  <si>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</si>
  <si>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</si>
  <si>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</si>
  <si>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</si>
  <si>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</si>
  <si>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</si>
  <si>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</si>
  <si>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</si>
  <si>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</si>
  <si>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</si>
  <si>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</si>
  <si>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</si>
  <si>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</si>
  <si>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</si>
  <si>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</si>
  <si>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</si>
  <si>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</si>
  <si>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</si>
  <si>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</si>
  <si>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</si>
  <si>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</si>
  <si>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</si>
  <si>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</si>
  <si>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</si>
  <si>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</si>
  <si>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</si>
  <si>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</si>
  <si>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</si>
  <si>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</si>
  <si>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</si>
  <si>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</si>
  <si>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</si>
  <si>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</si>
  <si>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</si>
  <si>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</si>
  <si>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</si>
  <si>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</si>
  <si>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</si>
  <si>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</si>
  <si>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</si>
  <si>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</si>
  <si>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</si>
  <si>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</si>
  <si>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</si>
  <si>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</si>
  <si>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</si>
  <si>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</si>
  <si>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</si>
  <si>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</si>
  <si>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</si>
  <si>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</si>
  <si>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</si>
  <si>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</si>
  <si>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</si>
  <si>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</si>
  <si>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</si>
  <si>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</si>
  <si>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</si>
  <si>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</si>
  <si>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</si>
  <si>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</si>
  <si>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</si>
  <si>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</si>
  <si>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</si>
  <si>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</si>
  <si>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</si>
  <si>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</si>
  <si>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</si>
  <si>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</si>
  <si>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</si>
  <si>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</si>
  <si>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</si>
  <si>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</si>
  <si>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</si>
  <si>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</si>
  <si>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</si>
  <si>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</si>
  <si>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</si>
  <si>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</si>
  <si>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</si>
  <si>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</si>
  <si>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</si>
  <si>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</si>
  <si>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</si>
  <si>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</si>
  <si>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</si>
  <si>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</si>
  <si>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</si>
  <si>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</si>
  <si>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</si>
  <si>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</si>
  <si>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</si>
  <si>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</si>
  <si>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</si>
  <si>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</si>
  <si>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</si>
  <si>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</si>
  <si>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</si>
  <si>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</si>
  <si>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</si>
  <si>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</si>
  <si>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</si>
  <si>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</si>
  <si>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</si>
  <si>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</si>
  <si>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</si>
  <si>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</si>
  <si>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</si>
  <si>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</si>
  <si>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</si>
  <si>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</si>
  <si>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</si>
  <si>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</si>
  <si>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</si>
  <si>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</si>
  <si>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</si>
  <si>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</si>
  <si>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</si>
  <si>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</si>
  <si>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</si>
  <si>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</si>
  <si>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</si>
  <si>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</si>
  <si>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</si>
  <si>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</si>
  <si>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</si>
  <si>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</si>
  <si>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</si>
  <si>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</si>
  <si>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</si>
  <si>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</si>
  <si>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</si>
  <si>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</si>
  <si>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</si>
  <si>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</si>
  <si>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</si>
  <si>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</si>
  <si>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</si>
  <si>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</si>
  <si>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</si>
  <si>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</si>
  <si>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</si>
  <si>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</si>
  <si>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</si>
  <si>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</si>
  <si>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</si>
  <si>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</si>
  <si>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</si>
  <si>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</si>
  <si>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</si>
  <si>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</si>
  <si>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</si>
  <si>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</si>
  <si>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</si>
  <si>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</si>
  <si>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</si>
  <si>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Height: 2.5mm</t>
  </si>
  <si>
    <t>Big Monster SLU</t>
  </si>
  <si>
    <t>Jonathan De Paz</t>
  </si>
  <si>
    <t>Centro Comercial Añaza Carrefour Planta 0, Local 16, REVOLUTION TATTOO</t>
  </si>
  <si>
    <t>38111 SANTA CRUZ DE TENERIFE, Islas Canarias</t>
  </si>
  <si>
    <t>Spain</t>
  </si>
  <si>
    <t>Tel: +34 636192355 // +34 922686567</t>
  </si>
  <si>
    <t>Email: Nathan-tinieblas@hotmail.com</t>
  </si>
  <si>
    <t>BLK18A</t>
  </si>
  <si>
    <t>Bulk body jewelry: 100 pcs. pack of 16g (1.2mm) surgical steel eyebrow bananas with 3mm balls</t>
  </si>
  <si>
    <t>316L steel belly banana, 14g (1.6m) with a 8mm and a 5mm bezel set jewel ball using original Czech Preciosa crystals.</t>
  </si>
  <si>
    <t>DACB200</t>
  </si>
  <si>
    <t>Display with 24 pairs of black and gold anodized 316L steel fake plug ear studs - size 6mm to 8mm</t>
  </si>
  <si>
    <t>ITAG</t>
  </si>
  <si>
    <t>Flat dome shaped PVD plated 316L steel dermal anchor top part for internally threaded, 16g (1.2mm) dermal anchor base plate with a height of 2mm - 2.5mm</t>
  </si>
  <si>
    <t>Size: 4mm</t>
  </si>
  <si>
    <t>ITJF4</t>
  </si>
  <si>
    <t>4mm bezel set clear crystal flat head shaped anodized surgical steel dermal anchor top part for internally threaded, 16g (1.2mm) dermal anchor base plate with a height of 2mm - 2.5mm (this item does only fit our dermal anchors and surface bars)</t>
  </si>
  <si>
    <t>LBCZ3IN</t>
  </si>
  <si>
    <t>Internally threaded 316L steel labret, 16g (1.2mm) with an upper 3mm prong set round CZ stone (attachments are made from surgical steel)</t>
  </si>
  <si>
    <t>Cz Color: Jet</t>
  </si>
  <si>
    <t>Cz Color: Garnet</t>
  </si>
  <si>
    <t>Cz Color: Olive</t>
  </si>
  <si>
    <t>NSC18</t>
  </si>
  <si>
    <t>Surgical steel nose screw, 18g (1mm) with a 2mm round crystal top</t>
  </si>
  <si>
    <t>NSTC</t>
  </si>
  <si>
    <t>Anodized surgical steel nose screw, 20g (0.8mm) with 2mm round crystal tops</t>
  </si>
  <si>
    <t>High polished surgical steel hinged segment ring, 16g (1.2mm)</t>
  </si>
  <si>
    <t>PVD plated surgical steel hinged segment ring, 16g (1.2mm)</t>
  </si>
  <si>
    <t>SEL20</t>
  </si>
  <si>
    <t>High polished annealed 316L steel seamless hoop ring, 20g (0.8mm)</t>
  </si>
  <si>
    <t>PVD plated annealed 316L steel seamless hoop ring, 20g (0.8mm)</t>
  </si>
  <si>
    <t>TAJF3</t>
  </si>
  <si>
    <t>Titanium G23 dermal anchor top part with 3mm bezel set crystal (this item does only fit our dermal anchors and surface bars)</t>
  </si>
  <si>
    <t>TAJF4</t>
  </si>
  <si>
    <t>4mm flat shaped titanium G23 dermal anchor top part with crystal for internally threaded, 16g (1.2mm) dermal anchor base plate with a height of 2mm - 2.5mm (this item does only fit our dermal anchors and surface bars)</t>
  </si>
  <si>
    <t>TLBCZIN</t>
  </si>
  <si>
    <t>316L steel internal threading Tragus Labret post, 16g (1.2mm) with an upper 2mm to 5mm prong set round CZ stone for triple tragus piercings</t>
  </si>
  <si>
    <t>Cz Color: AB</t>
  </si>
  <si>
    <t>UBLK304</t>
  </si>
  <si>
    <t>Bulk body jewelry: Assortment of high polished titanium G23 base part for dermal anchor, 14g (1.6mm) with surface piercing with a long hole and a circular holes in the base plate and with a 16g (1.2mm) internal threading connector (this product only fits our dermal anchor top parts)</t>
  </si>
  <si>
    <t>XBN14G</t>
  </si>
  <si>
    <t>ITAG3</t>
  </si>
  <si>
    <t>ITAG4</t>
  </si>
  <si>
    <t>LBCZIN3</t>
  </si>
  <si>
    <t>TLBCZIN3</t>
  </si>
  <si>
    <t>UBLK304C</t>
  </si>
  <si>
    <t>One Thousand Nine Hundred Fifty Seven and 72 cents EUR</t>
  </si>
  <si>
    <t>Pack of 10 pcs. of high polished 316L steel belly banana posts - threading 1.6mm (14g) - length 5/16' - 1'' (8mm - 25mm)</t>
  </si>
  <si>
    <t>Exchange Rate EUR-THB</t>
  </si>
  <si>
    <t>Centro Comercial Añaza Carrefour</t>
  </si>
  <si>
    <t>Planta 0, Local 16, REVOLUTION TATTOO</t>
  </si>
  <si>
    <t xml:space="preserve">38111 SANTA CRUZ DE TENERIFE, Islas Canarias </t>
  </si>
  <si>
    <t>CIF: B76690999</t>
  </si>
  <si>
    <t>Email: Nathan-tinieblas@hotmail.com // bigmonstersupplies@gmail.com</t>
  </si>
  <si>
    <t>Leo</t>
  </si>
  <si>
    <t>Store Credit from last INV #49568 :</t>
  </si>
  <si>
    <t>Free Shipping to Spain via FedEx due to order over 350USD:</t>
  </si>
  <si>
    <t>Discount (7.5% for Orders over 2000 USD):</t>
  </si>
  <si>
    <t>PIERCING</t>
  </si>
  <si>
    <t>One Thousand Eight Hundred Eighty Three and 93 cents EUR</t>
  </si>
  <si>
    <t>Steel nose screw, 18g (1mm) with a 2mm round crystal top</t>
  </si>
  <si>
    <t>Colored steel nose screw, 20g (0.8mm) with 2mm round crystal tops</t>
  </si>
  <si>
    <t>High polished steel hinged segment ring, 16g (1.2mm)</t>
  </si>
  <si>
    <t>Internally threaded 316L steel labret, 16g (1.2mm) with an upper 3mm prong set round cz (attachments are made from steel)</t>
  </si>
  <si>
    <t>316L steel internal threading Tragus Labret post, 16g (1.2mm) with an upper 2mm to 5mm prong set round cz for triple tragus piercings</t>
  </si>
  <si>
    <t>Old code</t>
  </si>
  <si>
    <t>Display with 24 pairs of black and gold colored 316L steel fake plug ear studs - size 6mm to 8mm</t>
  </si>
  <si>
    <t>4mm bezel set clear crystal flat head shaped colored steel body jewelry top part for internally threaded, 16g (1.2mm) body jewelry base plate with a height of 2mm - 2.5mm (this item does only fit our body jewelrys and surface bars)</t>
  </si>
  <si>
    <t>High polished 316L steel seamless hoop ring, 20g (0.8mm)</t>
  </si>
  <si>
    <t>Colored steel hinged segment ring, 16g (1.2mm)</t>
  </si>
  <si>
    <t>Colored 316L steel seamless hoop ring, 20g (0.8mm)</t>
  </si>
  <si>
    <t>Flat dome shaped colored 316L steel body jewelry top part for internally threaded, 16g (1.2mm) body jewelry base plate with a height of 2mm - 2.5mm</t>
  </si>
  <si>
    <t>Body jewelry top part with 3mm bezel set crystal (this item does only fit our body jewelrys and surface bars)</t>
  </si>
  <si>
    <t>4mm flat shaped body jewelry top part with crystal for internally threaded, 16g (1.2mm) body jewelry base plate with a height of 2mm - 2.5mm (this item does only fit our body jewelrys and surface bars)</t>
  </si>
  <si>
    <t>Discount (7.5% for Orders over 1940 EUR):</t>
  </si>
  <si>
    <t>Free Shipping to Spain via FedEx due to order over 339EUR:</t>
  </si>
  <si>
    <t>Bulk body jewelry: Assortment of high polished base part for body jewelry, 14g (1.6mm) with a long hole and a circular holes in the base plate and with a 16g (1.2mm) internal threading connector (this product only fits our body jewelry top parts)</t>
  </si>
  <si>
    <t>316L steel belly banana, 14g (1.6m) with a 8mm and a 5mm bezel set jewel ball using crystals.</t>
  </si>
  <si>
    <t>Bulk body jewelry: 100 pcs. pack of 16g (1.2mm) steel eyebrow bananas with 3mm balls</t>
  </si>
  <si>
    <t>Imitation jewelry: Steel Belly Bananas, Steel Labrets, Steel Nose Screws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</si>
</sst>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cellStyleXfs>
  <cellXfs count="15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19" xfId="0" applyFont="1" applyBorder="1"/>
    <xf numFmtId="0" fontId="18" fillId="2" borderId="20" xfId="0" applyFont="1" applyFill="1" applyBorder="1"/>
    <xf numFmtId="0" fontId="1" fillId="0" borderId="46" xfId="0" applyFont="1" applyBorder="1" applyAlignment="1">
      <alignment horizontal="right"/>
    </xf>
    <xf numFmtId="0" fontId="18" fillId="3" borderId="13" xfId="0" applyFont="1" applyFill="1" applyBorder="1" applyAlignment="1">
      <alignment horizontal="center" vertical="center" wrapText="1"/>
    </xf>
    <xf numFmtId="0" fontId="18" fillId="3" borderId="20" xfId="0" applyFont="1" applyFill="1" applyBorder="1" applyAlignment="1">
      <alignment horizontal="center" vertical="center" wrapText="1"/>
    </xf>
    <xf numFmtId="0" fontId="31" fillId="3" borderId="20" xfId="0" applyFont="1" applyFill="1" applyBorder="1" applyAlignment="1">
      <alignment horizontal="center"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7" fontId="1" fillId="2" borderId="19"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8" fillId="3" borderId="12" xfId="0" applyFont="1" applyFill="1" applyBorder="1" applyAlignment="1">
      <alignment horizontal="center" vertical="center" wrapText="1"/>
    </xf>
    <xf numFmtId="0" fontId="18" fillId="3" borderId="22" xfId="0" applyFont="1" applyFill="1" applyBorder="1" applyAlignment="1">
      <alignment horizontal="center" vertical="center" wrapText="1"/>
    </xf>
  </cellXfs>
  <cellStyles count="5339">
    <cellStyle name="Comma 2" xfId="7" xr:uid="{465163D0-CF00-48E1-AFC4-C412467A0DD7}"/>
    <cellStyle name="Comma 2 2" xfId="4430" xr:uid="{CDEA1D2A-454C-40DA-B6DE-66E506048140}"/>
    <cellStyle name="Comma 2 2 2" xfId="4755" xr:uid="{57BD3C40-1D33-4235-B8AA-04D3794B7BF5}"/>
    <cellStyle name="Comma 2 2 2 2" xfId="5326" xr:uid="{B7C02C43-1FD1-4B42-8AF0-887929E6B8B0}"/>
    <cellStyle name="Comma 2 2 3" xfId="4591" xr:uid="{C1ECCC49-FE32-4E12-82BA-ADF35F85CCC5}"/>
    <cellStyle name="Comma 3" xfId="4318" xr:uid="{2A65FCFA-6668-477B-B62A-287CD64E870A}"/>
    <cellStyle name="Comma 3 2" xfId="4432" xr:uid="{BA775A0B-259E-4038-97A8-9F51040019F4}"/>
    <cellStyle name="Comma 3 2 2" xfId="4756" xr:uid="{55E87811-9F1E-49B5-9FC0-2D3A7A3800FA}"/>
    <cellStyle name="Comma 3 2 2 2" xfId="5327" xr:uid="{3159A804-B92D-4FB8-B9CC-7158458D915E}"/>
    <cellStyle name="Comma 3 2 3" xfId="5325" xr:uid="{F134AF25-DCAC-4FF4-8F81-C98EF6967088}"/>
    <cellStyle name="Currency 10" xfId="8" xr:uid="{4ED15474-9C7B-4AB8-B045-88D33AC9089C}"/>
    <cellStyle name="Currency 10 2" xfId="9" xr:uid="{93E1266E-C577-4DF3-9356-B01FFD9E404A}"/>
    <cellStyle name="Currency 10 2 2" xfId="203" xr:uid="{41D5FC87-B83F-48FD-A8AA-1189DDB11D76}"/>
    <cellStyle name="Currency 10 2 2 2" xfId="4616" xr:uid="{04E0341B-EB8B-4B1F-8A4F-1458F6B2F354}"/>
    <cellStyle name="Currency 10 2 3" xfId="4511" xr:uid="{6363975A-8821-458C-B799-7EE0C2414EBA}"/>
    <cellStyle name="Currency 10 3" xfId="10" xr:uid="{7C7410C1-9895-4A87-AB83-A857B2F7B820}"/>
    <cellStyle name="Currency 10 3 2" xfId="204" xr:uid="{17BBCAFF-1703-43E8-B57A-8AFE56CBA3A3}"/>
    <cellStyle name="Currency 10 3 2 2" xfId="4617" xr:uid="{81F6AF5D-E59E-4F0B-9D8F-3C2A5E8AC78C}"/>
    <cellStyle name="Currency 10 3 3" xfId="4512" xr:uid="{57C8D3F9-2471-4885-B550-BC63EA9CC548}"/>
    <cellStyle name="Currency 10 4" xfId="205" xr:uid="{6DFA05B7-B778-4D2C-87AD-3A4B5ABE7118}"/>
    <cellStyle name="Currency 10 4 2" xfId="4618" xr:uid="{9DD6992C-0277-4D01-87B5-4C2BD0A59039}"/>
    <cellStyle name="Currency 10 5" xfId="4437" xr:uid="{B1108597-3B0E-4638-9E39-F027DB997657}"/>
    <cellStyle name="Currency 10 6" xfId="4510" xr:uid="{F33A539C-9292-4C6E-B4B4-F63F56805419}"/>
    <cellStyle name="Currency 11" xfId="11" xr:uid="{6CBF7C08-598E-4050-B5CD-68C294D68CC2}"/>
    <cellStyle name="Currency 11 2" xfId="12" xr:uid="{27B6771E-E30F-4D8A-AB32-CAF3688F118F}"/>
    <cellStyle name="Currency 11 2 2" xfId="206" xr:uid="{CDFD22B9-2B85-431A-8F2E-F0CABCEAFB08}"/>
    <cellStyle name="Currency 11 2 2 2" xfId="4619" xr:uid="{67017AF0-1778-47E6-AD1C-0FA967ED77A1}"/>
    <cellStyle name="Currency 11 2 3" xfId="4514" xr:uid="{BF1D471B-545C-4E5B-B6F3-9BE11D1BDABB}"/>
    <cellStyle name="Currency 11 3" xfId="13" xr:uid="{3CBB34E4-3465-47BB-A1ED-301D3BB2183E}"/>
    <cellStyle name="Currency 11 3 2" xfId="207" xr:uid="{411344F9-1DC1-49A2-A1C8-E78A3F0442C3}"/>
    <cellStyle name="Currency 11 3 2 2" xfId="4620" xr:uid="{F182706F-C486-4BD7-B3E9-BDA0F7605446}"/>
    <cellStyle name="Currency 11 3 3" xfId="4515" xr:uid="{A74F2C59-1988-4241-8303-84D79399F0D8}"/>
    <cellStyle name="Currency 11 4" xfId="208" xr:uid="{2CD8BCCD-8ABB-455A-BCB5-7786555B0EBE}"/>
    <cellStyle name="Currency 11 4 2" xfId="4621" xr:uid="{82F67E47-A20D-4A53-9CE6-DACAA57862FD}"/>
    <cellStyle name="Currency 11 5" xfId="4319" xr:uid="{457CAE37-AACB-4EA5-BFE7-771619CB61D5}"/>
    <cellStyle name="Currency 11 5 2" xfId="4438" xr:uid="{54CF10F5-49CA-4859-B61F-DE35E2BBA10E}"/>
    <cellStyle name="Currency 11 5 3" xfId="4720" xr:uid="{6378A534-01FA-4B02-9491-C06A8ECE903D}"/>
    <cellStyle name="Currency 11 5 3 2" xfId="5315" xr:uid="{C4232F42-1963-46CF-AD92-488C682E6936}"/>
    <cellStyle name="Currency 11 5 3 3" xfId="4757" xr:uid="{073D1771-9517-4B58-A043-4E271733EBB6}"/>
    <cellStyle name="Currency 11 5 4" xfId="4697" xr:uid="{FD448CD9-6946-48CF-8F3F-A967DFA81FD2}"/>
    <cellStyle name="Currency 11 6" xfId="4513" xr:uid="{D151194F-9905-4575-9346-AD9CDF9E8175}"/>
    <cellStyle name="Currency 12" xfId="14" xr:uid="{461CB836-0B29-413D-9858-B14262CD7482}"/>
    <cellStyle name="Currency 12 2" xfId="15" xr:uid="{994A2C1C-6A66-4F6C-9D62-36211C313F39}"/>
    <cellStyle name="Currency 12 2 2" xfId="209" xr:uid="{1AD09D5D-C23E-486B-A068-006712A1A71E}"/>
    <cellStyle name="Currency 12 2 2 2" xfId="4622" xr:uid="{D8E04FAC-C004-4AEB-B052-21A5D506502B}"/>
    <cellStyle name="Currency 12 2 3" xfId="4517" xr:uid="{FE457E00-BA3A-4731-8080-5D3E6DD77024}"/>
    <cellStyle name="Currency 12 3" xfId="210" xr:uid="{A78407B6-6478-45DD-9032-41F0BFF99315}"/>
    <cellStyle name="Currency 12 3 2" xfId="4623" xr:uid="{BE19891E-3784-4DBE-B8C2-3C65667C088F}"/>
    <cellStyle name="Currency 12 4" xfId="4516" xr:uid="{D845A49F-5C54-4DC1-AC01-7726D68E6FF4}"/>
    <cellStyle name="Currency 13" xfId="16" xr:uid="{1D3A4B09-2F89-476A-8844-49A0538D192F}"/>
    <cellStyle name="Currency 13 2" xfId="4321" xr:uid="{5DABEBB4-302F-4055-9351-36E1CD55B9A3}"/>
    <cellStyle name="Currency 13 3" xfId="4322" xr:uid="{8E13A604-AFC6-4B36-BE08-4AC3D8A62DA4}"/>
    <cellStyle name="Currency 13 3 2" xfId="4759" xr:uid="{5AE7256E-0F68-4380-8091-4044FE0E3130}"/>
    <cellStyle name="Currency 13 4" xfId="4320" xr:uid="{4D215996-3740-49AE-8C1F-945387482E19}"/>
    <cellStyle name="Currency 13 5" xfId="4758" xr:uid="{7A6E7C64-A8BE-4396-8064-B80651047D91}"/>
    <cellStyle name="Currency 14" xfId="17" xr:uid="{0EC68228-9B69-48EA-90C4-7D48AA249F95}"/>
    <cellStyle name="Currency 14 2" xfId="211" xr:uid="{BE0F23BD-6FFD-47DD-A761-3BB202751ACB}"/>
    <cellStyle name="Currency 14 2 2" xfId="4624" xr:uid="{6FF69B8E-8FD3-4498-9D8C-54CC668246A4}"/>
    <cellStyle name="Currency 14 3" xfId="4518" xr:uid="{0EF40B69-2E88-4E53-8475-AF3D130CA0D0}"/>
    <cellStyle name="Currency 15" xfId="4414" xr:uid="{693DFBC8-2997-480C-AFD3-FCCBE5C260DA}"/>
    <cellStyle name="Currency 17" xfId="4323" xr:uid="{30AEBF09-1CC9-461B-AE36-D732BA180931}"/>
    <cellStyle name="Currency 2" xfId="18" xr:uid="{C9193EA7-9125-49C6-A5D9-4081CCAD9AEC}"/>
    <cellStyle name="Currency 2 2" xfId="19" xr:uid="{8F4D7A46-FB41-4763-B0F1-0EAEB4C54FE2}"/>
    <cellStyle name="Currency 2 2 2" xfId="20" xr:uid="{FB947B11-A0AD-4095-A069-EEDFAD343D40}"/>
    <cellStyle name="Currency 2 2 2 2" xfId="21" xr:uid="{FEA257F5-9469-41BB-B3A0-B32F1DEDBFC4}"/>
    <cellStyle name="Currency 2 2 2 2 2" xfId="4760" xr:uid="{EF43A4D8-2C69-4B72-BF97-D4ABC233E2CE}"/>
    <cellStyle name="Currency 2 2 2 3" xfId="22" xr:uid="{C8B4EC12-15C9-4E2B-A0D1-35B81741C828}"/>
    <cellStyle name="Currency 2 2 2 3 2" xfId="212" xr:uid="{69C09CE4-DBC5-4666-A7B8-ADF9888B397F}"/>
    <cellStyle name="Currency 2 2 2 3 2 2" xfId="4625" xr:uid="{27E56995-6D74-47F3-9F1A-871B57986713}"/>
    <cellStyle name="Currency 2 2 2 3 3" xfId="4521" xr:uid="{FF89A78C-E40B-496E-BF33-DC9FC6729BF0}"/>
    <cellStyle name="Currency 2 2 2 4" xfId="213" xr:uid="{447DFFE0-67CE-4D76-A543-85868F948591}"/>
    <cellStyle name="Currency 2 2 2 4 2" xfId="4626" xr:uid="{00E6C65A-C777-47C4-8958-FA8E8AC4F00B}"/>
    <cellStyle name="Currency 2 2 2 5" xfId="4520" xr:uid="{9540B7DA-4E00-4F25-AC89-4E0F226A5166}"/>
    <cellStyle name="Currency 2 2 3" xfId="214" xr:uid="{16240155-28DB-4805-9148-0CE199DADE26}"/>
    <cellStyle name="Currency 2 2 3 2" xfId="4627" xr:uid="{BB26D813-26EE-4376-9C19-D64287AEF534}"/>
    <cellStyle name="Currency 2 2 4" xfId="4519" xr:uid="{3ED61033-D4C9-4B80-BB32-E2A99C03A0FF}"/>
    <cellStyle name="Currency 2 3" xfId="23" xr:uid="{5DD6E910-1672-4B5A-B69A-FC1E565FEB92}"/>
    <cellStyle name="Currency 2 3 2" xfId="215" xr:uid="{6E6DA6BB-A021-4FED-BA9E-3207FA7B82A5}"/>
    <cellStyle name="Currency 2 3 2 2" xfId="4628" xr:uid="{761DA6FF-2C13-4B82-81B9-29CE5C842EEE}"/>
    <cellStyle name="Currency 2 3 3" xfId="4522" xr:uid="{6B0B428B-F548-485A-A918-61EDC139033C}"/>
    <cellStyle name="Currency 2 4" xfId="216" xr:uid="{0702AEB7-78C7-43C1-A001-065C2D9577A2}"/>
    <cellStyle name="Currency 2 4 2" xfId="217" xr:uid="{EB636FE6-7ADE-4C08-A1B1-B4ADA0C72201}"/>
    <cellStyle name="Currency 2 5" xfId="218" xr:uid="{F025514C-B2B9-42C6-921C-735BEE2728E1}"/>
    <cellStyle name="Currency 2 5 2" xfId="219" xr:uid="{B697365E-50DD-440B-AC60-121DD9ED0F08}"/>
    <cellStyle name="Currency 2 6" xfId="220" xr:uid="{959D5F08-BC8D-4415-A69C-E54CFDA8F0C7}"/>
    <cellStyle name="Currency 3" xfId="24" xr:uid="{376B592A-C867-4E36-98DF-3C64A457F17C}"/>
    <cellStyle name="Currency 3 2" xfId="25" xr:uid="{04EBD3DC-A3A1-45FA-91B9-C1F43F38190A}"/>
    <cellStyle name="Currency 3 2 2" xfId="221" xr:uid="{9331A571-2B86-4CDA-9F6E-DB8BA5695A31}"/>
    <cellStyle name="Currency 3 2 2 2" xfId="4629" xr:uid="{4EF8BAE9-EF84-473F-BDC6-A98788ED66E2}"/>
    <cellStyle name="Currency 3 2 3" xfId="4524" xr:uid="{4533D0E2-A7EB-4064-AB37-B9F50CB87F93}"/>
    <cellStyle name="Currency 3 3" xfId="26" xr:uid="{E86A497E-F0FF-48EA-8D44-199DA852CFEB}"/>
    <cellStyle name="Currency 3 3 2" xfId="222" xr:uid="{129A4C66-F278-4CE9-A280-D74BBE6DB229}"/>
    <cellStyle name="Currency 3 3 2 2" xfId="4630" xr:uid="{21E03655-3DB2-4443-B452-D461096F3238}"/>
    <cellStyle name="Currency 3 3 3" xfId="4525" xr:uid="{303B9ACE-81A7-499F-857D-266EE3A5B201}"/>
    <cellStyle name="Currency 3 4" xfId="27" xr:uid="{9EAABD97-D47D-412E-AD8A-1722F7F11E15}"/>
    <cellStyle name="Currency 3 4 2" xfId="223" xr:uid="{2AA9E1E1-E938-4F50-857E-35A06EA6D7C1}"/>
    <cellStyle name="Currency 3 4 2 2" xfId="4631" xr:uid="{836619FC-E503-4AA1-A1A3-F66C5FFB6C54}"/>
    <cellStyle name="Currency 3 4 3" xfId="4526" xr:uid="{296C3363-8E57-429F-A8E1-DA98768CBA02}"/>
    <cellStyle name="Currency 3 5" xfId="224" xr:uid="{78E0E42C-15E3-48CF-99BC-035EC284EEA7}"/>
    <cellStyle name="Currency 3 5 2" xfId="4632" xr:uid="{4F31F1DE-0E9A-40A3-AA78-E479C8133A19}"/>
    <cellStyle name="Currency 3 6" xfId="4523" xr:uid="{4FD5EDB2-C31D-42FD-844B-0277C4979349}"/>
    <cellStyle name="Currency 4" xfId="28" xr:uid="{C9DA70C0-BBF1-4FED-94D7-6715E62C477F}"/>
    <cellStyle name="Currency 4 2" xfId="29" xr:uid="{60A01D97-C0B1-423B-B25F-BFA9BFFB13DB}"/>
    <cellStyle name="Currency 4 2 2" xfId="225" xr:uid="{4795D843-C22D-4D19-947D-F0EC9A11E355}"/>
    <cellStyle name="Currency 4 2 2 2" xfId="4633" xr:uid="{B9403976-3066-4FFC-952C-1CDEA721809D}"/>
    <cellStyle name="Currency 4 2 3" xfId="4528" xr:uid="{232D0DE8-F1A0-40FA-A0A5-4451D9577119}"/>
    <cellStyle name="Currency 4 3" xfId="30" xr:uid="{9A3D5E50-35B6-40B0-ACFD-1EF58E047DAF}"/>
    <cellStyle name="Currency 4 3 2" xfId="226" xr:uid="{2AB1ECE0-9B6D-4680-B565-54E6C9D3487D}"/>
    <cellStyle name="Currency 4 3 2 2" xfId="4634" xr:uid="{53B21A3E-FA4D-4992-BBD5-5D7A27DDBE61}"/>
    <cellStyle name="Currency 4 3 3" xfId="4529" xr:uid="{030F02F2-43F2-43A9-B2CA-F9FECD1C4956}"/>
    <cellStyle name="Currency 4 4" xfId="227" xr:uid="{5E69D15A-5BB7-48E5-B72F-849C22A6CF4F}"/>
    <cellStyle name="Currency 4 4 2" xfId="4635" xr:uid="{112403BE-9B3F-45F9-AC3A-4BAF422B10AF}"/>
    <cellStyle name="Currency 4 5" xfId="4324" xr:uid="{AB0238E4-3BD6-4036-BAFB-CE3CFC05E78A}"/>
    <cellStyle name="Currency 4 5 2" xfId="4439" xr:uid="{10BF316A-8030-4EED-A733-19A6604F548C}"/>
    <cellStyle name="Currency 4 5 3" xfId="4721" xr:uid="{C9FC326B-5E10-4253-9AF4-624383B8801A}"/>
    <cellStyle name="Currency 4 5 3 2" xfId="5316" xr:uid="{0A3E508E-5E0D-47D8-977F-C94DD3FD4A3E}"/>
    <cellStyle name="Currency 4 5 3 3" xfId="4761" xr:uid="{E7C1AEE5-CCC6-441E-899A-B35B6F7577FB}"/>
    <cellStyle name="Currency 4 5 4" xfId="4698" xr:uid="{75BE68A3-B19C-4EB2-B541-0C45BEB074D8}"/>
    <cellStyle name="Currency 4 6" xfId="4527" xr:uid="{98854B44-3D72-4726-B2AD-8B1E2204FA6A}"/>
    <cellStyle name="Currency 5" xfId="31" xr:uid="{E24D8847-3813-4BA2-8621-06A35EFD18DC}"/>
    <cellStyle name="Currency 5 2" xfId="32" xr:uid="{FCCD7D6F-3E70-4C9E-AC1D-32ED8EAC1ADA}"/>
    <cellStyle name="Currency 5 2 2" xfId="228" xr:uid="{97A361DA-26D4-46A0-BD31-894C1546756E}"/>
    <cellStyle name="Currency 5 2 2 2" xfId="4636" xr:uid="{20D2A78A-A828-436B-9B86-D85388800FB4}"/>
    <cellStyle name="Currency 5 2 3" xfId="4530" xr:uid="{7182FB49-3D70-48EB-A43B-45397827DB8C}"/>
    <cellStyle name="Currency 5 3" xfId="4325" xr:uid="{82176FAC-1BC9-4FD3-B672-234ABB878EF7}"/>
    <cellStyle name="Currency 5 3 2" xfId="4440" xr:uid="{610B2A68-2D88-44E3-8A99-22FE0AD76615}"/>
    <cellStyle name="Currency 5 3 2 2" xfId="5306" xr:uid="{B1FC2FDF-BB56-430F-BA57-EB4B7BF9B391}"/>
    <cellStyle name="Currency 5 3 2 3" xfId="4763" xr:uid="{BA27455B-9EFB-464C-813C-1DB283817718}"/>
    <cellStyle name="Currency 5 4" xfId="4762" xr:uid="{DF63F332-5DC4-4806-8E3E-F7B039EA1F64}"/>
    <cellStyle name="Currency 6" xfId="33" xr:uid="{3F2383F4-1B90-4989-948A-26FE58F6BF62}"/>
    <cellStyle name="Currency 6 2" xfId="229" xr:uid="{B445CA8D-9E95-4B85-AD62-36B5D5ABAEA4}"/>
    <cellStyle name="Currency 6 2 2" xfId="4637" xr:uid="{BDB528B7-185B-40E2-B83A-A6A6F225CD23}"/>
    <cellStyle name="Currency 6 3" xfId="4326" xr:uid="{7EB2757D-EB8D-4440-ABC6-D9879EDB7E10}"/>
    <cellStyle name="Currency 6 3 2" xfId="4441" xr:uid="{D2124D5F-3813-4938-B5BC-DABA1BBF5CA9}"/>
    <cellStyle name="Currency 6 3 3" xfId="4722" xr:uid="{83012CD3-25D1-4320-93E4-3E2C60B8EECC}"/>
    <cellStyle name="Currency 6 3 3 2" xfId="5317" xr:uid="{12AC106C-2AEF-4827-9147-BCEB01AB1F4E}"/>
    <cellStyle name="Currency 6 3 3 3" xfId="4764" xr:uid="{8BA182A7-4372-4C7F-82EA-366C0865BE81}"/>
    <cellStyle name="Currency 6 3 4" xfId="4699" xr:uid="{A461C587-F55B-4DCF-9526-F0C53AF3BE8E}"/>
    <cellStyle name="Currency 6 4" xfId="4531" xr:uid="{91068259-18C2-4071-B3A3-33675ADB3700}"/>
    <cellStyle name="Currency 7" xfId="34" xr:uid="{764B3542-EFC5-4117-A3B2-A502E9EB2287}"/>
    <cellStyle name="Currency 7 2" xfId="35" xr:uid="{56BE77FE-C4B7-4057-ACE0-13902F8C17AF}"/>
    <cellStyle name="Currency 7 2 2" xfId="250" xr:uid="{D9D2F963-40DE-4DF0-8E6B-CBE64B0457D1}"/>
    <cellStyle name="Currency 7 2 2 2" xfId="4638" xr:uid="{9D36B0CA-6D73-46F4-9DFE-8ED81D25D90D}"/>
    <cellStyle name="Currency 7 2 3" xfId="4533" xr:uid="{C6B88579-2C98-4396-93D6-37CC5B15E328}"/>
    <cellStyle name="Currency 7 3" xfId="230" xr:uid="{A711C087-8CC0-4C1D-AA17-9ECA9A850C76}"/>
    <cellStyle name="Currency 7 3 2" xfId="4639" xr:uid="{8D61C31C-B2AF-4016-8566-DE353D681E77}"/>
    <cellStyle name="Currency 7 4" xfId="4442" xr:uid="{979A52C8-3402-4B0D-9793-0DA56FABDFFC}"/>
    <cellStyle name="Currency 7 5" xfId="4532" xr:uid="{85B22451-20B3-4758-899D-806B0FB75A30}"/>
    <cellStyle name="Currency 8" xfId="36" xr:uid="{A8E05EE1-6C22-4136-850F-1B623FF60301}"/>
    <cellStyle name="Currency 8 2" xfId="37" xr:uid="{F3A2FB37-1A41-43DC-BC3F-3550C314C91F}"/>
    <cellStyle name="Currency 8 2 2" xfId="231" xr:uid="{2315EE7C-5877-4AE0-AA6B-21742784913F}"/>
    <cellStyle name="Currency 8 2 2 2" xfId="4640" xr:uid="{9040EB74-D6B8-4424-A5BD-8FDA23EAB497}"/>
    <cellStyle name="Currency 8 2 3" xfId="4535" xr:uid="{25AA547D-20B2-4575-BB7F-452205DCFFB5}"/>
    <cellStyle name="Currency 8 3" xfId="38" xr:uid="{1FA3C3BE-E2F3-4310-819F-7F6AB316993D}"/>
    <cellStyle name="Currency 8 3 2" xfId="232" xr:uid="{F1B86D6A-9F2B-4870-B849-0A9F87FED248}"/>
    <cellStyle name="Currency 8 3 2 2" xfId="4641" xr:uid="{3B0B3BC5-BC6F-4D30-BA1E-9C8E8AE128D9}"/>
    <cellStyle name="Currency 8 3 3" xfId="4536" xr:uid="{4870AF5E-07DB-49BB-9B4F-CA9E2D3D2E93}"/>
    <cellStyle name="Currency 8 4" xfId="39" xr:uid="{D1EE3EBA-BA28-4B0F-BB9C-E6586778DF29}"/>
    <cellStyle name="Currency 8 4 2" xfId="233" xr:uid="{688EAFDD-1E3A-4710-BF01-D14F96A2539A}"/>
    <cellStyle name="Currency 8 4 2 2" xfId="4642" xr:uid="{78D0A417-29F6-41F7-B7D9-0E6BA15C7BB3}"/>
    <cellStyle name="Currency 8 4 3" xfId="4537" xr:uid="{897F4E08-70AE-4F9D-AD01-C893956A609E}"/>
    <cellStyle name="Currency 8 5" xfId="234" xr:uid="{F652BC5E-1C86-4208-85C5-FB04075EDEBB}"/>
    <cellStyle name="Currency 8 5 2" xfId="4643" xr:uid="{9C2DD7BB-F9E6-4A13-B24B-841004A1A976}"/>
    <cellStyle name="Currency 8 6" xfId="4443" xr:uid="{4334118F-7470-4245-AC41-EACB9BF99A52}"/>
    <cellStyle name="Currency 8 7" xfId="4534" xr:uid="{C444E157-902B-4CC7-B7F9-D526AB7775D2}"/>
    <cellStyle name="Currency 9" xfId="40" xr:uid="{69B3220F-4976-4008-B08A-EFF51D176982}"/>
    <cellStyle name="Currency 9 2" xfId="41" xr:uid="{3716F32C-0DA4-4922-9874-2EB4EF663B8C}"/>
    <cellStyle name="Currency 9 2 2" xfId="235" xr:uid="{B6F8A22B-DF77-42AA-9A48-1FE1162299A2}"/>
    <cellStyle name="Currency 9 2 2 2" xfId="4644" xr:uid="{ECDEB221-EF38-4663-87E6-07632FEF3D0C}"/>
    <cellStyle name="Currency 9 2 3" xfId="4539" xr:uid="{A57105E3-7890-4191-B756-814D14AFDED1}"/>
    <cellStyle name="Currency 9 3" xfId="42" xr:uid="{DACB3FBD-23BC-4B89-ACB3-1CB1A4E14609}"/>
    <cellStyle name="Currency 9 3 2" xfId="236" xr:uid="{50269543-37D1-485C-881F-26091E9389FF}"/>
    <cellStyle name="Currency 9 3 2 2" xfId="4645" xr:uid="{BF4F3C7A-640E-4C2B-AC53-3B4BF5550B5C}"/>
    <cellStyle name="Currency 9 3 3" xfId="4540" xr:uid="{F855B5B2-2A96-46FD-A1D1-A2D11D8CBC63}"/>
    <cellStyle name="Currency 9 4" xfId="237" xr:uid="{01115271-6254-4850-98F1-3B224022692D}"/>
    <cellStyle name="Currency 9 4 2" xfId="4646" xr:uid="{7BC79BC9-C244-4257-8AE2-F0506DA726F7}"/>
    <cellStyle name="Currency 9 5" xfId="4327" xr:uid="{81399D13-622A-428F-9EFB-F4E534410DB1}"/>
    <cellStyle name="Currency 9 5 2" xfId="4444" xr:uid="{95CA3BD4-9273-481B-A15B-86E79E56410D}"/>
    <cellStyle name="Currency 9 5 3" xfId="4723" xr:uid="{B84B4A8D-A653-442E-BD28-0D6E1D3BF8C8}"/>
    <cellStyle name="Currency 9 5 4" xfId="4700" xr:uid="{B7CBAD39-73FE-4EDB-B045-58EF28F436CB}"/>
    <cellStyle name="Currency 9 6" xfId="4538" xr:uid="{B7BC0E2E-B720-4637-BEC5-E8405989DAC3}"/>
    <cellStyle name="Hyperlink 2" xfId="6" xr:uid="{6CFFD761-E1C4-4FFC-9C82-FDD569F38491}"/>
    <cellStyle name="Hyperlink 3" xfId="202" xr:uid="{095F0A5F-7292-49A9-8493-3DD612911354}"/>
    <cellStyle name="Hyperlink 3 2" xfId="4415" xr:uid="{07B3725A-CEA8-4788-9577-0542C6A8ECD8}"/>
    <cellStyle name="Hyperlink 3 3" xfId="4328" xr:uid="{50B91AD2-199D-4AE5-A039-C9D99ECEEB49}"/>
    <cellStyle name="Hyperlink 4" xfId="4329" xr:uid="{FFC46E5E-CE84-43F0-90FF-F21DFA7C5960}"/>
    <cellStyle name="Normal" xfId="0" builtinId="0"/>
    <cellStyle name="Normal 10" xfId="43" xr:uid="{5F3B7596-9135-40EF-868F-AA17B5DDEBF9}"/>
    <cellStyle name="Normal 10 10" xfId="903" xr:uid="{36CCD2B6-B285-4638-A5D0-3E127C03C78C}"/>
    <cellStyle name="Normal 10 10 2" xfId="2508" xr:uid="{7D6FF4D1-EC66-453B-92AD-52843DAFCDEF}"/>
    <cellStyle name="Normal 10 10 2 2" xfId="4331" xr:uid="{7D37300C-B9CC-4FFC-80B8-6D38ABD372AF}"/>
    <cellStyle name="Normal 10 10 2 3" xfId="4675" xr:uid="{AA64EF9D-5EF3-44F1-9E8C-F4F00B365880}"/>
    <cellStyle name="Normal 10 10 3" xfId="2509" xr:uid="{0BA00D25-EDDE-4C47-A33E-2D4640947EB9}"/>
    <cellStyle name="Normal 10 10 4" xfId="2510" xr:uid="{78CED9EB-1D63-4DD4-9FDB-58343D7833C1}"/>
    <cellStyle name="Normal 10 11" xfId="2511" xr:uid="{C458C8FA-AEA0-457C-959A-9ACDB7168EA6}"/>
    <cellStyle name="Normal 10 11 2" xfId="2512" xr:uid="{53F952A8-4F0C-4F8C-B303-7ECB01E6942F}"/>
    <cellStyle name="Normal 10 11 3" xfId="2513" xr:uid="{B3B95B1A-170F-4FB7-8FF1-899D067A5A3D}"/>
    <cellStyle name="Normal 10 11 4" xfId="2514" xr:uid="{8989F5C9-4C71-4E89-8198-EBEE261C08A8}"/>
    <cellStyle name="Normal 10 12" xfId="2515" xr:uid="{D83BFEF2-B310-4862-8E9E-F047B7CA3016}"/>
    <cellStyle name="Normal 10 12 2" xfId="2516" xr:uid="{BCBCA655-11B5-48FA-91F8-919AF18F9664}"/>
    <cellStyle name="Normal 10 13" xfId="2517" xr:uid="{E1E36D1E-48DE-474E-9593-4E7E06985A7E}"/>
    <cellStyle name="Normal 10 14" xfId="2518" xr:uid="{9C61CB44-2FEA-46B4-A526-F6BD7C1AD332}"/>
    <cellStyle name="Normal 10 15" xfId="2519" xr:uid="{269528FB-8622-4F15-877B-6F3FB5113075}"/>
    <cellStyle name="Normal 10 2" xfId="44" xr:uid="{4977ED31-2BC2-466B-B0BF-F919B67D560D}"/>
    <cellStyle name="Normal 10 2 10" xfId="2520" xr:uid="{CC3FDE38-8E71-4DB8-9AC1-64451126C88E}"/>
    <cellStyle name="Normal 10 2 11" xfId="2521" xr:uid="{C1F142A7-3D93-4435-8EC8-A6FC47E3DC34}"/>
    <cellStyle name="Normal 10 2 2" xfId="45" xr:uid="{56215188-49D5-4D35-B8BF-58C03A724AE5}"/>
    <cellStyle name="Normal 10 2 2 2" xfId="46" xr:uid="{708013FC-1B57-47A4-A528-429D3A01F692}"/>
    <cellStyle name="Normal 10 2 2 2 2" xfId="238" xr:uid="{D49EF5D1-C99C-491B-A353-005C61F8048B}"/>
    <cellStyle name="Normal 10 2 2 2 2 2" xfId="454" xr:uid="{008187F2-9EE1-4EEE-AB52-F62B0BF1071C}"/>
    <cellStyle name="Normal 10 2 2 2 2 2 2" xfId="455" xr:uid="{BFD5FB0C-C634-4A69-A4D3-EEB69BAEDC92}"/>
    <cellStyle name="Normal 10 2 2 2 2 2 2 2" xfId="904" xr:uid="{705755C4-FA0C-4E7F-B014-604A6AF73B74}"/>
    <cellStyle name="Normal 10 2 2 2 2 2 2 2 2" xfId="905" xr:uid="{F79925DC-2564-49FA-AA90-458D89C04833}"/>
    <cellStyle name="Normal 10 2 2 2 2 2 2 3" xfId="906" xr:uid="{526CC19A-7C1F-42A9-A1BB-907506885089}"/>
    <cellStyle name="Normal 10 2 2 2 2 2 3" xfId="907" xr:uid="{DE682B0F-E69D-4CEB-87A8-9B1C8698E508}"/>
    <cellStyle name="Normal 10 2 2 2 2 2 3 2" xfId="908" xr:uid="{3A1205FC-745F-4A98-BCB7-955056EE6BFA}"/>
    <cellStyle name="Normal 10 2 2 2 2 2 4" xfId="909" xr:uid="{7EDF0E44-A0C3-4799-83CF-A4A6060A6C3C}"/>
    <cellStyle name="Normal 10 2 2 2 2 3" xfId="456" xr:uid="{34983B18-E3FD-4B20-A55B-629232A75A6D}"/>
    <cellStyle name="Normal 10 2 2 2 2 3 2" xfId="910" xr:uid="{F7B52FB9-F3F3-426E-8476-2841C5C488E1}"/>
    <cellStyle name="Normal 10 2 2 2 2 3 2 2" xfId="911" xr:uid="{7AA28DD5-AF7B-4198-AFDE-0C6D9F428755}"/>
    <cellStyle name="Normal 10 2 2 2 2 3 3" xfId="912" xr:uid="{1FAA2A4A-BF52-4B01-B8CD-33B9915CF091}"/>
    <cellStyle name="Normal 10 2 2 2 2 3 4" xfId="2522" xr:uid="{4DA26097-3EB1-4BFD-AD3B-C84D81E2F55B}"/>
    <cellStyle name="Normal 10 2 2 2 2 4" xfId="913" xr:uid="{15A902FC-7B2E-4D56-BAE7-9D0F838527DC}"/>
    <cellStyle name="Normal 10 2 2 2 2 4 2" xfId="914" xr:uid="{A9177F3E-7DC0-482E-BD35-D09418E11865}"/>
    <cellStyle name="Normal 10 2 2 2 2 5" xfId="915" xr:uid="{ECA3174E-C2B7-4CFE-ABDD-5EFE90BB0288}"/>
    <cellStyle name="Normal 10 2 2 2 2 6" xfId="2523" xr:uid="{23E0203D-398E-4754-81B4-43FD5AA5D485}"/>
    <cellStyle name="Normal 10 2 2 2 3" xfId="239" xr:uid="{2946B71F-093C-4075-A35B-13602DDEB571}"/>
    <cellStyle name="Normal 10 2 2 2 3 2" xfId="457" xr:uid="{8C7E3FA5-EA56-4199-8E38-A476E6EF44FC}"/>
    <cellStyle name="Normal 10 2 2 2 3 2 2" xfId="458" xr:uid="{AB7942C1-A2C0-4DCA-92AF-2C1269166481}"/>
    <cellStyle name="Normal 10 2 2 2 3 2 2 2" xfId="916" xr:uid="{7F5CAFCD-B453-40B1-90CC-D541C77659B6}"/>
    <cellStyle name="Normal 10 2 2 2 3 2 2 2 2" xfId="917" xr:uid="{8A8D97E0-70AC-4E66-8EC8-C111FB103A13}"/>
    <cellStyle name="Normal 10 2 2 2 3 2 2 3" xfId="918" xr:uid="{22F9B4C9-EE9B-43EA-8F1D-88BFB3F2CA62}"/>
    <cellStyle name="Normal 10 2 2 2 3 2 3" xfId="919" xr:uid="{1FC15B09-911A-42EA-A2F7-A044A613F3EF}"/>
    <cellStyle name="Normal 10 2 2 2 3 2 3 2" xfId="920" xr:uid="{1B0591A1-0B7C-438E-B693-1BDE34C4B6E7}"/>
    <cellStyle name="Normal 10 2 2 2 3 2 4" xfId="921" xr:uid="{140EA8C5-A115-42E6-B21D-F86A9880F77F}"/>
    <cellStyle name="Normal 10 2 2 2 3 3" xfId="459" xr:uid="{CA0D1C58-E82A-488D-A2BA-E3827FEB6957}"/>
    <cellStyle name="Normal 10 2 2 2 3 3 2" xfId="922" xr:uid="{DC820A2E-CD12-4202-8FA3-813056D9B718}"/>
    <cellStyle name="Normal 10 2 2 2 3 3 2 2" xfId="923" xr:uid="{E5707A46-696D-4A96-9667-A0BB1425C905}"/>
    <cellStyle name="Normal 10 2 2 2 3 3 3" xfId="924" xr:uid="{74645C42-B4DE-4FB8-ADA6-90D93ACC0F7C}"/>
    <cellStyle name="Normal 10 2 2 2 3 4" xfId="925" xr:uid="{4D83C167-1965-4F6D-8853-B01F798332CA}"/>
    <cellStyle name="Normal 10 2 2 2 3 4 2" xfId="926" xr:uid="{BFAC52C6-F2BE-4B67-8101-7D0CCB4CA7C4}"/>
    <cellStyle name="Normal 10 2 2 2 3 5" xfId="927" xr:uid="{C1795EE4-A62F-4EA7-8860-15C0BCCFB498}"/>
    <cellStyle name="Normal 10 2 2 2 4" xfId="460" xr:uid="{58FE67A6-5140-4431-B36C-3F6D8956FFB4}"/>
    <cellStyle name="Normal 10 2 2 2 4 2" xfId="461" xr:uid="{765C922A-6A3F-455C-AB24-C64483C0F9B8}"/>
    <cellStyle name="Normal 10 2 2 2 4 2 2" xfId="928" xr:uid="{9FAC2A3A-89EB-4F29-98AA-903DF733FAF8}"/>
    <cellStyle name="Normal 10 2 2 2 4 2 2 2" xfId="929" xr:uid="{B9EFE062-8932-4F56-A0D4-9FAB93049BEB}"/>
    <cellStyle name="Normal 10 2 2 2 4 2 3" xfId="930" xr:uid="{5F4C1079-9AD6-4DD6-9381-CA445A1CB26B}"/>
    <cellStyle name="Normal 10 2 2 2 4 3" xfId="931" xr:uid="{71E96AEF-8A9C-41B9-A0AF-39C7CAAF77E3}"/>
    <cellStyle name="Normal 10 2 2 2 4 3 2" xfId="932" xr:uid="{C9286BE9-701B-40CB-A430-2C229BB98902}"/>
    <cellStyle name="Normal 10 2 2 2 4 4" xfId="933" xr:uid="{53EB0270-0D11-416F-8539-22C9EA494959}"/>
    <cellStyle name="Normal 10 2 2 2 5" xfId="462" xr:uid="{EA7079BB-84B7-4ABC-98F8-F36959EF4D72}"/>
    <cellStyle name="Normal 10 2 2 2 5 2" xfId="934" xr:uid="{F68E0A4C-C734-4CBC-A306-83617C2B71BF}"/>
    <cellStyle name="Normal 10 2 2 2 5 2 2" xfId="935" xr:uid="{7367F017-E9F8-4F0D-8C43-FB360688C862}"/>
    <cellStyle name="Normal 10 2 2 2 5 3" xfId="936" xr:uid="{C2E65A6E-1B14-4B96-8A4F-BCC30DC0F0F4}"/>
    <cellStyle name="Normal 10 2 2 2 5 4" xfId="2524" xr:uid="{0D95CAAA-4369-4FDE-85ED-99A7B8EA9E78}"/>
    <cellStyle name="Normal 10 2 2 2 6" xfId="937" xr:uid="{835A6C7F-1C62-467B-8900-14D1DBF4CB4B}"/>
    <cellStyle name="Normal 10 2 2 2 6 2" xfId="938" xr:uid="{60BCD26E-F066-4D36-88E0-2804F647697E}"/>
    <cellStyle name="Normal 10 2 2 2 7" xfId="939" xr:uid="{3B0B3C0C-3288-4931-ABEB-94F7C5E9944B}"/>
    <cellStyle name="Normal 10 2 2 2 8" xfId="2525" xr:uid="{7CEF00CB-49C7-4B97-A3E2-DF786B03E6F8}"/>
    <cellStyle name="Normal 10 2 2 3" xfId="240" xr:uid="{CFDB85A0-3140-4F69-AC5F-B6C6F8FF62FC}"/>
    <cellStyle name="Normal 10 2 2 3 2" xfId="463" xr:uid="{7B06186C-22DF-41ED-B90C-29380DA9B0D3}"/>
    <cellStyle name="Normal 10 2 2 3 2 2" xfId="464" xr:uid="{5045971B-EE56-48B4-953E-29EF34DC1E4F}"/>
    <cellStyle name="Normal 10 2 2 3 2 2 2" xfId="940" xr:uid="{EF975533-A006-45AE-9991-3A325A9C3307}"/>
    <cellStyle name="Normal 10 2 2 3 2 2 2 2" xfId="941" xr:uid="{5C16CF5A-B8C5-41DA-A8E1-BB9176F7ECC7}"/>
    <cellStyle name="Normal 10 2 2 3 2 2 3" xfId="942" xr:uid="{BDD520DB-6A08-480C-A658-406AA9FA0EB6}"/>
    <cellStyle name="Normal 10 2 2 3 2 3" xfId="943" xr:uid="{9DF319BF-849F-4803-8B12-BF86254EB50A}"/>
    <cellStyle name="Normal 10 2 2 3 2 3 2" xfId="944" xr:uid="{21F38805-8C94-4D6F-983B-36462AB67C3D}"/>
    <cellStyle name="Normal 10 2 2 3 2 4" xfId="945" xr:uid="{7C5201B8-E466-49CE-9D82-FB203818676B}"/>
    <cellStyle name="Normal 10 2 2 3 3" xfId="465" xr:uid="{E0D0DCC0-516B-45D4-A249-D9A593350A77}"/>
    <cellStyle name="Normal 10 2 2 3 3 2" xfId="946" xr:uid="{DD4EDED1-9239-40F9-8CFA-825D0612BD72}"/>
    <cellStyle name="Normal 10 2 2 3 3 2 2" xfId="947" xr:uid="{530742AD-CE91-4050-8274-CBE7CA97C916}"/>
    <cellStyle name="Normal 10 2 2 3 3 3" xfId="948" xr:uid="{007C52B8-BE5C-4D11-9289-D866AF75FB49}"/>
    <cellStyle name="Normal 10 2 2 3 3 4" xfId="2526" xr:uid="{FFD6571E-1BCE-4B2D-A3F1-906911B38C57}"/>
    <cellStyle name="Normal 10 2 2 3 4" xfId="949" xr:uid="{71E794EC-1402-4635-8DD0-22F0222BC654}"/>
    <cellStyle name="Normal 10 2 2 3 4 2" xfId="950" xr:uid="{8071A628-15FD-4593-BDB6-C56FE86E4CE1}"/>
    <cellStyle name="Normal 10 2 2 3 5" xfId="951" xr:uid="{61AC5861-12C9-42C6-A1C8-2D76CD992259}"/>
    <cellStyle name="Normal 10 2 2 3 6" xfId="2527" xr:uid="{EB7AA939-E205-4F7F-8E4F-4F18A4BBC068}"/>
    <cellStyle name="Normal 10 2 2 4" xfId="241" xr:uid="{39D09EC1-72A4-4FFA-AC8A-242236CE43DF}"/>
    <cellStyle name="Normal 10 2 2 4 2" xfId="466" xr:uid="{815BB50B-9DDC-4B9D-9EC8-AB78AA224188}"/>
    <cellStyle name="Normal 10 2 2 4 2 2" xfId="467" xr:uid="{797107E9-1156-405D-A20F-1CD6DCE6F7F4}"/>
    <cellStyle name="Normal 10 2 2 4 2 2 2" xfId="952" xr:uid="{47D8BECC-ED00-43A8-8D52-6E509B554F22}"/>
    <cellStyle name="Normal 10 2 2 4 2 2 2 2" xfId="953" xr:uid="{EA3BCC6E-3C81-48EB-A234-AB20DDFCABCE}"/>
    <cellStyle name="Normal 10 2 2 4 2 2 3" xfId="954" xr:uid="{2A33D07F-6B5F-4A35-8CE3-3CB2DD71BF15}"/>
    <cellStyle name="Normal 10 2 2 4 2 3" xfId="955" xr:uid="{D9AC287B-24B8-42EA-B69D-8A80C805DC23}"/>
    <cellStyle name="Normal 10 2 2 4 2 3 2" xfId="956" xr:uid="{2CFC0D52-E2ED-421D-BB7A-671153786F6B}"/>
    <cellStyle name="Normal 10 2 2 4 2 4" xfId="957" xr:uid="{D151D167-4C70-4642-8614-1825D2A00A46}"/>
    <cellStyle name="Normal 10 2 2 4 3" xfId="468" xr:uid="{EE9ED336-C33F-476D-A52D-1DDFBD78A995}"/>
    <cellStyle name="Normal 10 2 2 4 3 2" xfId="958" xr:uid="{F4C5027A-991E-49EE-B2F5-25EC725DE77C}"/>
    <cellStyle name="Normal 10 2 2 4 3 2 2" xfId="959" xr:uid="{FBB742FE-E79F-484A-A079-8873E64DD806}"/>
    <cellStyle name="Normal 10 2 2 4 3 3" xfId="960" xr:uid="{C10D0C60-F53F-4644-921B-24A33D113015}"/>
    <cellStyle name="Normal 10 2 2 4 4" xfId="961" xr:uid="{7D115D58-C120-4253-82D7-2C6DB9208D9A}"/>
    <cellStyle name="Normal 10 2 2 4 4 2" xfId="962" xr:uid="{97FC8B0D-C5DE-4BC8-9FB6-B23676E34D8B}"/>
    <cellStyle name="Normal 10 2 2 4 5" xfId="963" xr:uid="{AD35B092-2681-4EC7-9443-560EF106F79F}"/>
    <cellStyle name="Normal 10 2 2 5" xfId="242" xr:uid="{8D0D7697-BC03-4282-9B06-167486F57AA9}"/>
    <cellStyle name="Normal 10 2 2 5 2" xfId="469" xr:uid="{87734117-F7FC-458E-8A61-A0EC2F2D7F34}"/>
    <cellStyle name="Normal 10 2 2 5 2 2" xfId="964" xr:uid="{20588721-481B-488E-8845-47E267B7B845}"/>
    <cellStyle name="Normal 10 2 2 5 2 2 2" xfId="965" xr:uid="{9A263E13-DC03-4EB6-925C-0F823501CADB}"/>
    <cellStyle name="Normal 10 2 2 5 2 3" xfId="966" xr:uid="{B2A0BBB6-11A9-40AA-ABF8-EAF1195D09C2}"/>
    <cellStyle name="Normal 10 2 2 5 3" xfId="967" xr:uid="{53ADD69B-7E16-4EC2-9A7C-A77B3C362060}"/>
    <cellStyle name="Normal 10 2 2 5 3 2" xfId="968" xr:uid="{A8295BBE-CF75-4D1B-BDB1-6D635E0E3163}"/>
    <cellStyle name="Normal 10 2 2 5 4" xfId="969" xr:uid="{FDC5D823-B5F0-414D-92EA-6E2C6ACA58FC}"/>
    <cellStyle name="Normal 10 2 2 6" xfId="470" xr:uid="{FBABF6C9-7BE7-4222-AC43-B15DCD83EC54}"/>
    <cellStyle name="Normal 10 2 2 6 2" xfId="970" xr:uid="{1383E946-DEF3-44F3-AB64-7A6C405655AB}"/>
    <cellStyle name="Normal 10 2 2 6 2 2" xfId="971" xr:uid="{1965C6B5-71C2-4252-A196-9F0850ED5BCC}"/>
    <cellStyle name="Normal 10 2 2 6 2 3" xfId="4333" xr:uid="{D4E1677A-A052-48B2-A8D3-59D127F48633}"/>
    <cellStyle name="Normal 10 2 2 6 3" xfId="972" xr:uid="{AA34E0C8-2332-4D71-8E9A-076EF092990B}"/>
    <cellStyle name="Normal 10 2 2 6 4" xfId="2528" xr:uid="{4BCF45B6-ACCA-4608-BA8F-9AB7670820B1}"/>
    <cellStyle name="Normal 10 2 2 6 4 2" xfId="4564" xr:uid="{13D6CBF6-BB59-413F-9877-F631633C1BC7}"/>
    <cellStyle name="Normal 10 2 2 6 4 3" xfId="4676" xr:uid="{658DF891-C973-45CC-B3C6-FF4C19C5F783}"/>
    <cellStyle name="Normal 10 2 2 6 4 4" xfId="4602" xr:uid="{9B264F50-50C5-4176-B829-E9064BDBCF91}"/>
    <cellStyle name="Normal 10 2 2 7" xfId="973" xr:uid="{1528A1FD-4290-476A-AE36-3A6BC5F99695}"/>
    <cellStyle name="Normal 10 2 2 7 2" xfId="974" xr:uid="{820597DD-9E62-4206-B36F-79C4D48F4D0B}"/>
    <cellStyle name="Normal 10 2 2 8" xfId="975" xr:uid="{D5672A08-5E50-4E4F-9894-13E121B8A56C}"/>
    <cellStyle name="Normal 10 2 2 9" xfId="2529" xr:uid="{4768E033-FDC0-427C-B117-E706E13F7A26}"/>
    <cellStyle name="Normal 10 2 3" xfId="47" xr:uid="{99999B96-DABA-43CA-8D78-B1D981604F35}"/>
    <cellStyle name="Normal 10 2 3 2" xfId="48" xr:uid="{E1B98A48-D34A-4126-B41D-927CA94BD0BE}"/>
    <cellStyle name="Normal 10 2 3 2 2" xfId="471" xr:uid="{8EDB1556-C5B1-4345-AA4E-65B5A40D09EF}"/>
    <cellStyle name="Normal 10 2 3 2 2 2" xfId="472" xr:uid="{04AC41D4-3CF9-4033-9912-4A983D2A3D0E}"/>
    <cellStyle name="Normal 10 2 3 2 2 2 2" xfId="976" xr:uid="{C0D7546D-2E6E-466A-B6E8-BF93A89488B0}"/>
    <cellStyle name="Normal 10 2 3 2 2 2 2 2" xfId="977" xr:uid="{5FF13198-4597-4E8F-807A-9D9D85C4DF9A}"/>
    <cellStyle name="Normal 10 2 3 2 2 2 3" xfId="978" xr:uid="{7B6AF098-84AE-4C87-A9B8-F72642E77B34}"/>
    <cellStyle name="Normal 10 2 3 2 2 3" xfId="979" xr:uid="{A5EE8D93-7E61-4C6F-886A-F331466524F5}"/>
    <cellStyle name="Normal 10 2 3 2 2 3 2" xfId="980" xr:uid="{0F17C024-CCCF-45A5-BEAD-91AEF18FDB3D}"/>
    <cellStyle name="Normal 10 2 3 2 2 4" xfId="981" xr:uid="{523B8CDE-8142-4252-9C90-4380A97B24D2}"/>
    <cellStyle name="Normal 10 2 3 2 3" xfId="473" xr:uid="{5A0ED6E8-FFFD-44C8-B951-42BABD392416}"/>
    <cellStyle name="Normal 10 2 3 2 3 2" xfId="982" xr:uid="{4A004BF4-0BBF-4395-9DB5-EDC3B3734A5E}"/>
    <cellStyle name="Normal 10 2 3 2 3 2 2" xfId="983" xr:uid="{1864452E-EF83-494F-B388-1B0D1AF99242}"/>
    <cellStyle name="Normal 10 2 3 2 3 3" xfId="984" xr:uid="{10DF659A-F069-4348-8A6C-076BEE1910C1}"/>
    <cellStyle name="Normal 10 2 3 2 3 4" xfId="2530" xr:uid="{40C0757E-043F-450B-97D3-EC8B41B03343}"/>
    <cellStyle name="Normal 10 2 3 2 4" xfId="985" xr:uid="{E4040C79-33C1-4137-9936-7E6A11EAC332}"/>
    <cellStyle name="Normal 10 2 3 2 4 2" xfId="986" xr:uid="{32BB432C-60FF-48BA-A5BA-15E7BCF23870}"/>
    <cellStyle name="Normal 10 2 3 2 5" xfId="987" xr:uid="{76DF67A7-ADF1-4F22-A722-E9FC6C8495C9}"/>
    <cellStyle name="Normal 10 2 3 2 6" xfId="2531" xr:uid="{47B80A9D-1249-4AB5-85E8-F5B26C40E677}"/>
    <cellStyle name="Normal 10 2 3 3" xfId="243" xr:uid="{F93E13E0-467C-4FD5-9599-36A291C31291}"/>
    <cellStyle name="Normal 10 2 3 3 2" xfId="474" xr:uid="{7E25C7B3-19C4-450E-94A1-6D4355DC8073}"/>
    <cellStyle name="Normal 10 2 3 3 2 2" xfId="475" xr:uid="{7CD386C4-176F-41DC-8930-E4A37D2ACA9C}"/>
    <cellStyle name="Normal 10 2 3 3 2 2 2" xfId="988" xr:uid="{E794624F-7665-4633-9A04-318D5AB32FA8}"/>
    <cellStyle name="Normal 10 2 3 3 2 2 2 2" xfId="989" xr:uid="{4A6D1D40-6B39-4F61-8891-EC61252387EC}"/>
    <cellStyle name="Normal 10 2 3 3 2 2 3" xfId="990" xr:uid="{37B5D644-F6A3-4D2E-B5C6-532E85F6ED8B}"/>
    <cellStyle name="Normal 10 2 3 3 2 3" xfId="991" xr:uid="{6FC5F4E5-172D-4791-851B-2399FBF1AE78}"/>
    <cellStyle name="Normal 10 2 3 3 2 3 2" xfId="992" xr:uid="{79E591AF-C424-4661-8B3D-9F6879758045}"/>
    <cellStyle name="Normal 10 2 3 3 2 4" xfId="993" xr:uid="{39E00BCB-1B05-4F80-B88E-A40018BB458B}"/>
    <cellStyle name="Normal 10 2 3 3 3" xfId="476" xr:uid="{A8AB4071-255A-4C9F-A26E-92E95C43FD89}"/>
    <cellStyle name="Normal 10 2 3 3 3 2" xfId="994" xr:uid="{3566E7CC-A0A3-46FF-B779-32FA14B5A120}"/>
    <cellStyle name="Normal 10 2 3 3 3 2 2" xfId="995" xr:uid="{EC56C527-B5B9-4A8D-93E5-67F1CE033D2F}"/>
    <cellStyle name="Normal 10 2 3 3 3 3" xfId="996" xr:uid="{3116060A-E337-4CF1-9880-4EA197C8B24E}"/>
    <cellStyle name="Normal 10 2 3 3 4" xfId="997" xr:uid="{419A1629-1648-485A-969A-8412B7A9E9D3}"/>
    <cellStyle name="Normal 10 2 3 3 4 2" xfId="998" xr:uid="{5E71167B-BB18-4025-A71A-4106ACB541F8}"/>
    <cellStyle name="Normal 10 2 3 3 5" xfId="999" xr:uid="{FCB0FB4B-0C84-4709-A8ED-243534268EE2}"/>
    <cellStyle name="Normal 10 2 3 4" xfId="244" xr:uid="{2EED4418-689E-4B7C-A83A-0B296A1542B8}"/>
    <cellStyle name="Normal 10 2 3 4 2" xfId="477" xr:uid="{ED6228D8-FEC7-4656-9AAE-C20370011CDB}"/>
    <cellStyle name="Normal 10 2 3 4 2 2" xfId="1000" xr:uid="{D4D719A8-18CA-49E2-B5F7-D09C67D8302F}"/>
    <cellStyle name="Normal 10 2 3 4 2 2 2" xfId="1001" xr:uid="{1FDAB265-3DF0-4337-B1B3-8226A05778E2}"/>
    <cellStyle name="Normal 10 2 3 4 2 3" xfId="1002" xr:uid="{E532FE16-A71A-47F6-9F2F-97F024671A67}"/>
    <cellStyle name="Normal 10 2 3 4 3" xfId="1003" xr:uid="{C1362344-C8CE-4481-9A20-8285BDBC5522}"/>
    <cellStyle name="Normal 10 2 3 4 3 2" xfId="1004" xr:uid="{4A105DF9-8240-4C8C-9D0F-D9264D25D963}"/>
    <cellStyle name="Normal 10 2 3 4 4" xfId="1005" xr:uid="{D77B042A-4095-4139-9F4A-E99BC786B095}"/>
    <cellStyle name="Normal 10 2 3 5" xfId="478" xr:uid="{3928AC55-A335-42F8-95BB-203390B646B8}"/>
    <cellStyle name="Normal 10 2 3 5 2" xfId="1006" xr:uid="{A7FE7E74-1DA1-4420-A5CB-C8BFC5769E49}"/>
    <cellStyle name="Normal 10 2 3 5 2 2" xfId="1007" xr:uid="{E97897AB-D1A3-4C68-B2F5-46696A715FAD}"/>
    <cellStyle name="Normal 10 2 3 5 2 3" xfId="4334" xr:uid="{8B658322-F290-46C8-86ED-B3A5C2A10CB0}"/>
    <cellStyle name="Normal 10 2 3 5 3" xfId="1008" xr:uid="{70879093-4F6D-4F94-B764-A4511DE38906}"/>
    <cellStyle name="Normal 10 2 3 5 4" xfId="2532" xr:uid="{808D40CE-657A-488B-B09C-12D5A644504A}"/>
    <cellStyle name="Normal 10 2 3 5 4 2" xfId="4565" xr:uid="{437EC77F-9A12-4EA0-8E86-6905B32E2F91}"/>
    <cellStyle name="Normal 10 2 3 5 4 3" xfId="4677" xr:uid="{B3812278-E527-4800-9B3D-8DD6B3D6A496}"/>
    <cellStyle name="Normal 10 2 3 5 4 4" xfId="4603" xr:uid="{38421984-D19F-4AB3-9BF3-4995C9CCD652}"/>
    <cellStyle name="Normal 10 2 3 6" xfId="1009" xr:uid="{2EBFEE8E-C212-417B-903B-2BA3D20599FD}"/>
    <cellStyle name="Normal 10 2 3 6 2" xfId="1010" xr:uid="{7E818C02-4772-427F-8B68-1C1E22EFBD88}"/>
    <cellStyle name="Normal 10 2 3 7" xfId="1011" xr:uid="{C8D32529-A1CC-4726-AB63-4E05BEAFC5AE}"/>
    <cellStyle name="Normal 10 2 3 8" xfId="2533" xr:uid="{D1B91AD3-4D8B-435D-B88D-B294E0F9B9ED}"/>
    <cellStyle name="Normal 10 2 4" xfId="49" xr:uid="{D4B2E927-7C51-4389-B7E9-4320527BEADB}"/>
    <cellStyle name="Normal 10 2 4 2" xfId="429" xr:uid="{B965C8C9-AC0C-472C-A39C-F868202691FD}"/>
    <cellStyle name="Normal 10 2 4 2 2" xfId="479" xr:uid="{9D32222C-D838-43DC-98BE-C9B5101EC7D6}"/>
    <cellStyle name="Normal 10 2 4 2 2 2" xfId="1012" xr:uid="{85BA7719-3C5D-4060-9A60-E95C7D5AD0A7}"/>
    <cellStyle name="Normal 10 2 4 2 2 2 2" xfId="1013" xr:uid="{CE3D9305-87AB-46A9-903F-FF8B53F01D12}"/>
    <cellStyle name="Normal 10 2 4 2 2 3" xfId="1014" xr:uid="{A14704F0-7058-465F-B9DB-D4916E67B44E}"/>
    <cellStyle name="Normal 10 2 4 2 2 4" xfId="2534" xr:uid="{FBB632E6-03E2-40B7-AD7C-1A9064F8A98B}"/>
    <cellStyle name="Normal 10 2 4 2 3" xfId="1015" xr:uid="{411296CD-E4F9-4B22-9347-993F757FB8CB}"/>
    <cellStyle name="Normal 10 2 4 2 3 2" xfId="1016" xr:uid="{CE2E009A-98F5-40BF-9941-26301F9C1F07}"/>
    <cellStyle name="Normal 10 2 4 2 4" xfId="1017" xr:uid="{AE82407B-7AEC-4CC9-8C80-852B3FAA70B0}"/>
    <cellStyle name="Normal 10 2 4 2 5" xfId="2535" xr:uid="{06AE617F-0194-4087-96AC-D53FC1A53084}"/>
    <cellStyle name="Normal 10 2 4 3" xfId="480" xr:uid="{5D6998EA-4407-40B9-A7BC-B3393CEE2054}"/>
    <cellStyle name="Normal 10 2 4 3 2" xfId="1018" xr:uid="{33A95AA7-0913-42EC-9127-79814E0B0D40}"/>
    <cellStyle name="Normal 10 2 4 3 2 2" xfId="1019" xr:uid="{F99A5870-E428-4C50-848E-FF78F7718F35}"/>
    <cellStyle name="Normal 10 2 4 3 3" xfId="1020" xr:uid="{24BD6332-7087-4894-8E72-DEE5142D128C}"/>
    <cellStyle name="Normal 10 2 4 3 4" xfId="2536" xr:uid="{9943835A-40A0-4B9A-B098-343C686D7C54}"/>
    <cellStyle name="Normal 10 2 4 4" xfId="1021" xr:uid="{CF3F3209-C85B-4058-9ACC-DFBD549D033D}"/>
    <cellStyle name="Normal 10 2 4 4 2" xfId="1022" xr:uid="{745C2500-B540-49A6-9575-C9D058DDD205}"/>
    <cellStyle name="Normal 10 2 4 4 3" xfId="2537" xr:uid="{5E75DF10-D872-47C1-9C32-9B7B518A5F71}"/>
    <cellStyle name="Normal 10 2 4 4 4" xfId="2538" xr:uid="{27F895B0-3812-45F1-B31A-E05AFCEC456E}"/>
    <cellStyle name="Normal 10 2 4 5" xfId="1023" xr:uid="{78648BE8-12C1-492C-ABDF-8B46D0442ED3}"/>
    <cellStyle name="Normal 10 2 4 6" xfId="2539" xr:uid="{F260FAEF-E29A-4175-9DF3-2C780239927D}"/>
    <cellStyle name="Normal 10 2 4 7" xfId="2540" xr:uid="{C2472A5D-40C3-4B64-83B1-CE9E966C91B2}"/>
    <cellStyle name="Normal 10 2 5" xfId="245" xr:uid="{D208EE58-7651-403A-8136-6DE3DCA7A84D}"/>
    <cellStyle name="Normal 10 2 5 2" xfId="481" xr:uid="{CEC9378B-4BEB-4292-AA36-107BBDB1809B}"/>
    <cellStyle name="Normal 10 2 5 2 2" xfId="482" xr:uid="{30ED9ABB-108F-41AD-9321-6E8C86C6E0D9}"/>
    <cellStyle name="Normal 10 2 5 2 2 2" xfId="1024" xr:uid="{55334BF6-FF91-4088-A40E-638EC40B4665}"/>
    <cellStyle name="Normal 10 2 5 2 2 2 2" xfId="1025" xr:uid="{FE10F907-1E56-42A2-8C9F-CE378726EE4D}"/>
    <cellStyle name="Normal 10 2 5 2 2 3" xfId="1026" xr:uid="{2FAD07F9-CC33-4B33-8667-946E6AEBEA99}"/>
    <cellStyle name="Normal 10 2 5 2 3" xfId="1027" xr:uid="{2327389A-42D9-4603-AC05-96D16C2B38D4}"/>
    <cellStyle name="Normal 10 2 5 2 3 2" xfId="1028" xr:uid="{5EB0EDB1-50ED-42CC-B302-2F40DC1567E7}"/>
    <cellStyle name="Normal 10 2 5 2 4" xfId="1029" xr:uid="{EBCF34DE-661A-4E64-8EE3-85E4A877C1A5}"/>
    <cellStyle name="Normal 10 2 5 3" xfId="483" xr:uid="{03E6218A-806B-491A-8A1C-F5B7E4BD616B}"/>
    <cellStyle name="Normal 10 2 5 3 2" xfId="1030" xr:uid="{4E0741D3-CA83-43E8-AABF-5DDEFCB42233}"/>
    <cellStyle name="Normal 10 2 5 3 2 2" xfId="1031" xr:uid="{AEF8B810-F6D1-4961-AD24-BC1DEEB9C84F}"/>
    <cellStyle name="Normal 10 2 5 3 3" xfId="1032" xr:uid="{8A4EB248-FC43-4F50-90F3-492A50623A84}"/>
    <cellStyle name="Normal 10 2 5 3 4" xfId="2541" xr:uid="{B3ACB5FA-F541-49F3-A411-1D7FABCDD613}"/>
    <cellStyle name="Normal 10 2 5 4" xfId="1033" xr:uid="{7D5A3E57-02EA-4F9C-A936-A9E03F985371}"/>
    <cellStyle name="Normal 10 2 5 4 2" xfId="1034" xr:uid="{D88A49B1-78DF-459C-A229-D0FBE0C330DD}"/>
    <cellStyle name="Normal 10 2 5 5" xfId="1035" xr:uid="{37B6D2B8-5F0F-414F-B5F2-4B415201E329}"/>
    <cellStyle name="Normal 10 2 5 6" xfId="2542" xr:uid="{0EEFF8CB-99A4-43CC-A56E-D453C707EFDF}"/>
    <cellStyle name="Normal 10 2 6" xfId="246" xr:uid="{62342298-DC22-4FC1-B4A1-C68E3FD9D8DA}"/>
    <cellStyle name="Normal 10 2 6 2" xfId="484" xr:uid="{EECF89AC-E97F-4951-8DA2-59424FF7A125}"/>
    <cellStyle name="Normal 10 2 6 2 2" xfId="1036" xr:uid="{10C07F10-B709-44C6-BA20-E35EE3B46DE9}"/>
    <cellStyle name="Normal 10 2 6 2 2 2" xfId="1037" xr:uid="{9B566D6C-71B4-470F-A216-C8EF59FD7D83}"/>
    <cellStyle name="Normal 10 2 6 2 3" xfId="1038" xr:uid="{A51F3E11-E5B1-44F1-8034-8674F1C1BE31}"/>
    <cellStyle name="Normal 10 2 6 2 4" xfId="2543" xr:uid="{F05BAE43-14E2-4594-95EC-0F02D35BBAE6}"/>
    <cellStyle name="Normal 10 2 6 3" xfId="1039" xr:uid="{931D7D39-EEB8-403E-AE46-8BD2CE772B43}"/>
    <cellStyle name="Normal 10 2 6 3 2" xfId="1040" xr:uid="{6D9DBEBC-2A4D-4EA7-849D-C62878D27762}"/>
    <cellStyle name="Normal 10 2 6 4" xfId="1041" xr:uid="{5E6D860E-316A-4272-B2BD-3CFC9C4DFD02}"/>
    <cellStyle name="Normal 10 2 6 5" xfId="2544" xr:uid="{F433263F-8D0A-4F9B-98C2-B41AB02F7915}"/>
    <cellStyle name="Normal 10 2 7" xfId="485" xr:uid="{FADA2507-1A76-4610-B17D-26DF90F0D381}"/>
    <cellStyle name="Normal 10 2 7 2" xfId="1042" xr:uid="{E99B4D16-1D4D-42F5-84C0-4AE39C3D6945}"/>
    <cellStyle name="Normal 10 2 7 2 2" xfId="1043" xr:uid="{2CFC3347-85AC-4E6A-A5C3-4A579499621C}"/>
    <cellStyle name="Normal 10 2 7 2 3" xfId="4332" xr:uid="{8CF9AD0A-5503-4FF8-BE31-31B2798D44C4}"/>
    <cellStyle name="Normal 10 2 7 3" xfId="1044" xr:uid="{33259E28-6486-47E8-937C-5BC689C9B5CD}"/>
    <cellStyle name="Normal 10 2 7 4" xfId="2545" xr:uid="{B72C5406-0A8B-463B-8496-0E1A95354B94}"/>
    <cellStyle name="Normal 10 2 7 4 2" xfId="4563" xr:uid="{10FE911E-3A13-4E9F-B7DE-8A99A26AE067}"/>
    <cellStyle name="Normal 10 2 7 4 3" xfId="4678" xr:uid="{58512674-91F2-475E-AA0E-BA4158F3276F}"/>
    <cellStyle name="Normal 10 2 7 4 4" xfId="4601" xr:uid="{A7EF6083-3DC4-443A-80C3-6007F76D9235}"/>
    <cellStyle name="Normal 10 2 8" xfId="1045" xr:uid="{260921A8-B76F-4114-B7B8-62D70BC23844}"/>
    <cellStyle name="Normal 10 2 8 2" xfId="1046" xr:uid="{75228A71-45F4-4FC4-AFDF-C60BB725F701}"/>
    <cellStyle name="Normal 10 2 8 3" xfId="2546" xr:uid="{DC0A326D-7452-4DA0-BFF1-D5D01465D027}"/>
    <cellStyle name="Normal 10 2 8 4" xfId="2547" xr:uid="{BE0BBACC-2605-4C0E-B2CB-369392CCE2C7}"/>
    <cellStyle name="Normal 10 2 9" xfId="1047" xr:uid="{F5FBE499-268C-4DCB-97FC-ED9BEEA7269D}"/>
    <cellStyle name="Normal 10 3" xfId="50" xr:uid="{5DE92B1A-C6A8-4B5C-9516-737983303C52}"/>
    <cellStyle name="Normal 10 3 10" xfId="2548" xr:uid="{4F22A63C-AF16-4985-B58D-1F91E3E463BE}"/>
    <cellStyle name="Normal 10 3 11" xfId="2549" xr:uid="{7A264507-D969-4080-AC89-9480B0A093E5}"/>
    <cellStyle name="Normal 10 3 2" xfId="51" xr:uid="{1DB3C19E-2925-4EA2-A77D-8FAF5946CE93}"/>
    <cellStyle name="Normal 10 3 2 2" xfId="52" xr:uid="{18556481-75EE-4C5F-BFB2-14CF96F50087}"/>
    <cellStyle name="Normal 10 3 2 2 2" xfId="247" xr:uid="{5EEEB7DB-D254-488D-9827-12B770082838}"/>
    <cellStyle name="Normal 10 3 2 2 2 2" xfId="486" xr:uid="{16AB0D5D-3114-4451-92C1-063524B065A8}"/>
    <cellStyle name="Normal 10 3 2 2 2 2 2" xfId="1048" xr:uid="{F220496E-0E03-4B90-A497-3B0DC7CCA55F}"/>
    <cellStyle name="Normal 10 3 2 2 2 2 2 2" xfId="1049" xr:uid="{391D0D19-9EBD-485C-BFA3-9B599F6D5C50}"/>
    <cellStyle name="Normal 10 3 2 2 2 2 3" xfId="1050" xr:uid="{76E8C734-9DA9-43C9-B813-A6858810701D}"/>
    <cellStyle name="Normal 10 3 2 2 2 2 4" xfId="2550" xr:uid="{121AD377-A9FA-47DF-8B26-F1F367196F4B}"/>
    <cellStyle name="Normal 10 3 2 2 2 3" xfId="1051" xr:uid="{86B89590-3FA6-411A-A7D9-20636024ABB2}"/>
    <cellStyle name="Normal 10 3 2 2 2 3 2" xfId="1052" xr:uid="{1BE5D551-AB8E-4C9A-9DA4-4688B498EE34}"/>
    <cellStyle name="Normal 10 3 2 2 2 3 3" xfId="2551" xr:uid="{2A88F069-D1B3-44FF-A5E3-91CA5492C5F3}"/>
    <cellStyle name="Normal 10 3 2 2 2 3 4" xfId="2552" xr:uid="{BB6589B6-616B-4225-9D91-A2B572EE7F72}"/>
    <cellStyle name="Normal 10 3 2 2 2 4" xfId="1053" xr:uid="{B3CDF41B-90DF-42D1-B81C-DB9CCC39F276}"/>
    <cellStyle name="Normal 10 3 2 2 2 5" xfId="2553" xr:uid="{4574C05B-E63A-4CAB-B2E1-D05DB3629437}"/>
    <cellStyle name="Normal 10 3 2 2 2 6" xfId="2554" xr:uid="{4E42D09E-678F-47C6-9B45-42B229EB65FE}"/>
    <cellStyle name="Normal 10 3 2 2 3" xfId="487" xr:uid="{AB1183D5-02A6-4CCB-BCE8-B24CFCCACDF4}"/>
    <cellStyle name="Normal 10 3 2 2 3 2" xfId="1054" xr:uid="{80D99E04-79D1-4E78-9244-78D1C73581C3}"/>
    <cellStyle name="Normal 10 3 2 2 3 2 2" xfId="1055" xr:uid="{77ED7397-527D-4EC9-9A37-72BFD83F52C2}"/>
    <cellStyle name="Normal 10 3 2 2 3 2 3" xfId="2555" xr:uid="{05C47CEF-A4F2-4A16-A2A6-4C78EB220F5C}"/>
    <cellStyle name="Normal 10 3 2 2 3 2 4" xfId="2556" xr:uid="{91238784-DD13-4A27-ACF4-436EC01CEE0F}"/>
    <cellStyle name="Normal 10 3 2 2 3 3" xfId="1056" xr:uid="{530CCD45-883A-475E-875E-1210AEB9C848}"/>
    <cellStyle name="Normal 10 3 2 2 3 4" xfId="2557" xr:uid="{F366C322-A9CC-4CBC-BACD-9E332ACD787E}"/>
    <cellStyle name="Normal 10 3 2 2 3 5" xfId="2558" xr:uid="{014EC1A9-E73E-4314-AD16-1A66DCC79AF9}"/>
    <cellStyle name="Normal 10 3 2 2 4" xfId="1057" xr:uid="{ECA40047-FDA7-4306-A89B-B85A6E1996F3}"/>
    <cellStyle name="Normal 10 3 2 2 4 2" xfId="1058" xr:uid="{0C1B139C-902D-416A-BBB7-3C8BD5EDB3AD}"/>
    <cellStyle name="Normal 10 3 2 2 4 3" xfId="2559" xr:uid="{286C35DD-52CA-48F5-A50B-FCB64B4A2C7F}"/>
    <cellStyle name="Normal 10 3 2 2 4 4" xfId="2560" xr:uid="{D974D59F-49DF-4432-85DA-B6A7194F5F87}"/>
    <cellStyle name="Normal 10 3 2 2 5" xfId="1059" xr:uid="{CD516DD3-22A9-4A07-BC2E-C0EDECCA6F35}"/>
    <cellStyle name="Normal 10 3 2 2 5 2" xfId="2561" xr:uid="{6817A4DA-90B9-4D59-ACEC-05976E422BDD}"/>
    <cellStyle name="Normal 10 3 2 2 5 3" xfId="2562" xr:uid="{92F1D081-C1F9-44FF-9E46-6DCAC01F1916}"/>
    <cellStyle name="Normal 10 3 2 2 5 4" xfId="2563" xr:uid="{D27CA39A-45A1-4DAD-8572-E49F06EFE245}"/>
    <cellStyle name="Normal 10 3 2 2 6" xfId="2564" xr:uid="{FF338CB9-02F4-4ECA-B5AA-52CC6891EB79}"/>
    <cellStyle name="Normal 10 3 2 2 7" xfId="2565" xr:uid="{B3E6C77F-DC63-47CF-A482-C775ABE91859}"/>
    <cellStyle name="Normal 10 3 2 2 8" xfId="2566" xr:uid="{A247EF13-03C0-4A83-AA2F-038CE3BAECC3}"/>
    <cellStyle name="Normal 10 3 2 3" xfId="248" xr:uid="{E3863C82-3C86-4F47-9559-31E7897EA0C0}"/>
    <cellStyle name="Normal 10 3 2 3 2" xfId="488" xr:uid="{6AC78629-1333-4AFF-80F6-BACD0D55FF0D}"/>
    <cellStyle name="Normal 10 3 2 3 2 2" xfId="489" xr:uid="{BECD14E4-7FA1-4FA9-8ECA-16FF273B1452}"/>
    <cellStyle name="Normal 10 3 2 3 2 2 2" xfId="1060" xr:uid="{1202327A-1773-4626-87B5-69DE95B7FE73}"/>
    <cellStyle name="Normal 10 3 2 3 2 2 2 2" xfId="1061" xr:uid="{C7AE8A83-DCA9-4A38-BFEB-0209BC8E4181}"/>
    <cellStyle name="Normal 10 3 2 3 2 2 3" xfId="1062" xr:uid="{262D1A7F-817C-452F-95DC-10E2B08A6944}"/>
    <cellStyle name="Normal 10 3 2 3 2 3" xfId="1063" xr:uid="{B120E3E6-77AE-4D16-8D44-AC9AFEA17B49}"/>
    <cellStyle name="Normal 10 3 2 3 2 3 2" xfId="1064" xr:uid="{01C9F007-F786-4F61-BC59-A39585BA0F5D}"/>
    <cellStyle name="Normal 10 3 2 3 2 4" xfId="1065" xr:uid="{264A87C9-B6F4-49DF-86ED-399D02D23C06}"/>
    <cellStyle name="Normal 10 3 2 3 3" xfId="490" xr:uid="{9B82A85C-5B56-43F3-A5DA-AC4DA6FA17DC}"/>
    <cellStyle name="Normal 10 3 2 3 3 2" xfId="1066" xr:uid="{3FFA4375-7125-4F28-B995-7FA84FC4DCA9}"/>
    <cellStyle name="Normal 10 3 2 3 3 2 2" xfId="1067" xr:uid="{AAAD7E75-0D16-44CF-A683-AAB58D0948FE}"/>
    <cellStyle name="Normal 10 3 2 3 3 3" xfId="1068" xr:uid="{F22C3BD3-8E5F-4370-9FE0-1D2414E854DD}"/>
    <cellStyle name="Normal 10 3 2 3 3 4" xfId="2567" xr:uid="{42C4A5CA-E15B-4DA2-A46A-C9F8F9A7C3B9}"/>
    <cellStyle name="Normal 10 3 2 3 4" xfId="1069" xr:uid="{4AF0F9A7-922C-4C53-9AD5-40ADB1A696B7}"/>
    <cellStyle name="Normal 10 3 2 3 4 2" xfId="1070" xr:uid="{7A2AEE83-C272-44B8-845A-0693D61F532B}"/>
    <cellStyle name="Normal 10 3 2 3 5" xfId="1071" xr:uid="{EC2B05EE-8843-49FC-97A6-5EC8BDBE3034}"/>
    <cellStyle name="Normal 10 3 2 3 6" xfId="2568" xr:uid="{D71404E7-DD2E-4C45-A8A7-32CF2E7B4C75}"/>
    <cellStyle name="Normal 10 3 2 4" xfId="249" xr:uid="{A72840AD-A58A-4B3E-A8C9-5AFF952D3B3E}"/>
    <cellStyle name="Normal 10 3 2 4 2" xfId="491" xr:uid="{D91E6325-137F-4BF5-B25A-DA415A8EA421}"/>
    <cellStyle name="Normal 10 3 2 4 2 2" xfId="1072" xr:uid="{308D8D82-11FA-4514-A83F-0F165CEA1633}"/>
    <cellStyle name="Normal 10 3 2 4 2 2 2" xfId="1073" xr:uid="{3EC44130-5D34-4A6F-A3EA-B08BA6A0EB90}"/>
    <cellStyle name="Normal 10 3 2 4 2 3" xfId="1074" xr:uid="{F09B4848-9EDC-41B5-A4BF-65AD79774CEE}"/>
    <cellStyle name="Normal 10 3 2 4 2 4" xfId="2569" xr:uid="{A0DF8540-7257-4453-A640-7F7AD96B579E}"/>
    <cellStyle name="Normal 10 3 2 4 3" xfId="1075" xr:uid="{1709BF5F-B62B-49B8-B4BE-9114CAE71F84}"/>
    <cellStyle name="Normal 10 3 2 4 3 2" xfId="1076" xr:uid="{56D72D33-31F9-4B6B-B959-45A2BD24633C}"/>
    <cellStyle name="Normal 10 3 2 4 4" xfId="1077" xr:uid="{673DDA9B-76B8-4964-8846-AECD6F3153BD}"/>
    <cellStyle name="Normal 10 3 2 4 5" xfId="2570" xr:uid="{DBEC515F-D827-4AC0-85EA-E11CF84B0426}"/>
    <cellStyle name="Normal 10 3 2 5" xfId="251" xr:uid="{F4DDF68D-AB01-4B51-B565-F4C41191710B}"/>
    <cellStyle name="Normal 10 3 2 5 2" xfId="1078" xr:uid="{D8A5EBBA-E5D4-40F8-B350-15BBB2AB6EC0}"/>
    <cellStyle name="Normal 10 3 2 5 2 2" xfId="1079" xr:uid="{9CF5BAD3-55FD-429E-91BE-5E2356828E87}"/>
    <cellStyle name="Normal 10 3 2 5 3" xfId="1080" xr:uid="{62A38143-C2E7-42C0-8450-8F7076A54FD3}"/>
    <cellStyle name="Normal 10 3 2 5 4" xfId="2571" xr:uid="{BB669293-E9DF-4850-9BB3-18320410E484}"/>
    <cellStyle name="Normal 10 3 2 6" xfId="1081" xr:uid="{028F08AF-BB49-446E-8087-6DD6C056268A}"/>
    <cellStyle name="Normal 10 3 2 6 2" xfId="1082" xr:uid="{A020E407-77B4-42A1-8D82-667D6B3A9B16}"/>
    <cellStyle name="Normal 10 3 2 6 3" xfId="2572" xr:uid="{6855F653-2117-4D93-8DA2-622DA3B30A3E}"/>
    <cellStyle name="Normal 10 3 2 6 4" xfId="2573" xr:uid="{26C643C5-2792-4448-AAEA-D59A436089A0}"/>
    <cellStyle name="Normal 10 3 2 7" xfId="1083" xr:uid="{F5B635FF-14B6-4D05-868F-9635ED36EA39}"/>
    <cellStyle name="Normal 10 3 2 8" xfId="2574" xr:uid="{CFAF6C22-D5FA-45F1-B60A-2F21D2175EA0}"/>
    <cellStyle name="Normal 10 3 2 9" xfId="2575" xr:uid="{EBD5E885-A5E6-48CE-AE68-8EB926771F9F}"/>
    <cellStyle name="Normal 10 3 3" xfId="53" xr:uid="{EDB3A646-8EF2-4C47-AB76-4DC0E7E3B74D}"/>
    <cellStyle name="Normal 10 3 3 2" xfId="54" xr:uid="{C2B07D65-F202-4235-A5C8-0FD3D4CDD4FB}"/>
    <cellStyle name="Normal 10 3 3 2 2" xfId="492" xr:uid="{FE3736F7-7AF0-4B89-9382-03FEAC26A758}"/>
    <cellStyle name="Normal 10 3 3 2 2 2" xfId="1084" xr:uid="{281FA5FA-919A-440F-B00F-C20BBCDD75D7}"/>
    <cellStyle name="Normal 10 3 3 2 2 2 2" xfId="1085" xr:uid="{D9479B0E-9696-4F37-B51F-4DBFDF59D89D}"/>
    <cellStyle name="Normal 10 3 3 2 2 2 2 2" xfId="4445" xr:uid="{B68E9B4A-DFBF-45FA-A63A-7C13F3A6A36D}"/>
    <cellStyle name="Normal 10 3 3 2 2 2 3" xfId="4446" xr:uid="{BD81964B-5740-45E2-832F-279656203AA0}"/>
    <cellStyle name="Normal 10 3 3 2 2 3" xfId="1086" xr:uid="{6A2AD9D6-A6F6-4E51-93AF-A9EDE5A94F7B}"/>
    <cellStyle name="Normal 10 3 3 2 2 3 2" xfId="4447" xr:uid="{2CD1C421-3C37-48B4-A608-7A1CE0D3FFD3}"/>
    <cellStyle name="Normal 10 3 3 2 2 4" xfId="2576" xr:uid="{8AD5AF38-E1F2-48F9-8C03-B9E43F4C09D8}"/>
    <cellStyle name="Normal 10 3 3 2 3" xfId="1087" xr:uid="{2C191077-D2EA-4A8F-8B27-E5796CF5C690}"/>
    <cellStyle name="Normal 10 3 3 2 3 2" xfId="1088" xr:uid="{163EE08C-8FAC-4249-B494-E6912A95994A}"/>
    <cellStyle name="Normal 10 3 3 2 3 2 2" xfId="4448" xr:uid="{19BF028F-C533-4395-821C-E9D72EFE3435}"/>
    <cellStyle name="Normal 10 3 3 2 3 3" xfId="2577" xr:uid="{F3170063-5E43-43CE-A2DA-C6668BCA3F2A}"/>
    <cellStyle name="Normal 10 3 3 2 3 4" xfId="2578" xr:uid="{4E19DA9A-5CE1-4841-924F-F29B7FAA3FB7}"/>
    <cellStyle name="Normal 10 3 3 2 4" xfId="1089" xr:uid="{C99C2AF1-CBBF-4C76-9854-21BEB3BBB910}"/>
    <cellStyle name="Normal 10 3 3 2 4 2" xfId="4449" xr:uid="{015F86B8-E546-478A-9CAA-57EABED40734}"/>
    <cellStyle name="Normal 10 3 3 2 5" xfId="2579" xr:uid="{E3D4F2E1-B222-435D-8AFB-2252C01455F2}"/>
    <cellStyle name="Normal 10 3 3 2 6" xfId="2580" xr:uid="{C0F52255-656D-42B2-BAC6-DE4DD998B251}"/>
    <cellStyle name="Normal 10 3 3 3" xfId="252" xr:uid="{5E6E8956-DDEA-48C9-AE56-A36B0E924FB5}"/>
    <cellStyle name="Normal 10 3 3 3 2" xfId="1090" xr:uid="{0A8EE9A7-8DE8-4B80-A04A-9D0043A8CE38}"/>
    <cellStyle name="Normal 10 3 3 3 2 2" xfId="1091" xr:uid="{EF491A5A-C5A8-4477-A871-6BDB4901AF19}"/>
    <cellStyle name="Normal 10 3 3 3 2 2 2" xfId="4450" xr:uid="{799258BA-BAF4-4B42-8995-F0C40B15F747}"/>
    <cellStyle name="Normal 10 3 3 3 2 3" xfId="2581" xr:uid="{FEBDD4FF-CE51-4109-8312-01CD20CD31FF}"/>
    <cellStyle name="Normal 10 3 3 3 2 4" xfId="2582" xr:uid="{26FB43E2-0BE2-43E3-84F3-0C32CA03FA6A}"/>
    <cellStyle name="Normal 10 3 3 3 3" xfId="1092" xr:uid="{EA43DC3C-B883-45D7-AD93-F8B5A935477B}"/>
    <cellStyle name="Normal 10 3 3 3 3 2" xfId="4451" xr:uid="{3642F01E-6C78-4C5F-84D4-4CF4BCBCFCC9}"/>
    <cellStyle name="Normal 10 3 3 3 4" xfId="2583" xr:uid="{0EB1C0EC-FABF-4D5D-B808-BC4C8B418C9A}"/>
    <cellStyle name="Normal 10 3 3 3 5" xfId="2584" xr:uid="{7ACE0A9F-5887-418A-87B0-DEEE522F5504}"/>
    <cellStyle name="Normal 10 3 3 4" xfId="1093" xr:uid="{0130535D-B3BE-40F5-AAEF-CBE2B9A00714}"/>
    <cellStyle name="Normal 10 3 3 4 2" xfId="1094" xr:uid="{A74F5676-9BAD-4208-98BC-CDFFA98C9898}"/>
    <cellStyle name="Normal 10 3 3 4 2 2" xfId="4452" xr:uid="{AB1395EF-0591-4788-A139-69DC32389C7F}"/>
    <cellStyle name="Normal 10 3 3 4 3" xfId="2585" xr:uid="{3E349A73-A497-41B9-BFFC-899B97BAF4E5}"/>
    <cellStyle name="Normal 10 3 3 4 4" xfId="2586" xr:uid="{3712AFDC-1273-4C5B-A72B-63C5F8920D07}"/>
    <cellStyle name="Normal 10 3 3 5" xfId="1095" xr:uid="{E8AA012D-17F8-4C00-99DF-BF900784CFA7}"/>
    <cellStyle name="Normal 10 3 3 5 2" xfId="2587" xr:uid="{F3650828-1863-473D-8B2E-CC282EE3C767}"/>
    <cellStyle name="Normal 10 3 3 5 3" xfId="2588" xr:uid="{1502BED4-424D-40E1-8BDC-2A418EBB967C}"/>
    <cellStyle name="Normal 10 3 3 5 4" xfId="2589" xr:uid="{D6CF8D98-8868-4400-B28D-83928BAC5891}"/>
    <cellStyle name="Normal 10 3 3 6" xfId="2590" xr:uid="{BEF14011-5A17-449C-80FD-2222A8B8089A}"/>
    <cellStyle name="Normal 10 3 3 7" xfId="2591" xr:uid="{03ABBB34-1C5B-4B1F-B2BB-8BB7AB0AC5BD}"/>
    <cellStyle name="Normal 10 3 3 8" xfId="2592" xr:uid="{A4576327-02B0-4A97-A838-543FD3820918}"/>
    <cellStyle name="Normal 10 3 4" xfId="55" xr:uid="{F25F3FB4-D688-4B24-99D4-DB18DCBFB03A}"/>
    <cellStyle name="Normal 10 3 4 2" xfId="493" xr:uid="{EBBD014C-1324-4F8E-870F-A8B4D5D0395C}"/>
    <cellStyle name="Normal 10 3 4 2 2" xfId="494" xr:uid="{2C552DD5-DEA3-4614-856F-5E949E83B774}"/>
    <cellStyle name="Normal 10 3 4 2 2 2" xfId="1096" xr:uid="{BBC4DFF7-18C8-493E-89F8-17B798CFE56F}"/>
    <cellStyle name="Normal 10 3 4 2 2 2 2" xfId="1097" xr:uid="{84E875DE-E2BE-412C-B085-DA2CBB8ADB4E}"/>
    <cellStyle name="Normal 10 3 4 2 2 3" xfId="1098" xr:uid="{7C888EB9-0FF7-40AF-8D23-75A600A198A3}"/>
    <cellStyle name="Normal 10 3 4 2 2 4" xfId="2593" xr:uid="{BAE5932D-E7CE-4442-84F8-F0EA36E0D6CD}"/>
    <cellStyle name="Normal 10 3 4 2 3" xfId="1099" xr:uid="{18917D7C-B2BD-4E76-8CAC-8171AE76E1FF}"/>
    <cellStyle name="Normal 10 3 4 2 3 2" xfId="1100" xr:uid="{30CC5FF2-1F19-4DE3-95AD-E10CF661BDAB}"/>
    <cellStyle name="Normal 10 3 4 2 4" xfId="1101" xr:uid="{C900F73A-A7DE-4A2A-BDC9-359C77B65B1B}"/>
    <cellStyle name="Normal 10 3 4 2 5" xfId="2594" xr:uid="{883151E5-53E9-433B-8210-78B3338E9191}"/>
    <cellStyle name="Normal 10 3 4 3" xfId="495" xr:uid="{C2702CFD-AFAF-4C1D-83DB-32184276C629}"/>
    <cellStyle name="Normal 10 3 4 3 2" xfId="1102" xr:uid="{8B17EDA0-6C2B-4D8C-A22C-4A1EC75EF759}"/>
    <cellStyle name="Normal 10 3 4 3 2 2" xfId="1103" xr:uid="{23EDE621-7528-4060-B643-BFED3B26DAEB}"/>
    <cellStyle name="Normal 10 3 4 3 3" xfId="1104" xr:uid="{A1931698-DFEE-48F2-AB0E-2CC60CFB8DE6}"/>
    <cellStyle name="Normal 10 3 4 3 4" xfId="2595" xr:uid="{AC4C7365-946D-4647-9C5E-06A654D14DDE}"/>
    <cellStyle name="Normal 10 3 4 4" xfId="1105" xr:uid="{A82BB606-30C9-4417-9889-313F795EA415}"/>
    <cellStyle name="Normal 10 3 4 4 2" xfId="1106" xr:uid="{56E05BB7-D7B4-441B-A244-5FB26C5018DA}"/>
    <cellStyle name="Normal 10 3 4 4 3" xfId="2596" xr:uid="{3689A324-D2B4-40EC-A3FA-E52F4B91BFCF}"/>
    <cellStyle name="Normal 10 3 4 4 4" xfId="2597" xr:uid="{75288942-FCC8-4BC6-99D7-5D882B3CE3B4}"/>
    <cellStyle name="Normal 10 3 4 5" xfId="1107" xr:uid="{59722286-2DE3-428B-91E0-6AEE4D201C79}"/>
    <cellStyle name="Normal 10 3 4 6" xfId="2598" xr:uid="{5FEE5886-A1DC-4C63-BBED-5473F7B4C606}"/>
    <cellStyle name="Normal 10 3 4 7" xfId="2599" xr:uid="{F1FB13B8-CEA3-45D2-AB76-1581A9C38A09}"/>
    <cellStyle name="Normal 10 3 5" xfId="253" xr:uid="{6C68EA06-0F29-41E0-B4A5-B488EA49280B}"/>
    <cellStyle name="Normal 10 3 5 2" xfId="496" xr:uid="{1B318CF8-45C5-4D3C-B0D9-82298492FF3E}"/>
    <cellStyle name="Normal 10 3 5 2 2" xfId="1108" xr:uid="{AEADBA20-F1A1-473A-8346-F12C8651B08D}"/>
    <cellStyle name="Normal 10 3 5 2 2 2" xfId="1109" xr:uid="{3507967B-C99B-4B7E-97C5-3451C975CB4A}"/>
    <cellStyle name="Normal 10 3 5 2 3" xfId="1110" xr:uid="{57212825-44EE-4EC0-B788-1F68A184C85A}"/>
    <cellStyle name="Normal 10 3 5 2 4" xfId="2600" xr:uid="{0F78AE0F-CA31-45A7-BF75-3B37FE775C0C}"/>
    <cellStyle name="Normal 10 3 5 3" xfId="1111" xr:uid="{072A5685-B3FC-43B0-9986-374086C99384}"/>
    <cellStyle name="Normal 10 3 5 3 2" xfId="1112" xr:uid="{05EF7372-DC6E-4DA8-BBC6-C048DF7575A3}"/>
    <cellStyle name="Normal 10 3 5 3 3" xfId="2601" xr:uid="{377D05A6-CC76-42F4-AFEC-130E4F6D7B8E}"/>
    <cellStyle name="Normal 10 3 5 3 4" xfId="2602" xr:uid="{8CB71E98-5EB3-491E-A803-7CCC69AA96D8}"/>
    <cellStyle name="Normal 10 3 5 4" xfId="1113" xr:uid="{5726F5C9-729D-4510-A647-BF606E5AD70F}"/>
    <cellStyle name="Normal 10 3 5 5" xfId="2603" xr:uid="{3182B967-D881-4317-8E7A-DEC97834CCC1}"/>
    <cellStyle name="Normal 10 3 5 6" xfId="2604" xr:uid="{D964A844-E390-45F6-9FCE-32D3A056CAEB}"/>
    <cellStyle name="Normal 10 3 6" xfId="254" xr:uid="{A6F47892-F0E2-4F1C-B404-401528DC8942}"/>
    <cellStyle name="Normal 10 3 6 2" xfId="1114" xr:uid="{48A50830-B5D2-4CB9-B4B7-D8D277C34DF5}"/>
    <cellStyle name="Normal 10 3 6 2 2" xfId="1115" xr:uid="{44326AAD-581C-4353-98EF-34165DDF1415}"/>
    <cellStyle name="Normal 10 3 6 2 3" xfId="2605" xr:uid="{3BD5DE21-D18A-4233-8BB6-26223D82CD15}"/>
    <cellStyle name="Normal 10 3 6 2 4" xfId="2606" xr:uid="{E1D7BB0B-732F-4367-88BC-485BDB989177}"/>
    <cellStyle name="Normal 10 3 6 3" xfId="1116" xr:uid="{D95EB171-D7D8-4B84-BE30-C6D27B2C09FB}"/>
    <cellStyle name="Normal 10 3 6 4" xfId="2607" xr:uid="{DABA4673-6613-402D-A778-9735D6F84398}"/>
    <cellStyle name="Normal 10 3 6 5" xfId="2608" xr:uid="{DDC30325-23E3-475F-9EC3-4CA7F50E6C13}"/>
    <cellStyle name="Normal 10 3 7" xfId="1117" xr:uid="{F0EEA130-83C8-4A7A-90A6-A8ED16F96611}"/>
    <cellStyle name="Normal 10 3 7 2" xfId="1118" xr:uid="{1D0CCF0E-2B01-46B8-9188-90E5150BEB55}"/>
    <cellStyle name="Normal 10 3 7 3" xfId="2609" xr:uid="{FBA1C934-06ED-44ED-921E-AE42433BD349}"/>
    <cellStyle name="Normal 10 3 7 4" xfId="2610" xr:uid="{BFC7A53F-6B3E-4042-B6FC-A89CB8C3F3B6}"/>
    <cellStyle name="Normal 10 3 8" xfId="1119" xr:uid="{64063E6A-1927-46BC-8708-D3719C888CB9}"/>
    <cellStyle name="Normal 10 3 8 2" xfId="2611" xr:uid="{06CDE8FC-D9C9-4C50-A638-1778143C94AB}"/>
    <cellStyle name="Normal 10 3 8 3" xfId="2612" xr:uid="{37FC48F8-27D8-4EA3-8625-4B907BA568AE}"/>
    <cellStyle name="Normal 10 3 8 4" xfId="2613" xr:uid="{829B0EFD-E70E-47B5-B183-DF73CA6D14BC}"/>
    <cellStyle name="Normal 10 3 9" xfId="2614" xr:uid="{4724B378-622D-45C9-BB69-B087ABC87DE2}"/>
    <cellStyle name="Normal 10 4" xfId="56" xr:uid="{7ACCC5CE-867F-45B5-A0F8-EF4348F66DD5}"/>
    <cellStyle name="Normal 10 4 10" xfId="2615" xr:uid="{8A8135A9-3A81-468F-BABF-83B1F97D2150}"/>
    <cellStyle name="Normal 10 4 11" xfId="2616" xr:uid="{BBB78984-D641-4AD2-A928-7AD1A77BF1DC}"/>
    <cellStyle name="Normal 10 4 2" xfId="57" xr:uid="{5BEC556F-A317-46D3-BDAE-05E332CDB952}"/>
    <cellStyle name="Normal 10 4 2 2" xfId="255" xr:uid="{864E0A7A-0A39-42C7-977D-83E5A56CEC63}"/>
    <cellStyle name="Normal 10 4 2 2 2" xfId="497" xr:uid="{DD6F0EA5-0544-4DD0-BD9E-0B5641EA5D50}"/>
    <cellStyle name="Normal 10 4 2 2 2 2" xfId="498" xr:uid="{67F16324-D46B-46FB-AA3E-5F10D8F4608B}"/>
    <cellStyle name="Normal 10 4 2 2 2 2 2" xfId="1120" xr:uid="{02D8801D-99A0-47A5-B1CE-EE18AC7AA10E}"/>
    <cellStyle name="Normal 10 4 2 2 2 2 3" xfId="2617" xr:uid="{9CA11C0E-158C-4752-946B-FC59E72841C1}"/>
    <cellStyle name="Normal 10 4 2 2 2 2 4" xfId="2618" xr:uid="{0E71A118-70D7-4A74-92DF-3909F9B7283B}"/>
    <cellStyle name="Normal 10 4 2 2 2 3" xfId="1121" xr:uid="{C7FB80AA-C0BB-4BF0-83E3-B567358CA78C}"/>
    <cellStyle name="Normal 10 4 2 2 2 3 2" xfId="2619" xr:uid="{8CF8AE4E-C59F-4A7E-9DE2-372147F83001}"/>
    <cellStyle name="Normal 10 4 2 2 2 3 3" xfId="2620" xr:uid="{FC9B85CE-2CDB-4059-992A-CCDF5FA21E69}"/>
    <cellStyle name="Normal 10 4 2 2 2 3 4" xfId="2621" xr:uid="{7656544B-8800-4556-87D5-2EAD0B17500B}"/>
    <cellStyle name="Normal 10 4 2 2 2 4" xfId="2622" xr:uid="{086FB850-9A75-45C8-8A08-010F72BB8E71}"/>
    <cellStyle name="Normal 10 4 2 2 2 5" xfId="2623" xr:uid="{8C530224-E4B4-4569-AA89-1655B9407982}"/>
    <cellStyle name="Normal 10 4 2 2 2 6" xfId="2624" xr:uid="{66D34EA2-8480-4747-80A0-1845AB039010}"/>
    <cellStyle name="Normal 10 4 2 2 3" xfId="499" xr:uid="{E5A74154-07F1-444F-B45F-3E13966E873C}"/>
    <cellStyle name="Normal 10 4 2 2 3 2" xfId="1122" xr:uid="{B1FD9144-3D5E-410F-A09E-3FE68A0110BC}"/>
    <cellStyle name="Normal 10 4 2 2 3 2 2" xfId="2625" xr:uid="{375C6457-B7DA-4CD1-BC07-027C4D1E3474}"/>
    <cellStyle name="Normal 10 4 2 2 3 2 3" xfId="2626" xr:uid="{B487589D-84F5-49BA-A991-2CDF73F8C56E}"/>
    <cellStyle name="Normal 10 4 2 2 3 2 4" xfId="2627" xr:uid="{CCE6746D-D6A9-4995-AC12-160A435897AE}"/>
    <cellStyle name="Normal 10 4 2 2 3 3" xfId="2628" xr:uid="{8A71D8A7-7C98-4C03-8302-554ECD5679F6}"/>
    <cellStyle name="Normal 10 4 2 2 3 4" xfId="2629" xr:uid="{AF109934-8509-4079-A910-A6E3ADA144B5}"/>
    <cellStyle name="Normal 10 4 2 2 3 5" xfId="2630" xr:uid="{C0C48E1A-5DB2-4B01-99A7-35D70FE1B9D1}"/>
    <cellStyle name="Normal 10 4 2 2 4" xfId="1123" xr:uid="{9659DACE-068D-4948-8ED9-8A67BA5FCED0}"/>
    <cellStyle name="Normal 10 4 2 2 4 2" xfId="2631" xr:uid="{F4FEF22B-7CE8-4ABD-8022-A952DCEBF4BD}"/>
    <cellStyle name="Normal 10 4 2 2 4 3" xfId="2632" xr:uid="{8DBD634F-4237-4694-8587-6B4463600BEA}"/>
    <cellStyle name="Normal 10 4 2 2 4 4" xfId="2633" xr:uid="{C0317840-EDE4-471D-A1FA-BB7628308FB0}"/>
    <cellStyle name="Normal 10 4 2 2 5" xfId="2634" xr:uid="{E896F508-44A2-4C16-9E1F-03112F43E45B}"/>
    <cellStyle name="Normal 10 4 2 2 5 2" xfId="2635" xr:uid="{D4B0A470-2052-4313-9C29-6A364C94429C}"/>
    <cellStyle name="Normal 10 4 2 2 5 3" xfId="2636" xr:uid="{AED58DD4-67BB-42DD-A513-93C848682841}"/>
    <cellStyle name="Normal 10 4 2 2 5 4" xfId="2637" xr:uid="{B8F6A8B5-E428-4C52-AFC3-3FB12620FF43}"/>
    <cellStyle name="Normal 10 4 2 2 6" xfId="2638" xr:uid="{EA32A68E-3E37-4963-BFDE-69E74086E792}"/>
    <cellStyle name="Normal 10 4 2 2 7" xfId="2639" xr:uid="{C89BFBCD-C6FF-46C2-BCB3-7E3248369ED9}"/>
    <cellStyle name="Normal 10 4 2 2 8" xfId="2640" xr:uid="{13FDE7B9-F805-4B66-96A7-63B4F6D58CCA}"/>
    <cellStyle name="Normal 10 4 2 3" xfId="500" xr:uid="{5F6CD2E3-D1F6-4F23-B427-3F9A2DAE12AB}"/>
    <cellStyle name="Normal 10 4 2 3 2" xfId="501" xr:uid="{AD7904AF-BB78-4AFB-B506-75C1696056F4}"/>
    <cellStyle name="Normal 10 4 2 3 2 2" xfId="502" xr:uid="{A6749F13-0F6B-4E52-8013-C13DE390E934}"/>
    <cellStyle name="Normal 10 4 2 3 2 3" xfId="2641" xr:uid="{D1AE30A0-68E3-495D-B26E-39AC0FE903F0}"/>
    <cellStyle name="Normal 10 4 2 3 2 4" xfId="2642" xr:uid="{FE19804A-C3C6-4C59-9D52-EF5200069408}"/>
    <cellStyle name="Normal 10 4 2 3 3" xfId="503" xr:uid="{A724D873-BAF4-45CD-8E9C-8547CEC2A232}"/>
    <cellStyle name="Normal 10 4 2 3 3 2" xfId="2643" xr:uid="{7D375E0B-699F-42C9-9DF7-C0E79A43BFEA}"/>
    <cellStyle name="Normal 10 4 2 3 3 3" xfId="2644" xr:uid="{EDCB64C1-9807-42B2-95B4-E926D39344E5}"/>
    <cellStyle name="Normal 10 4 2 3 3 4" xfId="2645" xr:uid="{09FB95F3-6465-4A4E-8771-C5FEA8AE9E88}"/>
    <cellStyle name="Normal 10 4 2 3 4" xfId="2646" xr:uid="{D6C1851A-8E77-4548-8398-FE62F54353ED}"/>
    <cellStyle name="Normal 10 4 2 3 5" xfId="2647" xr:uid="{C35DA5A5-B654-434B-81CC-1F83C98D67C1}"/>
    <cellStyle name="Normal 10 4 2 3 6" xfId="2648" xr:uid="{B91EB197-10A0-48CA-90DC-D92D2E8A3F7F}"/>
    <cellStyle name="Normal 10 4 2 4" xfId="504" xr:uid="{7176F48B-E5A1-420E-B7E1-2E0B20233428}"/>
    <cellStyle name="Normal 10 4 2 4 2" xfId="505" xr:uid="{47D3D3C2-0F37-4EA6-A101-F436258D8FDB}"/>
    <cellStyle name="Normal 10 4 2 4 2 2" xfId="2649" xr:uid="{B2B9AEDB-C465-4979-8CDA-918A4EFB02CE}"/>
    <cellStyle name="Normal 10 4 2 4 2 3" xfId="2650" xr:uid="{F5AD9292-16B7-4F07-8E17-514FD6FE20A5}"/>
    <cellStyle name="Normal 10 4 2 4 2 4" xfId="2651" xr:uid="{9B22F04A-CD95-40C0-8441-3232D9F191CB}"/>
    <cellStyle name="Normal 10 4 2 4 3" xfId="2652" xr:uid="{3440A443-8755-4ADB-B1F2-238BC7C5C60F}"/>
    <cellStyle name="Normal 10 4 2 4 4" xfId="2653" xr:uid="{46BA0C82-C162-4638-A6E2-BC125CC05C66}"/>
    <cellStyle name="Normal 10 4 2 4 5" xfId="2654" xr:uid="{1DFD0188-10A5-4655-B49D-347969A97D80}"/>
    <cellStyle name="Normal 10 4 2 5" xfId="506" xr:uid="{1BA1C1F7-A9CE-4991-96F0-55A93FFAAE1D}"/>
    <cellStyle name="Normal 10 4 2 5 2" xfId="2655" xr:uid="{81F904D6-6619-4314-9F36-CB5E925B5EE9}"/>
    <cellStyle name="Normal 10 4 2 5 3" xfId="2656" xr:uid="{0B266FEF-E765-4BCD-AFE9-02DCD78B88BC}"/>
    <cellStyle name="Normal 10 4 2 5 4" xfId="2657" xr:uid="{82023478-B061-4B50-B6CA-30A3D21676CC}"/>
    <cellStyle name="Normal 10 4 2 6" xfId="2658" xr:uid="{003160F3-F3B8-453F-B1A8-A21C6A1AF4E2}"/>
    <cellStyle name="Normal 10 4 2 6 2" xfId="2659" xr:uid="{B9DFB1E5-4AC8-46DE-A7E6-C92F4CE6BDF1}"/>
    <cellStyle name="Normal 10 4 2 6 3" xfId="2660" xr:uid="{04273308-6215-4DB5-BD55-DB685F067BC7}"/>
    <cellStyle name="Normal 10 4 2 6 4" xfId="2661" xr:uid="{1FF24BE3-11A5-41A7-A614-9B96D5A97CBD}"/>
    <cellStyle name="Normal 10 4 2 7" xfId="2662" xr:uid="{A8AC4F8E-1A77-4181-8770-41BA41734FF1}"/>
    <cellStyle name="Normal 10 4 2 8" xfId="2663" xr:uid="{7727AE9E-2CA5-4767-85D0-B3B7AC61A394}"/>
    <cellStyle name="Normal 10 4 2 9" xfId="2664" xr:uid="{28576712-04BB-4D11-BF5C-C0603BAB48E9}"/>
    <cellStyle name="Normal 10 4 3" xfId="256" xr:uid="{0C3B6BC3-400F-4EBD-813C-7917966016C5}"/>
    <cellStyle name="Normal 10 4 3 2" xfId="507" xr:uid="{891EC6CC-CE38-46B7-9684-3CAE58F79684}"/>
    <cellStyle name="Normal 10 4 3 2 2" xfId="508" xr:uid="{C5071FD9-6822-4041-8419-186D58110A35}"/>
    <cellStyle name="Normal 10 4 3 2 2 2" xfId="1124" xr:uid="{5A91EEEF-EDB9-475B-B145-7846858E0E81}"/>
    <cellStyle name="Normal 10 4 3 2 2 2 2" xfId="1125" xr:uid="{0C1E2240-3D18-43FD-91C2-F8D45BECE677}"/>
    <cellStyle name="Normal 10 4 3 2 2 3" xfId="1126" xr:uid="{5C0CE480-BACB-4C30-ACF3-7080EF95D8CC}"/>
    <cellStyle name="Normal 10 4 3 2 2 4" xfId="2665" xr:uid="{EB5F8129-3AEE-4BBC-AB66-621FA95D2E78}"/>
    <cellStyle name="Normal 10 4 3 2 3" xfId="1127" xr:uid="{ED18073E-5ECB-4CD6-A458-CF93329722E5}"/>
    <cellStyle name="Normal 10 4 3 2 3 2" xfId="1128" xr:uid="{92D5B497-97C4-4F92-87AA-98E7F2CDCC2E}"/>
    <cellStyle name="Normal 10 4 3 2 3 3" xfId="2666" xr:uid="{3D90373C-ADFD-4535-A38E-C8537F9AD548}"/>
    <cellStyle name="Normal 10 4 3 2 3 4" xfId="2667" xr:uid="{155EF2AD-1B8B-4A60-81E6-F49796CD7DF0}"/>
    <cellStyle name="Normal 10 4 3 2 4" xfId="1129" xr:uid="{710BA1FE-451E-4797-A88D-D66934963467}"/>
    <cellStyle name="Normal 10 4 3 2 5" xfId="2668" xr:uid="{87428E56-F113-44B8-83E0-723B1C41B26E}"/>
    <cellStyle name="Normal 10 4 3 2 6" xfId="2669" xr:uid="{DE5DF5AF-43D0-4139-B023-3BE666CC286F}"/>
    <cellStyle name="Normal 10 4 3 3" xfId="509" xr:uid="{D5E3C8AE-F25C-42AE-A444-930D0B2DA8FF}"/>
    <cellStyle name="Normal 10 4 3 3 2" xfId="1130" xr:uid="{AB3C5937-3538-4389-9CA2-807BE5CF7A0F}"/>
    <cellStyle name="Normal 10 4 3 3 2 2" xfId="1131" xr:uid="{F2286578-EEFA-4A36-B100-C24787FD9FFE}"/>
    <cellStyle name="Normal 10 4 3 3 2 3" xfId="2670" xr:uid="{7217F7B1-ADF1-48EB-8206-455DE7F83ED2}"/>
    <cellStyle name="Normal 10 4 3 3 2 4" xfId="2671" xr:uid="{7CE23F76-3123-4553-AC33-F94293AD2791}"/>
    <cellStyle name="Normal 10 4 3 3 3" xfId="1132" xr:uid="{536EAFCA-F465-475D-9784-4ADDE385088D}"/>
    <cellStyle name="Normal 10 4 3 3 4" xfId="2672" xr:uid="{43C5F29D-5EC6-4211-BE26-9F42E1A1F1A6}"/>
    <cellStyle name="Normal 10 4 3 3 5" xfId="2673" xr:uid="{E696FC34-763C-41F3-865B-F7C705B15580}"/>
    <cellStyle name="Normal 10 4 3 4" xfId="1133" xr:uid="{D0038C15-7A7F-4190-8890-EA6EC99972F9}"/>
    <cellStyle name="Normal 10 4 3 4 2" xfId="1134" xr:uid="{8C3CDBD6-FEC3-4A57-B37D-F91C4D063360}"/>
    <cellStyle name="Normal 10 4 3 4 3" xfId="2674" xr:uid="{2A4FB56C-277F-4D62-91A5-80A11C677D9E}"/>
    <cellStyle name="Normal 10 4 3 4 4" xfId="2675" xr:uid="{92061975-F118-4981-8CCC-AB7D85A8D3FD}"/>
    <cellStyle name="Normal 10 4 3 5" xfId="1135" xr:uid="{5AA35151-1973-4807-AF82-EF43BF537DA1}"/>
    <cellStyle name="Normal 10 4 3 5 2" xfId="2676" xr:uid="{1ED18DBC-4757-4E46-9399-DE750C7FE619}"/>
    <cellStyle name="Normal 10 4 3 5 3" xfId="2677" xr:uid="{EA500C60-5EC0-49D0-AA07-AC3824996D04}"/>
    <cellStyle name="Normal 10 4 3 5 4" xfId="2678" xr:uid="{AA86CD62-F258-4529-8D57-1BC64D0C2B7F}"/>
    <cellStyle name="Normal 10 4 3 6" xfId="2679" xr:uid="{A099CB98-846D-4296-8A45-62843802C951}"/>
    <cellStyle name="Normal 10 4 3 7" xfId="2680" xr:uid="{7E9C6F8B-0647-4045-B4C0-EA6BEA2EEFE0}"/>
    <cellStyle name="Normal 10 4 3 8" xfId="2681" xr:uid="{A0A883B2-BC8F-4123-9841-BB4115552F08}"/>
    <cellStyle name="Normal 10 4 4" xfId="257" xr:uid="{D3C20797-CCFD-4BB0-9D9E-DB5A86808037}"/>
    <cellStyle name="Normal 10 4 4 2" xfId="510" xr:uid="{D002C85E-3444-49D4-A534-0AEFFD79D30B}"/>
    <cellStyle name="Normal 10 4 4 2 2" xfId="511" xr:uid="{47DB17BA-85E1-42AD-8F34-13D957D95B25}"/>
    <cellStyle name="Normal 10 4 4 2 2 2" xfId="1136" xr:uid="{6AF1B57D-38C8-4EB1-889F-01857A09CE7A}"/>
    <cellStyle name="Normal 10 4 4 2 2 3" xfId="2682" xr:uid="{8D6DFEB1-94C5-4DFB-8297-84959BD4E6D0}"/>
    <cellStyle name="Normal 10 4 4 2 2 4" xfId="2683" xr:uid="{AAFED44C-C0AB-4510-A198-2D9230D3A7E2}"/>
    <cellStyle name="Normal 10 4 4 2 3" xfId="1137" xr:uid="{EB9217A6-FF6A-46DA-AC4E-F742B1E4C4FE}"/>
    <cellStyle name="Normal 10 4 4 2 4" xfId="2684" xr:uid="{DDB260F5-EC52-4182-91FE-8BE37C8C787A}"/>
    <cellStyle name="Normal 10 4 4 2 5" xfId="2685" xr:uid="{675A6783-D03C-4A3E-B5B9-BD7147E74466}"/>
    <cellStyle name="Normal 10 4 4 3" xfId="512" xr:uid="{C1073AAA-805C-41E6-9F55-63065A834AE1}"/>
    <cellStyle name="Normal 10 4 4 3 2" xfId="1138" xr:uid="{B9C00902-D4CD-41F0-95D8-DF87368CBBB7}"/>
    <cellStyle name="Normal 10 4 4 3 3" xfId="2686" xr:uid="{830801EA-BB96-489E-86F8-C02A9AB65BEA}"/>
    <cellStyle name="Normal 10 4 4 3 4" xfId="2687" xr:uid="{E5FA3DC8-1674-4AC1-9ED8-65B39F51EB8F}"/>
    <cellStyle name="Normal 10 4 4 4" xfId="1139" xr:uid="{1505B112-C4AF-4140-ADBE-98B46A7CBF3D}"/>
    <cellStyle name="Normal 10 4 4 4 2" xfId="2688" xr:uid="{19B7A287-13A8-4623-85B0-907E01F8B128}"/>
    <cellStyle name="Normal 10 4 4 4 3" xfId="2689" xr:uid="{82742542-DE9A-4C0E-928E-76DA1BE12CDB}"/>
    <cellStyle name="Normal 10 4 4 4 4" xfId="2690" xr:uid="{D0E0E50F-AE1B-4FBC-BB1B-855D2B7C98BD}"/>
    <cellStyle name="Normal 10 4 4 5" xfId="2691" xr:uid="{80C7A292-1E76-4244-985F-DB7B874000FB}"/>
    <cellStyle name="Normal 10 4 4 6" xfId="2692" xr:uid="{E9FB8DDD-5A2B-4BFD-AA66-6DBF88715999}"/>
    <cellStyle name="Normal 10 4 4 7" xfId="2693" xr:uid="{660996C0-99CC-43EB-A353-A2278C49DDFC}"/>
    <cellStyle name="Normal 10 4 5" xfId="258" xr:uid="{2CEDCFDA-4670-47E2-A685-3275E4E78DF5}"/>
    <cellStyle name="Normal 10 4 5 2" xfId="513" xr:uid="{66C6A79E-37C4-4980-ADAF-6C736575358E}"/>
    <cellStyle name="Normal 10 4 5 2 2" xfId="1140" xr:uid="{2E61B837-7114-4935-BA1C-7A83DF7CF8EC}"/>
    <cellStyle name="Normal 10 4 5 2 3" xfId="2694" xr:uid="{CBD8F1BF-132B-464C-AF15-0CD7FD1847AB}"/>
    <cellStyle name="Normal 10 4 5 2 4" xfId="2695" xr:uid="{E5545FC0-2679-4E5B-AEBF-07E36C1A0F50}"/>
    <cellStyle name="Normal 10 4 5 3" xfId="1141" xr:uid="{42C726F4-0EDB-4525-93AB-1020543979ED}"/>
    <cellStyle name="Normal 10 4 5 3 2" xfId="2696" xr:uid="{EE5E6CD3-345E-4BF4-A7E7-FC8F93861677}"/>
    <cellStyle name="Normal 10 4 5 3 3" xfId="2697" xr:uid="{173381BA-E5DB-4848-8D10-C3F0206D7957}"/>
    <cellStyle name="Normal 10 4 5 3 4" xfId="2698" xr:uid="{45F7047F-EDB8-48EE-BB73-6A2CFAB2936F}"/>
    <cellStyle name="Normal 10 4 5 4" xfId="2699" xr:uid="{95C1D2AA-C3C9-4CFA-B2B5-A99E404138B2}"/>
    <cellStyle name="Normal 10 4 5 5" xfId="2700" xr:uid="{60F3FF50-0F84-4FCB-AF9E-550012FF6BDB}"/>
    <cellStyle name="Normal 10 4 5 6" xfId="2701" xr:uid="{1D624DD6-1226-414F-B697-157457B5DA74}"/>
    <cellStyle name="Normal 10 4 6" xfId="514" xr:uid="{DA2F8112-BE23-471D-A7C4-9EDA2924DA5C}"/>
    <cellStyle name="Normal 10 4 6 2" xfId="1142" xr:uid="{E0B80299-C0E0-47EE-A73B-4C4AF852E392}"/>
    <cellStyle name="Normal 10 4 6 2 2" xfId="2702" xr:uid="{BE87A7FD-472B-48C5-899C-8EFF559A418A}"/>
    <cellStyle name="Normal 10 4 6 2 3" xfId="2703" xr:uid="{4F8185A8-1193-4F5B-824B-84DC0D533D22}"/>
    <cellStyle name="Normal 10 4 6 2 4" xfId="2704" xr:uid="{C89A00E5-4D96-4AD8-A85D-723846622F57}"/>
    <cellStyle name="Normal 10 4 6 3" xfId="2705" xr:uid="{5DA5C107-5D1A-4191-84D8-FD5EB42B79A5}"/>
    <cellStyle name="Normal 10 4 6 4" xfId="2706" xr:uid="{580567AE-9978-4C29-8230-26F803B61CAD}"/>
    <cellStyle name="Normal 10 4 6 5" xfId="2707" xr:uid="{FF35A92D-0F50-4019-98FA-CDAC50BFB1F3}"/>
    <cellStyle name="Normal 10 4 7" xfId="1143" xr:uid="{7F449DB4-7ACD-428A-9418-4ECADAE0E58D}"/>
    <cellStyle name="Normal 10 4 7 2" xfId="2708" xr:uid="{8591AB9D-D313-4A29-83AB-F266C20F38A0}"/>
    <cellStyle name="Normal 10 4 7 3" xfId="2709" xr:uid="{F7F33F74-A347-4AA5-A145-34F9B373ACFB}"/>
    <cellStyle name="Normal 10 4 7 4" xfId="2710" xr:uid="{7C7915CD-C56F-45DF-9926-118869EA24AA}"/>
    <cellStyle name="Normal 10 4 8" xfId="2711" xr:uid="{65EBABA0-5D6D-46D2-9E1D-4FA4134B3C11}"/>
    <cellStyle name="Normal 10 4 8 2" xfId="2712" xr:uid="{1119C509-0ADA-4676-AF73-97A8FE2774F9}"/>
    <cellStyle name="Normal 10 4 8 3" xfId="2713" xr:uid="{9E2811DF-7D33-42F0-A5A1-A23E01107FC7}"/>
    <cellStyle name="Normal 10 4 8 4" xfId="2714" xr:uid="{820975D7-A424-485E-831A-3B814C539868}"/>
    <cellStyle name="Normal 10 4 9" xfId="2715" xr:uid="{FF976885-C54F-4019-9B96-0E1FD471149A}"/>
    <cellStyle name="Normal 10 5" xfId="58" xr:uid="{B1E5DF2A-5C12-473B-9904-F01CCA423CEB}"/>
    <cellStyle name="Normal 10 5 2" xfId="59" xr:uid="{A12CDB56-379C-4E92-9CD0-CCED9B4280A7}"/>
    <cellStyle name="Normal 10 5 2 2" xfId="259" xr:uid="{963918FA-3413-40A5-9938-49BEEA13D82F}"/>
    <cellStyle name="Normal 10 5 2 2 2" xfId="515" xr:uid="{2A3E5FBA-15EA-46A3-BCB7-1F2C39B75022}"/>
    <cellStyle name="Normal 10 5 2 2 2 2" xfId="1144" xr:uid="{C57E2924-64C5-47F3-A0BE-3A6BEF83330C}"/>
    <cellStyle name="Normal 10 5 2 2 2 3" xfId="2716" xr:uid="{FEDBF660-5909-42DF-BD94-F59CD4B64ED4}"/>
    <cellStyle name="Normal 10 5 2 2 2 4" xfId="2717" xr:uid="{01B0D3F4-9505-4825-BA6B-CA237F40F7C4}"/>
    <cellStyle name="Normal 10 5 2 2 3" xfId="1145" xr:uid="{404A0350-3F9C-4540-9172-A8DBD17E4521}"/>
    <cellStyle name="Normal 10 5 2 2 3 2" xfId="2718" xr:uid="{09233CEE-21FD-409D-8DCD-F2306CD1D022}"/>
    <cellStyle name="Normal 10 5 2 2 3 3" xfId="2719" xr:uid="{1377C86F-9A8F-459E-9DE1-1F0450805FA8}"/>
    <cellStyle name="Normal 10 5 2 2 3 4" xfId="2720" xr:uid="{85DBE8CA-004B-4251-A9E9-D11A2E9D68F0}"/>
    <cellStyle name="Normal 10 5 2 2 4" xfId="2721" xr:uid="{1596E680-7177-48FF-B242-0E99B105946E}"/>
    <cellStyle name="Normal 10 5 2 2 5" xfId="2722" xr:uid="{586D72F4-2A31-4452-AA1D-D0C1FF77E000}"/>
    <cellStyle name="Normal 10 5 2 2 6" xfId="2723" xr:uid="{134B4F6C-32DF-4FCE-9FC0-44779417E3B0}"/>
    <cellStyle name="Normal 10 5 2 3" xfId="516" xr:uid="{18092A81-7F90-474C-BEC0-3FFEEE4C8CDD}"/>
    <cellStyle name="Normal 10 5 2 3 2" xfId="1146" xr:uid="{394DFE10-B0CD-4AFC-8EE9-BB6C377078D3}"/>
    <cellStyle name="Normal 10 5 2 3 2 2" xfId="2724" xr:uid="{27965640-BAC5-4C75-B225-3AA7CADD5EEC}"/>
    <cellStyle name="Normal 10 5 2 3 2 3" xfId="2725" xr:uid="{C42AB256-3D18-474C-AF8A-356EEBA0E7A6}"/>
    <cellStyle name="Normal 10 5 2 3 2 4" xfId="2726" xr:uid="{A73A9CC4-6E53-4C01-9FA7-CC72D035389F}"/>
    <cellStyle name="Normal 10 5 2 3 3" xfId="2727" xr:uid="{2A3AFCCB-9471-400E-A8AD-3D539D6E3CA6}"/>
    <cellStyle name="Normal 10 5 2 3 4" xfId="2728" xr:uid="{E0807C39-9B55-4BAC-8A5B-99826FE83DDC}"/>
    <cellStyle name="Normal 10 5 2 3 5" xfId="2729" xr:uid="{F22F3C2E-83BD-4C85-8059-F5D0D07E8A00}"/>
    <cellStyle name="Normal 10 5 2 4" xfId="1147" xr:uid="{027AD5F6-E8E5-41BE-BDFB-776FD5A8C6DA}"/>
    <cellStyle name="Normal 10 5 2 4 2" xfId="2730" xr:uid="{E43A3C99-4226-4BB9-ABD9-FE3261CB1391}"/>
    <cellStyle name="Normal 10 5 2 4 3" xfId="2731" xr:uid="{D30076AD-2BC1-4EA6-B5AC-AD7A46D3D6E1}"/>
    <cellStyle name="Normal 10 5 2 4 4" xfId="2732" xr:uid="{2CB405E1-6460-4CFA-BEA2-DB096768306F}"/>
    <cellStyle name="Normal 10 5 2 5" xfId="2733" xr:uid="{48EA6B8A-3582-4857-886A-5A15E30D4DBC}"/>
    <cellStyle name="Normal 10 5 2 5 2" xfId="2734" xr:uid="{6B00BD99-E93D-4119-99AC-818B560AA781}"/>
    <cellStyle name="Normal 10 5 2 5 3" xfId="2735" xr:uid="{F0E0C8E2-2988-4D06-93A5-18CCCEB47283}"/>
    <cellStyle name="Normal 10 5 2 5 4" xfId="2736" xr:uid="{28FDD56E-4169-4993-888C-6DB8C82AD3D5}"/>
    <cellStyle name="Normal 10 5 2 6" xfId="2737" xr:uid="{52FAAF4A-72AF-45E8-8B03-FD0864D29C82}"/>
    <cellStyle name="Normal 10 5 2 7" xfId="2738" xr:uid="{3F1A96A2-8E67-40EF-A320-9A511A0948C3}"/>
    <cellStyle name="Normal 10 5 2 8" xfId="2739" xr:uid="{5016B6BB-872D-4492-94FC-CC084061236D}"/>
    <cellStyle name="Normal 10 5 3" xfId="260" xr:uid="{CA724617-D2DE-4ED5-B101-2803B15AEE4A}"/>
    <cellStyle name="Normal 10 5 3 2" xfId="517" xr:uid="{B0CB2DDA-8CAC-45B7-B44C-3C8445DDAC80}"/>
    <cellStyle name="Normal 10 5 3 2 2" xfId="518" xr:uid="{57129F90-C9C2-4B08-842D-B9D7B4BD5A2B}"/>
    <cellStyle name="Normal 10 5 3 2 3" xfId="2740" xr:uid="{A3EFAEE2-7D06-47F7-A84D-5E5575F2C531}"/>
    <cellStyle name="Normal 10 5 3 2 4" xfId="2741" xr:uid="{64C9C927-ED30-4E2A-80AD-332A8A06B4CA}"/>
    <cellStyle name="Normal 10 5 3 3" xfId="519" xr:uid="{12526FE1-3A7E-480C-9B1A-A515B6486D50}"/>
    <cellStyle name="Normal 10 5 3 3 2" xfId="2742" xr:uid="{D7202BC3-A0B7-4458-A85E-D21C1A1A7113}"/>
    <cellStyle name="Normal 10 5 3 3 3" xfId="2743" xr:uid="{1CA447DD-94B3-4F1F-9A7C-2EE50F882B0E}"/>
    <cellStyle name="Normal 10 5 3 3 4" xfId="2744" xr:uid="{56FFA280-876E-414D-95AE-340C604A77E3}"/>
    <cellStyle name="Normal 10 5 3 4" xfId="2745" xr:uid="{415A43D1-0CAA-4477-B995-5A4F2EB20996}"/>
    <cellStyle name="Normal 10 5 3 5" xfId="2746" xr:uid="{D1D8E6DA-D290-4E5C-B235-84861B8F5C8E}"/>
    <cellStyle name="Normal 10 5 3 6" xfId="2747" xr:uid="{C155E54D-8DE5-42CE-8EFE-B0BA701E6837}"/>
    <cellStyle name="Normal 10 5 4" xfId="261" xr:uid="{768C1AAC-8611-430F-9DFE-5F3EC02946CD}"/>
    <cellStyle name="Normal 10 5 4 2" xfId="520" xr:uid="{49DB21DD-3EA7-4A54-9837-10067B699F7A}"/>
    <cellStyle name="Normal 10 5 4 2 2" xfId="2748" xr:uid="{BE8F816A-55CE-473A-9A2F-FA6590981B82}"/>
    <cellStyle name="Normal 10 5 4 2 3" xfId="2749" xr:uid="{D1DFB4FA-BD58-4DB4-A835-BCBE804BB826}"/>
    <cellStyle name="Normal 10 5 4 2 4" xfId="2750" xr:uid="{E21615D1-49B8-4B8E-99D1-6F4BAF240729}"/>
    <cellStyle name="Normal 10 5 4 3" xfId="2751" xr:uid="{FFE42807-6517-4E13-8F95-3AFBC97FC2AA}"/>
    <cellStyle name="Normal 10 5 4 4" xfId="2752" xr:uid="{F0DB2464-A59D-45CE-AC3D-169450B12253}"/>
    <cellStyle name="Normal 10 5 4 5" xfId="2753" xr:uid="{CDCA4F94-28F4-4010-96DD-A7167B8DD2AC}"/>
    <cellStyle name="Normal 10 5 5" xfId="521" xr:uid="{B2E1CFC9-6D76-4D7B-A07A-BB49D6FFF783}"/>
    <cellStyle name="Normal 10 5 5 2" xfId="2754" xr:uid="{179739EF-948E-4A73-870D-5D21A0EDFDE2}"/>
    <cellStyle name="Normal 10 5 5 3" xfId="2755" xr:uid="{F8AC345D-7BAE-4273-9DA2-A69F7C73EF28}"/>
    <cellStyle name="Normal 10 5 5 4" xfId="2756" xr:uid="{13232EC3-B062-4E16-9C85-12D2C80718B2}"/>
    <cellStyle name="Normal 10 5 6" xfId="2757" xr:uid="{1E6ABE89-1651-46B1-A9D1-72C03052BDCD}"/>
    <cellStyle name="Normal 10 5 6 2" xfId="2758" xr:uid="{54A601A5-1C59-426F-B336-42C6209DB7DA}"/>
    <cellStyle name="Normal 10 5 6 3" xfId="2759" xr:uid="{B1A09AF6-A50C-4436-894B-125063DEAB8B}"/>
    <cellStyle name="Normal 10 5 6 4" xfId="2760" xr:uid="{851F065F-BBCE-40E5-852E-6209F69AE088}"/>
    <cellStyle name="Normal 10 5 7" xfId="2761" xr:uid="{A7AD5B3E-896F-4154-A824-36C5DD2E1853}"/>
    <cellStyle name="Normal 10 5 8" xfId="2762" xr:uid="{2145EF1C-1336-4E41-81EB-E584B47F052D}"/>
    <cellStyle name="Normal 10 5 9" xfId="2763" xr:uid="{24CB8482-DF79-414D-9B94-F244F2F73BF9}"/>
    <cellStyle name="Normal 10 6" xfId="60" xr:uid="{550478EB-9962-4FA5-AC14-7015107FAA50}"/>
    <cellStyle name="Normal 10 6 2" xfId="262" xr:uid="{E23A1F12-0062-4BCE-885D-87A657820271}"/>
    <cellStyle name="Normal 10 6 2 2" xfId="522" xr:uid="{35B2BBB3-904D-4FA9-8B94-2BC75F8506F5}"/>
    <cellStyle name="Normal 10 6 2 2 2" xfId="1148" xr:uid="{4A9319CD-81A4-4135-AB75-63F0A77DF9B6}"/>
    <cellStyle name="Normal 10 6 2 2 2 2" xfId="1149" xr:uid="{9B5B5384-CAC6-4997-967F-557D56311163}"/>
    <cellStyle name="Normal 10 6 2 2 3" xfId="1150" xr:uid="{49A94FEF-EDF2-4BB2-B761-5C6CC087D19E}"/>
    <cellStyle name="Normal 10 6 2 2 4" xfId="2764" xr:uid="{50A4AD90-D47C-405F-B5E2-21A615417089}"/>
    <cellStyle name="Normal 10 6 2 3" xfId="1151" xr:uid="{C642B0E9-2B99-4948-9383-B4B8552ED7BA}"/>
    <cellStyle name="Normal 10 6 2 3 2" xfId="1152" xr:uid="{F6B19F21-514F-4D26-9025-155EFB63F538}"/>
    <cellStyle name="Normal 10 6 2 3 3" xfId="2765" xr:uid="{27C65997-8F70-4326-BD8A-204FFBBCE60C}"/>
    <cellStyle name="Normal 10 6 2 3 4" xfId="2766" xr:uid="{0219D9B9-E098-4546-825D-3F835045A3EA}"/>
    <cellStyle name="Normal 10 6 2 4" xfId="1153" xr:uid="{A7492D3D-A6C9-4079-A5AA-B49B8A71C346}"/>
    <cellStyle name="Normal 10 6 2 5" xfId="2767" xr:uid="{2FD15A0F-E67B-4EE8-B72F-B204E324CB9E}"/>
    <cellStyle name="Normal 10 6 2 6" xfId="2768" xr:uid="{30163CFA-F48B-4AB0-9F70-70316CF962B8}"/>
    <cellStyle name="Normal 10 6 3" xfId="523" xr:uid="{468B1490-F09F-4ED1-9A53-D0A3F5ABBC2A}"/>
    <cellStyle name="Normal 10 6 3 2" xfId="1154" xr:uid="{35F30F1B-919D-44D8-8158-D0C2F8FE2E4A}"/>
    <cellStyle name="Normal 10 6 3 2 2" xfId="1155" xr:uid="{786C97D7-590B-4CD3-A981-44E2664E00A6}"/>
    <cellStyle name="Normal 10 6 3 2 3" xfId="2769" xr:uid="{BB631379-CE1A-40DE-9BDE-09B481263156}"/>
    <cellStyle name="Normal 10 6 3 2 4" xfId="2770" xr:uid="{B655EB44-6930-4847-B564-5BEED6539141}"/>
    <cellStyle name="Normal 10 6 3 3" xfId="1156" xr:uid="{301F0E23-FFCA-4654-B489-9402934F80E6}"/>
    <cellStyle name="Normal 10 6 3 4" xfId="2771" xr:uid="{6E4F71AE-B6D8-42CD-A1FC-D8AA1906601D}"/>
    <cellStyle name="Normal 10 6 3 5" xfId="2772" xr:uid="{49F62EA5-A64D-48C8-8B40-933D49D308CF}"/>
    <cellStyle name="Normal 10 6 4" xfId="1157" xr:uid="{E3F8BBC0-9602-4168-A54E-00B771C1C4BE}"/>
    <cellStyle name="Normal 10 6 4 2" xfId="1158" xr:uid="{583857C4-1FCF-4E08-A9E4-879CE74FD393}"/>
    <cellStyle name="Normal 10 6 4 3" xfId="2773" xr:uid="{4EBA2C67-5CD2-43D0-AECF-E38F99619D2B}"/>
    <cellStyle name="Normal 10 6 4 4" xfId="2774" xr:uid="{49D43622-C754-4D19-B9DA-74F297C1BEB6}"/>
    <cellStyle name="Normal 10 6 5" xfId="1159" xr:uid="{EACA1B9B-85FA-4813-A296-51046366A854}"/>
    <cellStyle name="Normal 10 6 5 2" xfId="2775" xr:uid="{33A28400-6CE9-4116-8007-77D2E7E87B24}"/>
    <cellStyle name="Normal 10 6 5 3" xfId="2776" xr:uid="{7566F3D1-7F4D-4A07-91C1-AF36E57B3758}"/>
    <cellStyle name="Normal 10 6 5 4" xfId="2777" xr:uid="{4A1EF590-2A7A-4F68-A133-4C4CADA57D63}"/>
    <cellStyle name="Normal 10 6 6" xfId="2778" xr:uid="{1D9D5AF9-4350-4311-91F5-19B2017F5A3E}"/>
    <cellStyle name="Normal 10 6 7" xfId="2779" xr:uid="{7573562E-3865-4D3B-9BD3-770725880D12}"/>
    <cellStyle name="Normal 10 6 8" xfId="2780" xr:uid="{C899C8D3-A586-4B22-9ECB-DFA422106DCB}"/>
    <cellStyle name="Normal 10 7" xfId="263" xr:uid="{595F7717-6B0A-4373-9E5B-90D57A581B87}"/>
    <cellStyle name="Normal 10 7 2" xfId="524" xr:uid="{F98603C4-136D-4716-825D-EE0761662395}"/>
    <cellStyle name="Normal 10 7 2 2" xfId="525" xr:uid="{74097005-53B1-49BE-8654-EC47DBF857CE}"/>
    <cellStyle name="Normal 10 7 2 2 2" xfId="1160" xr:uid="{71D4CD1F-1E6B-4C2B-A5F6-2CA77A151329}"/>
    <cellStyle name="Normal 10 7 2 2 3" xfId="2781" xr:uid="{BA9158B4-5EAE-4ADC-80D8-F7A41F9489F2}"/>
    <cellStyle name="Normal 10 7 2 2 4" xfId="2782" xr:uid="{9CD219C4-118B-4009-B683-068098969D76}"/>
    <cellStyle name="Normal 10 7 2 3" xfId="1161" xr:uid="{CF82B7D5-BBBC-4626-9B83-19C5A125F6EF}"/>
    <cellStyle name="Normal 10 7 2 4" xfId="2783" xr:uid="{669B59C2-9F4F-48A3-83AA-A390A178F548}"/>
    <cellStyle name="Normal 10 7 2 5" xfId="2784" xr:uid="{7787ED47-6131-4A03-A9D0-1A77053AF3CF}"/>
    <cellStyle name="Normal 10 7 3" xfId="526" xr:uid="{57C7C78F-70EA-4432-BF86-1997C57F22BA}"/>
    <cellStyle name="Normal 10 7 3 2" xfId="1162" xr:uid="{8364E072-484E-4699-8579-CC000578E793}"/>
    <cellStyle name="Normal 10 7 3 3" xfId="2785" xr:uid="{AF0E968A-0FF9-4719-BECF-1228F4626E40}"/>
    <cellStyle name="Normal 10 7 3 4" xfId="2786" xr:uid="{D72700F8-44DA-49A1-B25A-8A6AE14463F3}"/>
    <cellStyle name="Normal 10 7 4" xfId="1163" xr:uid="{9883BC19-5762-4397-852A-AA866F4C8BC9}"/>
    <cellStyle name="Normal 10 7 4 2" xfId="2787" xr:uid="{185BF639-5341-4E2B-B8BC-69FBF481452D}"/>
    <cellStyle name="Normal 10 7 4 3" xfId="2788" xr:uid="{B925D1E5-E073-46CE-8D0E-4E575A145046}"/>
    <cellStyle name="Normal 10 7 4 4" xfId="2789" xr:uid="{8301AF2E-C2FA-4C20-9D3D-423820F3A12F}"/>
    <cellStyle name="Normal 10 7 5" xfId="2790" xr:uid="{9D79E1A0-3CE4-4EF1-8102-6D333D9127A6}"/>
    <cellStyle name="Normal 10 7 6" xfId="2791" xr:uid="{DE7C480B-7D61-4544-8DA1-723F901F23A3}"/>
    <cellStyle name="Normal 10 7 7" xfId="2792" xr:uid="{D622E422-E7BB-4703-8AA0-DFC4EACD5037}"/>
    <cellStyle name="Normal 10 8" xfId="264" xr:uid="{BA007108-9231-4490-BCC1-612E70C4A37A}"/>
    <cellStyle name="Normal 10 8 2" xfId="527" xr:uid="{DCB3016F-DFE4-4209-AA11-E6E1F5D702A2}"/>
    <cellStyle name="Normal 10 8 2 2" xfId="1164" xr:uid="{449CB012-6AD0-4EB8-9EE1-2BD158724071}"/>
    <cellStyle name="Normal 10 8 2 3" xfId="2793" xr:uid="{075ED13E-24CF-483A-B674-6C4F96C4B6BC}"/>
    <cellStyle name="Normal 10 8 2 4" xfId="2794" xr:uid="{C570D415-4012-4C06-8AE6-7FFFA7DBE67D}"/>
    <cellStyle name="Normal 10 8 3" xfId="1165" xr:uid="{2DD2E3D8-164B-4C8D-B16D-EF8048FE3786}"/>
    <cellStyle name="Normal 10 8 3 2" xfId="2795" xr:uid="{2F674CE2-A7A4-47EA-8F29-3E1C78AF0BE1}"/>
    <cellStyle name="Normal 10 8 3 3" xfId="2796" xr:uid="{9975A66F-69D2-4867-84FD-07ED07EF740B}"/>
    <cellStyle name="Normal 10 8 3 4" xfId="2797" xr:uid="{B5022A8A-C036-4DEB-834D-6807BBEA8380}"/>
    <cellStyle name="Normal 10 8 4" xfId="2798" xr:uid="{9B96C922-521D-4E32-A552-7A872286547A}"/>
    <cellStyle name="Normal 10 8 5" xfId="2799" xr:uid="{DB602792-BA34-44B0-88E6-5DE51C985E7D}"/>
    <cellStyle name="Normal 10 8 6" xfId="2800" xr:uid="{5220F72A-600A-4CED-AFAA-A3FFB4C8FF88}"/>
    <cellStyle name="Normal 10 9" xfId="265" xr:uid="{A5299159-AFEE-4659-8126-3E680CE61A8B}"/>
    <cellStyle name="Normal 10 9 2" xfId="1166" xr:uid="{DE1C99BD-5897-4693-ABD8-234FF859D362}"/>
    <cellStyle name="Normal 10 9 2 2" xfId="2801" xr:uid="{4AE391BB-D79B-42D3-84C1-7822556C5356}"/>
    <cellStyle name="Normal 10 9 2 2 2" xfId="4330" xr:uid="{C31FBDE1-F3F0-480A-B107-95F0851D1DDD}"/>
    <cellStyle name="Normal 10 9 2 2 3" xfId="4679" xr:uid="{75633DC7-258A-4422-B783-13652CDE52E4}"/>
    <cellStyle name="Normal 10 9 2 3" xfId="2802" xr:uid="{D46992AB-AACA-4E0E-A898-3ED3177D516A}"/>
    <cellStyle name="Normal 10 9 2 4" xfId="2803" xr:uid="{6D065A6A-5D78-4E2D-9581-9EBBB4D1F7AF}"/>
    <cellStyle name="Normal 10 9 3" xfId="2804" xr:uid="{C4E19809-8BD4-4CDB-8625-8CDD0D759494}"/>
    <cellStyle name="Normal 10 9 4" xfId="2805" xr:uid="{B5640BC3-B2C8-410B-AA4F-F0E5048DE79C}"/>
    <cellStyle name="Normal 10 9 4 2" xfId="4562" xr:uid="{D83396AB-CF51-4B8D-A4D3-F17368119B12}"/>
    <cellStyle name="Normal 10 9 4 3" xfId="4680" xr:uid="{E715CA56-D8A7-49C7-9BD4-1B5815CD7DA7}"/>
    <cellStyle name="Normal 10 9 4 4" xfId="4600" xr:uid="{764D44D2-7882-47B9-9B3A-4791F4C452B4}"/>
    <cellStyle name="Normal 10 9 5" xfId="2806" xr:uid="{743CD3ED-1017-4B2B-981C-B330294707B7}"/>
    <cellStyle name="Normal 11" xfId="61" xr:uid="{7D26E592-D62F-4C2B-BC18-FC0D54424C56}"/>
    <cellStyle name="Normal 11 2" xfId="266" xr:uid="{98B1F5D6-F0D5-4798-ACBB-42D6FA806131}"/>
    <cellStyle name="Normal 11 2 2" xfId="4647" xr:uid="{33F1E258-7EE5-408D-98DB-20C14ED046FA}"/>
    <cellStyle name="Normal 11 3" xfId="4335" xr:uid="{64BAFD1A-69B8-45BC-9C99-69D0ADD49A7D}"/>
    <cellStyle name="Normal 11 3 2" xfId="4541" xr:uid="{3B06D348-D0DE-4E2E-AEC3-8EBB3F7FBC43}"/>
    <cellStyle name="Normal 11 3 3" xfId="4724" xr:uid="{41387AF4-1A0E-41E1-8FD1-202F73CEEF4A}"/>
    <cellStyle name="Normal 11 3 4" xfId="4701" xr:uid="{EB1F42ED-D936-4E05-B913-A340FC77479B}"/>
    <cellStyle name="Normal 12" xfId="62" xr:uid="{7AD5DFA4-F920-4ED0-9793-75A94BECCE42}"/>
    <cellStyle name="Normal 12 2" xfId="267" xr:uid="{2AF3FC78-89D8-4D68-B01E-819CAD2FF53F}"/>
    <cellStyle name="Normal 12 2 2" xfId="4648" xr:uid="{E8FA03A9-5D02-40A9-B8B9-980F01C6BF5E}"/>
    <cellStyle name="Normal 12 3" xfId="4542" xr:uid="{869802D4-9C56-4C50-AC30-3AF77CC9645C}"/>
    <cellStyle name="Normal 13" xfId="63" xr:uid="{067CBA2B-FBD9-4067-8AE6-DF8622BC3C5B}"/>
    <cellStyle name="Normal 13 2" xfId="64" xr:uid="{4FB03289-2712-4F2C-98D4-6E4EC50686C9}"/>
    <cellStyle name="Normal 13 2 2" xfId="268" xr:uid="{749BDE0F-7C0C-430C-A9F8-134E54C72B91}"/>
    <cellStyle name="Normal 13 2 2 2" xfId="4649" xr:uid="{2EF9793D-F630-4061-8708-B78881A6CB0E}"/>
    <cellStyle name="Normal 13 2 3" xfId="4337" xr:uid="{0DF53513-3FEB-4DE6-9FD2-55FA3CC7B48C}"/>
    <cellStyle name="Normal 13 2 3 2" xfId="4543" xr:uid="{D4847319-746B-4C92-88CF-723CA362A39B}"/>
    <cellStyle name="Normal 13 2 3 3" xfId="4725" xr:uid="{0DA4F3B8-BFF3-4254-8E22-06CEED83395A}"/>
    <cellStyle name="Normal 13 2 3 4" xfId="4702" xr:uid="{30792B5F-507E-4CC7-96AF-38935192BC4D}"/>
    <cellStyle name="Normal 13 3" xfId="269" xr:uid="{9BAAD2E1-705C-4C14-BAAA-A08A6C2C9283}"/>
    <cellStyle name="Normal 13 3 2" xfId="4421" xr:uid="{4C360BCB-EED6-4937-8CAC-230C3295D445}"/>
    <cellStyle name="Normal 13 3 3" xfId="4338" xr:uid="{059E7A1E-A5B4-4FD3-84DA-C49A9860B139}"/>
    <cellStyle name="Normal 13 3 4" xfId="4566" xr:uid="{B19632CF-876C-4C35-B979-20AE1EEC7E55}"/>
    <cellStyle name="Normal 13 3 5" xfId="4726" xr:uid="{A2812CCD-2C78-455A-807D-1F2DFC5D3BF7}"/>
    <cellStyle name="Normal 13 4" xfId="4339" xr:uid="{4DB4F29B-9DC1-4C68-ABBB-B14CFBE6216D}"/>
    <cellStyle name="Normal 13 5" xfId="4336" xr:uid="{7BBACD2A-F5D7-4183-81BC-37B0BEECF6CF}"/>
    <cellStyle name="Normal 14" xfId="65" xr:uid="{1C6E55B8-6573-4DAB-9D22-DA77943663AA}"/>
    <cellStyle name="Normal 14 18" xfId="4341" xr:uid="{FABE2807-B55E-4F6E-A490-462D42978DE6}"/>
    <cellStyle name="Normal 14 2" xfId="270" xr:uid="{A8786E5A-DAB5-49F8-AD62-602B4D200703}"/>
    <cellStyle name="Normal 14 2 2" xfId="430" xr:uid="{8DD2D26A-DB97-4502-80A3-4886F19D69A2}"/>
    <cellStyle name="Normal 14 2 2 2" xfId="431" xr:uid="{5394435A-C5A4-4AF0-BF9F-265A1A1328C8}"/>
    <cellStyle name="Normal 14 2 3" xfId="432" xr:uid="{F1CEA01C-CA4F-4534-BDE2-FEDD5780DC8D}"/>
    <cellStyle name="Normal 14 3" xfId="433" xr:uid="{726D872C-27B8-47CA-8E37-1ADEF12A2BFF}"/>
    <cellStyle name="Normal 14 3 2" xfId="4650" xr:uid="{4AC932ED-1BE3-4CEB-981C-77B1B3E9EDA6}"/>
    <cellStyle name="Normal 14 4" xfId="4340" xr:uid="{58359CC5-A06A-40A3-AF64-3772923FDC92}"/>
    <cellStyle name="Normal 14 4 2" xfId="4544" xr:uid="{4337E5EA-8C3E-443F-B04D-8AB140078CF1}"/>
    <cellStyle name="Normal 14 4 3" xfId="4727" xr:uid="{9383C37F-2CA5-4795-BA14-0AE5A02DBEBD}"/>
    <cellStyle name="Normal 14 4 4" xfId="4703" xr:uid="{374F2977-1493-443D-B6C5-D73F9F62EB54}"/>
    <cellStyle name="Normal 15" xfId="66" xr:uid="{48F9A0B5-9542-42EC-8176-3DA8A69E3741}"/>
    <cellStyle name="Normal 15 2" xfId="67" xr:uid="{D80A1410-98A9-46A8-8DD2-7A7A14599A23}"/>
    <cellStyle name="Normal 15 2 2" xfId="271" xr:uid="{2D2F0CA6-688E-48A5-83D9-AD6208AC76C3}"/>
    <cellStyle name="Normal 15 2 2 2" xfId="4453" xr:uid="{8CDB9701-9344-463E-817D-D9A4C486142E}"/>
    <cellStyle name="Normal 15 2 3" xfId="4546" xr:uid="{31B34E90-19ED-4062-9693-42524B23E8F5}"/>
    <cellStyle name="Normal 15 3" xfId="272" xr:uid="{C80E1866-E1E4-4939-877A-B342827AC141}"/>
    <cellStyle name="Normal 15 3 2" xfId="4422" xr:uid="{40684544-09C5-4556-931B-2990FC256D90}"/>
    <cellStyle name="Normal 15 3 3" xfId="4343" xr:uid="{6055D0DB-EF34-4CE2-ACA5-2140ABE7A9BE}"/>
    <cellStyle name="Normal 15 3 4" xfId="4567" xr:uid="{8590D241-7869-45C5-AA38-0FD8A9297580}"/>
    <cellStyle name="Normal 15 3 5" xfId="4729" xr:uid="{9074C3A0-7CD1-47BE-8A20-B744CFEDAD5A}"/>
    <cellStyle name="Normal 15 4" xfId="4342" xr:uid="{63947C0A-4F6F-444B-B00B-4185976AE8C7}"/>
    <cellStyle name="Normal 15 4 2" xfId="4545" xr:uid="{3FB1DFE6-5A7A-4FB9-80DD-0925A6E2D11C}"/>
    <cellStyle name="Normal 15 4 3" xfId="4728" xr:uid="{9EDF3D7D-4298-44E0-809C-A560E9DC26EA}"/>
    <cellStyle name="Normal 15 4 4" xfId="4704" xr:uid="{91F9FD34-065B-41CB-9D3D-897F91857611}"/>
    <cellStyle name="Normal 16" xfId="68" xr:uid="{E3AE7EF1-F2DE-46BF-AF7C-BFE5BFEF017A}"/>
    <cellStyle name="Normal 16 2" xfId="273" xr:uid="{391D7678-CBA3-4B9A-AE22-3F89095789F2}"/>
    <cellStyle name="Normal 16 2 2" xfId="4423" xr:uid="{CA860420-3075-4409-9EB3-DCDE9C7853CF}"/>
    <cellStyle name="Normal 16 2 3" xfId="4344" xr:uid="{87E9EA60-BD5A-490E-873A-AA86A778C83D}"/>
    <cellStyle name="Normal 16 2 4" xfId="4568" xr:uid="{EEA77A33-9D53-4880-94A3-E64AD2BAE03D}"/>
    <cellStyle name="Normal 16 2 5" xfId="4730" xr:uid="{E71DC9EF-F127-42D1-A73C-397E77AC316A}"/>
    <cellStyle name="Normal 16 3" xfId="274" xr:uid="{BBD600DF-1582-4026-8190-8844372BA734}"/>
    <cellStyle name="Normal 17" xfId="69" xr:uid="{666B098D-21FD-4355-9A0D-B6E36090E4F1}"/>
    <cellStyle name="Normal 17 2" xfId="275" xr:uid="{0B988320-2F30-4700-BDB7-5A8F631C6C7D}"/>
    <cellStyle name="Normal 17 2 2" xfId="4424" xr:uid="{786FB4EE-E203-4610-83E6-6AA0FD626B9E}"/>
    <cellStyle name="Normal 17 2 3" xfId="4346" xr:uid="{EB961D28-BECE-4C16-BC72-360E4F5E4236}"/>
    <cellStyle name="Normal 17 2 4" xfId="4569" xr:uid="{F2AE3F70-3603-42B7-9647-45A59EEC2BA2}"/>
    <cellStyle name="Normal 17 2 5" xfId="4731" xr:uid="{F3F15DCD-B4D2-4018-B237-D76C9C9BF5EC}"/>
    <cellStyle name="Normal 17 3" xfId="4347" xr:uid="{EBA03B71-EF08-44FC-A1AA-8026196FEBF8}"/>
    <cellStyle name="Normal 17 4" xfId="4345" xr:uid="{4E5C2766-E756-4FE7-800E-338258F52733}"/>
    <cellStyle name="Normal 18" xfId="70" xr:uid="{71F9B2DD-220D-41F4-BB47-9B95EE4F8A7A}"/>
    <cellStyle name="Normal 18 2" xfId="276" xr:uid="{CD24D02A-2F47-44D3-B694-E2F42D45295E}"/>
    <cellStyle name="Normal 18 2 2" xfId="4454" xr:uid="{2FD4A943-BCF1-4608-BDC4-93F00AE36B4F}"/>
    <cellStyle name="Normal 18 3" xfId="4348" xr:uid="{F0B2C3BE-DECF-4424-A216-A0677134758B}"/>
    <cellStyle name="Normal 18 3 2" xfId="4547" xr:uid="{BBA7BE11-53B0-49BC-991B-75AE8236F096}"/>
    <cellStyle name="Normal 18 3 3" xfId="4732" xr:uid="{7807BC2D-1A47-46D2-B7DF-06A38CEAEA6B}"/>
    <cellStyle name="Normal 18 3 4" xfId="4705" xr:uid="{E6E4992D-0418-44B7-AF80-2C7636B4280A}"/>
    <cellStyle name="Normal 19" xfId="71" xr:uid="{57A64053-5D20-48EE-BA0D-AD6A54758587}"/>
    <cellStyle name="Normal 19 2" xfId="72" xr:uid="{B1510173-64AD-4A15-BBEE-0958BFB01CA4}"/>
    <cellStyle name="Normal 19 2 2" xfId="277" xr:uid="{F1883DBB-CE6B-441E-A48E-64A2C8EF5580}"/>
    <cellStyle name="Normal 19 2 2 2" xfId="4651" xr:uid="{8CDEFC5C-A3EB-4926-A87C-BC5E6C48BA02}"/>
    <cellStyle name="Normal 19 2 3" xfId="4549" xr:uid="{CCB41A80-3D26-4503-AEA8-1F065C455CB0}"/>
    <cellStyle name="Normal 19 3" xfId="278" xr:uid="{24CAEF17-EC18-4528-8DC6-3AF3CC6B3513}"/>
    <cellStyle name="Normal 19 3 2" xfId="4652" xr:uid="{9D1A0362-0B3F-4083-84B4-C57393AAC288}"/>
    <cellStyle name="Normal 19 4" xfId="4548" xr:uid="{7C390B66-46FF-4216-9080-0FC21B16F443}"/>
    <cellStyle name="Normal 2" xfId="3" xr:uid="{0035700C-F3A5-4A6F-B63A-5CE25669DEE2}"/>
    <cellStyle name="Normal 2 2" xfId="73" xr:uid="{F12DEFC7-2295-48E9-AC80-EDF9AFD2E316}"/>
    <cellStyle name="Normal 2 2 2" xfId="74" xr:uid="{1BF3337D-7310-4A59-96C7-EF6142E3BA23}"/>
    <cellStyle name="Normal 2 2 2 2" xfId="279" xr:uid="{DBA7D492-4D5F-4C55-A16C-8F3EE6B037FE}"/>
    <cellStyle name="Normal 2 2 2 2 2" xfId="4655" xr:uid="{60F69DBC-A8B6-4AC0-ADF0-7100B54A7A4E}"/>
    <cellStyle name="Normal 2 2 2 3" xfId="4551" xr:uid="{11507354-83D1-4B37-AFD9-4E3A8784A48B}"/>
    <cellStyle name="Normal 2 2 3" xfId="280" xr:uid="{07AE9ECC-DC90-4447-A8BE-3D42E43A70AE}"/>
    <cellStyle name="Normal 2 2 3 2" xfId="4455" xr:uid="{6387CD43-DD6C-4246-B3D9-79E9E931BC5F}"/>
    <cellStyle name="Normal 2 2 3 2 2" xfId="4585" xr:uid="{23271E2B-60B1-4B4D-8340-624B6DA30BA6}"/>
    <cellStyle name="Normal 2 2 3 2 2 2" xfId="4656" xr:uid="{7BE2E109-4E41-4F22-843A-954FEA0F84A3}"/>
    <cellStyle name="Normal 2 2 3 2 3" xfId="4750" xr:uid="{48AF923B-5538-4479-987C-E994C306BC11}"/>
    <cellStyle name="Normal 2 2 3 2 4" xfId="5305" xr:uid="{EE5E28DF-1E1A-41B4-B964-EC6FF24BEEBF}"/>
    <cellStyle name="Normal 2 2 3 3" xfId="4435" xr:uid="{8551B914-0875-4341-A24F-E6397C8B79D7}"/>
    <cellStyle name="Normal 2 2 3 4" xfId="4706" xr:uid="{031D90D8-EA75-4721-BC70-DB42786ADDC1}"/>
    <cellStyle name="Normal 2 2 3 5" xfId="4695" xr:uid="{7E85CC59-0D66-46F4-9686-AA8F5642BEA0}"/>
    <cellStyle name="Normal 2 2 4" xfId="4349" xr:uid="{9A53543A-B4F5-4A5B-9152-922C5E3CF20A}"/>
    <cellStyle name="Normal 2 2 4 2" xfId="4550" xr:uid="{EEC13176-A2E8-4AB4-A985-B50E9FE8AADC}"/>
    <cellStyle name="Normal 2 2 4 3" xfId="4733" xr:uid="{636B399D-ADAF-43F5-A450-289F7D0DF460}"/>
    <cellStyle name="Normal 2 2 4 4" xfId="4707" xr:uid="{731CA194-32DA-460F-8D76-829DF5D684A0}"/>
    <cellStyle name="Normal 2 2 5" xfId="4654" xr:uid="{0A716CD4-A5B3-47DC-BA23-56D1B4A569DC}"/>
    <cellStyle name="Normal 2 2 6" xfId="4753" xr:uid="{1F65595E-96E1-4D47-8E89-55C4F2803EB3}"/>
    <cellStyle name="Normal 2 3" xfId="75" xr:uid="{6E26CC04-7224-490F-9F6E-F0231CBD20C0}"/>
    <cellStyle name="Normal 2 3 2" xfId="76" xr:uid="{1172CF0E-3E77-4030-910C-181B3A84997F}"/>
    <cellStyle name="Normal 2 3 2 2" xfId="281" xr:uid="{36173C5A-322E-4D10-8F20-FDD9F3B72BC2}"/>
    <cellStyle name="Normal 2 3 2 2 2" xfId="4657" xr:uid="{FCF4A337-3298-4DDC-8DD1-D53A8039D8E4}"/>
    <cellStyle name="Normal 2 3 2 3" xfId="4351" xr:uid="{38BCC5C5-D960-4997-984B-84496192B579}"/>
    <cellStyle name="Normal 2 3 2 3 2" xfId="4553" xr:uid="{AFAFA783-A0D7-4E25-8115-57EF9193337B}"/>
    <cellStyle name="Normal 2 3 2 3 3" xfId="4735" xr:uid="{D5BCCD11-A778-4797-8EB2-74DE87800712}"/>
    <cellStyle name="Normal 2 3 2 3 4" xfId="4708" xr:uid="{2289AACE-4D67-4677-9A8A-8857364DE6EE}"/>
    <cellStyle name="Normal 2 3 3" xfId="77" xr:uid="{5E399952-CF43-453A-8BCE-F9C6BCD50593}"/>
    <cellStyle name="Normal 2 3 4" xfId="78" xr:uid="{ECE9BDFC-8D5D-41AB-90FD-0E64A144EAFE}"/>
    <cellStyle name="Normal 2 3 5" xfId="185" xr:uid="{BBF3E6BC-8236-4E6A-8E55-C4E9EB5C4079}"/>
    <cellStyle name="Normal 2 3 5 2" xfId="4658" xr:uid="{E8B555B1-9807-4EE5-B2F7-A5E57319F310}"/>
    <cellStyle name="Normal 2 3 6" xfId="4350" xr:uid="{229A7C41-E8AA-4A79-87C1-A14EA11284F4}"/>
    <cellStyle name="Normal 2 3 6 2" xfId="4552" xr:uid="{09E53890-DA2A-421B-971B-3593FE7E6E11}"/>
    <cellStyle name="Normal 2 3 6 3" xfId="4734" xr:uid="{31289B96-6568-4303-8A51-BA52281F55CE}"/>
    <cellStyle name="Normal 2 3 6 4" xfId="4709" xr:uid="{06A3CE33-B4F3-48F7-8C44-E0BA4F25B9AA}"/>
    <cellStyle name="Normal 2 3 7" xfId="5318" xr:uid="{CE174444-1A47-4F82-AF92-03E4EBCA0B2F}"/>
    <cellStyle name="Normal 2 4" xfId="79" xr:uid="{06A07610-0A3A-4945-BFB8-B0D135D7C54E}"/>
    <cellStyle name="Normal 2 4 2" xfId="80" xr:uid="{D45BAEA2-3B91-49D5-8D1F-0598BA5226FE}"/>
    <cellStyle name="Normal 2 4 3" xfId="282" xr:uid="{BE643AC1-D24A-40B9-B785-C1DE5D1E7474}"/>
    <cellStyle name="Normal 2 4 3 2" xfId="4659" xr:uid="{3639B051-6228-4609-9903-9CD7BE359A42}"/>
    <cellStyle name="Normal 2 4 3 3" xfId="4673" xr:uid="{C18E5912-43C9-4DD6-8039-98A055A66E07}"/>
    <cellStyle name="Normal 2 4 4" xfId="4554" xr:uid="{8CB7BF89-C7B4-4456-8354-B20CB7F149B5}"/>
    <cellStyle name="Normal 2 4 5" xfId="4754" xr:uid="{63282118-AA38-4E2F-B3DF-5A75068A3BD9}"/>
    <cellStyle name="Normal 2 4 6" xfId="4752" xr:uid="{5B5D249B-0199-4B0D-AB51-7D3C23CAD879}"/>
    <cellStyle name="Normal 2 5" xfId="184" xr:uid="{4FA07837-3F5D-4373-BD40-83B724586A54}"/>
    <cellStyle name="Normal 2 5 2" xfId="284" xr:uid="{A954D342-2C89-4AEB-88EE-39EC656880DC}"/>
    <cellStyle name="Normal 2 5 2 2" xfId="2505" xr:uid="{82AA61B9-168B-415E-93BD-2898CE2EFC94}"/>
    <cellStyle name="Normal 2 5 3" xfId="283" xr:uid="{4A7A002D-7E1C-4539-82D5-FB41119D234C}"/>
    <cellStyle name="Normal 2 5 3 2" xfId="4586" xr:uid="{C057901B-B079-4D06-ABB0-C847616905B4}"/>
    <cellStyle name="Normal 2 5 3 3" xfId="4746" xr:uid="{CCF39355-AEE6-442F-AA24-EB8E81F7C0E7}"/>
    <cellStyle name="Normal 2 5 3 4" xfId="5302" xr:uid="{A56F6A57-1EBD-498E-9356-A82C7B52A61C}"/>
    <cellStyle name="Normal 2 5 4" xfId="4660" xr:uid="{086702F8-3896-4BC0-B672-84CC10E07F6B}"/>
    <cellStyle name="Normal 2 5 5" xfId="4615" xr:uid="{622538C5-6796-467A-B3C4-DA8D3BB8D094}"/>
    <cellStyle name="Normal 2 5 6" xfId="4614" xr:uid="{BD4A391E-6222-40DA-A49C-F2C14ED2B206}"/>
    <cellStyle name="Normal 2 5 7" xfId="4749" xr:uid="{B618EEEF-79CF-4148-BB69-662E82EC7446}"/>
    <cellStyle name="Normal 2 5 8" xfId="4719" xr:uid="{2CD06BD0-EA4A-44E3-BD7E-8A10D39FCE56}"/>
    <cellStyle name="Normal 2 6" xfId="285" xr:uid="{1357CF66-AFA3-4C2F-9F5E-E473F43216FA}"/>
    <cellStyle name="Normal 2 6 2" xfId="286" xr:uid="{517C54DD-E277-4095-8B33-E1302F7F652C}"/>
    <cellStyle name="Normal 2 6 3" xfId="452" xr:uid="{BF71AE08-5956-4B10-BBC1-384325DD00D8}"/>
    <cellStyle name="Normal 2 6 3 2" xfId="5335" xr:uid="{120971E3-495D-41FD-B2B7-10EAE2562D45}"/>
    <cellStyle name="Normal 2 6 4" xfId="4661" xr:uid="{0DC9D853-397C-4A9F-AFAF-2B77C640AD4C}"/>
    <cellStyle name="Normal 2 6 5" xfId="4612" xr:uid="{B317E235-BF51-4077-A969-2CB519787832}"/>
    <cellStyle name="Normal 2 6 5 2" xfId="4710" xr:uid="{ECB9707B-88F5-45B7-A49F-488D2E501064}"/>
    <cellStyle name="Normal 2 6 6" xfId="4598" xr:uid="{9E085989-6305-4A8E-BCBD-76AE3091CA6B}"/>
    <cellStyle name="Normal 2 6 7" xfId="5322" xr:uid="{325F9B1E-CBDB-4969-B736-F7D3460E5725}"/>
    <cellStyle name="Normal 2 6 8" xfId="5331" xr:uid="{95BDCDF1-1DD0-4D87-B224-0BC983547574}"/>
    <cellStyle name="Normal 2 7" xfId="287" xr:uid="{76A86E6B-3B6B-4C5E-8306-BB4365A049B3}"/>
    <cellStyle name="Normal 2 7 2" xfId="4456" xr:uid="{F1FAC579-77BF-4556-98F3-3D63B6BEFC48}"/>
    <cellStyle name="Normal 2 7 3" xfId="4662" xr:uid="{6E928F8F-6397-4DEC-8715-31FAAAB37921}"/>
    <cellStyle name="Normal 2 7 4" xfId="5303" xr:uid="{41496067-DE3C-406B-8632-660A0CBE251B}"/>
    <cellStyle name="Normal 2 8" xfId="4508" xr:uid="{0BFE72E8-8CD3-4B36-814B-98B798B4E7E4}"/>
    <cellStyle name="Normal 2 9" xfId="4653" xr:uid="{4B43BC2C-6B3D-4DA6-84EB-A2057D806022}"/>
    <cellStyle name="Normal 20" xfId="434" xr:uid="{F761FE52-813E-40B1-9942-55E46F9F7F2C}"/>
    <cellStyle name="Normal 20 2" xfId="435" xr:uid="{AFF8E3A0-0040-4C43-920F-90972929DA1D}"/>
    <cellStyle name="Normal 20 2 2" xfId="436" xr:uid="{CD781055-158E-4631-9BBE-EF8EE3FEC84A}"/>
    <cellStyle name="Normal 20 2 2 2" xfId="4425" xr:uid="{507F2484-C344-486B-8DEB-B26F1499F8EB}"/>
    <cellStyle name="Normal 20 2 2 3" xfId="4417" xr:uid="{75032660-02E7-4049-AB84-B96D2E5B04CE}"/>
    <cellStyle name="Normal 20 2 2 4" xfId="4582" xr:uid="{028CAB0D-C399-4B00-8E7B-9DC1D54320F9}"/>
    <cellStyle name="Normal 20 2 2 5" xfId="4744" xr:uid="{D9A48C2A-2224-4D1F-BE94-52937018197A}"/>
    <cellStyle name="Normal 20 2 3" xfId="4420" xr:uid="{5DD2C9FC-FED2-4F4A-99F7-22EDDF5492CA}"/>
    <cellStyle name="Normal 20 2 4" xfId="4416" xr:uid="{453246FD-F064-4516-8B87-95DA97CD424C}"/>
    <cellStyle name="Normal 20 2 5" xfId="4581" xr:uid="{FC6E572A-BE6E-4D5B-8B40-6A61D123D0D3}"/>
    <cellStyle name="Normal 20 2 6" xfId="4743" xr:uid="{953D8680-13AD-459F-95C2-A7968BC34BD5}"/>
    <cellStyle name="Normal 20 3" xfId="1167" xr:uid="{36086090-27B0-4767-8A82-B51884BA4F13}"/>
    <cellStyle name="Normal 20 3 2" xfId="4457" xr:uid="{3C2F0EED-32DD-4AB6-8D6E-1D8879B3CC47}"/>
    <cellStyle name="Normal 20 4" xfId="4352" xr:uid="{F90ACE85-193B-4BCF-BFB9-F579BA59BC02}"/>
    <cellStyle name="Normal 20 4 2" xfId="4555" xr:uid="{42F22E4E-2D21-4D00-A7E6-CAC69E31C78F}"/>
    <cellStyle name="Normal 20 4 3" xfId="4736" xr:uid="{D12F4F8E-BDFC-4946-89A2-529F29AC324E}"/>
    <cellStyle name="Normal 20 4 4" xfId="4711" xr:uid="{6B5E2AA9-A0D0-4210-B4A4-A6ADAB64A363}"/>
    <cellStyle name="Normal 20 5" xfId="4433" xr:uid="{58B2CF14-C8A0-4680-BD47-5A8DCF98A6A1}"/>
    <cellStyle name="Normal 20 5 2" xfId="5328" xr:uid="{3689017C-434C-4D6A-A8A8-FC0C035B84D9}"/>
    <cellStyle name="Normal 20 6" xfId="4587" xr:uid="{966F4773-465B-413D-A2D2-589F6145A395}"/>
    <cellStyle name="Normal 20 7" xfId="4696" xr:uid="{9C076DF6-117E-4A68-BC11-1BDED3363FBD}"/>
    <cellStyle name="Normal 20 8" xfId="4717" xr:uid="{2F10FF27-42C8-40D3-97D8-7339823E65F7}"/>
    <cellStyle name="Normal 20 9" xfId="4716" xr:uid="{9C435171-92D5-44A7-9089-844224761D6C}"/>
    <cellStyle name="Normal 21" xfId="437" xr:uid="{D3A4B150-2D64-4562-92EB-6CD318FCC0D8}"/>
    <cellStyle name="Normal 21 2" xfId="438" xr:uid="{7E869AF2-90A2-4D6D-9574-128B38FA1C24}"/>
    <cellStyle name="Normal 21 2 2" xfId="439" xr:uid="{9ED9701B-C8CF-4BA4-A2F7-095309579223}"/>
    <cellStyle name="Normal 21 3" xfId="4353" xr:uid="{9F15F3E5-DD87-454D-B8D5-3ECA9C452E4C}"/>
    <cellStyle name="Normal 21 3 2" xfId="4459" xr:uid="{AA5FFEE1-3881-4432-ABF7-888CA366E423}"/>
    <cellStyle name="Normal 21 3 3" xfId="4458" xr:uid="{1F4CC953-E1D8-4A43-B7B0-B68A5D0B368F}"/>
    <cellStyle name="Normal 21 4" xfId="4570" xr:uid="{6FDE637A-6DA1-436C-A814-BC51422CD3B6}"/>
    <cellStyle name="Normal 21 5" xfId="4737" xr:uid="{A87861FC-32E8-4732-A6C4-FCB5EEC44206}"/>
    <cellStyle name="Normal 22" xfId="440" xr:uid="{7C756417-00BB-4BA0-A895-DB7C4EC18AAE}"/>
    <cellStyle name="Normal 22 2" xfId="441" xr:uid="{65072F5C-E888-424C-94B4-F77CC3B90DCE}"/>
    <cellStyle name="Normal 22 3" xfId="4310" xr:uid="{AD897C26-8010-4C8B-B5E3-083BA8CDC564}"/>
    <cellStyle name="Normal 22 3 2" xfId="4354" xr:uid="{E3383007-4DDA-410A-B8D1-5F37F1EA6DA5}"/>
    <cellStyle name="Normal 22 3 2 2" xfId="4461" xr:uid="{F409352E-5E77-4F10-89EA-772570619C1D}"/>
    <cellStyle name="Normal 22 3 3" xfId="4460" xr:uid="{260F53F8-75D0-45B6-BEAF-B95663BC5310}"/>
    <cellStyle name="Normal 22 3 4" xfId="4691" xr:uid="{B17C9360-6802-40B5-B2BB-03E0C382E5B1}"/>
    <cellStyle name="Normal 22 4" xfId="4313" xr:uid="{078DBE6C-1E4C-4E68-B9A9-D03C106C1400}"/>
    <cellStyle name="Normal 22 4 2" xfId="4431" xr:uid="{3476DDC8-2055-4A69-B353-DC150F426CB5}"/>
    <cellStyle name="Normal 22 4 3" xfId="4571" xr:uid="{92AE430F-459C-43CE-88FB-5E4FBD6DD243}"/>
    <cellStyle name="Normal 22 4 3 2" xfId="4590" xr:uid="{F13E149F-1A58-440D-8E35-768D922571DD}"/>
    <cellStyle name="Normal 22 4 3 3" xfId="4748" xr:uid="{5D981851-01B2-4F97-B673-4944FE219CA3}"/>
    <cellStyle name="Normal 22 4 3 4" xfId="5338" xr:uid="{A97E0E2F-0522-4AD5-810B-D422E05F0B9B}"/>
    <cellStyle name="Normal 22 4 3 5" xfId="5334" xr:uid="{6485A26B-A99F-4093-981E-4C8190C2C5B6}"/>
    <cellStyle name="Normal 22 4 4" xfId="4692" xr:uid="{664E8107-DF46-416A-90AA-21FC73C362A9}"/>
    <cellStyle name="Normal 22 4 5" xfId="4604" xr:uid="{32BE19FA-E1AA-434C-BB0E-D3F7F4C990E9}"/>
    <cellStyle name="Normal 22 4 6" xfId="4595" xr:uid="{F6F95D12-4F25-4774-A472-779E6332FC23}"/>
    <cellStyle name="Normal 22 4 7" xfId="4594" xr:uid="{4783C00F-3CD4-47A8-8DF4-7057DF2ABBE6}"/>
    <cellStyle name="Normal 22 4 8" xfId="4593" xr:uid="{092F8EF0-BAB9-44D1-BA90-2467E08A982C}"/>
    <cellStyle name="Normal 22 4 9" xfId="4592" xr:uid="{98EBBD5A-02BA-4925-8D77-2C065CB97C74}"/>
    <cellStyle name="Normal 22 5" xfId="4738" xr:uid="{7FC64E0C-4F78-441D-87EA-580BCE2F91B6}"/>
    <cellStyle name="Normal 23" xfId="442" xr:uid="{68AD1368-5368-4FED-8713-EAC06BADEC4C}"/>
    <cellStyle name="Normal 23 2" xfId="2500" xr:uid="{9963FD03-5E3D-4812-8DE3-55A0D45CAECE}"/>
    <cellStyle name="Normal 23 2 2" xfId="4356" xr:uid="{8B1983CF-AC32-4795-811B-1AE0830C4B41}"/>
    <cellStyle name="Normal 23 2 2 2" xfId="4751" xr:uid="{FE945788-94DC-462E-A472-BB8B5838F840}"/>
    <cellStyle name="Normal 23 2 2 3" xfId="4693" xr:uid="{26549F16-F675-4469-8BA0-C4D24D370F84}"/>
    <cellStyle name="Normal 23 2 2 4" xfId="4663" xr:uid="{9A241282-7111-48A3-A13A-0FB02F715F82}"/>
    <cellStyle name="Normal 23 2 3" xfId="4605" xr:uid="{11B94560-B9F1-4052-A708-5CF9572A4FE1}"/>
    <cellStyle name="Normal 23 2 4" xfId="4712" xr:uid="{7550F4A3-14F7-427B-814B-75DF93F939AC}"/>
    <cellStyle name="Normal 23 3" xfId="4426" xr:uid="{9CF10B6C-A674-4E38-8852-E3FF08B268CE}"/>
    <cellStyle name="Normal 23 4" xfId="4355" xr:uid="{9856B937-25B4-4DCC-8C0E-D053D8E99F02}"/>
    <cellStyle name="Normal 23 5" xfId="4572" xr:uid="{2619F0A0-A46A-4233-9733-5DB42C76AC9F}"/>
    <cellStyle name="Normal 23 6" xfId="4739" xr:uid="{097C62D0-7E51-410A-99AC-50063D376633}"/>
    <cellStyle name="Normal 24" xfId="443" xr:uid="{AE3B93F1-A9D2-411E-BDC6-7088B21FE35E}"/>
    <cellStyle name="Normal 24 2" xfId="444" xr:uid="{5D0CD20D-3999-4F61-A170-4D8305CB5E23}"/>
    <cellStyle name="Normal 24 2 2" xfId="4428" xr:uid="{B12C14D1-B057-4098-A927-7C6FB33D713C}"/>
    <cellStyle name="Normal 24 2 3" xfId="4358" xr:uid="{A3D5BAAD-1BEC-4C2F-9BE8-D2E13D213DF3}"/>
    <cellStyle name="Normal 24 2 4" xfId="4574" xr:uid="{9924FCBD-61EA-4805-B9EC-1436F784DBEE}"/>
    <cellStyle name="Normal 24 2 5" xfId="4741" xr:uid="{E08D44BB-2C0B-45E6-8FD5-D94143EC0F74}"/>
    <cellStyle name="Normal 24 3" xfId="4427" xr:uid="{146B97BE-4FA9-417B-8654-25BE805A1FB1}"/>
    <cellStyle name="Normal 24 4" xfId="4357" xr:uid="{1D0B4912-22DD-4D96-9094-E0C2C765D30D}"/>
    <cellStyle name="Normal 24 5" xfId="4573" xr:uid="{82DFCD1F-D674-4568-B9CA-4FC0B174AA73}"/>
    <cellStyle name="Normal 24 6" xfId="4740" xr:uid="{7C3C4842-010E-40B3-8A92-E24EAB845117}"/>
    <cellStyle name="Normal 25" xfId="451" xr:uid="{54CAFC41-6829-4516-AB33-FC4E5A667C48}"/>
    <cellStyle name="Normal 25 2" xfId="4360" xr:uid="{66EBDF56-9031-40F9-9412-F277A8A607CB}"/>
    <cellStyle name="Normal 25 2 2" xfId="5337" xr:uid="{677C11C0-3485-4B45-95C1-828654B6C5B5}"/>
    <cellStyle name="Normal 25 3" xfId="4429" xr:uid="{888B4095-A4F1-4208-AA1D-FD6AEF382F6F}"/>
    <cellStyle name="Normal 25 4" xfId="4359" xr:uid="{41D0F77E-0D8F-4511-BEA6-4B6DD361843D}"/>
    <cellStyle name="Normal 25 5" xfId="4575" xr:uid="{5539B24F-A4A5-4E9F-BAC5-C22A6F312DED}"/>
    <cellStyle name="Normal 26" xfId="2498" xr:uid="{AE28294C-3530-404C-9D8C-68363F2CF303}"/>
    <cellStyle name="Normal 26 2" xfId="2499" xr:uid="{05013B74-CDC9-4822-8A2A-47C651E4A154}"/>
    <cellStyle name="Normal 26 2 2" xfId="4362" xr:uid="{54BCB509-5B22-48DE-B2E8-C81EA92637A9}"/>
    <cellStyle name="Normal 26 3" xfId="4361" xr:uid="{044E12C0-175E-4514-BFA1-615EF36C9C52}"/>
    <cellStyle name="Normal 26 3 2" xfId="4436" xr:uid="{E7D63D34-2182-4709-A588-258C5341A885}"/>
    <cellStyle name="Normal 27" xfId="2507" xr:uid="{60FE3AFF-1C62-4FC2-96AE-32AF6DCE6AC7}"/>
    <cellStyle name="Normal 27 2" xfId="4364" xr:uid="{1D6B30A9-828D-4181-83FD-B374D9937002}"/>
    <cellStyle name="Normal 27 3" xfId="4363" xr:uid="{740834DA-0C58-4D61-B066-B1389F760F58}"/>
    <cellStyle name="Normal 27 4" xfId="4599" xr:uid="{17C20F77-7F28-4FF5-9461-C413C5874D2E}"/>
    <cellStyle name="Normal 27 5" xfId="5320" xr:uid="{53CFDB6D-4530-4BE2-B86F-046C19D4089A}"/>
    <cellStyle name="Normal 27 6" xfId="4589" xr:uid="{125FCB62-518F-4113-B51D-A1728BFDA4AC}"/>
    <cellStyle name="Normal 27 7" xfId="5332" xr:uid="{9CFEAF7F-A417-4756-B7DA-95CF14D7308E}"/>
    <cellStyle name="Normal 28" xfId="4365" xr:uid="{B204C450-6A2B-4AB3-8533-2061F5C9CC98}"/>
    <cellStyle name="Normal 28 2" xfId="4366" xr:uid="{9263EA51-9191-44AE-9887-930CDC1196C3}"/>
    <cellStyle name="Normal 28 3" xfId="4367" xr:uid="{0F4139B3-0B96-486C-97CE-D384C5523ACA}"/>
    <cellStyle name="Normal 29" xfId="4368" xr:uid="{411EB3C1-C479-4232-BBEB-C81260F4C166}"/>
    <cellStyle name="Normal 29 2" xfId="4369" xr:uid="{76092681-50FD-4568-AC6E-14C6AF6042C3}"/>
    <cellStyle name="Normal 3" xfId="2" xr:uid="{665067A7-73F8-4B7E-BFD2-7BB3B9468366}"/>
    <cellStyle name="Normal 3 2" xfId="81" xr:uid="{4CB21C7B-1A16-43A5-A762-453B2E441FA1}"/>
    <cellStyle name="Normal 3 2 2" xfId="82" xr:uid="{6B7B87E8-DF44-4515-812D-1DDED08227E2}"/>
    <cellStyle name="Normal 3 2 2 2" xfId="288" xr:uid="{D6EF3351-322D-4554-9EAC-AFDDE92D6326}"/>
    <cellStyle name="Normal 3 2 2 2 2" xfId="4665" xr:uid="{40E2EF23-D2EE-4043-98FB-0384DBD6DAEC}"/>
    <cellStyle name="Normal 3 2 2 3" xfId="4556" xr:uid="{B43C5B24-5D43-4B84-A089-8BCC31FE9E3B}"/>
    <cellStyle name="Normal 3 2 3" xfId="83" xr:uid="{1B66A931-0C0F-45CE-8EEB-64306D3E79BE}"/>
    <cellStyle name="Normal 3 2 4" xfId="289" xr:uid="{EAC4A2D1-C2EC-4EDC-BCF5-1E728690153E}"/>
    <cellStyle name="Normal 3 2 4 2" xfId="4666" xr:uid="{63DD4C85-8EE4-4EFD-88FF-FBBA2AD0C17E}"/>
    <cellStyle name="Normal 3 2 5" xfId="2506" xr:uid="{4987B40C-ABE2-45C2-9F8D-EAC3726E2303}"/>
    <cellStyle name="Normal 3 2 5 2" xfId="4509" xr:uid="{5D4701ED-378E-4605-98F2-B38B5E491370}"/>
    <cellStyle name="Normal 3 2 5 3" xfId="5304" xr:uid="{126A9CE1-BCAE-4F8B-83B5-DE4D41402C6A}"/>
    <cellStyle name="Normal 3 3" xfId="84" xr:uid="{D38B62C1-1516-4638-BB5E-780953A2C076}"/>
    <cellStyle name="Normal 3 3 2" xfId="290" xr:uid="{D8074626-3F18-4F5E-8049-B632A4440F30}"/>
    <cellStyle name="Normal 3 3 2 2" xfId="4667" xr:uid="{491DBF4E-39AC-46CE-8681-AA59EA6802EE}"/>
    <cellStyle name="Normal 3 3 3" xfId="4557" xr:uid="{A8B626A5-1ABB-4139-9BB7-D757F19FCA85}"/>
    <cellStyle name="Normal 3 4" xfId="85" xr:uid="{73201270-975D-4097-A318-E037DC1D31BA}"/>
    <cellStyle name="Normal 3 4 2" xfId="2502" xr:uid="{28707977-57BD-4FC9-826F-0E18CC7421D5}"/>
    <cellStyle name="Normal 3 4 2 2" xfId="4668" xr:uid="{486335C2-A138-42DD-AA08-8BCA3AE359CD}"/>
    <cellStyle name="Normal 3 5" xfId="2501" xr:uid="{711A18C5-C4AF-4E2D-AC18-D76E373FED76}"/>
    <cellStyle name="Normal 3 5 2" xfId="4669" xr:uid="{B30753C1-45EF-4F2E-B6CA-F0D1EF011F36}"/>
    <cellStyle name="Normal 3 5 3" xfId="4745" xr:uid="{70865B79-F240-45F7-BACD-217EFD8C9E6C}"/>
    <cellStyle name="Normal 3 5 4" xfId="4713" xr:uid="{4C063D26-545F-4F7D-8595-0C32C6FD204C}"/>
    <cellStyle name="Normal 3 6" xfId="4664" xr:uid="{1E4CAD2C-F510-4CFA-A2BA-F5525C179B1A}"/>
    <cellStyle name="Normal 3 6 2" xfId="5336" xr:uid="{5C3B72D7-05C5-4162-932E-5BD23DA64348}"/>
    <cellStyle name="Normal 3 6 2 2" xfId="5333" xr:uid="{5A5563FC-239D-4480-9312-E322743D229B}"/>
    <cellStyle name="Normal 30" xfId="4370" xr:uid="{53C07590-DBE6-4FC1-BD07-0A5325EF1EF5}"/>
    <cellStyle name="Normal 30 2" xfId="4371" xr:uid="{77509852-92AE-483F-9030-86C49DEDBD61}"/>
    <cellStyle name="Normal 31" xfId="4372" xr:uid="{FF0F3C90-4E5D-4DFA-BCD6-AD30C932AE61}"/>
    <cellStyle name="Normal 31 2" xfId="4373" xr:uid="{17401F7F-18E0-424A-89F1-5EDE32570BE4}"/>
    <cellStyle name="Normal 32" xfId="4374" xr:uid="{00AEEF52-64B3-4415-B928-9073BD528B58}"/>
    <cellStyle name="Normal 33" xfId="4375" xr:uid="{8BF7CEB2-B29E-4DD5-9E2A-B44BFD30A861}"/>
    <cellStyle name="Normal 33 2" xfId="4376" xr:uid="{6FD8E681-5B0F-4760-B290-83CE09B804DE}"/>
    <cellStyle name="Normal 34" xfId="4377" xr:uid="{EA6298C4-758B-4AB6-A8FE-F609E1D7FF7C}"/>
    <cellStyle name="Normal 34 2" xfId="4378" xr:uid="{650205D7-D01B-42B1-827D-902E22A40179}"/>
    <cellStyle name="Normal 35" xfId="4379" xr:uid="{5E8EA33A-42D8-4A2A-9A7A-C719657D0548}"/>
    <cellStyle name="Normal 35 2" xfId="4380" xr:uid="{E27AEB0B-B6D6-4122-8C09-56B97A677230}"/>
    <cellStyle name="Normal 36" xfId="4381" xr:uid="{BB7C506A-5E64-4B17-925B-60B43E6D62A9}"/>
    <cellStyle name="Normal 36 2" xfId="4382" xr:uid="{4C0FE49C-39AA-47C2-8CC4-024D7DFB2A4A}"/>
    <cellStyle name="Normal 37" xfId="4383" xr:uid="{BCDB53BC-C9D4-4D26-B45C-0295EACDA800}"/>
    <cellStyle name="Normal 37 2" xfId="4384" xr:uid="{84D8633B-7486-46F3-A61C-DE38C1701740}"/>
    <cellStyle name="Normal 38" xfId="4385" xr:uid="{663361F1-8D2B-4431-92C6-6173A0659AA8}"/>
    <cellStyle name="Normal 38 2" xfId="4386" xr:uid="{04060941-780E-48BE-A188-FC910AEC7CD1}"/>
    <cellStyle name="Normal 39" xfId="4387" xr:uid="{6154CB6A-5EF5-4E3A-8AB1-0F380F2B847A}"/>
    <cellStyle name="Normal 39 2" xfId="4388" xr:uid="{8236DA30-9047-40D6-8085-399549199083}"/>
    <cellStyle name="Normal 39 2 2" xfId="4389" xr:uid="{D2F67062-0A66-49AB-AC0E-90004481893C}"/>
    <cellStyle name="Normal 39 3" xfId="4390" xr:uid="{B9576CDA-7E67-4A76-8DAF-A4B0BF6014F9}"/>
    <cellStyle name="Normal 4" xfId="86" xr:uid="{E0BA7ACC-D5A6-4161-A814-E365EE434D59}"/>
    <cellStyle name="Normal 4 2" xfId="87" xr:uid="{B6C0671B-FA78-4A35-AE28-75319F734F0C}"/>
    <cellStyle name="Normal 4 2 2" xfId="88" xr:uid="{04CC5A78-822B-452C-8647-A5B3297AEC59}"/>
    <cellStyle name="Normal 4 2 2 2" xfId="445" xr:uid="{AE54ADD4-EE15-4784-96C8-2CAF24DA2BCE}"/>
    <cellStyle name="Normal 4 2 2 3" xfId="2807" xr:uid="{59C01FE0-52F7-4252-BA87-75C0E81E2C61}"/>
    <cellStyle name="Normal 4 2 2 4" xfId="2808" xr:uid="{BA1A70F7-88DE-4A41-BF10-4FB8941E2757}"/>
    <cellStyle name="Normal 4 2 2 4 2" xfId="2809" xr:uid="{921BA3FD-9437-42A8-8315-F5D3BCF2F3A1}"/>
    <cellStyle name="Normal 4 2 2 4 3" xfId="2810" xr:uid="{42BDA711-2325-4174-B8E2-43BC669E8D9C}"/>
    <cellStyle name="Normal 4 2 2 4 3 2" xfId="2811" xr:uid="{EDE55142-5D8B-4416-AF1C-C613076E60AE}"/>
    <cellStyle name="Normal 4 2 2 4 3 3" xfId="4312" xr:uid="{32039723-A424-485A-9168-989E5C35CB14}"/>
    <cellStyle name="Normal 4 2 3" xfId="2493" xr:uid="{1DF53ACE-0BBB-4858-AA63-07DC0D38D757}"/>
    <cellStyle name="Normal 4 2 3 2" xfId="2504" xr:uid="{7C471FAA-7B4F-4797-A0B3-D2B5EAC19107}"/>
    <cellStyle name="Normal 4 2 3 2 2" xfId="4462" xr:uid="{BC22456C-5404-4F27-AB89-6AEE104C75CB}"/>
    <cellStyle name="Normal 4 2 3 3" xfId="4463" xr:uid="{A164B000-2D02-47C1-8622-B078ED35F25A}"/>
    <cellStyle name="Normal 4 2 3 3 2" xfId="4464" xr:uid="{2423A4C2-FDD3-41D8-865E-DA6934332B0C}"/>
    <cellStyle name="Normal 4 2 3 4" xfId="4465" xr:uid="{6953DD48-38C1-454A-AA0F-D7C002A8FCEA}"/>
    <cellStyle name="Normal 4 2 3 5" xfId="4466" xr:uid="{C1C621DF-2638-4666-9290-4B5826EDBE21}"/>
    <cellStyle name="Normal 4 2 4" xfId="2494" xr:uid="{44EA71FD-DE2F-4506-B234-09F8CD9551DC}"/>
    <cellStyle name="Normal 4 2 4 2" xfId="4392" xr:uid="{FD8E017F-DDC5-4861-9937-719A747156E6}"/>
    <cellStyle name="Normal 4 2 4 2 2" xfId="4467" xr:uid="{DD9173C1-2F93-4C09-9594-EEFAD6F75128}"/>
    <cellStyle name="Normal 4 2 4 2 3" xfId="4694" xr:uid="{85C41907-0F05-4D7F-BC06-A932019FF118}"/>
    <cellStyle name="Normal 4 2 4 2 4" xfId="4613" xr:uid="{7CB418A3-7C6E-4FB2-A504-859252FA1E8D}"/>
    <cellStyle name="Normal 4 2 4 3" xfId="4576" xr:uid="{35C31534-A580-4EE8-9B4F-1F671D14DDCE}"/>
    <cellStyle name="Normal 4 2 4 4" xfId="4714" xr:uid="{F44649C2-4C0D-4B88-9B7A-0FAC9312988D}"/>
    <cellStyle name="Normal 4 2 5" xfId="1168" xr:uid="{3F745079-EDF9-4728-803A-5AA9071FDA11}"/>
    <cellStyle name="Normal 4 2 6" xfId="4558" xr:uid="{5BEC6109-85FA-4C0D-ACC2-9704721A64D6}"/>
    <cellStyle name="Normal 4 3" xfId="528" xr:uid="{5466CB96-F75B-4146-8F6F-08E4C8805406}"/>
    <cellStyle name="Normal 4 3 2" xfId="1170" xr:uid="{691C9DEF-F120-40EE-879C-E79BDC553ECD}"/>
    <cellStyle name="Normal 4 3 2 2" xfId="1171" xr:uid="{60E3208B-80F7-4E63-88EC-7A3F470D62E6}"/>
    <cellStyle name="Normal 4 3 2 3" xfId="1172" xr:uid="{14CED6BF-60CC-4443-A94B-0E3FE75D944A}"/>
    <cellStyle name="Normal 4 3 3" xfId="1169" xr:uid="{6A0ABEA2-3FBA-4AD3-9A31-4F97C00AC4C4}"/>
    <cellStyle name="Normal 4 3 3 2" xfId="4434" xr:uid="{E4CB037F-FE5A-477F-AD58-1FBFFDB826CB}"/>
    <cellStyle name="Normal 4 3 4" xfId="2812" xr:uid="{167C15A5-2F73-45AA-86BC-F66E2F98BAC1}"/>
    <cellStyle name="Normal 4 3 5" xfId="2813" xr:uid="{0EBB80F6-CDD6-4DD2-B04D-DE81F251B11F}"/>
    <cellStyle name="Normal 4 3 5 2" xfId="2814" xr:uid="{F73A2DE7-8D25-42E8-AC6B-4720C2A5999A}"/>
    <cellStyle name="Normal 4 3 5 3" xfId="2815" xr:uid="{D62E9BA7-8CB2-45DB-81C3-30CFBC74F44E}"/>
    <cellStyle name="Normal 4 3 5 3 2" xfId="2816" xr:uid="{48735C11-45E8-441E-BA29-CDC79E4E6B04}"/>
    <cellStyle name="Normal 4 3 5 3 3" xfId="4311" xr:uid="{F526E5B3-9259-40C4-82DE-B620CDD018AB}"/>
    <cellStyle name="Normal 4 3 6" xfId="4314" xr:uid="{28516287-B0AC-483B-AC90-EAB4B16208DC}"/>
    <cellStyle name="Normal 4 4" xfId="453" xr:uid="{569798FC-717C-42A8-BE81-7A181F8FB4DA}"/>
    <cellStyle name="Normal 4 4 2" xfId="2495" xr:uid="{12C6A1C9-2BFC-476A-85E0-05917EA224A0}"/>
    <cellStyle name="Normal 4 4 3" xfId="2503" xr:uid="{D8A1647A-347B-4493-82B9-18BBBBB51B53}"/>
    <cellStyle name="Normal 4 4 3 2" xfId="4317" xr:uid="{B8F3B189-D461-48EB-B662-E2ED4A0CE118}"/>
    <cellStyle name="Normal 4 4 3 3" xfId="4316" xr:uid="{06A35945-EC01-41BD-A2D1-A22B18E3E1F3}"/>
    <cellStyle name="Normal 4 4 4" xfId="4747" xr:uid="{9AF388CF-7A7A-442C-9205-33C4FDF489A8}"/>
    <cellStyle name="Normal 4 5" xfId="2496" xr:uid="{42AC38D5-5D09-444E-8A69-3BEA1726EE09}"/>
    <cellStyle name="Normal 4 5 2" xfId="4391" xr:uid="{2E8AE30B-CA07-448B-BBF8-A39836DB23EC}"/>
    <cellStyle name="Normal 4 6" xfId="2497" xr:uid="{F181BFF1-0735-42D4-B1B8-8D8008874FA8}"/>
    <cellStyle name="Normal 4 7" xfId="900" xr:uid="{68CB76BD-4184-4D26-BE6B-D1C3E51DF301}"/>
    <cellStyle name="Normal 40" xfId="4393" xr:uid="{B8D8C031-3CF8-411E-97F2-D4FB89153D92}"/>
    <cellStyle name="Normal 40 2" xfId="4394" xr:uid="{581ED212-57B8-4A82-84A9-F108337EE58A}"/>
    <cellStyle name="Normal 40 2 2" xfId="4395" xr:uid="{6895D14E-9B10-4678-9B85-19621994B71A}"/>
    <cellStyle name="Normal 40 3" xfId="4396" xr:uid="{B2CFB6A1-2B8D-4C64-82AB-FCFF4172E813}"/>
    <cellStyle name="Normal 41" xfId="4397" xr:uid="{406333BD-1629-4D73-8D7F-F5BEBC6A944A}"/>
    <cellStyle name="Normal 41 2" xfId="4398" xr:uid="{34A2303F-084E-41BD-8813-EEFEBA20CAE5}"/>
    <cellStyle name="Normal 42" xfId="4399" xr:uid="{E1124105-9268-413F-9945-C9301780DD12}"/>
    <cellStyle name="Normal 42 2" xfId="4400" xr:uid="{3BE50A6E-C62C-4A92-A51C-6B2738A923A1}"/>
    <cellStyle name="Normal 43" xfId="4401" xr:uid="{18F933A0-79A6-4FF1-B20C-278F81019C31}"/>
    <cellStyle name="Normal 43 2" xfId="4402" xr:uid="{DD9E2079-F991-4F04-BBCC-D532CDA700E3}"/>
    <cellStyle name="Normal 44" xfId="4412" xr:uid="{5BBB1AA6-5F7C-432F-A59D-FC8DE1BA2EAD}"/>
    <cellStyle name="Normal 44 2" xfId="4413" xr:uid="{2CBFBA77-D763-4AC7-BB44-8EE8A0E9854B}"/>
    <cellStyle name="Normal 45" xfId="4674" xr:uid="{C130632E-4830-4E7F-B026-0F8095B4C03C}"/>
    <cellStyle name="Normal 45 2" xfId="5324" xr:uid="{0567DD4F-B326-40A0-8D7A-D9F8AF012F5B}"/>
    <cellStyle name="Normal 45 3" xfId="5323" xr:uid="{34D30FC6-28BF-4AF9-AEDF-B09A589F32AD}"/>
    <cellStyle name="Normal 5" xfId="89" xr:uid="{11E601FC-F6E4-49B8-8B87-BA4C8EB4F235}"/>
    <cellStyle name="Normal 5 10" xfId="291" xr:uid="{0ECD640F-90E3-4285-B627-2E27736B74A7}"/>
    <cellStyle name="Normal 5 10 2" xfId="529" xr:uid="{55FD9E4D-AC57-46C4-8AD6-7F3C230D2AC1}"/>
    <cellStyle name="Normal 5 10 2 2" xfId="1173" xr:uid="{D5122089-77B4-4BA1-BC2A-3AE2F3FDC8BC}"/>
    <cellStyle name="Normal 5 10 2 3" xfId="2817" xr:uid="{8A3F465F-DA88-41F5-A36F-CA1D467AC4C6}"/>
    <cellStyle name="Normal 5 10 2 4" xfId="2818" xr:uid="{D71DCA1C-2D15-4078-BC04-59A0CAF71F4C}"/>
    <cellStyle name="Normal 5 10 3" xfId="1174" xr:uid="{E7C4D5B3-F49A-4366-9D16-66876C552348}"/>
    <cellStyle name="Normal 5 10 3 2" xfId="2819" xr:uid="{F8C60E6F-49EF-41D2-B0D9-9A772B283DBC}"/>
    <cellStyle name="Normal 5 10 3 3" xfId="2820" xr:uid="{768C7440-527E-4661-8A66-7C3DBFF7F631}"/>
    <cellStyle name="Normal 5 10 3 4" xfId="2821" xr:uid="{10DBE84A-C2E3-4F47-A6A6-1B24D5DE3656}"/>
    <cellStyle name="Normal 5 10 4" xfId="2822" xr:uid="{66E98C37-C781-4C39-882F-B9DB3742886C}"/>
    <cellStyle name="Normal 5 10 5" xfId="2823" xr:uid="{579C5FAE-61C9-4B20-9D3B-684AB57D5EE3}"/>
    <cellStyle name="Normal 5 10 6" xfId="2824" xr:uid="{0C1ACED2-8811-4CDD-B12A-5001F3014508}"/>
    <cellStyle name="Normal 5 11" xfId="292" xr:uid="{326F0D59-4037-454E-B1CC-73AD14157565}"/>
    <cellStyle name="Normal 5 11 2" xfId="1175" xr:uid="{31E722A4-78E5-4F3B-A126-52B8D51F708A}"/>
    <cellStyle name="Normal 5 11 2 2" xfId="2825" xr:uid="{1CC917E4-6349-4D0A-80BD-8BFC4C45E39D}"/>
    <cellStyle name="Normal 5 11 2 2 2" xfId="4403" xr:uid="{C12C2852-3C64-412B-825E-94476F125163}"/>
    <cellStyle name="Normal 5 11 2 2 3" xfId="4681" xr:uid="{496B6E68-2ABA-4621-987C-429739E6CB9A}"/>
    <cellStyle name="Normal 5 11 2 3" xfId="2826" xr:uid="{FCDB8275-117F-4B86-804C-A64C68033B17}"/>
    <cellStyle name="Normal 5 11 2 4" xfId="2827" xr:uid="{FBB8CBAA-3795-462F-928A-CD816FD24F27}"/>
    <cellStyle name="Normal 5 11 3" xfId="2828" xr:uid="{4D664B22-3B96-488F-934F-2CAC895737FB}"/>
    <cellStyle name="Normal 5 11 4" xfId="2829" xr:uid="{1F4C6C08-7C56-4757-A590-519BF586C54A}"/>
    <cellStyle name="Normal 5 11 4 2" xfId="4577" xr:uid="{1392874E-942E-4F32-B01D-B98C83BC70AB}"/>
    <cellStyle name="Normal 5 11 4 3" xfId="4682" xr:uid="{9BDAD1F8-ED08-4EFD-8FFA-F26EAFB89F5F}"/>
    <cellStyle name="Normal 5 11 4 4" xfId="4606" xr:uid="{FAABB2DC-F7CD-4C35-B834-CE4DBFA84A0B}"/>
    <cellStyle name="Normal 5 11 5" xfId="2830" xr:uid="{F99E3E36-C1E9-4833-9170-150561A04FC8}"/>
    <cellStyle name="Normal 5 12" xfId="1176" xr:uid="{1D60C7BD-188C-4D2F-B8C6-5E3F3DEEF8BF}"/>
    <cellStyle name="Normal 5 12 2" xfId="2831" xr:uid="{0BEA29B5-B26A-4AE4-8A62-FD1E275479BD}"/>
    <cellStyle name="Normal 5 12 3" xfId="2832" xr:uid="{ACED8076-E46C-476D-B20B-772CDFBB2A89}"/>
    <cellStyle name="Normal 5 12 4" xfId="2833" xr:uid="{0B630D7A-3B47-4127-B860-3A50476E4132}"/>
    <cellStyle name="Normal 5 13" xfId="901" xr:uid="{54A953C2-D334-4FD9-B741-6B00AC564D3F}"/>
    <cellStyle name="Normal 5 13 2" xfId="2834" xr:uid="{7EC8DA16-15C8-47BE-8623-73AA04493FCB}"/>
    <cellStyle name="Normal 5 13 3" xfId="2835" xr:uid="{30630993-5391-4007-8425-A36BBE69A44D}"/>
    <cellStyle name="Normal 5 13 4" xfId="2836" xr:uid="{91B5AF77-BBB2-4CF1-B71D-DA13F2C04285}"/>
    <cellStyle name="Normal 5 14" xfId="2837" xr:uid="{D853C525-C3AE-4246-A3ED-D4D478266D6C}"/>
    <cellStyle name="Normal 5 14 2" xfId="2838" xr:uid="{15895582-C354-415E-A344-16E1ECE30697}"/>
    <cellStyle name="Normal 5 15" xfId="2839" xr:uid="{FB52D2C5-360C-4CD4-ADFC-4B58D963F82D}"/>
    <cellStyle name="Normal 5 16" xfId="2840" xr:uid="{503CE4AA-C16C-40F2-A00F-9E70941605BF}"/>
    <cellStyle name="Normal 5 17" xfId="2841" xr:uid="{0F94BAA2-061A-4F55-B458-BFD85C48F854}"/>
    <cellStyle name="Normal 5 2" xfId="90" xr:uid="{537F9CCA-E18D-400A-92B5-9BB835C60089}"/>
    <cellStyle name="Normal 5 2 2" xfId="187" xr:uid="{4FE4C132-FC5A-4EBE-A541-CA379E129158}"/>
    <cellStyle name="Normal 5 2 2 2" xfId="188" xr:uid="{D07A1A82-8B7A-4767-ABF0-D279CC751924}"/>
    <cellStyle name="Normal 5 2 2 2 2" xfId="189" xr:uid="{40BADDEE-08F4-4990-9DA9-B5745A6F3EFB}"/>
    <cellStyle name="Normal 5 2 2 2 2 2" xfId="190" xr:uid="{7BB5970B-E5A5-44FB-AA92-BEB627623D73}"/>
    <cellStyle name="Normal 5 2 2 2 3" xfId="191" xr:uid="{68461A93-B572-44F7-ABE7-2DFA71C730CC}"/>
    <cellStyle name="Normal 5 2 2 2 4" xfId="4670" xr:uid="{4EF32ED6-4900-43E7-A9FB-956CCA488E2A}"/>
    <cellStyle name="Normal 5 2 2 2 5" xfId="5300" xr:uid="{1306E2E7-1E72-4958-9A1C-DF1C0374C1DC}"/>
    <cellStyle name="Normal 5 2 2 3" xfId="192" xr:uid="{C5F290ED-45ED-472C-90AD-21BF7CB06670}"/>
    <cellStyle name="Normal 5 2 2 3 2" xfId="193" xr:uid="{667D1CDA-67E0-4990-B004-6BFB3419878B}"/>
    <cellStyle name="Normal 5 2 2 4" xfId="194" xr:uid="{C210DBAC-E63D-45D0-9A36-A966C3B9F28B}"/>
    <cellStyle name="Normal 5 2 2 5" xfId="293" xr:uid="{A983F718-E8DF-45DB-BD73-3E55C08FF195}"/>
    <cellStyle name="Normal 5 2 2 6" xfId="4596" xr:uid="{EDC09CD1-E116-4903-9AF4-B65923CA9AB1}"/>
    <cellStyle name="Normal 5 2 2 7" xfId="5329" xr:uid="{D59DA6D1-A384-48D3-AFE0-7C3DA7130965}"/>
    <cellStyle name="Normal 5 2 3" xfId="195" xr:uid="{9D2CA375-D379-4EF8-8F2E-340D98D7C749}"/>
    <cellStyle name="Normal 5 2 3 2" xfId="196" xr:uid="{26041823-BE3C-44A2-92A0-EA602060429E}"/>
    <cellStyle name="Normal 5 2 3 2 2" xfId="197" xr:uid="{9A822112-BC46-49D6-BE5E-D22B1F38432D}"/>
    <cellStyle name="Normal 5 2 3 2 3" xfId="4559" xr:uid="{7B6B9031-7C96-4FD4-8118-59F5B76C7857}"/>
    <cellStyle name="Normal 5 2 3 2 4" xfId="5301" xr:uid="{548F02F1-AC13-426D-8A90-3B5D9EBF5C66}"/>
    <cellStyle name="Normal 5 2 3 3" xfId="198" xr:uid="{FE2F8042-B5CA-42DC-90F9-68E6C866723C}"/>
    <cellStyle name="Normal 5 2 3 3 2" xfId="4742" xr:uid="{8E59BD2F-0229-4042-9C1B-FCF723E73A23}"/>
    <cellStyle name="Normal 5 2 3 4" xfId="4404" xr:uid="{B6383DB8-B9CD-4DAE-9293-277E1F879F3C}"/>
    <cellStyle name="Normal 5 2 3 4 2" xfId="4715" xr:uid="{A8E64F33-03DA-45FE-82AD-DDA267D91018}"/>
    <cellStyle name="Normal 5 2 3 5" xfId="4597" xr:uid="{7ADD356D-8599-4E10-BB09-2EE508E14C81}"/>
    <cellStyle name="Normal 5 2 3 6" xfId="5321" xr:uid="{45D0173A-7888-43B0-B0D8-488DD93A61C5}"/>
    <cellStyle name="Normal 5 2 3 7" xfId="5330" xr:uid="{000AD556-55D7-4859-879E-3501C33112D5}"/>
    <cellStyle name="Normal 5 2 4" xfId="199" xr:uid="{238161BD-CA7C-4ECE-B9E3-2FAB76DD9D21}"/>
    <cellStyle name="Normal 5 2 4 2" xfId="200" xr:uid="{FFCCA3B6-0D38-4E8E-9D63-0BB339C5B661}"/>
    <cellStyle name="Normal 5 2 5" xfId="201" xr:uid="{649F211D-92D8-461A-A820-ED0372006F5B}"/>
    <cellStyle name="Normal 5 2 6" xfId="186" xr:uid="{3F573F2B-9395-47DE-9608-CABE5EC317A8}"/>
    <cellStyle name="Normal 5 3" xfId="91" xr:uid="{FE921104-CDAA-4185-AD3A-72F9889E5F3C}"/>
    <cellStyle name="Normal 5 3 2" xfId="4406" xr:uid="{F90ADD64-F7E9-4BC3-9377-0DB8BCEC08C3}"/>
    <cellStyle name="Normal 5 3 3" xfId="4405" xr:uid="{7C3EEBBD-55E4-4C01-993E-4000CDA1B27D}"/>
    <cellStyle name="Normal 5 4" xfId="92" xr:uid="{C9547058-7987-491A-8D6A-F2C5DC8D3E39}"/>
    <cellStyle name="Normal 5 4 10" xfId="2842" xr:uid="{E64201A2-CC75-4178-939B-130E4415EDA5}"/>
    <cellStyle name="Normal 5 4 11" xfId="2843" xr:uid="{BE8D7EE6-0492-4402-B7C3-A02388494E04}"/>
    <cellStyle name="Normal 5 4 2" xfId="93" xr:uid="{8F33008D-243C-4F81-BCD9-ADD12372A9C0}"/>
    <cellStyle name="Normal 5 4 2 2" xfId="94" xr:uid="{39E07030-E923-445C-B214-A9599D384171}"/>
    <cellStyle name="Normal 5 4 2 2 2" xfId="294" xr:uid="{FEEFE70F-CA33-4439-A6C9-0C5957D46ED2}"/>
    <cellStyle name="Normal 5 4 2 2 2 2" xfId="530" xr:uid="{77498E7E-C4A9-4318-9343-D42F4980857A}"/>
    <cellStyle name="Normal 5 4 2 2 2 2 2" xfId="531" xr:uid="{2B15F559-E66E-4678-B959-357D7ADD64FF}"/>
    <cellStyle name="Normal 5 4 2 2 2 2 2 2" xfId="1177" xr:uid="{6378E7EA-B3B4-4281-A2A7-2CCF0411A49A}"/>
    <cellStyle name="Normal 5 4 2 2 2 2 2 2 2" xfId="1178" xr:uid="{0ADD44AE-9CF4-4F14-94B9-A7120479330D}"/>
    <cellStyle name="Normal 5 4 2 2 2 2 2 3" xfId="1179" xr:uid="{4DA6B104-52E3-4325-81B0-1A7DB7511D45}"/>
    <cellStyle name="Normal 5 4 2 2 2 2 3" xfId="1180" xr:uid="{15DDD0B9-115C-4AE0-8F28-67A9E6240D41}"/>
    <cellStyle name="Normal 5 4 2 2 2 2 3 2" xfId="1181" xr:uid="{EEE2F997-CDFA-4082-8FE3-1A4CD86A29B5}"/>
    <cellStyle name="Normal 5 4 2 2 2 2 4" xfId="1182" xr:uid="{4EBA31EB-5FBA-46C4-BF64-30C6E8417061}"/>
    <cellStyle name="Normal 5 4 2 2 2 3" xfId="532" xr:uid="{2B2DB7EC-3866-4924-BC7D-AF2488F6646A}"/>
    <cellStyle name="Normal 5 4 2 2 2 3 2" xfId="1183" xr:uid="{4752EF8D-083A-4B8F-AFCA-DBAB371E0500}"/>
    <cellStyle name="Normal 5 4 2 2 2 3 2 2" xfId="1184" xr:uid="{8C4FDEE3-3FF2-49AC-9FF2-EAE1DCE2EA0A}"/>
    <cellStyle name="Normal 5 4 2 2 2 3 3" xfId="1185" xr:uid="{5255ACB9-ED27-4588-A717-6ECB66997318}"/>
    <cellStyle name="Normal 5 4 2 2 2 3 4" xfId="2844" xr:uid="{9B1A840A-D56A-4CEC-8475-6C96279479BE}"/>
    <cellStyle name="Normal 5 4 2 2 2 4" xfId="1186" xr:uid="{8B95BAF0-EAD4-45D7-8CFB-06AE477B0579}"/>
    <cellStyle name="Normal 5 4 2 2 2 4 2" xfId="1187" xr:uid="{F4D9F4A6-4BD1-42D5-8EAE-F12D798954EA}"/>
    <cellStyle name="Normal 5 4 2 2 2 5" xfId="1188" xr:uid="{00535796-ED60-4FB2-AF49-43BF735A9885}"/>
    <cellStyle name="Normal 5 4 2 2 2 6" xfId="2845" xr:uid="{B2A377A6-223A-4515-9D0C-03950B598F41}"/>
    <cellStyle name="Normal 5 4 2 2 3" xfId="295" xr:uid="{CA176383-6320-4480-8FFE-36D1721FF3B3}"/>
    <cellStyle name="Normal 5 4 2 2 3 2" xfId="533" xr:uid="{4722DEAC-D2DA-462A-A3B0-09500A81E899}"/>
    <cellStyle name="Normal 5 4 2 2 3 2 2" xfId="534" xr:uid="{E0010DA0-272D-4E98-9016-94DB2DF3F02A}"/>
    <cellStyle name="Normal 5 4 2 2 3 2 2 2" xfId="1189" xr:uid="{A72B35A6-5146-4D0B-BAF2-D1A4E72281C5}"/>
    <cellStyle name="Normal 5 4 2 2 3 2 2 2 2" xfId="1190" xr:uid="{C32CC7D7-2AE6-4BF7-9A04-4E4EE224192A}"/>
    <cellStyle name="Normal 5 4 2 2 3 2 2 3" xfId="1191" xr:uid="{DD52A375-D5F4-48F6-A2C6-D3ED7C05068A}"/>
    <cellStyle name="Normal 5 4 2 2 3 2 3" xfId="1192" xr:uid="{73354776-8A0B-4393-ACBC-5C48BD55FC06}"/>
    <cellStyle name="Normal 5 4 2 2 3 2 3 2" xfId="1193" xr:uid="{887E55B6-C4BE-4F77-826C-DC55FEE36213}"/>
    <cellStyle name="Normal 5 4 2 2 3 2 4" xfId="1194" xr:uid="{A650CD1B-AFB6-46FF-9EEF-8C02C4DB6DDF}"/>
    <cellStyle name="Normal 5 4 2 2 3 3" xfId="535" xr:uid="{3BE83A46-4316-4004-9B35-8A8B21A2F30C}"/>
    <cellStyle name="Normal 5 4 2 2 3 3 2" xfId="1195" xr:uid="{202CC89E-73F4-4829-AF3B-A74BD83B42F8}"/>
    <cellStyle name="Normal 5 4 2 2 3 3 2 2" xfId="1196" xr:uid="{490C0DED-174A-486B-A7BE-36DF0685688F}"/>
    <cellStyle name="Normal 5 4 2 2 3 3 3" xfId="1197" xr:uid="{B6817C5C-40C2-48F0-A372-AD65A11F0372}"/>
    <cellStyle name="Normal 5 4 2 2 3 4" xfId="1198" xr:uid="{50EFD16E-5B6F-4CE5-91FD-5C901FADE99A}"/>
    <cellStyle name="Normal 5 4 2 2 3 4 2" xfId="1199" xr:uid="{D0615408-EDA2-4CFC-A49C-B4BEB58AB289}"/>
    <cellStyle name="Normal 5 4 2 2 3 5" xfId="1200" xr:uid="{51EDA469-FDF6-4697-9713-A43D65B9DFCB}"/>
    <cellStyle name="Normal 5 4 2 2 4" xfId="536" xr:uid="{8E2B9120-C388-4A19-9C95-22DB4B7B7014}"/>
    <cellStyle name="Normal 5 4 2 2 4 2" xfId="537" xr:uid="{BDB2A37B-2F73-4EBC-BDF2-1700818F9432}"/>
    <cellStyle name="Normal 5 4 2 2 4 2 2" xfId="1201" xr:uid="{3DB69C78-098D-4B77-A793-DA7FF60F01DA}"/>
    <cellStyle name="Normal 5 4 2 2 4 2 2 2" xfId="1202" xr:uid="{343BB0F9-C493-4FB0-BB24-125F56AF4CD3}"/>
    <cellStyle name="Normal 5 4 2 2 4 2 3" xfId="1203" xr:uid="{D9E71B53-39E0-469E-90F3-8FD28341C88A}"/>
    <cellStyle name="Normal 5 4 2 2 4 3" xfId="1204" xr:uid="{68E16BDF-1C6D-4DA1-AA76-489223F6439D}"/>
    <cellStyle name="Normal 5 4 2 2 4 3 2" xfId="1205" xr:uid="{5ECC1C55-0D25-4ED5-A966-BFE8FD420A21}"/>
    <cellStyle name="Normal 5 4 2 2 4 4" xfId="1206" xr:uid="{5CBC3244-D21E-4FB8-9909-B15173934D10}"/>
    <cellStyle name="Normal 5 4 2 2 5" xfId="538" xr:uid="{43A32251-C1B3-4989-8DB7-0DAE3929DC3B}"/>
    <cellStyle name="Normal 5 4 2 2 5 2" xfId="1207" xr:uid="{084AB2B2-C144-44D3-B33C-B79C9EB1E165}"/>
    <cellStyle name="Normal 5 4 2 2 5 2 2" xfId="1208" xr:uid="{45120086-882D-41DE-A418-A516449B7AA1}"/>
    <cellStyle name="Normal 5 4 2 2 5 3" xfId="1209" xr:uid="{A5966B7F-195C-4BAB-8FBC-169FCBDCA118}"/>
    <cellStyle name="Normal 5 4 2 2 5 4" xfId="2846" xr:uid="{9DDF9266-9780-4ADA-9B16-DE0E8C7ADCBD}"/>
    <cellStyle name="Normal 5 4 2 2 6" xfId="1210" xr:uid="{EA92D851-6E26-4694-A38D-7C456A4939FA}"/>
    <cellStyle name="Normal 5 4 2 2 6 2" xfId="1211" xr:uid="{6886B025-ED14-475E-912E-40121B13A0A3}"/>
    <cellStyle name="Normal 5 4 2 2 7" xfId="1212" xr:uid="{51C91604-F4C9-424C-A702-BBA0624C3908}"/>
    <cellStyle name="Normal 5 4 2 2 8" xfId="2847" xr:uid="{E6A25FE3-83B8-4534-BC33-3F4F181FB30A}"/>
    <cellStyle name="Normal 5 4 2 3" xfId="296" xr:uid="{26C57C53-A6B6-4BBC-A44C-9A274DC84A1D}"/>
    <cellStyle name="Normal 5 4 2 3 2" xfId="539" xr:uid="{1041EC57-C5BB-4E85-9B8B-7C6B9BAD0863}"/>
    <cellStyle name="Normal 5 4 2 3 2 2" xfId="540" xr:uid="{CAC8A405-D566-473E-AE79-A72D6558D980}"/>
    <cellStyle name="Normal 5 4 2 3 2 2 2" xfId="1213" xr:uid="{9CA746F7-4264-4596-BC60-0FBA9D690546}"/>
    <cellStyle name="Normal 5 4 2 3 2 2 2 2" xfId="1214" xr:uid="{C0D9B700-59BE-46A7-A77F-CD5EACC50C7C}"/>
    <cellStyle name="Normal 5 4 2 3 2 2 3" xfId="1215" xr:uid="{7CFA1C22-7C27-433C-A733-D1DABF6A461C}"/>
    <cellStyle name="Normal 5 4 2 3 2 3" xfId="1216" xr:uid="{442E8BE0-0F83-482A-AAA8-0EC6997374B0}"/>
    <cellStyle name="Normal 5 4 2 3 2 3 2" xfId="1217" xr:uid="{7A69467D-22C0-482D-A1A0-14D7D76B2438}"/>
    <cellStyle name="Normal 5 4 2 3 2 4" xfId="1218" xr:uid="{DCCB5DBE-08AA-4224-9A6B-C30ACB5D7761}"/>
    <cellStyle name="Normal 5 4 2 3 3" xfId="541" xr:uid="{79DC885A-5C3E-455B-9F6E-86D229D0FAA8}"/>
    <cellStyle name="Normal 5 4 2 3 3 2" xfId="1219" xr:uid="{1424EE96-9E2F-4433-93C9-C44261E48165}"/>
    <cellStyle name="Normal 5 4 2 3 3 2 2" xfId="1220" xr:uid="{68F62CEF-A0F1-4407-9F7F-9E5E38B951A3}"/>
    <cellStyle name="Normal 5 4 2 3 3 3" xfId="1221" xr:uid="{8043BD75-9B24-4DDE-95D7-963BE937E4D6}"/>
    <cellStyle name="Normal 5 4 2 3 3 4" xfId="2848" xr:uid="{79EEEC5B-B501-48FA-A216-AE65C1BDFBC7}"/>
    <cellStyle name="Normal 5 4 2 3 4" xfId="1222" xr:uid="{BE042ED6-AA6A-4AA1-BC15-12AA8953B615}"/>
    <cellStyle name="Normal 5 4 2 3 4 2" xfId="1223" xr:uid="{8444E030-043C-40E6-8EF1-9E7878904695}"/>
    <cellStyle name="Normal 5 4 2 3 5" xfId="1224" xr:uid="{194A8467-0AA2-4360-BD2A-73CD2DE41929}"/>
    <cellStyle name="Normal 5 4 2 3 6" xfId="2849" xr:uid="{B493064B-D495-4847-9C45-FD04B285D3B8}"/>
    <cellStyle name="Normal 5 4 2 4" xfId="297" xr:uid="{E376E631-9863-4A0B-8823-9C4DD2C0B453}"/>
    <cellStyle name="Normal 5 4 2 4 2" xfId="542" xr:uid="{13E6B388-FD02-463C-B249-073FE2902F21}"/>
    <cellStyle name="Normal 5 4 2 4 2 2" xfId="543" xr:uid="{51C32DD5-E17D-4A1B-A8FB-1B9D5761581F}"/>
    <cellStyle name="Normal 5 4 2 4 2 2 2" xfId="1225" xr:uid="{A1123EC2-615C-4602-8CED-E5BFF9CA711E}"/>
    <cellStyle name="Normal 5 4 2 4 2 2 2 2" xfId="1226" xr:uid="{A7A2EA59-5573-49D1-89C3-2C66557ED72A}"/>
    <cellStyle name="Normal 5 4 2 4 2 2 3" xfId="1227" xr:uid="{5AA98A5B-288C-4A7F-8390-1F6AC142CB7C}"/>
    <cellStyle name="Normal 5 4 2 4 2 3" xfId="1228" xr:uid="{87FB9A02-7270-449F-904D-D1F9BAF61222}"/>
    <cellStyle name="Normal 5 4 2 4 2 3 2" xfId="1229" xr:uid="{09ECEF3F-77CE-4D2E-8BB9-72C41604B6FB}"/>
    <cellStyle name="Normal 5 4 2 4 2 4" xfId="1230" xr:uid="{E0AD44C7-B0D0-4927-995F-49FE8361E3B9}"/>
    <cellStyle name="Normal 5 4 2 4 3" xfId="544" xr:uid="{9750ECCA-604C-4C7C-A2B4-B1AF175D10BD}"/>
    <cellStyle name="Normal 5 4 2 4 3 2" xfId="1231" xr:uid="{A34417BF-0419-453B-93E1-0F691D0BCB76}"/>
    <cellStyle name="Normal 5 4 2 4 3 2 2" xfId="1232" xr:uid="{9B30687A-9382-4B88-88A3-825E45F8BB44}"/>
    <cellStyle name="Normal 5 4 2 4 3 3" xfId="1233" xr:uid="{168D3BA0-EE24-4BB0-A5CF-A1EACD70F0CA}"/>
    <cellStyle name="Normal 5 4 2 4 4" xfId="1234" xr:uid="{BB424216-23CA-435F-84C7-BDC7B66E26ED}"/>
    <cellStyle name="Normal 5 4 2 4 4 2" xfId="1235" xr:uid="{C97C8AD6-9DA5-488E-A53E-67C0D28F6202}"/>
    <cellStyle name="Normal 5 4 2 4 5" xfId="1236" xr:uid="{0429B0DE-FBCC-45BC-83EB-53727858F675}"/>
    <cellStyle name="Normal 5 4 2 5" xfId="298" xr:uid="{071D456F-5330-4E21-B776-FC40C8D93D79}"/>
    <cellStyle name="Normal 5 4 2 5 2" xfId="545" xr:uid="{42E6397E-236E-421E-9297-34A633D7C76C}"/>
    <cellStyle name="Normal 5 4 2 5 2 2" xfId="1237" xr:uid="{6CED6C30-73DE-46CA-998C-61219444EE84}"/>
    <cellStyle name="Normal 5 4 2 5 2 2 2" xfId="1238" xr:uid="{BED8FAC2-B450-4FF2-BE4E-97F455B9C4B3}"/>
    <cellStyle name="Normal 5 4 2 5 2 3" xfId="1239" xr:uid="{3CCBFF6B-CC4A-427C-906C-D5372CFFBB7D}"/>
    <cellStyle name="Normal 5 4 2 5 3" xfId="1240" xr:uid="{486B4604-1CB5-414B-A575-FBD0C9ADAB91}"/>
    <cellStyle name="Normal 5 4 2 5 3 2" xfId="1241" xr:uid="{8754A91B-9EBF-4C8D-80BB-59B0B7CAE87F}"/>
    <cellStyle name="Normal 5 4 2 5 4" xfId="1242" xr:uid="{C0928509-F7F3-4383-A1F2-09E1098E650D}"/>
    <cellStyle name="Normal 5 4 2 6" xfId="546" xr:uid="{BC5429D7-567E-4153-B706-7168125D4C0F}"/>
    <cellStyle name="Normal 5 4 2 6 2" xfId="1243" xr:uid="{E15A15FC-038D-4856-B6CA-8741FEAD30B4}"/>
    <cellStyle name="Normal 5 4 2 6 2 2" xfId="1244" xr:uid="{3537D162-D0C2-428F-9CCD-E48097D24ED2}"/>
    <cellStyle name="Normal 5 4 2 6 2 3" xfId="4419" xr:uid="{51620F64-5D76-4AF4-A020-B44964CD563D}"/>
    <cellStyle name="Normal 5 4 2 6 3" xfId="1245" xr:uid="{2BB2DBCF-E5C6-472A-8383-1FE648FA4CF4}"/>
    <cellStyle name="Normal 5 4 2 6 4" xfId="2850" xr:uid="{A14FD8CA-05EC-47FC-B6CB-7E6155E21669}"/>
    <cellStyle name="Normal 5 4 2 6 4 2" xfId="4584" xr:uid="{367A63F7-0D94-482F-B94F-449F93F28C6F}"/>
    <cellStyle name="Normal 5 4 2 6 4 3" xfId="4683" xr:uid="{D3DFD37D-8720-42FB-BD7D-54175CE6BD25}"/>
    <cellStyle name="Normal 5 4 2 6 4 4" xfId="4611" xr:uid="{F0D294AD-9342-451C-8A5C-ACF845091337}"/>
    <cellStyle name="Normal 5 4 2 7" xfId="1246" xr:uid="{41B8E075-B0BC-4F97-8E19-BE2798E9DEBC}"/>
    <cellStyle name="Normal 5 4 2 7 2" xfId="1247" xr:uid="{C236094C-F2DD-4DAC-8832-073F5D930EE7}"/>
    <cellStyle name="Normal 5 4 2 8" xfId="1248" xr:uid="{6C8B86DA-1300-43E0-A640-44E92773F46D}"/>
    <cellStyle name="Normal 5 4 2 9" xfId="2851" xr:uid="{410F44AD-2FBA-4BF8-B89B-C830492C945E}"/>
    <cellStyle name="Normal 5 4 3" xfId="95" xr:uid="{4A7E64FA-3DDB-433A-92BC-5D62287DBF73}"/>
    <cellStyle name="Normal 5 4 3 2" xfId="96" xr:uid="{80681FB9-889A-4984-A0A1-CEF30E9C46AF}"/>
    <cellStyle name="Normal 5 4 3 2 2" xfId="547" xr:uid="{4CF4849B-8287-4D9B-A1E5-49E3229CEE2A}"/>
    <cellStyle name="Normal 5 4 3 2 2 2" xfId="548" xr:uid="{930AFC79-680B-40CE-A682-C327CF782955}"/>
    <cellStyle name="Normal 5 4 3 2 2 2 2" xfId="1249" xr:uid="{C893B20B-6812-423F-8DAA-C44F30F10C7D}"/>
    <cellStyle name="Normal 5 4 3 2 2 2 2 2" xfId="1250" xr:uid="{1C50BA8A-CE63-4642-B2BB-BC6998E6D938}"/>
    <cellStyle name="Normal 5 4 3 2 2 2 3" xfId="1251" xr:uid="{BDFB5744-5C1D-4273-AD7D-CE14F4484F0F}"/>
    <cellStyle name="Normal 5 4 3 2 2 3" xfId="1252" xr:uid="{69FA0E34-60D2-459B-B470-A3AC068157DC}"/>
    <cellStyle name="Normal 5 4 3 2 2 3 2" xfId="1253" xr:uid="{A14F3205-50FF-4ECF-A0FA-01C7113AA472}"/>
    <cellStyle name="Normal 5 4 3 2 2 4" xfId="1254" xr:uid="{138A8351-273F-467A-A23D-B9E73FB13F40}"/>
    <cellStyle name="Normal 5 4 3 2 3" xfId="549" xr:uid="{390D3C5C-3D98-478A-86BE-0BF43EE14BF7}"/>
    <cellStyle name="Normal 5 4 3 2 3 2" xfId="1255" xr:uid="{5C32CEE3-CC95-4B8E-90AB-392BD96F122B}"/>
    <cellStyle name="Normal 5 4 3 2 3 2 2" xfId="1256" xr:uid="{6E2052D9-C3E6-47B5-B751-910E0749A451}"/>
    <cellStyle name="Normal 5 4 3 2 3 3" xfId="1257" xr:uid="{698F2A23-E3D9-40EF-8AFD-8B23642C5E34}"/>
    <cellStyle name="Normal 5 4 3 2 3 4" xfId="2852" xr:uid="{401E7886-62EE-4D0B-96DF-600F0CAAE0A9}"/>
    <cellStyle name="Normal 5 4 3 2 4" xfId="1258" xr:uid="{37724BC4-69D8-462C-B6C2-7EDC785A729D}"/>
    <cellStyle name="Normal 5 4 3 2 4 2" xfId="1259" xr:uid="{B221FEE5-D1AC-40A6-8189-6103A0721823}"/>
    <cellStyle name="Normal 5 4 3 2 5" xfId="1260" xr:uid="{EF3CD5B0-9247-4F93-B306-2EA69B75A569}"/>
    <cellStyle name="Normal 5 4 3 2 6" xfId="2853" xr:uid="{E820F8FD-0581-4C90-B03C-12B8F75E0D65}"/>
    <cellStyle name="Normal 5 4 3 3" xfId="299" xr:uid="{3EFAE517-0740-4C18-8AED-014B4B086E38}"/>
    <cellStyle name="Normal 5 4 3 3 2" xfId="550" xr:uid="{205C6782-517D-49CE-8F4A-9DE4B28C5CC4}"/>
    <cellStyle name="Normal 5 4 3 3 2 2" xfId="551" xr:uid="{2A951CEB-0B81-43B9-B87B-CA0CDF9EB037}"/>
    <cellStyle name="Normal 5 4 3 3 2 2 2" xfId="1261" xr:uid="{973166B6-BF9E-4020-87D5-C7A5000369F6}"/>
    <cellStyle name="Normal 5 4 3 3 2 2 2 2" xfId="1262" xr:uid="{1D046257-B6BF-4EF7-B02A-F656C521D318}"/>
    <cellStyle name="Normal 5 4 3 3 2 2 3" xfId="1263" xr:uid="{FF601132-4DA5-4CF1-95A8-8942168F13BB}"/>
    <cellStyle name="Normal 5 4 3 3 2 3" xfId="1264" xr:uid="{8EA6D707-26F5-4AFF-872A-EB58E185473B}"/>
    <cellStyle name="Normal 5 4 3 3 2 3 2" xfId="1265" xr:uid="{6D731818-210E-40E3-8F1E-DF68F12179C1}"/>
    <cellStyle name="Normal 5 4 3 3 2 4" xfId="1266" xr:uid="{A35F4CF0-22AA-4003-B822-563DDB686652}"/>
    <cellStyle name="Normal 5 4 3 3 3" xfId="552" xr:uid="{321ABADE-E68C-4ABD-9B70-7ED1CEF0D85C}"/>
    <cellStyle name="Normal 5 4 3 3 3 2" xfId="1267" xr:uid="{26C97ABA-78DA-41F9-8451-3E7D12D4E6EC}"/>
    <cellStyle name="Normal 5 4 3 3 3 2 2" xfId="1268" xr:uid="{AFAA4A8E-AFBE-450D-9AA0-8225942A82D1}"/>
    <cellStyle name="Normal 5 4 3 3 3 3" xfId="1269" xr:uid="{2BB0C0D7-FD40-41F2-982E-3AB7B488297C}"/>
    <cellStyle name="Normal 5 4 3 3 4" xfId="1270" xr:uid="{595D679E-8179-409E-A138-99EFF9A9534B}"/>
    <cellStyle name="Normal 5 4 3 3 4 2" xfId="1271" xr:uid="{BB21F188-CEF1-45F5-80C4-FEC29253BFA6}"/>
    <cellStyle name="Normal 5 4 3 3 5" xfId="1272" xr:uid="{883E36FA-E347-4B79-AEEA-167999BE02CF}"/>
    <cellStyle name="Normal 5 4 3 4" xfId="300" xr:uid="{C8003171-A76F-4127-B1E7-0F637A9E1439}"/>
    <cellStyle name="Normal 5 4 3 4 2" xfId="553" xr:uid="{80F234F7-D7B3-4EEF-B9FA-6A0863DF8A36}"/>
    <cellStyle name="Normal 5 4 3 4 2 2" xfId="1273" xr:uid="{6341B1B8-2066-4B10-A0FA-CDD44ED17D8D}"/>
    <cellStyle name="Normal 5 4 3 4 2 2 2" xfId="1274" xr:uid="{8023244E-A9E4-4ACE-B883-3FBD1F880AC1}"/>
    <cellStyle name="Normal 5 4 3 4 2 3" xfId="1275" xr:uid="{300A2445-892C-452F-B383-812C6406C22E}"/>
    <cellStyle name="Normal 5 4 3 4 3" xfId="1276" xr:uid="{5D771E2F-D87D-480C-9AC9-92D241F8DCDF}"/>
    <cellStyle name="Normal 5 4 3 4 3 2" xfId="1277" xr:uid="{D015824D-EF09-45E0-86BB-FFF2132BC4F1}"/>
    <cellStyle name="Normal 5 4 3 4 4" xfId="1278" xr:uid="{C7830A82-FE8E-419D-9961-F3F163DD3020}"/>
    <cellStyle name="Normal 5 4 3 5" xfId="554" xr:uid="{5A12DA13-06EA-4E45-93CC-510BD8126464}"/>
    <cellStyle name="Normal 5 4 3 5 2" xfId="1279" xr:uid="{702390AE-0643-4C1F-B9D0-524580288613}"/>
    <cellStyle name="Normal 5 4 3 5 2 2" xfId="1280" xr:uid="{DDC6213F-AE9E-4A6A-99CC-D67DBC109488}"/>
    <cellStyle name="Normal 5 4 3 5 3" xfId="1281" xr:uid="{899CCB62-C149-405B-AFED-D73B66B4FEFA}"/>
    <cellStyle name="Normal 5 4 3 5 4" xfId="2854" xr:uid="{6990D7EA-0046-4970-9166-13A7F580866D}"/>
    <cellStyle name="Normal 5 4 3 6" xfId="1282" xr:uid="{A1D956D6-436D-471E-9A73-F2B6C51306FC}"/>
    <cellStyle name="Normal 5 4 3 6 2" xfId="1283" xr:uid="{7C13B19C-AA89-435D-9CF2-B86D3EE5F1CD}"/>
    <cellStyle name="Normal 5 4 3 7" xfId="1284" xr:uid="{009FA355-BA70-4B9A-952C-E74BFFDF0310}"/>
    <cellStyle name="Normal 5 4 3 8" xfId="2855" xr:uid="{99FA98DF-3A81-42ED-B508-EC7839FA76DD}"/>
    <cellStyle name="Normal 5 4 4" xfId="97" xr:uid="{69AD2DDE-B37D-430C-80D9-B3DD8753998E}"/>
    <cellStyle name="Normal 5 4 4 2" xfId="446" xr:uid="{FA4A7038-86AD-454A-8325-1F9292A957A6}"/>
    <cellStyle name="Normal 5 4 4 2 2" xfId="555" xr:uid="{952D5FC6-3A13-4277-9B20-76ACB6384D1C}"/>
    <cellStyle name="Normal 5 4 4 2 2 2" xfId="1285" xr:uid="{60073DE6-E500-4740-ACFC-76A781C6B454}"/>
    <cellStyle name="Normal 5 4 4 2 2 2 2" xfId="1286" xr:uid="{C4E0FB61-5712-463F-99E2-C197B13FDAC4}"/>
    <cellStyle name="Normal 5 4 4 2 2 3" xfId="1287" xr:uid="{ABD0E6B2-0C60-4BDA-A696-85F1BF11DC56}"/>
    <cellStyle name="Normal 5 4 4 2 2 4" xfId="2856" xr:uid="{67FE726B-66D4-40B0-A64A-978C585B37BA}"/>
    <cellStyle name="Normal 5 4 4 2 3" xfId="1288" xr:uid="{66FF368D-FF79-4ADA-AA03-ACB9B562CB71}"/>
    <cellStyle name="Normal 5 4 4 2 3 2" xfId="1289" xr:uid="{AE0EC8AE-9920-4E8A-9A7B-637613783047}"/>
    <cellStyle name="Normal 5 4 4 2 4" xfId="1290" xr:uid="{AD81FA21-62D8-47E0-A067-B9969B987917}"/>
    <cellStyle name="Normal 5 4 4 2 5" xfId="2857" xr:uid="{420E7BF6-EF6A-477C-8E1C-DD2C636FD8CD}"/>
    <cellStyle name="Normal 5 4 4 3" xfId="556" xr:uid="{FF5B9D3C-033D-4BEF-8189-B85149FA6C50}"/>
    <cellStyle name="Normal 5 4 4 3 2" xfId="1291" xr:uid="{2869693C-AD72-4E89-9349-F3F8975A2A62}"/>
    <cellStyle name="Normal 5 4 4 3 2 2" xfId="1292" xr:uid="{D88FDFC0-EC7A-4DCD-A5B8-E6CD9334950E}"/>
    <cellStyle name="Normal 5 4 4 3 3" xfId="1293" xr:uid="{79D0BD4E-25F3-445B-9204-0EC0345D7995}"/>
    <cellStyle name="Normal 5 4 4 3 4" xfId="2858" xr:uid="{D2A003D7-58EC-4713-A2AD-E56E9A64D827}"/>
    <cellStyle name="Normal 5 4 4 4" xfId="1294" xr:uid="{01F6CA5F-1B2B-4B06-95E9-24CCE9FC3F29}"/>
    <cellStyle name="Normal 5 4 4 4 2" xfId="1295" xr:uid="{3AC98E15-36F7-4B0C-8587-E51D814EA926}"/>
    <cellStyle name="Normal 5 4 4 4 3" xfId="2859" xr:uid="{AF461BEA-7E7B-46E8-922C-548F4BECC329}"/>
    <cellStyle name="Normal 5 4 4 4 4" xfId="2860" xr:uid="{86197640-D121-4C94-97FF-35C96F13622F}"/>
    <cellStyle name="Normal 5 4 4 5" xfId="1296" xr:uid="{B57B5912-1281-4235-9D59-C2E1516CD3DD}"/>
    <cellStyle name="Normal 5 4 4 6" xfId="2861" xr:uid="{665E5380-0C22-4CDD-B7EE-E3A15050FB96}"/>
    <cellStyle name="Normal 5 4 4 7" xfId="2862" xr:uid="{52E0BC88-A749-4078-B538-889BAE92D44A}"/>
    <cellStyle name="Normal 5 4 5" xfId="301" xr:uid="{0B4B0715-CE48-4F97-ACA1-6B2B6D0748BD}"/>
    <cellStyle name="Normal 5 4 5 2" xfId="557" xr:uid="{2F7866C9-52F7-42EB-B54E-59D9DB3E8951}"/>
    <cellStyle name="Normal 5 4 5 2 2" xfId="558" xr:uid="{990081F7-EA79-40EB-A2BF-E781C2715357}"/>
    <cellStyle name="Normal 5 4 5 2 2 2" xfId="1297" xr:uid="{52122630-4497-43CD-B1C2-16E1F4D8FB4D}"/>
    <cellStyle name="Normal 5 4 5 2 2 2 2" xfId="1298" xr:uid="{8F80A546-BAD6-49F8-B5E9-CE5EAD8E7B23}"/>
    <cellStyle name="Normal 5 4 5 2 2 3" xfId="1299" xr:uid="{E2388CFD-74CD-4669-BEB2-927BDCC7D4CF}"/>
    <cellStyle name="Normal 5 4 5 2 3" xfId="1300" xr:uid="{49D51D7B-F750-4253-B7D4-320B32A9A95D}"/>
    <cellStyle name="Normal 5 4 5 2 3 2" xfId="1301" xr:uid="{C57E8CF7-8143-49AE-A8D9-ABD5231DCFE2}"/>
    <cellStyle name="Normal 5 4 5 2 4" xfId="1302" xr:uid="{BF8D8357-1806-4444-A09B-B0BD4E9FADAE}"/>
    <cellStyle name="Normal 5 4 5 3" xfId="559" xr:uid="{31B08B71-B7F5-447E-BA1E-00A08DE74D54}"/>
    <cellStyle name="Normal 5 4 5 3 2" xfId="1303" xr:uid="{88C4F693-B2A8-4824-8C3E-846AA9CB3B7F}"/>
    <cellStyle name="Normal 5 4 5 3 2 2" xfId="1304" xr:uid="{604D668F-24B5-4CF7-ADD0-61B33F00DB8E}"/>
    <cellStyle name="Normal 5 4 5 3 3" xfId="1305" xr:uid="{67054542-4962-494D-A3FC-929E7AFA98E1}"/>
    <cellStyle name="Normal 5 4 5 3 4" xfId="2863" xr:uid="{F2EE6CE2-F70B-4D7D-9FA9-13AE3DDB2D61}"/>
    <cellStyle name="Normal 5 4 5 4" xfId="1306" xr:uid="{1BC75B07-F59A-45E6-8FB1-92F6D351D60D}"/>
    <cellStyle name="Normal 5 4 5 4 2" xfId="1307" xr:uid="{2BC06592-B687-4ED3-B222-CA04C0848CAE}"/>
    <cellStyle name="Normal 5 4 5 5" xfId="1308" xr:uid="{C09E77C9-16B2-413A-BC4C-76A6EE65E413}"/>
    <cellStyle name="Normal 5 4 5 6" xfId="2864" xr:uid="{235262D5-6FD3-4CD5-8624-BD4AB2BD6648}"/>
    <cellStyle name="Normal 5 4 6" xfId="302" xr:uid="{82C71F94-9626-473D-8401-0A673F33DFBE}"/>
    <cellStyle name="Normal 5 4 6 2" xfId="560" xr:uid="{7ED6F858-8872-4E9C-A386-198BB736D547}"/>
    <cellStyle name="Normal 5 4 6 2 2" xfId="1309" xr:uid="{AC47DFA6-73F9-46EE-BE9B-A235F3591138}"/>
    <cellStyle name="Normal 5 4 6 2 2 2" xfId="1310" xr:uid="{77D8F114-2451-44EF-8A9A-D7188229C796}"/>
    <cellStyle name="Normal 5 4 6 2 3" xfId="1311" xr:uid="{31C30B1C-798E-4FE1-9ADF-D124B9A27648}"/>
    <cellStyle name="Normal 5 4 6 2 4" xfId="2865" xr:uid="{53E44442-5D6A-4863-87B9-94E0520B1660}"/>
    <cellStyle name="Normal 5 4 6 3" xfId="1312" xr:uid="{E999EE2C-A248-4A77-AC38-FC02BDBCCA0C}"/>
    <cellStyle name="Normal 5 4 6 3 2" xfId="1313" xr:uid="{D928C3D1-20CB-4BEB-9E1D-B21FD7BCCA38}"/>
    <cellStyle name="Normal 5 4 6 4" xfId="1314" xr:uid="{3379D129-6156-4F01-AE24-03BCBEA5C96B}"/>
    <cellStyle name="Normal 5 4 6 5" xfId="2866" xr:uid="{B00D7A29-BCDA-4E00-A593-98673E7D48BD}"/>
    <cellStyle name="Normal 5 4 7" xfId="561" xr:uid="{76A60BE5-45D6-416F-837A-6D8D5D871CBB}"/>
    <cellStyle name="Normal 5 4 7 2" xfId="1315" xr:uid="{1D2FA07F-A437-474F-AE54-521540575DAC}"/>
    <cellStyle name="Normal 5 4 7 2 2" xfId="1316" xr:uid="{E3CABFB5-64CD-49E3-A7B0-4006F7C6EA9C}"/>
    <cellStyle name="Normal 5 4 7 2 3" xfId="4418" xr:uid="{C12EB2F5-3B32-4946-8542-B975A13BCE98}"/>
    <cellStyle name="Normal 5 4 7 3" xfId="1317" xr:uid="{A4E5CB6C-6B9B-43C2-81C0-9181DE425B07}"/>
    <cellStyle name="Normal 5 4 7 4" xfId="2867" xr:uid="{4582380C-20EE-4C74-9C92-25F72D1F8498}"/>
    <cellStyle name="Normal 5 4 7 4 2" xfId="4583" xr:uid="{E6E2510C-B0D5-42B9-A288-3F8BD83603BD}"/>
    <cellStyle name="Normal 5 4 7 4 3" xfId="4684" xr:uid="{4D932551-15E5-4905-91D0-78FB50720017}"/>
    <cellStyle name="Normal 5 4 7 4 4" xfId="4610" xr:uid="{04D78B48-3502-484B-A059-361D5455808F}"/>
    <cellStyle name="Normal 5 4 8" xfId="1318" xr:uid="{02D9A029-BCA8-450F-B5EE-53F6C01A8CF5}"/>
    <cellStyle name="Normal 5 4 8 2" xfId="1319" xr:uid="{2842628E-0F1A-48CB-A5E6-4F54692215B9}"/>
    <cellStyle name="Normal 5 4 8 3" xfId="2868" xr:uid="{52BA2E6B-E9C4-409B-B329-9B0C45643461}"/>
    <cellStyle name="Normal 5 4 8 4" xfId="2869" xr:uid="{4FCA216D-1D94-44C2-9458-B14E87B8AEA8}"/>
    <cellStyle name="Normal 5 4 9" xfId="1320" xr:uid="{B668F6BD-4251-413C-A494-5CFCB517FAD5}"/>
    <cellStyle name="Normal 5 5" xfId="98" xr:uid="{E0481354-E698-49F8-8C11-BA6BA0BE65D3}"/>
    <cellStyle name="Normal 5 5 10" xfId="2870" xr:uid="{4FFA4F4A-F6CE-4522-9185-197319850FC2}"/>
    <cellStyle name="Normal 5 5 11" xfId="2871" xr:uid="{9C40430E-0668-4265-B61A-D3B4727997E3}"/>
    <cellStyle name="Normal 5 5 2" xfId="99" xr:uid="{54B983D0-A171-464A-88A7-14DC55B3E0F2}"/>
    <cellStyle name="Normal 5 5 2 2" xfId="100" xr:uid="{B3704071-6D6D-487E-84FF-6E90454606F0}"/>
    <cellStyle name="Normal 5 5 2 2 2" xfId="303" xr:uid="{34521D22-16B1-48EB-89BB-C03CAD709A13}"/>
    <cellStyle name="Normal 5 5 2 2 2 2" xfId="562" xr:uid="{74015512-5C69-4DE0-B54E-C5575D6FC69D}"/>
    <cellStyle name="Normal 5 5 2 2 2 2 2" xfId="1321" xr:uid="{77E9CD74-B5F3-4084-934D-17118D885E26}"/>
    <cellStyle name="Normal 5 5 2 2 2 2 2 2" xfId="1322" xr:uid="{F8E13DBE-543D-4EA6-9E2F-9FD7F9CFF51F}"/>
    <cellStyle name="Normal 5 5 2 2 2 2 3" xfId="1323" xr:uid="{DDDBC39F-17E6-45AA-9DB0-F4D637D07919}"/>
    <cellStyle name="Normal 5 5 2 2 2 2 4" xfId="2872" xr:uid="{5EE51B55-08FA-473A-9B58-1839319435FF}"/>
    <cellStyle name="Normal 5 5 2 2 2 3" xfId="1324" xr:uid="{EB59B82C-A77D-4C37-9BF1-BD1A3F8A5D79}"/>
    <cellStyle name="Normal 5 5 2 2 2 3 2" xfId="1325" xr:uid="{20508A26-7193-43FE-AB1B-645F664E38EA}"/>
    <cellStyle name="Normal 5 5 2 2 2 3 3" xfId="2873" xr:uid="{5D07AFEC-FBA6-4A42-B2AC-0F390E400CFF}"/>
    <cellStyle name="Normal 5 5 2 2 2 3 4" xfId="2874" xr:uid="{355AE5BD-99AB-4641-AB45-ADFAC515227F}"/>
    <cellStyle name="Normal 5 5 2 2 2 4" xfId="1326" xr:uid="{EDE4C86F-E9F4-4DB7-81EF-1A73210FE166}"/>
    <cellStyle name="Normal 5 5 2 2 2 5" xfId="2875" xr:uid="{CDDE6518-01F1-4C6A-AB4B-97A218CB12CD}"/>
    <cellStyle name="Normal 5 5 2 2 2 6" xfId="2876" xr:uid="{98019C2D-45F7-4F01-B9FE-AFFD826BCEBD}"/>
    <cellStyle name="Normal 5 5 2 2 3" xfId="563" xr:uid="{7ECA9D5D-B990-49B8-ACA9-15AAE117BB45}"/>
    <cellStyle name="Normal 5 5 2 2 3 2" xfId="1327" xr:uid="{08C977F3-58FE-4E1E-A26E-FB4C4CFC63DE}"/>
    <cellStyle name="Normal 5 5 2 2 3 2 2" xfId="1328" xr:uid="{26670D37-B2E2-4790-8271-6E968A2C2235}"/>
    <cellStyle name="Normal 5 5 2 2 3 2 3" xfId="2877" xr:uid="{36F5128D-A109-405F-B515-61459F98FFDA}"/>
    <cellStyle name="Normal 5 5 2 2 3 2 4" xfId="2878" xr:uid="{B008FC48-3C8D-4F87-9C57-B8BD8F6A386D}"/>
    <cellStyle name="Normal 5 5 2 2 3 3" xfId="1329" xr:uid="{C9FDE588-09BA-4ACB-B265-1E9CE1BAA44A}"/>
    <cellStyle name="Normal 5 5 2 2 3 4" xfId="2879" xr:uid="{E951DFB7-9E62-4873-898D-68ACF7551A39}"/>
    <cellStyle name="Normal 5 5 2 2 3 5" xfId="2880" xr:uid="{B3B57B7A-2B25-4697-9BB9-BA86B2CD71D7}"/>
    <cellStyle name="Normal 5 5 2 2 4" xfId="1330" xr:uid="{C9160C50-1D8E-4DCD-8649-3841B395FFA4}"/>
    <cellStyle name="Normal 5 5 2 2 4 2" xfId="1331" xr:uid="{17BBAEB2-C452-4A19-BCFF-3AF1D16F28CA}"/>
    <cellStyle name="Normal 5 5 2 2 4 3" xfId="2881" xr:uid="{F554AC82-DECA-4DB2-8B64-184BB4D2B663}"/>
    <cellStyle name="Normal 5 5 2 2 4 4" xfId="2882" xr:uid="{9D387CB8-475D-43BC-9401-915DF526DEA4}"/>
    <cellStyle name="Normal 5 5 2 2 5" xfId="1332" xr:uid="{93AC2558-E1D1-43C1-82EC-7687BACB3C56}"/>
    <cellStyle name="Normal 5 5 2 2 5 2" xfId="2883" xr:uid="{D5984DA4-A57E-4366-A4EC-1F27F6F89BC3}"/>
    <cellStyle name="Normal 5 5 2 2 5 3" xfId="2884" xr:uid="{21E3C21A-EA63-45A7-8F66-CEA3E97F6C00}"/>
    <cellStyle name="Normal 5 5 2 2 5 4" xfId="2885" xr:uid="{ABA058FF-3C26-490C-9D27-23C7E102D03C}"/>
    <cellStyle name="Normal 5 5 2 2 6" xfId="2886" xr:uid="{94245A04-910D-4D05-BE04-C31ECD4968BD}"/>
    <cellStyle name="Normal 5 5 2 2 7" xfId="2887" xr:uid="{25E676DC-AC00-4C01-A733-FB155907843C}"/>
    <cellStyle name="Normal 5 5 2 2 8" xfId="2888" xr:uid="{3454DA17-FD37-484F-BCFF-9AEC64DDA987}"/>
    <cellStyle name="Normal 5 5 2 3" xfId="304" xr:uid="{903D8D11-1D26-4DCA-B259-7F1C843A12B0}"/>
    <cellStyle name="Normal 5 5 2 3 2" xfId="564" xr:uid="{CFC47BB6-D2F5-4C64-BD08-580845929E8B}"/>
    <cellStyle name="Normal 5 5 2 3 2 2" xfId="565" xr:uid="{20FADC81-E6F4-4EB6-A703-F88D3079E7B3}"/>
    <cellStyle name="Normal 5 5 2 3 2 2 2" xfId="1333" xr:uid="{7B78A94C-F739-45E0-B422-4E4B2EF49D7F}"/>
    <cellStyle name="Normal 5 5 2 3 2 2 2 2" xfId="1334" xr:uid="{CF725039-E71B-4553-B72D-079CC98113A7}"/>
    <cellStyle name="Normal 5 5 2 3 2 2 3" xfId="1335" xr:uid="{0925D869-486F-4318-99A3-A7184C76F133}"/>
    <cellStyle name="Normal 5 5 2 3 2 3" xfId="1336" xr:uid="{5CF15EF5-AA9B-41B0-AB13-48A5EC454648}"/>
    <cellStyle name="Normal 5 5 2 3 2 3 2" xfId="1337" xr:uid="{CF8AFB50-023A-4FC9-A7AC-7D00FBB15871}"/>
    <cellStyle name="Normal 5 5 2 3 2 4" xfId="1338" xr:uid="{51DC4951-A711-48D6-A1AF-E18733E9DDBD}"/>
    <cellStyle name="Normal 5 5 2 3 3" xfId="566" xr:uid="{2E797EFF-6DFF-4354-865E-D8580A2084A8}"/>
    <cellStyle name="Normal 5 5 2 3 3 2" xfId="1339" xr:uid="{7B0800A2-7B95-4C86-846A-294A9911BD96}"/>
    <cellStyle name="Normal 5 5 2 3 3 2 2" xfId="1340" xr:uid="{E160BAB2-FA6B-42A6-B295-8A30DB5396C4}"/>
    <cellStyle name="Normal 5 5 2 3 3 3" xfId="1341" xr:uid="{CEA1C7E7-B832-4351-A732-3124D85440E5}"/>
    <cellStyle name="Normal 5 5 2 3 3 4" xfId="2889" xr:uid="{6B832BE9-4CC6-49B4-A74B-DA08A51F70BD}"/>
    <cellStyle name="Normal 5 5 2 3 4" xfId="1342" xr:uid="{0FAF9A93-1D0F-449A-A2E5-203F44413693}"/>
    <cellStyle name="Normal 5 5 2 3 4 2" xfId="1343" xr:uid="{CF6AB7E1-F4C4-452D-B466-0950329FA454}"/>
    <cellStyle name="Normal 5 5 2 3 5" xfId="1344" xr:uid="{51D812EB-1219-4738-B188-432C20004FD9}"/>
    <cellStyle name="Normal 5 5 2 3 6" xfId="2890" xr:uid="{6594F85E-FD99-4293-904A-777D0BE5F5ED}"/>
    <cellStyle name="Normal 5 5 2 4" xfId="305" xr:uid="{DED6E474-3473-4918-9611-B77A97C38B5B}"/>
    <cellStyle name="Normal 5 5 2 4 2" xfId="567" xr:uid="{71C93A46-2188-4B48-8AD2-69567F22E5B0}"/>
    <cellStyle name="Normal 5 5 2 4 2 2" xfId="1345" xr:uid="{546FE33A-68A3-4A26-AD80-7435E16BAAA9}"/>
    <cellStyle name="Normal 5 5 2 4 2 2 2" xfId="1346" xr:uid="{6CC7B68D-4AA6-4261-BF29-BB32294FC881}"/>
    <cellStyle name="Normal 5 5 2 4 2 3" xfId="1347" xr:uid="{1BE6A8D0-27E3-4AE0-9193-995B55343883}"/>
    <cellStyle name="Normal 5 5 2 4 2 4" xfId="2891" xr:uid="{491CE0D7-84C0-4F9C-9E74-D2F9F6DC72AB}"/>
    <cellStyle name="Normal 5 5 2 4 3" xfId="1348" xr:uid="{173E144E-F13B-4365-B9B7-BCBB86F9F0E6}"/>
    <cellStyle name="Normal 5 5 2 4 3 2" xfId="1349" xr:uid="{ACB69701-DC4D-4003-B0FC-C5D4FDBB0975}"/>
    <cellStyle name="Normal 5 5 2 4 4" xfId="1350" xr:uid="{521E2C87-C862-4D47-B0E3-2CD866BC4F53}"/>
    <cellStyle name="Normal 5 5 2 4 5" xfId="2892" xr:uid="{D51DA2F0-78EF-400B-BB72-42A0F251FBB7}"/>
    <cellStyle name="Normal 5 5 2 5" xfId="306" xr:uid="{57B1AB99-331D-4A09-8A6B-7D6CB0704136}"/>
    <cellStyle name="Normal 5 5 2 5 2" xfId="1351" xr:uid="{B65713A6-E9A8-4938-9E5E-60057129AD6C}"/>
    <cellStyle name="Normal 5 5 2 5 2 2" xfId="1352" xr:uid="{E91F7982-4B24-41A2-B9E6-3B97B49BE0BE}"/>
    <cellStyle name="Normal 5 5 2 5 3" xfId="1353" xr:uid="{83F39AAE-09DE-424C-AD38-81C62D1FCB4E}"/>
    <cellStyle name="Normal 5 5 2 5 4" xfId="2893" xr:uid="{3D357DC5-A923-459D-BCB7-E34EFC02F164}"/>
    <cellStyle name="Normal 5 5 2 6" xfId="1354" xr:uid="{C8BA1CC1-ACFF-42EF-B849-25F2F7C49D24}"/>
    <cellStyle name="Normal 5 5 2 6 2" xfId="1355" xr:uid="{4988C008-CD51-40F0-AB62-CE03B742446B}"/>
    <cellStyle name="Normal 5 5 2 6 3" xfId="2894" xr:uid="{862EE9EF-F65D-41E3-A19B-A56691DF2FD7}"/>
    <cellStyle name="Normal 5 5 2 6 4" xfId="2895" xr:uid="{9F0D6996-35CA-4EDF-8701-E19B7CE81A91}"/>
    <cellStyle name="Normal 5 5 2 7" xfId="1356" xr:uid="{887BD5F4-97FF-4C72-810A-C64A5C97F1D0}"/>
    <cellStyle name="Normal 5 5 2 8" xfId="2896" xr:uid="{2E0231A5-D0FF-42A2-9B13-67F4D630CF6A}"/>
    <cellStyle name="Normal 5 5 2 9" xfId="2897" xr:uid="{A29F18BC-BCFD-4E6E-9E67-27B01B4DA50F}"/>
    <cellStyle name="Normal 5 5 3" xfId="101" xr:uid="{E6BA6054-9DAD-465F-B4F0-49A1584786F2}"/>
    <cellStyle name="Normal 5 5 3 2" xfId="102" xr:uid="{6A08D726-EC57-4702-B8CD-950426668356}"/>
    <cellStyle name="Normal 5 5 3 2 2" xfId="568" xr:uid="{764F97F4-D6EE-426D-96CD-BBC2E9BD656A}"/>
    <cellStyle name="Normal 5 5 3 2 2 2" xfId="1357" xr:uid="{C5808DF7-5BD5-4CF8-9065-840D8217A585}"/>
    <cellStyle name="Normal 5 5 3 2 2 2 2" xfId="1358" xr:uid="{F44035C3-501D-4A98-8354-D04C9FF30F27}"/>
    <cellStyle name="Normal 5 5 3 2 2 2 2 2" xfId="4468" xr:uid="{0E2A750F-8C68-4122-8B41-2AA90AAAC7DD}"/>
    <cellStyle name="Normal 5 5 3 2 2 2 3" xfId="4469" xr:uid="{DB448C4D-B377-432D-87DB-26933EA83732}"/>
    <cellStyle name="Normal 5 5 3 2 2 3" xfId="1359" xr:uid="{E326E854-A3F9-4100-8E14-1013F5A76517}"/>
    <cellStyle name="Normal 5 5 3 2 2 3 2" xfId="4470" xr:uid="{1699DBBC-BF2A-446A-940E-476E5F67A4E9}"/>
    <cellStyle name="Normal 5 5 3 2 2 4" xfId="2898" xr:uid="{A27FA586-28E4-4A52-AF20-73FEACFFB6CC}"/>
    <cellStyle name="Normal 5 5 3 2 3" xfId="1360" xr:uid="{108EB41A-B4A7-4AA1-A71D-DA322F010AED}"/>
    <cellStyle name="Normal 5 5 3 2 3 2" xfId="1361" xr:uid="{C1A8954D-DF5D-48A2-902A-041BC4816CD6}"/>
    <cellStyle name="Normal 5 5 3 2 3 2 2" xfId="4471" xr:uid="{AFFFAF33-8A7E-4CA5-8D39-596895D8EFBF}"/>
    <cellStyle name="Normal 5 5 3 2 3 3" xfId="2899" xr:uid="{128B83C2-17E1-4E95-8A9E-5A931D36CE24}"/>
    <cellStyle name="Normal 5 5 3 2 3 4" xfId="2900" xr:uid="{CC534C7C-DCD7-4472-B20C-C6A1117F3089}"/>
    <cellStyle name="Normal 5 5 3 2 4" xfId="1362" xr:uid="{43FFBB86-6B82-4548-8FE1-4BEE095C9022}"/>
    <cellStyle name="Normal 5 5 3 2 4 2" xfId="4472" xr:uid="{E1C557E3-1A6D-4AD6-B5F2-5EE6921D7222}"/>
    <cellStyle name="Normal 5 5 3 2 5" xfId="2901" xr:uid="{056599BB-11AC-4C6C-AB82-0D79DE7B39CF}"/>
    <cellStyle name="Normal 5 5 3 2 6" xfId="2902" xr:uid="{C01D49C4-3E4E-4C63-9E90-854469B8FFB3}"/>
    <cellStyle name="Normal 5 5 3 3" xfId="307" xr:uid="{90AA479E-2C3E-4442-8824-DEA04C0659E0}"/>
    <cellStyle name="Normal 5 5 3 3 2" xfId="1363" xr:uid="{B1CAF5CA-9D0F-4F18-93E0-D9C239F90369}"/>
    <cellStyle name="Normal 5 5 3 3 2 2" xfId="1364" xr:uid="{2187EFBB-82BF-4358-9F49-06F14A1AB8D2}"/>
    <cellStyle name="Normal 5 5 3 3 2 2 2" xfId="4473" xr:uid="{2AE08A1D-0E4D-4CBD-8750-F1EB1FF15B73}"/>
    <cellStyle name="Normal 5 5 3 3 2 3" xfId="2903" xr:uid="{9A92BF56-0505-4EE1-AEFE-6EEF550715F2}"/>
    <cellStyle name="Normal 5 5 3 3 2 4" xfId="2904" xr:uid="{7A7B696E-7290-449E-A375-B220CA4A553A}"/>
    <cellStyle name="Normal 5 5 3 3 3" xfId="1365" xr:uid="{0F073595-FF71-4407-BE0E-8CCEE3F11898}"/>
    <cellStyle name="Normal 5 5 3 3 3 2" xfId="4474" xr:uid="{394F9FB6-5AA4-4C15-AECA-B0592033C6B9}"/>
    <cellStyle name="Normal 5 5 3 3 4" xfId="2905" xr:uid="{74653CEC-7F7A-438B-9A0D-78560DD2A610}"/>
    <cellStyle name="Normal 5 5 3 3 5" xfId="2906" xr:uid="{39FF06CF-7E37-4C7B-8138-A7351EE6134E}"/>
    <cellStyle name="Normal 5 5 3 4" xfId="1366" xr:uid="{C44CC2E0-6D4C-43C1-9549-803D6198AB27}"/>
    <cellStyle name="Normal 5 5 3 4 2" xfId="1367" xr:uid="{C6068654-9463-44A0-9116-EB79CFC94E78}"/>
    <cellStyle name="Normal 5 5 3 4 2 2" xfId="4475" xr:uid="{2D68720B-8E0E-4A55-A9CE-34B69B3A715D}"/>
    <cellStyle name="Normal 5 5 3 4 3" xfId="2907" xr:uid="{70B002DC-3407-49B4-BBD9-1A8D3780B04C}"/>
    <cellStyle name="Normal 5 5 3 4 4" xfId="2908" xr:uid="{3BB9AAB7-2C68-4B46-8398-7A5A7C5BF8E3}"/>
    <cellStyle name="Normal 5 5 3 5" xfId="1368" xr:uid="{6A532A9D-0E52-410C-BD2C-565A55120FB2}"/>
    <cellStyle name="Normal 5 5 3 5 2" xfId="2909" xr:uid="{E6A1DEE3-D0AF-46CB-AB40-3D88AC7E45A4}"/>
    <cellStyle name="Normal 5 5 3 5 3" xfId="2910" xr:uid="{0703F296-2EA4-45FF-8B42-EC2998EA74E3}"/>
    <cellStyle name="Normal 5 5 3 5 4" xfId="2911" xr:uid="{B1058B02-AEB8-48B8-857E-DAC6A6CB92AD}"/>
    <cellStyle name="Normal 5 5 3 6" xfId="2912" xr:uid="{1D294DB2-5FE2-4A27-809E-69E9159FE6C8}"/>
    <cellStyle name="Normal 5 5 3 7" xfId="2913" xr:uid="{E39B1356-D96B-4DB2-9449-97CEF552E6CE}"/>
    <cellStyle name="Normal 5 5 3 8" xfId="2914" xr:uid="{22ED366E-74C3-417E-99D2-A491C4E7FFC5}"/>
    <cellStyle name="Normal 5 5 4" xfId="103" xr:uid="{D406EF13-EAEA-4D2C-84D3-2CF2F5CA3F4F}"/>
    <cellStyle name="Normal 5 5 4 2" xfId="569" xr:uid="{8734BDA9-A6A9-4125-A5C7-71908E71560A}"/>
    <cellStyle name="Normal 5 5 4 2 2" xfId="570" xr:uid="{3E055586-2E85-49B8-90A4-489F14574112}"/>
    <cellStyle name="Normal 5 5 4 2 2 2" xfId="1369" xr:uid="{C0A190A7-DEA3-49EC-8E2B-C1BFC3A9250D}"/>
    <cellStyle name="Normal 5 5 4 2 2 2 2" xfId="1370" xr:uid="{655DDB93-AE4D-4CBA-B5DF-06A067524652}"/>
    <cellStyle name="Normal 5 5 4 2 2 3" xfId="1371" xr:uid="{972A9333-FE7A-4AAF-94CA-116D0839F43F}"/>
    <cellStyle name="Normal 5 5 4 2 2 4" xfId="2915" xr:uid="{EDA735D5-C368-424B-9592-9D63354D078A}"/>
    <cellStyle name="Normal 5 5 4 2 3" xfId="1372" xr:uid="{296C0703-0FB2-43E0-8970-E31D4DF072E0}"/>
    <cellStyle name="Normal 5 5 4 2 3 2" xfId="1373" xr:uid="{67C4FAEA-2FFF-4827-B24D-D5CE7B7AADC5}"/>
    <cellStyle name="Normal 5 5 4 2 4" xfId="1374" xr:uid="{7AFBBB4D-DE54-4375-9006-D165824B1670}"/>
    <cellStyle name="Normal 5 5 4 2 5" xfId="2916" xr:uid="{1287F51F-4AAD-4299-A434-3F706C7767F9}"/>
    <cellStyle name="Normal 5 5 4 3" xfId="571" xr:uid="{1AFC3FFF-DB46-4200-9312-CA08C6D03B6C}"/>
    <cellStyle name="Normal 5 5 4 3 2" xfId="1375" xr:uid="{E78B08DD-22E9-42A0-9C95-EE36276A8CD8}"/>
    <cellStyle name="Normal 5 5 4 3 2 2" xfId="1376" xr:uid="{CEAD3164-877D-4A58-AD42-DCF532FB2258}"/>
    <cellStyle name="Normal 5 5 4 3 3" xfId="1377" xr:uid="{9E08272F-F8DC-44B8-8B0C-29161521A104}"/>
    <cellStyle name="Normal 5 5 4 3 4" xfId="2917" xr:uid="{302DCB10-7A3C-4CC8-9AB2-188293DD5134}"/>
    <cellStyle name="Normal 5 5 4 4" xfId="1378" xr:uid="{CD9BC894-E465-4E1A-8184-898DB3E28312}"/>
    <cellStyle name="Normal 5 5 4 4 2" xfId="1379" xr:uid="{00AEFC85-2D1C-42CE-871D-338490DC774C}"/>
    <cellStyle name="Normal 5 5 4 4 3" xfId="2918" xr:uid="{B0EAD370-C342-48B9-A028-6323B99217ED}"/>
    <cellStyle name="Normal 5 5 4 4 4" xfId="2919" xr:uid="{45615B01-D235-410B-AB9E-95555A9084AE}"/>
    <cellStyle name="Normal 5 5 4 5" xfId="1380" xr:uid="{A8A40B8E-AB29-465D-B282-2E060E739392}"/>
    <cellStyle name="Normal 5 5 4 6" xfId="2920" xr:uid="{9B207428-7836-429A-A7D6-62A41A5CFEA8}"/>
    <cellStyle name="Normal 5 5 4 7" xfId="2921" xr:uid="{56433D00-995A-40BB-90D3-B7460A453E7A}"/>
    <cellStyle name="Normal 5 5 5" xfId="308" xr:uid="{2185352B-9EBD-4B01-A3A8-1596826ACCB7}"/>
    <cellStyle name="Normal 5 5 5 2" xfId="572" xr:uid="{4F195101-C422-4738-9EEB-A28101CC38DE}"/>
    <cellStyle name="Normal 5 5 5 2 2" xfId="1381" xr:uid="{5D5F9AA7-42D2-4055-9244-43D621A94BD0}"/>
    <cellStyle name="Normal 5 5 5 2 2 2" xfId="1382" xr:uid="{C969CE67-0AB7-4471-95C3-9895E93CBAEE}"/>
    <cellStyle name="Normal 5 5 5 2 3" xfId="1383" xr:uid="{9EA618BC-A916-47A4-B0AC-E9EB667B798B}"/>
    <cellStyle name="Normal 5 5 5 2 4" xfId="2922" xr:uid="{76BFAF33-FE98-4E53-8B23-D81586A05D73}"/>
    <cellStyle name="Normal 5 5 5 3" xfId="1384" xr:uid="{A812D21D-7951-4F07-A170-09AEFD7B07F2}"/>
    <cellStyle name="Normal 5 5 5 3 2" xfId="1385" xr:uid="{ADDCD2E5-F5BD-4B2E-AE6D-2C298FD8DA6C}"/>
    <cellStyle name="Normal 5 5 5 3 3" xfId="2923" xr:uid="{147A9468-169F-4D91-A258-87E7C2EEEE76}"/>
    <cellStyle name="Normal 5 5 5 3 4" xfId="2924" xr:uid="{E824FFC3-A1EB-4D48-A00F-748A8B5759E9}"/>
    <cellStyle name="Normal 5 5 5 4" xfId="1386" xr:uid="{538E34AD-438B-4E38-8756-86337395DC98}"/>
    <cellStyle name="Normal 5 5 5 5" xfId="2925" xr:uid="{5782D181-92E5-44B9-835A-F7F1EE2A3D02}"/>
    <cellStyle name="Normal 5 5 5 6" xfId="2926" xr:uid="{C1156791-486B-4BEA-BD34-44DF13A4F9D3}"/>
    <cellStyle name="Normal 5 5 6" xfId="309" xr:uid="{B038A0FD-10E6-4874-AE2B-5907CEC90D98}"/>
    <cellStyle name="Normal 5 5 6 2" xfId="1387" xr:uid="{5A90EC97-7BF9-4653-A59A-78FE6906CF66}"/>
    <cellStyle name="Normal 5 5 6 2 2" xfId="1388" xr:uid="{295424F4-AADF-452F-BA71-FC43D5EBD8FF}"/>
    <cellStyle name="Normal 5 5 6 2 3" xfId="2927" xr:uid="{D66BE566-A40D-48D2-B8D3-E109F40C181B}"/>
    <cellStyle name="Normal 5 5 6 2 4" xfId="2928" xr:uid="{3E99F114-6DA9-4FA6-9CEB-1943A47B303D}"/>
    <cellStyle name="Normal 5 5 6 3" xfId="1389" xr:uid="{01506058-9921-4E50-9E9D-424A891BFD38}"/>
    <cellStyle name="Normal 5 5 6 4" xfId="2929" xr:uid="{EAD15DD4-554C-46C0-9C98-E5BCAE2DC408}"/>
    <cellStyle name="Normal 5 5 6 5" xfId="2930" xr:uid="{EFDF86CF-F8A1-499E-BE02-99F816E4515D}"/>
    <cellStyle name="Normal 5 5 7" xfId="1390" xr:uid="{6354A625-E147-49B7-BE52-E447A8AFDC8B}"/>
    <cellStyle name="Normal 5 5 7 2" xfId="1391" xr:uid="{BC603656-D54F-44A3-BF87-BAFAEC341865}"/>
    <cellStyle name="Normal 5 5 7 3" xfId="2931" xr:uid="{6038D9A1-EFAF-45B9-9245-2D79819B5F7D}"/>
    <cellStyle name="Normal 5 5 7 4" xfId="2932" xr:uid="{EA3B34F5-70BC-4ACC-9C9B-2E722C10CB70}"/>
    <cellStyle name="Normal 5 5 8" xfId="1392" xr:uid="{E6BFA747-875F-4791-A6BA-12D4E8591079}"/>
    <cellStyle name="Normal 5 5 8 2" xfId="2933" xr:uid="{61EDC7B8-B275-421E-A5FC-6EC86F5A0AB0}"/>
    <cellStyle name="Normal 5 5 8 3" xfId="2934" xr:uid="{73518828-CF10-4A50-8708-0F87B64EF5F3}"/>
    <cellStyle name="Normal 5 5 8 4" xfId="2935" xr:uid="{017EF9EE-8B05-495B-AE3D-90A059838817}"/>
    <cellStyle name="Normal 5 5 9" xfId="2936" xr:uid="{1D6127E6-AA56-4CDD-8694-E21396BB9F1F}"/>
    <cellStyle name="Normal 5 6" xfId="104" xr:uid="{3A1151DB-2CB3-4CD1-B2F1-B44821FCCB2F}"/>
    <cellStyle name="Normal 5 6 10" xfId="2937" xr:uid="{07AD63C8-459A-4BCD-A0D4-085239EC7D92}"/>
    <cellStyle name="Normal 5 6 11" xfId="2938" xr:uid="{9766015B-5B13-4F9F-933E-B441CC7805B3}"/>
    <cellStyle name="Normal 5 6 2" xfId="105" xr:uid="{49F813FE-9518-443E-A18C-0B3E1B36E5E9}"/>
    <cellStyle name="Normal 5 6 2 2" xfId="310" xr:uid="{FD93DC47-09B6-4B76-BA8A-849AE521AA16}"/>
    <cellStyle name="Normal 5 6 2 2 2" xfId="573" xr:uid="{73338419-DFEC-4A10-8B6E-65AF44302A8F}"/>
    <cellStyle name="Normal 5 6 2 2 2 2" xfId="574" xr:uid="{41D7B12D-2B81-400F-BB72-103E236C1ACF}"/>
    <cellStyle name="Normal 5 6 2 2 2 2 2" xfId="1393" xr:uid="{3CDA40C5-D77A-4025-851C-6A1E377E9733}"/>
    <cellStyle name="Normal 5 6 2 2 2 2 3" xfId="2939" xr:uid="{98BED325-F5FF-4233-B1DA-377CF7C58D8B}"/>
    <cellStyle name="Normal 5 6 2 2 2 2 4" xfId="2940" xr:uid="{09E9B831-8FFB-4B47-B939-F6224E293892}"/>
    <cellStyle name="Normal 5 6 2 2 2 3" xfId="1394" xr:uid="{734F940D-4CBC-448C-9496-92CDEBB25C00}"/>
    <cellStyle name="Normal 5 6 2 2 2 3 2" xfId="2941" xr:uid="{F700DD2C-9BFC-40FB-9D55-E6F90A829F8A}"/>
    <cellStyle name="Normal 5 6 2 2 2 3 3" xfId="2942" xr:uid="{BC848FBF-270F-4A52-B0F6-D5426CDB1376}"/>
    <cellStyle name="Normal 5 6 2 2 2 3 4" xfId="2943" xr:uid="{4EA80E10-5F01-47C2-A8DD-E2A152A0DDEE}"/>
    <cellStyle name="Normal 5 6 2 2 2 4" xfId="2944" xr:uid="{519D4523-BFC5-45F8-A78F-4399AFCA2908}"/>
    <cellStyle name="Normal 5 6 2 2 2 5" xfId="2945" xr:uid="{3E19423F-03C1-4FF8-804F-D866B5906EB0}"/>
    <cellStyle name="Normal 5 6 2 2 2 6" xfId="2946" xr:uid="{13723690-840D-4DC3-BAE1-CF61C734D507}"/>
    <cellStyle name="Normal 5 6 2 2 3" xfId="575" xr:uid="{7779FCC1-87F5-4CB9-BDFF-C7C93FE13EF1}"/>
    <cellStyle name="Normal 5 6 2 2 3 2" xfId="1395" xr:uid="{A1CDCE43-BB9B-4274-B10E-217EB718B1BD}"/>
    <cellStyle name="Normal 5 6 2 2 3 2 2" xfId="2947" xr:uid="{CFD333FE-5561-4A51-92DF-B8C5D6325034}"/>
    <cellStyle name="Normal 5 6 2 2 3 2 3" xfId="2948" xr:uid="{D6489D01-2D24-4C3A-85F1-BD3B2CF05DA4}"/>
    <cellStyle name="Normal 5 6 2 2 3 2 4" xfId="2949" xr:uid="{BEFD50A0-FE1F-4BB8-BB97-416E9279D693}"/>
    <cellStyle name="Normal 5 6 2 2 3 3" xfId="2950" xr:uid="{14C90E39-7AAC-4E67-8718-C85FA0344AE3}"/>
    <cellStyle name="Normal 5 6 2 2 3 4" xfId="2951" xr:uid="{F791907C-BA06-4402-96B1-018B226304F6}"/>
    <cellStyle name="Normal 5 6 2 2 3 5" xfId="2952" xr:uid="{702C6573-63C7-4177-9F8B-81F25BF4A702}"/>
    <cellStyle name="Normal 5 6 2 2 4" xfId="1396" xr:uid="{99C94A5C-6386-4476-879A-58BCAC5B4AC5}"/>
    <cellStyle name="Normal 5 6 2 2 4 2" xfId="2953" xr:uid="{5845DCFF-89EF-4D76-A90A-99EE6D2C258E}"/>
    <cellStyle name="Normal 5 6 2 2 4 3" xfId="2954" xr:uid="{5DF38BFF-C88D-4911-8610-4FF04D70788F}"/>
    <cellStyle name="Normal 5 6 2 2 4 4" xfId="2955" xr:uid="{F5E81C28-D4FF-4CE1-B175-221C839F0DEB}"/>
    <cellStyle name="Normal 5 6 2 2 5" xfId="2956" xr:uid="{A2D7E206-EAC7-436D-92C2-4EB879E419E1}"/>
    <cellStyle name="Normal 5 6 2 2 5 2" xfId="2957" xr:uid="{DF91EF75-2CE3-47BB-A49B-A94A7B903EF7}"/>
    <cellStyle name="Normal 5 6 2 2 5 3" xfId="2958" xr:uid="{37DAF02A-53A8-46D7-A702-439651CF8EDA}"/>
    <cellStyle name="Normal 5 6 2 2 5 4" xfId="2959" xr:uid="{4DA3DE1B-19A1-4DAD-8207-00FDDF8525C2}"/>
    <cellStyle name="Normal 5 6 2 2 6" xfId="2960" xr:uid="{A20BDA2E-906B-4A6B-B21F-461C4DDA3D21}"/>
    <cellStyle name="Normal 5 6 2 2 7" xfId="2961" xr:uid="{8C88FBFA-6387-455E-BC73-0C77A0529A83}"/>
    <cellStyle name="Normal 5 6 2 2 8" xfId="2962" xr:uid="{80C55A01-D9F2-44DF-8CB8-66660546241F}"/>
    <cellStyle name="Normal 5 6 2 3" xfId="576" xr:uid="{5677382D-F10A-4B3B-B7CC-5020B0888204}"/>
    <cellStyle name="Normal 5 6 2 3 2" xfId="577" xr:uid="{6E618DF2-3201-460E-8E8E-C3DFE70B952C}"/>
    <cellStyle name="Normal 5 6 2 3 2 2" xfId="578" xr:uid="{5223CF01-F380-4D52-B9C5-18B44B365CDB}"/>
    <cellStyle name="Normal 5 6 2 3 2 3" xfId="2963" xr:uid="{B94EDA99-7AFE-4148-B9C6-60E8DA46CC96}"/>
    <cellStyle name="Normal 5 6 2 3 2 4" xfId="2964" xr:uid="{E1BCC2DC-E912-4B4B-B024-3ED38D0E49A8}"/>
    <cellStyle name="Normal 5 6 2 3 3" xfId="579" xr:uid="{2CC557FF-7152-4B41-B37D-49AB8739F63C}"/>
    <cellStyle name="Normal 5 6 2 3 3 2" xfId="2965" xr:uid="{6EBEF399-6F9C-4034-BD13-05B783AD7D78}"/>
    <cellStyle name="Normal 5 6 2 3 3 3" xfId="2966" xr:uid="{A696AB2E-75B9-453E-8B92-6E3E35BDFBDB}"/>
    <cellStyle name="Normal 5 6 2 3 3 4" xfId="2967" xr:uid="{F8CF3E01-73B3-434F-AC76-BD4C82947793}"/>
    <cellStyle name="Normal 5 6 2 3 4" xfId="2968" xr:uid="{7B2DF6C5-976A-448C-AEA0-E356E46579E2}"/>
    <cellStyle name="Normal 5 6 2 3 5" xfId="2969" xr:uid="{EA79E1FB-ADD7-453A-BB26-43642EDA1F1B}"/>
    <cellStyle name="Normal 5 6 2 3 6" xfId="2970" xr:uid="{F0DF8554-FF79-40E6-8001-9046020A0C89}"/>
    <cellStyle name="Normal 5 6 2 4" xfId="580" xr:uid="{0AF247A0-10BC-4638-A615-866FCC14338E}"/>
    <cellStyle name="Normal 5 6 2 4 2" xfId="581" xr:uid="{C395B388-8244-4AAE-AFC0-6FA9643A70FE}"/>
    <cellStyle name="Normal 5 6 2 4 2 2" xfId="2971" xr:uid="{DF32C5D2-FE06-4719-BF6C-F86A7FC5C228}"/>
    <cellStyle name="Normal 5 6 2 4 2 3" xfId="2972" xr:uid="{1940891E-F10A-4B1C-98CE-FF7F7F844F58}"/>
    <cellStyle name="Normal 5 6 2 4 2 4" xfId="2973" xr:uid="{B9161140-8B14-4927-96D9-0D55CFCA9081}"/>
    <cellStyle name="Normal 5 6 2 4 3" xfId="2974" xr:uid="{8711A8F9-619F-4B52-89E6-DD90F1C668C1}"/>
    <cellStyle name="Normal 5 6 2 4 4" xfId="2975" xr:uid="{663822FC-28BC-437E-AB64-98AA02CC622B}"/>
    <cellStyle name="Normal 5 6 2 4 5" xfId="2976" xr:uid="{74B4D20D-0C19-4BB0-AC94-768B896080E2}"/>
    <cellStyle name="Normal 5 6 2 5" xfId="582" xr:uid="{2B65AED9-50C7-4B55-8757-50DB93E654F0}"/>
    <cellStyle name="Normal 5 6 2 5 2" xfId="2977" xr:uid="{34B9B50B-CAF5-47F1-8766-DAD5F7A62B99}"/>
    <cellStyle name="Normal 5 6 2 5 3" xfId="2978" xr:uid="{76598BD7-C569-4F51-8B21-4A268C6619D3}"/>
    <cellStyle name="Normal 5 6 2 5 4" xfId="2979" xr:uid="{775AEDCF-558A-4EFD-A607-96B1E78CA248}"/>
    <cellStyle name="Normal 5 6 2 6" xfId="2980" xr:uid="{D3E3A68F-0ECE-453D-80EB-A212AEE315ED}"/>
    <cellStyle name="Normal 5 6 2 6 2" xfId="2981" xr:uid="{2B5D6933-3BE8-4D4E-9E2D-51C221810F6B}"/>
    <cellStyle name="Normal 5 6 2 6 3" xfId="2982" xr:uid="{A446393A-2509-4A64-83B3-ABE3F2A287CE}"/>
    <cellStyle name="Normal 5 6 2 6 4" xfId="2983" xr:uid="{C19A8179-DF58-4B15-984E-2723C08A4AA9}"/>
    <cellStyle name="Normal 5 6 2 7" xfId="2984" xr:uid="{33485095-CF12-4C08-9F1A-46BE24004418}"/>
    <cellStyle name="Normal 5 6 2 8" xfId="2985" xr:uid="{93512B18-25A8-45D9-90E1-B3C39DAD325A}"/>
    <cellStyle name="Normal 5 6 2 9" xfId="2986" xr:uid="{767496CB-6CA3-44EC-943E-37C0DA691A1A}"/>
    <cellStyle name="Normal 5 6 3" xfId="311" xr:uid="{6E7478B1-42EB-41B7-974F-5EB20FAA256A}"/>
    <cellStyle name="Normal 5 6 3 2" xfId="583" xr:uid="{9E746DBD-26D7-4580-AC16-AC2179887681}"/>
    <cellStyle name="Normal 5 6 3 2 2" xfId="584" xr:uid="{041386CC-89DF-4067-A28E-84990534883E}"/>
    <cellStyle name="Normal 5 6 3 2 2 2" xfId="1397" xr:uid="{283FA302-545C-4468-B77C-3E24FF38BF27}"/>
    <cellStyle name="Normal 5 6 3 2 2 2 2" xfId="1398" xr:uid="{8B857EE8-C5BD-4A89-8CBD-DCCCD49AFB2F}"/>
    <cellStyle name="Normal 5 6 3 2 2 3" xfId="1399" xr:uid="{87EF6409-C478-43C6-B4AF-0E969F8F4A3B}"/>
    <cellStyle name="Normal 5 6 3 2 2 4" xfId="2987" xr:uid="{CD4C0A96-DDE3-4D80-978F-510419B93A7F}"/>
    <cellStyle name="Normal 5 6 3 2 3" xfId="1400" xr:uid="{A66EF1F2-0C74-4F10-81BC-0EC475B77A3F}"/>
    <cellStyle name="Normal 5 6 3 2 3 2" xfId="1401" xr:uid="{105D03C2-D583-4068-BC2B-BBDB8AC6E474}"/>
    <cellStyle name="Normal 5 6 3 2 3 3" xfId="2988" xr:uid="{10925B57-10EA-4F4A-8673-C215601D847A}"/>
    <cellStyle name="Normal 5 6 3 2 3 4" xfId="2989" xr:uid="{2D73BFC8-669F-49A8-B1E3-5892B8825D9C}"/>
    <cellStyle name="Normal 5 6 3 2 4" xfId="1402" xr:uid="{1C68B6A2-6A84-4D91-90E6-8DB71D2112C4}"/>
    <cellStyle name="Normal 5 6 3 2 5" xfId="2990" xr:uid="{6A446DAA-38E8-4C8A-B7A8-6AEABCF58EB4}"/>
    <cellStyle name="Normal 5 6 3 2 6" xfId="2991" xr:uid="{9C17F80E-4AE5-4C65-9F3F-3E226D4561D9}"/>
    <cellStyle name="Normal 5 6 3 3" xfId="585" xr:uid="{A4CB54DA-A8F7-4308-A46B-68E5365D04C8}"/>
    <cellStyle name="Normal 5 6 3 3 2" xfId="1403" xr:uid="{AEC2FE3B-A315-4C9F-B379-D41CD0362C60}"/>
    <cellStyle name="Normal 5 6 3 3 2 2" xfId="1404" xr:uid="{D1B43D1F-299B-4A5B-A870-C64E6967CB9D}"/>
    <cellStyle name="Normal 5 6 3 3 2 3" xfId="2992" xr:uid="{A91C9D86-85C4-4BCF-BADA-5209CCE13289}"/>
    <cellStyle name="Normal 5 6 3 3 2 4" xfId="2993" xr:uid="{FC047672-9C15-4340-BC22-67CA53C1CC7B}"/>
    <cellStyle name="Normal 5 6 3 3 3" xfId="1405" xr:uid="{A8D43E4C-B5C2-481B-8C21-607B6E160EE7}"/>
    <cellStyle name="Normal 5 6 3 3 4" xfId="2994" xr:uid="{3ABED89D-FE75-4D2E-985C-B97030B96FD3}"/>
    <cellStyle name="Normal 5 6 3 3 5" xfId="2995" xr:uid="{C5672FD5-FAE1-4104-B945-59536C0B91FE}"/>
    <cellStyle name="Normal 5 6 3 4" xfId="1406" xr:uid="{93F0F4C9-5A89-43BC-81BD-243D4BA4463B}"/>
    <cellStyle name="Normal 5 6 3 4 2" xfId="1407" xr:uid="{30022D59-A249-499D-8C48-E4E625ACB46A}"/>
    <cellStyle name="Normal 5 6 3 4 3" xfId="2996" xr:uid="{9E896000-7EF9-4EFD-AC05-BB4F8211C146}"/>
    <cellStyle name="Normal 5 6 3 4 4" xfId="2997" xr:uid="{A628CBB3-9757-4D65-87A2-29357B1D7671}"/>
    <cellStyle name="Normal 5 6 3 5" xfId="1408" xr:uid="{3C1C9A2A-17BC-45EF-BE02-658808730500}"/>
    <cellStyle name="Normal 5 6 3 5 2" xfId="2998" xr:uid="{BE115787-21F7-4A8A-9401-01685D86C8F8}"/>
    <cellStyle name="Normal 5 6 3 5 3" xfId="2999" xr:uid="{E1DABDF9-32EF-4F2B-8D53-6D1F8B158585}"/>
    <cellStyle name="Normal 5 6 3 5 4" xfId="3000" xr:uid="{6CDF669D-B883-4C64-91D3-170CCDACB1DF}"/>
    <cellStyle name="Normal 5 6 3 6" xfId="3001" xr:uid="{705E7CE8-2CB9-4845-B347-89EEB3E884D4}"/>
    <cellStyle name="Normal 5 6 3 7" xfId="3002" xr:uid="{EB6A9B36-D8E9-430F-B085-462256B7A4EC}"/>
    <cellStyle name="Normal 5 6 3 8" xfId="3003" xr:uid="{EDB31464-CDCB-4936-91BA-238A4AE5B794}"/>
    <cellStyle name="Normal 5 6 4" xfId="312" xr:uid="{CAACBD95-D1D3-4617-8CAB-98304559D577}"/>
    <cellStyle name="Normal 5 6 4 2" xfId="586" xr:uid="{66C2D821-6202-4908-8C14-9AD73CB5B668}"/>
    <cellStyle name="Normal 5 6 4 2 2" xfId="587" xr:uid="{D4B4DC13-43F3-4FE3-8D99-94A02864D54C}"/>
    <cellStyle name="Normal 5 6 4 2 2 2" xfId="1409" xr:uid="{4BFEE1C5-4B3E-474F-B872-A3167AC4B2C4}"/>
    <cellStyle name="Normal 5 6 4 2 2 3" xfId="3004" xr:uid="{B4943077-EE30-4DF9-8BFB-9B9DC97FB517}"/>
    <cellStyle name="Normal 5 6 4 2 2 4" xfId="3005" xr:uid="{BD83F1D1-EE74-4640-82C8-CA727B283070}"/>
    <cellStyle name="Normal 5 6 4 2 3" xfId="1410" xr:uid="{E72AFEFC-112E-41FA-BC5D-50B79C2DDD85}"/>
    <cellStyle name="Normal 5 6 4 2 4" xfId="3006" xr:uid="{805092D7-10A0-405F-A2AA-8FF5093A3B48}"/>
    <cellStyle name="Normal 5 6 4 2 5" xfId="3007" xr:uid="{D33CB783-04EF-4CE9-9EC5-E7546801E470}"/>
    <cellStyle name="Normal 5 6 4 3" xfId="588" xr:uid="{3B2C79B0-9397-464D-8899-866A17A07D93}"/>
    <cellStyle name="Normal 5 6 4 3 2" xfId="1411" xr:uid="{F780C9BB-C3A8-42C1-85C8-79C00405249D}"/>
    <cellStyle name="Normal 5 6 4 3 3" xfId="3008" xr:uid="{80122359-FC0C-4AD6-A2B1-DB42EC618BCE}"/>
    <cellStyle name="Normal 5 6 4 3 4" xfId="3009" xr:uid="{EC8F2107-E049-4B42-9B14-823C5B156413}"/>
    <cellStyle name="Normal 5 6 4 4" xfId="1412" xr:uid="{DF792AD0-8BDD-4E27-83C7-515FAB728F83}"/>
    <cellStyle name="Normal 5 6 4 4 2" xfId="3010" xr:uid="{8FE184F5-8DA2-4176-880C-DFE52D2F4D22}"/>
    <cellStyle name="Normal 5 6 4 4 3" xfId="3011" xr:uid="{38F5EF6E-FEDC-4A66-9530-CB92CE2CD317}"/>
    <cellStyle name="Normal 5 6 4 4 4" xfId="3012" xr:uid="{7C7C585F-1C36-4C32-85D3-26A6419879BD}"/>
    <cellStyle name="Normal 5 6 4 5" xfId="3013" xr:uid="{D01D94C4-3597-46AE-A44A-B53484FC3462}"/>
    <cellStyle name="Normal 5 6 4 6" xfId="3014" xr:uid="{6E7A33EB-4BED-4C7C-931E-AB799A99CF0E}"/>
    <cellStyle name="Normal 5 6 4 7" xfId="3015" xr:uid="{7980698E-37EB-4188-B124-4A5D476E5FA9}"/>
    <cellStyle name="Normal 5 6 5" xfId="313" xr:uid="{512431D9-A7C3-4458-9B7B-CBD2426E3947}"/>
    <cellStyle name="Normal 5 6 5 2" xfId="589" xr:uid="{D23C4171-674F-440D-BB4A-F66F8732B797}"/>
    <cellStyle name="Normal 5 6 5 2 2" xfId="1413" xr:uid="{68DF845C-0842-4428-8688-7DF00D39169F}"/>
    <cellStyle name="Normal 5 6 5 2 3" xfId="3016" xr:uid="{7C66F9E1-133E-45BF-955B-EBFE131E106F}"/>
    <cellStyle name="Normal 5 6 5 2 4" xfId="3017" xr:uid="{CD0F2DC2-7B9B-43CF-AB86-FCA03A008D1E}"/>
    <cellStyle name="Normal 5 6 5 3" xfId="1414" xr:uid="{66DF93A8-10C7-40B4-9CFF-70CA238A9D2D}"/>
    <cellStyle name="Normal 5 6 5 3 2" xfId="3018" xr:uid="{AAC11FBE-95DE-46BB-8C4C-F7E9F5E53547}"/>
    <cellStyle name="Normal 5 6 5 3 3" xfId="3019" xr:uid="{14D1B72F-A1A9-436C-BA22-4B2A110F8B96}"/>
    <cellStyle name="Normal 5 6 5 3 4" xfId="3020" xr:uid="{969CADF7-1ABA-46B1-8956-550091EC52FF}"/>
    <cellStyle name="Normal 5 6 5 4" xfId="3021" xr:uid="{00CEADCE-8024-4A72-B90C-0F41DB8CEFA5}"/>
    <cellStyle name="Normal 5 6 5 5" xfId="3022" xr:uid="{CEC12FD7-8F75-43AE-A0AA-7A5FFB647F34}"/>
    <cellStyle name="Normal 5 6 5 6" xfId="3023" xr:uid="{1EFB32F4-439B-47DA-9064-BF6D306A1817}"/>
    <cellStyle name="Normal 5 6 6" xfId="590" xr:uid="{B48C431B-AA3C-4C05-A17D-E6A4AC3291B0}"/>
    <cellStyle name="Normal 5 6 6 2" xfId="1415" xr:uid="{A40AE95E-6213-47B1-A368-3DDC1F1AF980}"/>
    <cellStyle name="Normal 5 6 6 2 2" xfId="3024" xr:uid="{BB027AF9-BB78-47D5-970F-0ECDC6A61D84}"/>
    <cellStyle name="Normal 5 6 6 2 3" xfId="3025" xr:uid="{B6ECF3B1-8FF8-4AA7-AFBF-8ED130FAD0D5}"/>
    <cellStyle name="Normal 5 6 6 2 4" xfId="3026" xr:uid="{C87784DB-227B-45B8-A7A3-945BD6DC9F09}"/>
    <cellStyle name="Normal 5 6 6 3" xfId="3027" xr:uid="{2C548910-4E44-46E8-9D7E-2073FEF82470}"/>
    <cellStyle name="Normal 5 6 6 4" xfId="3028" xr:uid="{0A60599F-9F20-4271-98E4-BA6DD1E5D7C6}"/>
    <cellStyle name="Normal 5 6 6 5" xfId="3029" xr:uid="{276CB80A-9404-4BE3-BD32-61C080E0F427}"/>
    <cellStyle name="Normal 5 6 7" xfId="1416" xr:uid="{4F39FA88-E11A-4F66-A07D-21C7E6EB90D2}"/>
    <cellStyle name="Normal 5 6 7 2" xfId="3030" xr:uid="{F8850987-025E-4F1A-BE27-290FEBBE7A62}"/>
    <cellStyle name="Normal 5 6 7 3" xfId="3031" xr:uid="{5035B535-52B9-469A-B055-C4BBA9B9947E}"/>
    <cellStyle name="Normal 5 6 7 4" xfId="3032" xr:uid="{030D8509-E8D2-47BE-957E-9422873254B9}"/>
    <cellStyle name="Normal 5 6 8" xfId="3033" xr:uid="{840CBDC4-2A80-4BB4-9CE8-509809F09A55}"/>
    <cellStyle name="Normal 5 6 8 2" xfId="3034" xr:uid="{D3AE4C11-EC01-49C9-A3C8-75FA6F8D46F8}"/>
    <cellStyle name="Normal 5 6 8 3" xfId="3035" xr:uid="{46264786-F335-4594-A4E4-12943B96F7C4}"/>
    <cellStyle name="Normal 5 6 8 4" xfId="3036" xr:uid="{0D300C3B-24E7-4586-9A77-56EB5789FA7F}"/>
    <cellStyle name="Normal 5 6 9" xfId="3037" xr:uid="{F5D0D4C8-8A8B-466F-9C4F-A8CE3E03304C}"/>
    <cellStyle name="Normal 5 7" xfId="106" xr:uid="{9DDC99A2-5994-4C8D-A1EB-EF2C6ABC7C9B}"/>
    <cellStyle name="Normal 5 7 2" xfId="107" xr:uid="{6C277197-F1F9-4154-98AF-5F76079B2B92}"/>
    <cellStyle name="Normal 5 7 2 2" xfId="314" xr:uid="{2E59886C-DC69-4482-8A58-A639054E4870}"/>
    <cellStyle name="Normal 5 7 2 2 2" xfId="591" xr:uid="{03B4F186-233F-4179-9396-70E6A1F5957C}"/>
    <cellStyle name="Normal 5 7 2 2 2 2" xfId="1417" xr:uid="{2DF455FB-936F-4A3E-93E8-4F97DE7C81F0}"/>
    <cellStyle name="Normal 5 7 2 2 2 3" xfId="3038" xr:uid="{C7FA3613-4D1E-41EA-8A9D-01ADCAA8C8C4}"/>
    <cellStyle name="Normal 5 7 2 2 2 4" xfId="3039" xr:uid="{5633BDA9-EBF5-46AC-85FB-ECCB178DB971}"/>
    <cellStyle name="Normal 5 7 2 2 3" xfId="1418" xr:uid="{67B3D9E9-8A4D-4353-B073-ADFCABDEBAB5}"/>
    <cellStyle name="Normal 5 7 2 2 3 2" xfId="3040" xr:uid="{F8CC12AF-1D7C-4372-91C1-22B1B0ED5E27}"/>
    <cellStyle name="Normal 5 7 2 2 3 3" xfId="3041" xr:uid="{1F3B41B6-E5F3-434F-96A4-27FB3DD53271}"/>
    <cellStyle name="Normal 5 7 2 2 3 4" xfId="3042" xr:uid="{0986F18E-CC82-4F29-8A43-2ADADCADD9AB}"/>
    <cellStyle name="Normal 5 7 2 2 4" xfId="3043" xr:uid="{FF871D22-14A8-4D6B-B74A-B66B30666C25}"/>
    <cellStyle name="Normal 5 7 2 2 5" xfId="3044" xr:uid="{7AA9C807-A9E1-4328-8893-A4CA716CAE73}"/>
    <cellStyle name="Normal 5 7 2 2 6" xfId="3045" xr:uid="{F6E91403-EF36-43D6-934A-E3EFA2B98125}"/>
    <cellStyle name="Normal 5 7 2 3" xfId="592" xr:uid="{9F9469C8-4D7A-4EEF-882F-14B0AA340BB8}"/>
    <cellStyle name="Normal 5 7 2 3 2" xfId="1419" xr:uid="{E937EBA9-903A-489C-B7C3-9B5008A4957E}"/>
    <cellStyle name="Normal 5 7 2 3 2 2" xfId="3046" xr:uid="{1E5E999D-28D5-443B-B6F5-48258BA17C9C}"/>
    <cellStyle name="Normal 5 7 2 3 2 3" xfId="3047" xr:uid="{890B4974-6CC2-4452-A03C-3A4544F2B181}"/>
    <cellStyle name="Normal 5 7 2 3 2 4" xfId="3048" xr:uid="{E45044C3-7149-48FF-9512-7F720CC5135C}"/>
    <cellStyle name="Normal 5 7 2 3 3" xfId="3049" xr:uid="{1B3FF2E6-8513-4C24-B017-BA3C7B889093}"/>
    <cellStyle name="Normal 5 7 2 3 4" xfId="3050" xr:uid="{D9F55951-97D3-47F8-A330-A43A969681CE}"/>
    <cellStyle name="Normal 5 7 2 3 5" xfId="3051" xr:uid="{86C8CEC3-7E7C-4657-A125-C793CC2DD881}"/>
    <cellStyle name="Normal 5 7 2 4" xfId="1420" xr:uid="{EEFB336E-525A-403B-997B-D847F634F291}"/>
    <cellStyle name="Normal 5 7 2 4 2" xfId="3052" xr:uid="{DFDC409C-15EE-4339-B0F3-0132BEB06DBB}"/>
    <cellStyle name="Normal 5 7 2 4 3" xfId="3053" xr:uid="{DC97EBEF-3F3B-4BE3-B81D-0CB303D1B6E0}"/>
    <cellStyle name="Normal 5 7 2 4 4" xfId="3054" xr:uid="{7F9FB197-A5BD-4140-8740-137D40583C4F}"/>
    <cellStyle name="Normal 5 7 2 5" xfId="3055" xr:uid="{C34724C0-1ACC-434B-ADD2-B7DD9AD63632}"/>
    <cellStyle name="Normal 5 7 2 5 2" xfId="3056" xr:uid="{1C30FE30-BB0E-40FD-8865-CB7C4EF9B5D2}"/>
    <cellStyle name="Normal 5 7 2 5 3" xfId="3057" xr:uid="{F9F1CE78-1B04-4431-8CE9-F6F9218D5668}"/>
    <cellStyle name="Normal 5 7 2 5 4" xfId="3058" xr:uid="{B1328691-CA49-4D9B-BA78-F83A1417C9A1}"/>
    <cellStyle name="Normal 5 7 2 6" xfId="3059" xr:uid="{CC2DA15D-3568-4DC4-82B1-0326E04FC5A5}"/>
    <cellStyle name="Normal 5 7 2 7" xfId="3060" xr:uid="{62281C9B-49A1-431E-B775-033A3E3303C5}"/>
    <cellStyle name="Normal 5 7 2 8" xfId="3061" xr:uid="{EEA8FF70-B0A2-4730-BACB-0078426C5727}"/>
    <cellStyle name="Normal 5 7 3" xfId="315" xr:uid="{A991A68D-4E07-40FF-8AB2-B00E042DA000}"/>
    <cellStyle name="Normal 5 7 3 2" xfId="593" xr:uid="{1A08A445-8C9B-46CA-83BF-187715C88CE7}"/>
    <cellStyle name="Normal 5 7 3 2 2" xfId="594" xr:uid="{93B2BB75-2A7B-4185-AF2E-9B39E4EE56AF}"/>
    <cellStyle name="Normal 5 7 3 2 3" xfId="3062" xr:uid="{1566310A-2B8D-471B-BF38-3F3FD9E90466}"/>
    <cellStyle name="Normal 5 7 3 2 4" xfId="3063" xr:uid="{F5E8FEDF-2B8E-4D4E-B26B-D2F269E1DCE9}"/>
    <cellStyle name="Normal 5 7 3 3" xfId="595" xr:uid="{F73377E3-5023-4A00-8CD6-66F5E39FEB94}"/>
    <cellStyle name="Normal 5 7 3 3 2" xfId="3064" xr:uid="{755F8F6E-6912-40A9-8413-DCAF61257668}"/>
    <cellStyle name="Normal 5 7 3 3 3" xfId="3065" xr:uid="{D94D6C47-ABB8-4637-8234-5068979A09CE}"/>
    <cellStyle name="Normal 5 7 3 3 4" xfId="3066" xr:uid="{EAD66AFC-515C-485A-AF12-14D2FE3EB6AE}"/>
    <cellStyle name="Normal 5 7 3 4" xfId="3067" xr:uid="{D011DB6E-106E-47CC-A75D-7232EE914FBE}"/>
    <cellStyle name="Normal 5 7 3 5" xfId="3068" xr:uid="{0AC56BB0-E5F5-4D65-A32F-A7241AC2C705}"/>
    <cellStyle name="Normal 5 7 3 6" xfId="3069" xr:uid="{3254F994-2719-4C6E-8719-6BE47A803190}"/>
    <cellStyle name="Normal 5 7 4" xfId="316" xr:uid="{18724A70-FA93-4125-AE22-DCA9C2829390}"/>
    <cellStyle name="Normal 5 7 4 2" xfId="596" xr:uid="{EF41F735-664C-4D52-A6C2-24641188F4FF}"/>
    <cellStyle name="Normal 5 7 4 2 2" xfId="3070" xr:uid="{21B42842-222C-494F-BA17-7644F82275E8}"/>
    <cellStyle name="Normal 5 7 4 2 3" xfId="3071" xr:uid="{E2B68CAD-E692-4BAB-9EE9-01DE93EBD78B}"/>
    <cellStyle name="Normal 5 7 4 2 4" xfId="3072" xr:uid="{58F6B913-F468-4822-BDEC-81120C8B3F64}"/>
    <cellStyle name="Normal 5 7 4 3" xfId="3073" xr:uid="{844DAECD-B0D9-4311-979E-ACBF605ABE1A}"/>
    <cellStyle name="Normal 5 7 4 4" xfId="3074" xr:uid="{3B8778FA-A4F5-4634-841F-9EC489CC4488}"/>
    <cellStyle name="Normal 5 7 4 5" xfId="3075" xr:uid="{A04BEEC8-22ED-41B8-9823-C4C3EF16C8AE}"/>
    <cellStyle name="Normal 5 7 5" xfId="597" xr:uid="{1496CB59-5B2F-491A-A06D-A15FC78BC9D6}"/>
    <cellStyle name="Normal 5 7 5 2" xfId="3076" xr:uid="{55890038-8DC0-4B4F-BA05-B913498D62AF}"/>
    <cellStyle name="Normal 5 7 5 3" xfId="3077" xr:uid="{D50987DD-6696-42C5-AD79-55FEA0CDBD28}"/>
    <cellStyle name="Normal 5 7 5 4" xfId="3078" xr:uid="{FEAF2FB7-56E9-4744-9ECD-0441B5662DEF}"/>
    <cellStyle name="Normal 5 7 6" xfId="3079" xr:uid="{B361DAD9-8F3B-4D6E-8746-65C74DC8560D}"/>
    <cellStyle name="Normal 5 7 6 2" xfId="3080" xr:uid="{D665461F-9A8E-4AC3-A115-A295D67C0C1F}"/>
    <cellStyle name="Normal 5 7 6 3" xfId="3081" xr:uid="{3BB757EC-9290-4E6F-9DF5-DF7BDF2F67BC}"/>
    <cellStyle name="Normal 5 7 6 4" xfId="3082" xr:uid="{9A0EF789-00B0-4796-8319-CD494EBBE298}"/>
    <cellStyle name="Normal 5 7 7" xfId="3083" xr:uid="{18A656DA-0477-4D65-88DE-4412C0AC38A3}"/>
    <cellStyle name="Normal 5 7 8" xfId="3084" xr:uid="{59759262-482A-439A-8185-30FB89E57723}"/>
    <cellStyle name="Normal 5 7 9" xfId="3085" xr:uid="{B1B1F816-E7EE-437E-95F7-C0F752AFF462}"/>
    <cellStyle name="Normal 5 8" xfId="108" xr:uid="{CBEEBFBE-0D2F-4E6E-A6D6-ED8B349B4B11}"/>
    <cellStyle name="Normal 5 8 2" xfId="317" xr:uid="{2448F415-EF7E-44F9-B4E2-C7629BE5F865}"/>
    <cellStyle name="Normal 5 8 2 2" xfId="598" xr:uid="{861FCE18-12A5-44BC-959C-EEB7BFD3FEB2}"/>
    <cellStyle name="Normal 5 8 2 2 2" xfId="1421" xr:uid="{936C8E6D-CC69-4B2D-A80A-0DE2E9CFF8EA}"/>
    <cellStyle name="Normal 5 8 2 2 2 2" xfId="1422" xr:uid="{21BA9FD0-F235-462A-A83B-C5BA20D40129}"/>
    <cellStyle name="Normal 5 8 2 2 3" xfId="1423" xr:uid="{1FEC998A-E60E-47E3-9508-D7764FAE5B88}"/>
    <cellStyle name="Normal 5 8 2 2 4" xfId="3086" xr:uid="{D8325ED4-38CC-4275-B026-EE9887B40687}"/>
    <cellStyle name="Normal 5 8 2 3" xfId="1424" xr:uid="{B06677CC-3D1B-4373-A826-6BA28C98364A}"/>
    <cellStyle name="Normal 5 8 2 3 2" xfId="1425" xr:uid="{4B03107D-8F6C-4512-A2DF-FFBAFDB1689B}"/>
    <cellStyle name="Normal 5 8 2 3 3" xfId="3087" xr:uid="{9EA50025-84A1-4D84-970F-26B27AC3BB7E}"/>
    <cellStyle name="Normal 5 8 2 3 4" xfId="3088" xr:uid="{B7DA2E14-34FF-4EDC-944C-661D4721F27F}"/>
    <cellStyle name="Normal 5 8 2 4" xfId="1426" xr:uid="{32DFD2B7-513E-40E0-A76C-34D405E8F5D2}"/>
    <cellStyle name="Normal 5 8 2 5" xfId="3089" xr:uid="{0AD86448-D32C-4313-B1AA-A235342578C1}"/>
    <cellStyle name="Normal 5 8 2 6" xfId="3090" xr:uid="{C6FC5D20-47F2-4518-8A6F-A84ABF972D3D}"/>
    <cellStyle name="Normal 5 8 3" xfId="599" xr:uid="{378237B0-FDB7-4D1F-B99A-B45B25C7ECF5}"/>
    <cellStyle name="Normal 5 8 3 2" xfId="1427" xr:uid="{37A6EF5E-B367-4217-B70E-7EB1CC6767ED}"/>
    <cellStyle name="Normal 5 8 3 2 2" xfId="1428" xr:uid="{DC79E38C-2974-4842-AFB9-AB5295DAC2FD}"/>
    <cellStyle name="Normal 5 8 3 2 3" xfId="3091" xr:uid="{910793D5-3F00-42C1-B98B-778BB90E43BE}"/>
    <cellStyle name="Normal 5 8 3 2 4" xfId="3092" xr:uid="{86B3C721-BB7E-454C-A863-D71DD065BCED}"/>
    <cellStyle name="Normal 5 8 3 3" xfId="1429" xr:uid="{D6D30B27-7E1E-4BC7-BC57-7B26E3AB9A8D}"/>
    <cellStyle name="Normal 5 8 3 4" xfId="3093" xr:uid="{1228BB21-CC21-4B7D-9E49-0858E335C4B7}"/>
    <cellStyle name="Normal 5 8 3 5" xfId="3094" xr:uid="{996AC4C3-EA33-429D-94CF-F3F3C6162FD8}"/>
    <cellStyle name="Normal 5 8 4" xfId="1430" xr:uid="{119E0215-0AB4-4FD0-BCED-372F8776A0E9}"/>
    <cellStyle name="Normal 5 8 4 2" xfId="1431" xr:uid="{10942B0A-5EC3-427B-A322-7EB4DC9B70B7}"/>
    <cellStyle name="Normal 5 8 4 3" xfId="3095" xr:uid="{14314AE6-51AF-4366-8FD4-1C427C5EE679}"/>
    <cellStyle name="Normal 5 8 4 4" xfId="3096" xr:uid="{3C609BE8-B4CB-4C00-8D36-48DBA06FCFC0}"/>
    <cellStyle name="Normal 5 8 5" xfId="1432" xr:uid="{381272FC-1AAB-41E0-8275-E26484A125A3}"/>
    <cellStyle name="Normal 5 8 5 2" xfId="3097" xr:uid="{1F0DEF90-0E6A-4F84-80DA-212C48A14AF2}"/>
    <cellStyle name="Normal 5 8 5 3" xfId="3098" xr:uid="{570BFE29-0BEC-4637-8AAE-4550AA01C2F3}"/>
    <cellStyle name="Normal 5 8 5 4" xfId="3099" xr:uid="{E674A32C-69DA-4B4C-999D-0D6C89D61279}"/>
    <cellStyle name="Normal 5 8 6" xfId="3100" xr:uid="{CD3DBEB1-6277-45ED-A074-E4D0FB27ED25}"/>
    <cellStyle name="Normal 5 8 7" xfId="3101" xr:uid="{43F5A351-27D7-412B-8C0F-0CBC31D32D92}"/>
    <cellStyle name="Normal 5 8 8" xfId="3102" xr:uid="{C078EF3A-779F-43E9-B2AE-CD7E57409A5B}"/>
    <cellStyle name="Normal 5 9" xfId="318" xr:uid="{A5FE1A29-95D7-491B-90CC-DC5965420011}"/>
    <cellStyle name="Normal 5 9 2" xfId="600" xr:uid="{6E6B0D70-48BE-425B-BCA9-8CF8CAA44EAE}"/>
    <cellStyle name="Normal 5 9 2 2" xfId="601" xr:uid="{4A78BF9B-11C9-462B-A797-A9831CBC04D6}"/>
    <cellStyle name="Normal 5 9 2 2 2" xfId="1433" xr:uid="{33D7EF0B-955C-48AD-9678-D40713F26F0F}"/>
    <cellStyle name="Normal 5 9 2 2 3" xfId="3103" xr:uid="{85F7E0E1-51C7-40B8-9DB2-7CF11552C96F}"/>
    <cellStyle name="Normal 5 9 2 2 4" xfId="3104" xr:uid="{044BC0FF-4AC4-42DE-AF17-CC051F378B02}"/>
    <cellStyle name="Normal 5 9 2 3" xfId="1434" xr:uid="{DD942D27-D315-4E1F-B3B4-28E8AF3C9EEF}"/>
    <cellStyle name="Normal 5 9 2 4" xfId="3105" xr:uid="{A9B97825-9CDB-4006-810B-08854D59DAF6}"/>
    <cellStyle name="Normal 5 9 2 5" xfId="3106" xr:uid="{FB067734-2738-4A95-A869-A961586E7A0B}"/>
    <cellStyle name="Normal 5 9 3" xfId="602" xr:uid="{06E95C0B-3E17-48DF-99D8-DC2A26FD1237}"/>
    <cellStyle name="Normal 5 9 3 2" xfId="1435" xr:uid="{12786B9D-79F1-4F55-9915-5439D9D75059}"/>
    <cellStyle name="Normal 5 9 3 3" xfId="3107" xr:uid="{BDC04522-25ED-4C98-801F-226AB5CAAD30}"/>
    <cellStyle name="Normal 5 9 3 4" xfId="3108" xr:uid="{8DCA645B-1025-4B38-A6FB-50248D11E078}"/>
    <cellStyle name="Normal 5 9 4" xfId="1436" xr:uid="{1FC094E0-B55B-4F9E-97C7-3059297B95B8}"/>
    <cellStyle name="Normal 5 9 4 2" xfId="3109" xr:uid="{3D69FC3E-9B5C-46E8-A654-E9F3C4251E4D}"/>
    <cellStyle name="Normal 5 9 4 3" xfId="3110" xr:uid="{EFD66637-F4D3-41E2-9E1E-0B0233D48A75}"/>
    <cellStyle name="Normal 5 9 4 4" xfId="3111" xr:uid="{45CDAF96-0FCF-48F2-AFCB-6D6B11732152}"/>
    <cellStyle name="Normal 5 9 5" xfId="3112" xr:uid="{6C57A05C-1234-4325-833B-F3B8C24C4B3C}"/>
    <cellStyle name="Normal 5 9 6" xfId="3113" xr:uid="{51535408-4C3B-473A-9FEA-10F7D2107533}"/>
    <cellStyle name="Normal 5 9 7" xfId="3114" xr:uid="{BEED04AE-15D3-4771-8446-C9B5D1791EE6}"/>
    <cellStyle name="Normal 6" xfId="109" xr:uid="{016DFD2E-DFA7-43BE-AF97-C51B96A4A87D}"/>
    <cellStyle name="Normal 6 10" xfId="319" xr:uid="{C96C5001-1807-4444-87FB-8F796739C1A6}"/>
    <cellStyle name="Normal 6 10 2" xfId="1437" xr:uid="{35D389DC-5891-499D-B522-AEEB66DCC558}"/>
    <cellStyle name="Normal 6 10 2 2" xfId="3115" xr:uid="{A0A21CFD-392A-4784-88B4-D085664FEB9F}"/>
    <cellStyle name="Normal 6 10 2 2 2" xfId="4588" xr:uid="{E76A94A1-693A-4960-BF68-17ACEC61B596}"/>
    <cellStyle name="Normal 6 10 2 3" xfId="3116" xr:uid="{3150C351-0231-4623-A176-F7289BC398FC}"/>
    <cellStyle name="Normal 6 10 2 4" xfId="3117" xr:uid="{AF53D68C-B991-4735-81D4-615338114331}"/>
    <cellStyle name="Normal 6 10 3" xfId="3118" xr:uid="{2C138A86-97DD-4BB9-89A4-DC94D59B095F}"/>
    <cellStyle name="Normal 6 10 4" xfId="3119" xr:uid="{391E2917-3CDB-4FC2-94DD-306F4AB3B224}"/>
    <cellStyle name="Normal 6 10 5" xfId="3120" xr:uid="{B1A8821A-A6B3-4AE6-A22A-86798FF83C65}"/>
    <cellStyle name="Normal 6 11" xfId="1438" xr:uid="{5E72CA6E-C8D5-44A7-97C0-5FCB35045598}"/>
    <cellStyle name="Normal 6 11 2" xfId="3121" xr:uid="{9DF2F68A-25E3-47C7-BC95-3E477A5CDDD3}"/>
    <cellStyle name="Normal 6 11 3" xfId="3122" xr:uid="{61074168-58FC-4125-B88B-887AC71ACA40}"/>
    <cellStyle name="Normal 6 11 4" xfId="3123" xr:uid="{4D06209F-A833-4174-86E2-1A315F0D76FD}"/>
    <cellStyle name="Normal 6 12" xfId="902" xr:uid="{A9E4E156-6079-479E-BD6F-434DBED01048}"/>
    <cellStyle name="Normal 6 12 2" xfId="3124" xr:uid="{CD152E5A-45CB-4D12-93A3-4C6DD7EE498C}"/>
    <cellStyle name="Normal 6 12 3" xfId="3125" xr:uid="{55E0A137-414A-404D-A636-38A906E7C565}"/>
    <cellStyle name="Normal 6 12 4" xfId="3126" xr:uid="{53FB497D-895D-41D5-9D7C-BD4FEC97F50C}"/>
    <cellStyle name="Normal 6 13" xfId="899" xr:uid="{F1AA4627-60B2-46EE-8669-29A1056D22A0}"/>
    <cellStyle name="Normal 6 13 2" xfId="3128" xr:uid="{FFDDD246-D807-4D18-A180-C794F0FF7630}"/>
    <cellStyle name="Normal 6 13 3" xfId="4315" xr:uid="{A102DA8E-FF2A-4B4B-8197-B43BD19801A1}"/>
    <cellStyle name="Normal 6 13 4" xfId="3127" xr:uid="{85C19C4C-0C1D-431A-ABA5-777F6FF84D14}"/>
    <cellStyle name="Normal 6 13 5" xfId="5319" xr:uid="{8507BB8B-3033-4904-B857-9A9120823C3B}"/>
    <cellStyle name="Normal 6 14" xfId="3129" xr:uid="{573157C6-6B70-4C37-830C-60D59C0A2F13}"/>
    <cellStyle name="Normal 6 15" xfId="3130" xr:uid="{99DCA353-83B9-404E-8608-1FB4EC449217}"/>
    <cellStyle name="Normal 6 16" xfId="3131" xr:uid="{1A40D027-AE6D-4355-9F8C-C1A0970B83D6}"/>
    <cellStyle name="Normal 6 2" xfId="110" xr:uid="{9827F288-C540-4BF4-8835-290B88A9C95F}"/>
    <cellStyle name="Normal 6 2 2" xfId="320" xr:uid="{37B799CA-49F3-41B7-AA18-C7CE84CEE9FD}"/>
    <cellStyle name="Normal 6 2 2 2" xfId="4671" xr:uid="{4DE23745-ED45-4398-BFBC-33EDE6112CED}"/>
    <cellStyle name="Normal 6 2 3" xfId="4560" xr:uid="{CA8F128C-BB37-4E6C-8B32-F815BA925842}"/>
    <cellStyle name="Normal 6 3" xfId="111" xr:uid="{EB0707B5-603A-4DCB-9AB7-77D7C2AD1CD3}"/>
    <cellStyle name="Normal 6 3 10" xfId="3132" xr:uid="{0658A4DA-F149-4D6C-8915-6CDAE048635E}"/>
    <cellStyle name="Normal 6 3 11" xfId="3133" xr:uid="{BF5BB48A-6596-4E25-8276-318D64446E56}"/>
    <cellStyle name="Normal 6 3 2" xfId="112" xr:uid="{E4A3EACF-730C-4C5C-A3FF-D7ED8658608F}"/>
    <cellStyle name="Normal 6 3 2 2" xfId="113" xr:uid="{CC339F1B-3EA6-44F9-A8EE-632B92C7BF1F}"/>
    <cellStyle name="Normal 6 3 2 2 2" xfId="321" xr:uid="{DE80F6A7-5DE3-47E5-9A2A-FEB8AE8B0EB3}"/>
    <cellStyle name="Normal 6 3 2 2 2 2" xfId="603" xr:uid="{635E1212-82BF-442A-B26B-9210BABEC594}"/>
    <cellStyle name="Normal 6 3 2 2 2 2 2" xfId="604" xr:uid="{C4827BFD-AB22-47A3-96A7-0CC75823A208}"/>
    <cellStyle name="Normal 6 3 2 2 2 2 2 2" xfId="1439" xr:uid="{E360ED5C-F263-4D54-B53A-2F89464D65D3}"/>
    <cellStyle name="Normal 6 3 2 2 2 2 2 2 2" xfId="1440" xr:uid="{441D79FA-C168-4A6F-8D3F-F04019449EF4}"/>
    <cellStyle name="Normal 6 3 2 2 2 2 2 3" xfId="1441" xr:uid="{002D246E-036E-44FC-813D-F2B33CC97D22}"/>
    <cellStyle name="Normal 6 3 2 2 2 2 3" xfId="1442" xr:uid="{8534AB0E-781D-47FF-B17F-774FF8700D6A}"/>
    <cellStyle name="Normal 6 3 2 2 2 2 3 2" xfId="1443" xr:uid="{0BC523EF-72B8-4147-AF5C-B130D62E93AF}"/>
    <cellStyle name="Normal 6 3 2 2 2 2 4" xfId="1444" xr:uid="{FA9FF967-5EF6-402E-BEA0-74B8A660483F}"/>
    <cellStyle name="Normal 6 3 2 2 2 3" xfId="605" xr:uid="{0990F1E1-D03C-47DC-93D8-CE1B601D1D2C}"/>
    <cellStyle name="Normal 6 3 2 2 2 3 2" xfId="1445" xr:uid="{48C4F99C-084A-4F6C-A1F8-A3EF51CCDD6A}"/>
    <cellStyle name="Normal 6 3 2 2 2 3 2 2" xfId="1446" xr:uid="{7E228EF3-8298-41F6-873D-1B314ED7D5B7}"/>
    <cellStyle name="Normal 6 3 2 2 2 3 3" xfId="1447" xr:uid="{F2A13E87-4833-4A81-9711-9F45F13FD16E}"/>
    <cellStyle name="Normal 6 3 2 2 2 3 4" xfId="3134" xr:uid="{74A1FF83-6B71-4C15-915E-D9EB074BAC7D}"/>
    <cellStyle name="Normal 6 3 2 2 2 4" xfId="1448" xr:uid="{C6F82029-BFC9-49E3-A3AA-A4623E79E8DB}"/>
    <cellStyle name="Normal 6 3 2 2 2 4 2" xfId="1449" xr:uid="{D9B796FE-6E93-48EC-8705-D8B65EA2220B}"/>
    <cellStyle name="Normal 6 3 2 2 2 5" xfId="1450" xr:uid="{5CE93D40-CFAC-439F-B902-E4CB1D9E78A0}"/>
    <cellStyle name="Normal 6 3 2 2 2 6" xfId="3135" xr:uid="{33DDB4CD-AF70-4050-B2FF-2C5B827007FA}"/>
    <cellStyle name="Normal 6 3 2 2 3" xfId="322" xr:uid="{AF16293F-CB59-4AA0-BED3-0F9EFEB6C4B3}"/>
    <cellStyle name="Normal 6 3 2 2 3 2" xfId="606" xr:uid="{B4867A7D-14CC-4E35-9578-A59D46139688}"/>
    <cellStyle name="Normal 6 3 2 2 3 2 2" xfId="607" xr:uid="{26F20FCE-6E35-4870-A0A2-27CE7A10E822}"/>
    <cellStyle name="Normal 6 3 2 2 3 2 2 2" xfId="1451" xr:uid="{B6A13692-7D19-4CE6-8CB7-F90ACAA6DDC1}"/>
    <cellStyle name="Normal 6 3 2 2 3 2 2 2 2" xfId="1452" xr:uid="{B13264AC-1312-4B14-BE77-32B88939A59A}"/>
    <cellStyle name="Normal 6 3 2 2 3 2 2 3" xfId="1453" xr:uid="{581801B2-BC63-4F51-B1F4-1B0EDFC8D43C}"/>
    <cellStyle name="Normal 6 3 2 2 3 2 3" xfId="1454" xr:uid="{40B05E8F-E379-4587-BBB5-3B8CB381CF8A}"/>
    <cellStyle name="Normal 6 3 2 2 3 2 3 2" xfId="1455" xr:uid="{694EBC8B-EF58-422F-90EA-ACA286B8A295}"/>
    <cellStyle name="Normal 6 3 2 2 3 2 4" xfId="1456" xr:uid="{A799B544-9205-4F5B-9A20-7E47230E4D22}"/>
    <cellStyle name="Normal 6 3 2 2 3 3" xfId="608" xr:uid="{C032E9EB-457B-4997-A299-04357B1DB528}"/>
    <cellStyle name="Normal 6 3 2 2 3 3 2" xfId="1457" xr:uid="{E5F42759-F683-4945-8EF4-A9DBA5864797}"/>
    <cellStyle name="Normal 6 3 2 2 3 3 2 2" xfId="1458" xr:uid="{693894F1-0441-4085-85C4-6C96D0FE7514}"/>
    <cellStyle name="Normal 6 3 2 2 3 3 3" xfId="1459" xr:uid="{0ED9D93D-238C-4796-BB0B-D635ABD44364}"/>
    <cellStyle name="Normal 6 3 2 2 3 4" xfId="1460" xr:uid="{B5339BDE-2C4B-4B48-A847-3750F40B2964}"/>
    <cellStyle name="Normal 6 3 2 2 3 4 2" xfId="1461" xr:uid="{9F5B8D84-F32A-435B-9854-E22E7ADCA974}"/>
    <cellStyle name="Normal 6 3 2 2 3 5" xfId="1462" xr:uid="{11E671CB-1B70-4A40-A59F-72EA548F831D}"/>
    <cellStyle name="Normal 6 3 2 2 4" xfId="609" xr:uid="{5ED1A030-574A-4A62-B439-23EA5F95D35D}"/>
    <cellStyle name="Normal 6 3 2 2 4 2" xfId="610" xr:uid="{5E1F4932-A91C-48C4-A402-D35B69166EBB}"/>
    <cellStyle name="Normal 6 3 2 2 4 2 2" xfId="1463" xr:uid="{1E35AB63-89D4-43C7-A85F-71542D282B79}"/>
    <cellStyle name="Normal 6 3 2 2 4 2 2 2" xfId="1464" xr:uid="{466E8851-3A59-4672-A6AB-0A75674589DF}"/>
    <cellStyle name="Normal 6 3 2 2 4 2 3" xfId="1465" xr:uid="{6B27748D-7689-46B8-99BA-5C5B000C141B}"/>
    <cellStyle name="Normal 6 3 2 2 4 3" xfId="1466" xr:uid="{4077BE72-AB85-4EB7-9B99-B19B1AC9CB35}"/>
    <cellStyle name="Normal 6 3 2 2 4 3 2" xfId="1467" xr:uid="{2BAB4007-5AED-43DD-8EA6-2A0F71094EDA}"/>
    <cellStyle name="Normal 6 3 2 2 4 4" xfId="1468" xr:uid="{72086783-26A6-4D19-900D-DB03296B494F}"/>
    <cellStyle name="Normal 6 3 2 2 5" xfId="611" xr:uid="{BCFC3777-213A-45D5-A2E8-9F0130A423DC}"/>
    <cellStyle name="Normal 6 3 2 2 5 2" xfId="1469" xr:uid="{A17B3F98-3038-4DF7-A0C3-7BE0936640C5}"/>
    <cellStyle name="Normal 6 3 2 2 5 2 2" xfId="1470" xr:uid="{6BAC27C3-FE71-48E3-8FC5-97AD71583CB8}"/>
    <cellStyle name="Normal 6 3 2 2 5 3" xfId="1471" xr:uid="{52AF9565-9AF0-494B-BAD7-C42B3CB311ED}"/>
    <cellStyle name="Normal 6 3 2 2 5 4" xfId="3136" xr:uid="{CB4E3BF5-8863-4331-AA89-1CDB9A04875C}"/>
    <cellStyle name="Normal 6 3 2 2 6" xfId="1472" xr:uid="{BF58BE1C-4D97-4628-94B1-C20609FA449F}"/>
    <cellStyle name="Normal 6 3 2 2 6 2" xfId="1473" xr:uid="{83A70E4E-518C-4AB1-9DA7-830D3527ED2B}"/>
    <cellStyle name="Normal 6 3 2 2 7" xfId="1474" xr:uid="{E7A87C95-7365-4355-9F83-AE2464F84300}"/>
    <cellStyle name="Normal 6 3 2 2 8" xfId="3137" xr:uid="{363428E6-4CE8-4B2E-AC6E-1051F11D89AD}"/>
    <cellStyle name="Normal 6 3 2 3" xfId="323" xr:uid="{B10E022A-EF7F-4AC2-A528-B288B3B08D01}"/>
    <cellStyle name="Normal 6 3 2 3 2" xfId="612" xr:uid="{C6340B64-D031-4841-8488-D56B272AF84D}"/>
    <cellStyle name="Normal 6 3 2 3 2 2" xfId="613" xr:uid="{BEFB57F3-ECCA-42E4-A89A-2AFDD3CFA7D2}"/>
    <cellStyle name="Normal 6 3 2 3 2 2 2" xfId="1475" xr:uid="{0C3BB3EF-DA52-420E-8527-D05680AB9D5F}"/>
    <cellStyle name="Normal 6 3 2 3 2 2 2 2" xfId="1476" xr:uid="{34B4A682-BD3A-418C-B0D4-D8EC37D1C87A}"/>
    <cellStyle name="Normal 6 3 2 3 2 2 3" xfId="1477" xr:uid="{B822DEF7-4E83-42B6-A8E4-0F8CA2AB6EC6}"/>
    <cellStyle name="Normal 6 3 2 3 2 3" xfId="1478" xr:uid="{BB116538-B460-47A6-820D-72ED66995555}"/>
    <cellStyle name="Normal 6 3 2 3 2 3 2" xfId="1479" xr:uid="{82790AF3-79D6-4D46-A134-8DE6B5E3F156}"/>
    <cellStyle name="Normal 6 3 2 3 2 4" xfId="1480" xr:uid="{B3CF2EA6-72BE-4FF2-A175-4118F67BEB4E}"/>
    <cellStyle name="Normal 6 3 2 3 3" xfId="614" xr:uid="{0E1B527D-6757-4AC9-8EBD-67A8B0D5EF99}"/>
    <cellStyle name="Normal 6 3 2 3 3 2" xfId="1481" xr:uid="{3593DB5B-ED3F-46DB-8F6A-264CD0CDCEC1}"/>
    <cellStyle name="Normal 6 3 2 3 3 2 2" xfId="1482" xr:uid="{A0E358DE-74AC-4741-BF4E-1E23F4DFC2C5}"/>
    <cellStyle name="Normal 6 3 2 3 3 3" xfId="1483" xr:uid="{43DBD7DC-9FA6-448D-B68E-17CB788BDD35}"/>
    <cellStyle name="Normal 6 3 2 3 3 4" xfId="3138" xr:uid="{DF3BB2E4-E682-4D06-B6B6-81C28EB92E45}"/>
    <cellStyle name="Normal 6 3 2 3 4" xfId="1484" xr:uid="{B9195E91-6D7B-4C1F-9B2B-6D2CF44FC69C}"/>
    <cellStyle name="Normal 6 3 2 3 4 2" xfId="1485" xr:uid="{3200AAD4-FF37-4890-BA9D-D5A383899DFD}"/>
    <cellStyle name="Normal 6 3 2 3 5" xfId="1486" xr:uid="{86F857DB-1DF9-4597-832E-E5C138C4BAEE}"/>
    <cellStyle name="Normal 6 3 2 3 6" xfId="3139" xr:uid="{76E6033E-766F-4A8C-8CBC-CBCE81481B77}"/>
    <cellStyle name="Normal 6 3 2 4" xfId="324" xr:uid="{28E44B35-D735-47C3-BB9D-A2D1252BF03D}"/>
    <cellStyle name="Normal 6 3 2 4 2" xfId="615" xr:uid="{09A3D2DA-C202-4DCC-A05A-600D8F5E294B}"/>
    <cellStyle name="Normal 6 3 2 4 2 2" xfId="616" xr:uid="{F98C3066-959A-4C6D-B512-5E0CB7C62567}"/>
    <cellStyle name="Normal 6 3 2 4 2 2 2" xfId="1487" xr:uid="{E6F1908C-AD7B-4B21-9E58-EDD5E196C232}"/>
    <cellStyle name="Normal 6 3 2 4 2 2 2 2" xfId="1488" xr:uid="{78BE73D0-A88B-4D91-836D-445F35264C31}"/>
    <cellStyle name="Normal 6 3 2 4 2 2 3" xfId="1489" xr:uid="{895C0375-6BE0-4307-9A53-1EAA72F0C30A}"/>
    <cellStyle name="Normal 6 3 2 4 2 3" xfId="1490" xr:uid="{23DF8F35-2564-4BD7-8251-3E1077697582}"/>
    <cellStyle name="Normal 6 3 2 4 2 3 2" xfId="1491" xr:uid="{1EFF8627-4CB8-4BCA-9A23-9C190E77AF2D}"/>
    <cellStyle name="Normal 6 3 2 4 2 4" xfId="1492" xr:uid="{E6F174ED-301D-4ECD-B117-6BF08718A725}"/>
    <cellStyle name="Normal 6 3 2 4 3" xfId="617" xr:uid="{F4C9033C-9033-428E-B291-DFCFB5D90BD3}"/>
    <cellStyle name="Normal 6 3 2 4 3 2" xfId="1493" xr:uid="{2D9014D8-9519-487B-A579-90AE026E061E}"/>
    <cellStyle name="Normal 6 3 2 4 3 2 2" xfId="1494" xr:uid="{B787EE30-F06C-46D9-A096-723928BC51E2}"/>
    <cellStyle name="Normal 6 3 2 4 3 3" xfId="1495" xr:uid="{56C514A3-78E4-4806-9B75-7503BF0B7310}"/>
    <cellStyle name="Normal 6 3 2 4 4" xfId="1496" xr:uid="{52DE8F85-BFDB-4403-891F-CADBF94B9B8B}"/>
    <cellStyle name="Normal 6 3 2 4 4 2" xfId="1497" xr:uid="{B0239EF5-4FF0-420B-BE7E-9024197E55A2}"/>
    <cellStyle name="Normal 6 3 2 4 5" xfId="1498" xr:uid="{218501EE-84F3-4D6C-87C4-58E2A472CE46}"/>
    <cellStyle name="Normal 6 3 2 5" xfId="325" xr:uid="{C4B294CC-BEA1-443D-A9CF-6D9839B67265}"/>
    <cellStyle name="Normal 6 3 2 5 2" xfId="618" xr:uid="{485E8DB3-236A-47DC-A4B7-E99D3CD602B4}"/>
    <cellStyle name="Normal 6 3 2 5 2 2" xfId="1499" xr:uid="{C574E821-5F78-4453-AAE9-623A87A07C4B}"/>
    <cellStyle name="Normal 6 3 2 5 2 2 2" xfId="1500" xr:uid="{321776F6-D1B9-4512-905C-59BC074D429A}"/>
    <cellStyle name="Normal 6 3 2 5 2 3" xfId="1501" xr:uid="{8DD8AA9D-07F9-4522-8229-42B401D0AA8A}"/>
    <cellStyle name="Normal 6 3 2 5 3" xfId="1502" xr:uid="{DAD0EDDB-EA89-4AA6-9C85-7CBA968A7AA1}"/>
    <cellStyle name="Normal 6 3 2 5 3 2" xfId="1503" xr:uid="{DE13C263-A10C-49C1-8119-AFF51E187E57}"/>
    <cellStyle name="Normal 6 3 2 5 4" xfId="1504" xr:uid="{64F1E457-D7C5-4A3F-AC7B-CD372080884A}"/>
    <cellStyle name="Normal 6 3 2 6" xfId="619" xr:uid="{F3385594-3982-4E73-907A-53ABE534F340}"/>
    <cellStyle name="Normal 6 3 2 6 2" xfId="1505" xr:uid="{F65E6025-F552-45AD-9028-4E8551D54D52}"/>
    <cellStyle name="Normal 6 3 2 6 2 2" xfId="1506" xr:uid="{8433B602-B7F5-4A73-9529-D84CC0CD553D}"/>
    <cellStyle name="Normal 6 3 2 6 3" xfId="1507" xr:uid="{DFBC0EEC-9F90-4E30-A454-169DCE035193}"/>
    <cellStyle name="Normal 6 3 2 6 4" xfId="3140" xr:uid="{D7BC88B5-456A-4CE1-B610-4532C10EEFAD}"/>
    <cellStyle name="Normal 6 3 2 7" xfId="1508" xr:uid="{0E2F1ECD-E1FB-46B9-878B-582AEB4CBC79}"/>
    <cellStyle name="Normal 6 3 2 7 2" xfId="1509" xr:uid="{CA713451-B2AC-4D6C-B353-669149DFA488}"/>
    <cellStyle name="Normal 6 3 2 8" xfId="1510" xr:uid="{3AE7050B-CE40-4260-ADB2-E4213C46961D}"/>
    <cellStyle name="Normal 6 3 2 9" xfId="3141" xr:uid="{0406FC28-9DE1-471B-97B6-1BEE80190042}"/>
    <cellStyle name="Normal 6 3 3" xfId="114" xr:uid="{4963E63D-B76B-469D-A4FA-56CC5213510F}"/>
    <cellStyle name="Normal 6 3 3 2" xfId="115" xr:uid="{7CD6C983-CB25-45A4-922B-DB48A7151EDE}"/>
    <cellStyle name="Normal 6 3 3 2 2" xfId="620" xr:uid="{040861D0-9523-457D-B994-423089BAACAC}"/>
    <cellStyle name="Normal 6 3 3 2 2 2" xfId="621" xr:uid="{F16C0BA9-6DE2-4144-A01C-95CF76954026}"/>
    <cellStyle name="Normal 6 3 3 2 2 2 2" xfId="1511" xr:uid="{4CA53DA4-CF87-4BC4-8D16-8762FD7F70B7}"/>
    <cellStyle name="Normal 6 3 3 2 2 2 2 2" xfId="1512" xr:uid="{64453D84-E855-4C4E-BFB4-97E6BE0C1F10}"/>
    <cellStyle name="Normal 6 3 3 2 2 2 3" xfId="1513" xr:uid="{608CFCF1-B978-4315-A2F5-A5328FD20022}"/>
    <cellStyle name="Normal 6 3 3 2 2 3" xfId="1514" xr:uid="{28D77F06-1EE3-4CEB-B062-757A36C5096C}"/>
    <cellStyle name="Normal 6 3 3 2 2 3 2" xfId="1515" xr:uid="{48AA8466-6B51-4DBD-9A6E-6655FA223EB2}"/>
    <cellStyle name="Normal 6 3 3 2 2 4" xfId="1516" xr:uid="{E9A6D6E9-EF43-4D87-B526-E411F0E1EAE7}"/>
    <cellStyle name="Normal 6 3 3 2 3" xfId="622" xr:uid="{E831075B-D937-4AB3-B5C0-10BF6CA7760A}"/>
    <cellStyle name="Normal 6 3 3 2 3 2" xfId="1517" xr:uid="{03475882-4455-4700-8F9A-B94ED3B26B5D}"/>
    <cellStyle name="Normal 6 3 3 2 3 2 2" xfId="1518" xr:uid="{AE6ECBF3-D4C0-4CEF-B1A8-288E556825DB}"/>
    <cellStyle name="Normal 6 3 3 2 3 3" xfId="1519" xr:uid="{0C280126-4CB0-45E9-86E5-EA82AF09D7FD}"/>
    <cellStyle name="Normal 6 3 3 2 3 4" xfId="3142" xr:uid="{86D606CB-6D2B-4688-A66B-39A12B188B43}"/>
    <cellStyle name="Normal 6 3 3 2 4" xfId="1520" xr:uid="{29AA63D3-FFC7-43A1-99C8-EB4A6E1AEC79}"/>
    <cellStyle name="Normal 6 3 3 2 4 2" xfId="1521" xr:uid="{C7454CED-CF10-4A42-9D70-8F48736C44D1}"/>
    <cellStyle name="Normal 6 3 3 2 5" xfId="1522" xr:uid="{016C3582-49AB-4CF9-B44E-3F624D7B4CB3}"/>
    <cellStyle name="Normal 6 3 3 2 6" xfId="3143" xr:uid="{050169F1-1A3D-4E48-8A5C-7761454F6949}"/>
    <cellStyle name="Normal 6 3 3 3" xfId="326" xr:uid="{492374B4-77EB-4477-87A1-B329E2CE83DE}"/>
    <cellStyle name="Normal 6 3 3 3 2" xfId="623" xr:uid="{CB30FB1C-1A7D-4842-93D4-B27D755B24A7}"/>
    <cellStyle name="Normal 6 3 3 3 2 2" xfId="624" xr:uid="{E57B8D91-52A7-46A5-AB9D-827AFD32D19C}"/>
    <cellStyle name="Normal 6 3 3 3 2 2 2" xfId="1523" xr:uid="{64167CAA-37C5-4387-97F7-BE19E9D13AE0}"/>
    <cellStyle name="Normal 6 3 3 3 2 2 2 2" xfId="1524" xr:uid="{A1AC4F44-616B-4A6C-B228-B916E83F59F5}"/>
    <cellStyle name="Normal 6 3 3 3 2 2 3" xfId="1525" xr:uid="{F3FCF466-BD58-420E-9D5D-542DA2757258}"/>
    <cellStyle name="Normal 6 3 3 3 2 3" xfId="1526" xr:uid="{9E1BDD3D-A616-45E5-B1E2-45D99A768BDB}"/>
    <cellStyle name="Normal 6 3 3 3 2 3 2" xfId="1527" xr:uid="{B75822F3-EE9A-4FCA-A3AE-9798C0A62A31}"/>
    <cellStyle name="Normal 6 3 3 3 2 4" xfId="1528" xr:uid="{57CF098F-32BA-44B0-AC5D-EBEDCF6D5776}"/>
    <cellStyle name="Normal 6 3 3 3 3" xfId="625" xr:uid="{3308BE25-8268-46BB-84A3-635A719927AC}"/>
    <cellStyle name="Normal 6 3 3 3 3 2" xfId="1529" xr:uid="{D0CB049F-FFE7-48A4-B59F-0FCE9550FA86}"/>
    <cellStyle name="Normal 6 3 3 3 3 2 2" xfId="1530" xr:uid="{5FFEDEFB-9ACA-4761-9CB4-237CE3BBD86F}"/>
    <cellStyle name="Normal 6 3 3 3 3 3" xfId="1531" xr:uid="{48573994-FD73-40CF-AA4A-FD2D202BA886}"/>
    <cellStyle name="Normal 6 3 3 3 4" xfId="1532" xr:uid="{56238835-9DEE-456F-98A4-B35B90378F1F}"/>
    <cellStyle name="Normal 6 3 3 3 4 2" xfId="1533" xr:uid="{1BAE7A11-C111-4AEA-AFAD-A0D7A76A3E5F}"/>
    <cellStyle name="Normal 6 3 3 3 5" xfId="1534" xr:uid="{755DF62B-7F9A-486F-833D-D5B7C120B8BA}"/>
    <cellStyle name="Normal 6 3 3 4" xfId="327" xr:uid="{3089BAC8-5093-4F59-B879-06028F9BDE31}"/>
    <cellStyle name="Normal 6 3 3 4 2" xfId="626" xr:uid="{96FD0474-AC18-45D9-9F53-72FE919FA379}"/>
    <cellStyle name="Normal 6 3 3 4 2 2" xfId="1535" xr:uid="{D101F466-C10B-41CB-B9DE-22FDF7206BFD}"/>
    <cellStyle name="Normal 6 3 3 4 2 2 2" xfId="1536" xr:uid="{821495AD-A974-4A42-A1D9-0FA489920F4D}"/>
    <cellStyle name="Normal 6 3 3 4 2 3" xfId="1537" xr:uid="{4DEE21D6-96D0-43FD-AFDC-3C08D18E0B42}"/>
    <cellStyle name="Normal 6 3 3 4 3" xfId="1538" xr:uid="{530FBC59-0B3B-4C0D-AE10-6D0DD9311F19}"/>
    <cellStyle name="Normal 6 3 3 4 3 2" xfId="1539" xr:uid="{D2766FA9-7F2C-416F-95E8-CF7B12E9370E}"/>
    <cellStyle name="Normal 6 3 3 4 4" xfId="1540" xr:uid="{8D21D37D-3BC6-4407-A089-1235AEC7A7BD}"/>
    <cellStyle name="Normal 6 3 3 5" xfId="627" xr:uid="{EB65E4F4-5063-4965-BE3C-3F6852F2EED1}"/>
    <cellStyle name="Normal 6 3 3 5 2" xfId="1541" xr:uid="{006D373E-9FFB-4202-996E-2A16C457B038}"/>
    <cellStyle name="Normal 6 3 3 5 2 2" xfId="1542" xr:uid="{55F264D0-572C-4C71-A5EB-0152402DCB46}"/>
    <cellStyle name="Normal 6 3 3 5 3" xfId="1543" xr:uid="{293007AA-3AF2-4F5D-A534-D91932DB0F17}"/>
    <cellStyle name="Normal 6 3 3 5 4" xfId="3144" xr:uid="{3F1BFC16-0F1A-4230-8DC7-8431D15F9C79}"/>
    <cellStyle name="Normal 6 3 3 6" xfId="1544" xr:uid="{35DA5DED-62DD-4A86-A49C-9C85EA374616}"/>
    <cellStyle name="Normal 6 3 3 6 2" xfId="1545" xr:uid="{5114D127-4AB1-4D1D-A2A6-46FD2FB0BB4F}"/>
    <cellStyle name="Normal 6 3 3 7" xfId="1546" xr:uid="{4771F4BF-88CB-4828-A02F-77D32F193070}"/>
    <cellStyle name="Normal 6 3 3 8" xfId="3145" xr:uid="{278DE304-9A49-46E9-A9DD-CF5292A903D6}"/>
    <cellStyle name="Normal 6 3 4" xfId="116" xr:uid="{DEB4EA15-0C58-4203-9905-E770906DC99F}"/>
    <cellStyle name="Normal 6 3 4 2" xfId="447" xr:uid="{B285EFFE-3B22-41F8-8F77-F609F22FF7DE}"/>
    <cellStyle name="Normal 6 3 4 2 2" xfId="628" xr:uid="{A6D834FB-E6D0-4FA9-9216-435DAB01DFB2}"/>
    <cellStyle name="Normal 6 3 4 2 2 2" xfId="1547" xr:uid="{B7DD4F59-41EE-42BC-89F4-997345784202}"/>
    <cellStyle name="Normal 6 3 4 2 2 2 2" xfId="1548" xr:uid="{4B69222F-084E-40F0-8467-E522AFEEED87}"/>
    <cellStyle name="Normal 6 3 4 2 2 3" xfId="1549" xr:uid="{C19A3805-EB14-4661-BE96-5AA5FE063491}"/>
    <cellStyle name="Normal 6 3 4 2 2 4" xfId="3146" xr:uid="{C2FA0B2D-A34C-438B-A73F-CB1A9CE0FD18}"/>
    <cellStyle name="Normal 6 3 4 2 3" xfId="1550" xr:uid="{22F68822-7B87-4849-B369-EA3C981CC9D6}"/>
    <cellStyle name="Normal 6 3 4 2 3 2" xfId="1551" xr:uid="{80A170AF-DA21-412F-B327-754A688BA8D5}"/>
    <cellStyle name="Normal 6 3 4 2 4" xfId="1552" xr:uid="{B6354E79-15E6-4C5F-B574-12C6B5F677B8}"/>
    <cellStyle name="Normal 6 3 4 2 5" xfId="3147" xr:uid="{AE2AC74E-3F8C-4D69-AC57-3B074697F5CE}"/>
    <cellStyle name="Normal 6 3 4 3" xfId="629" xr:uid="{B2EB291A-3D48-4027-B220-4F24653E9124}"/>
    <cellStyle name="Normal 6 3 4 3 2" xfId="1553" xr:uid="{5E69EF86-0214-4E0A-A276-BEAAA8D8A1A7}"/>
    <cellStyle name="Normal 6 3 4 3 2 2" xfId="1554" xr:uid="{F670D6CE-1A6D-43F0-8E01-756D018F859F}"/>
    <cellStyle name="Normal 6 3 4 3 3" xfId="1555" xr:uid="{0832141B-80FC-4DF5-9900-FE99AA2D2172}"/>
    <cellStyle name="Normal 6 3 4 3 4" xfId="3148" xr:uid="{C9C2764E-4E6C-4BF3-938A-25A552D15F53}"/>
    <cellStyle name="Normal 6 3 4 4" xfId="1556" xr:uid="{4C3EEFBD-320D-48D6-8D52-2E7BE6ED6AF3}"/>
    <cellStyle name="Normal 6 3 4 4 2" xfId="1557" xr:uid="{3BE40A2B-9B3E-44BA-BBE0-3595660769EF}"/>
    <cellStyle name="Normal 6 3 4 4 3" xfId="3149" xr:uid="{D28DD02C-AB35-4685-832F-510A05492130}"/>
    <cellStyle name="Normal 6 3 4 4 4" xfId="3150" xr:uid="{DE759C6E-32DA-4857-814E-A07D5E318923}"/>
    <cellStyle name="Normal 6 3 4 5" xfId="1558" xr:uid="{5D6454EE-E6E5-4DB7-BA64-A0590E90F5BF}"/>
    <cellStyle name="Normal 6 3 4 6" xfId="3151" xr:uid="{5BC073EC-DD95-42A4-A226-0E4FBBAD67D4}"/>
    <cellStyle name="Normal 6 3 4 7" xfId="3152" xr:uid="{3FF7FAC8-4D14-47F1-8B0C-F91145AE12F4}"/>
    <cellStyle name="Normal 6 3 5" xfId="328" xr:uid="{F378D945-862A-4604-AC1B-07421D31D3EE}"/>
    <cellStyle name="Normal 6 3 5 2" xfId="630" xr:uid="{4CDC21A3-AA7E-4158-B640-3A080D86B84A}"/>
    <cellStyle name="Normal 6 3 5 2 2" xfId="631" xr:uid="{6482F6B3-3006-4EAE-90DF-535446BC353D}"/>
    <cellStyle name="Normal 6 3 5 2 2 2" xfId="1559" xr:uid="{6D5D2373-FF7E-4539-9CA3-0291975DD191}"/>
    <cellStyle name="Normal 6 3 5 2 2 2 2" xfId="1560" xr:uid="{5A91FBED-2F89-4401-A08C-259098504CDC}"/>
    <cellStyle name="Normal 6 3 5 2 2 3" xfId="1561" xr:uid="{663AA9A6-A887-47AC-A738-346BB8E03AEE}"/>
    <cellStyle name="Normal 6 3 5 2 3" xfId="1562" xr:uid="{65F2AACD-8E3A-477A-A7C7-1681F47F6E93}"/>
    <cellStyle name="Normal 6 3 5 2 3 2" xfId="1563" xr:uid="{A6D72239-9799-447E-B597-FC30DBB683CA}"/>
    <cellStyle name="Normal 6 3 5 2 4" xfId="1564" xr:uid="{E490763A-D25A-4941-818C-AF9C781EB6F4}"/>
    <cellStyle name="Normal 6 3 5 3" xfId="632" xr:uid="{939B76E1-BF0E-4F5C-B711-6F29600D8B2C}"/>
    <cellStyle name="Normal 6 3 5 3 2" xfId="1565" xr:uid="{A300E6C2-7966-4956-B10A-58DB3D841559}"/>
    <cellStyle name="Normal 6 3 5 3 2 2" xfId="1566" xr:uid="{EB4D167E-387A-4D88-A43B-D6AF59282E01}"/>
    <cellStyle name="Normal 6 3 5 3 3" xfId="1567" xr:uid="{294D6288-EBB3-498C-97FA-14CB5888C3ED}"/>
    <cellStyle name="Normal 6 3 5 3 4" xfId="3153" xr:uid="{50CFDA6E-FFB9-4778-BA4A-84810D865B7E}"/>
    <cellStyle name="Normal 6 3 5 4" xfId="1568" xr:uid="{DF8527C2-3502-4899-BF94-F3CFD5E5FB44}"/>
    <cellStyle name="Normal 6 3 5 4 2" xfId="1569" xr:uid="{C639E17D-5FFE-4CD3-92F0-B6A4CF9692BF}"/>
    <cellStyle name="Normal 6 3 5 5" xfId="1570" xr:uid="{802954F9-3E77-4F60-B5B3-883316A446D3}"/>
    <cellStyle name="Normal 6 3 5 6" xfId="3154" xr:uid="{F6A71C26-ED20-45BA-AF99-A9D08FF90C49}"/>
    <cellStyle name="Normal 6 3 6" xfId="329" xr:uid="{9ED7FFF2-7E1F-4792-9EF5-001F41173F60}"/>
    <cellStyle name="Normal 6 3 6 2" xfId="633" xr:uid="{7D3AA93D-565D-4AC2-806E-F501ABA9964A}"/>
    <cellStyle name="Normal 6 3 6 2 2" xfId="1571" xr:uid="{E72758E6-74D9-4D74-8EAA-6FB7E0AD9EFD}"/>
    <cellStyle name="Normal 6 3 6 2 2 2" xfId="1572" xr:uid="{0768FFE8-12F1-4915-86E0-3D8F3799865D}"/>
    <cellStyle name="Normal 6 3 6 2 3" xfId="1573" xr:uid="{9ABB1EF7-5C70-4FF0-8CE2-C9FB843AB479}"/>
    <cellStyle name="Normal 6 3 6 2 4" xfId="3155" xr:uid="{6E7B1180-67AA-4050-8A77-B0C80929E680}"/>
    <cellStyle name="Normal 6 3 6 3" xfId="1574" xr:uid="{8A8DBD85-7922-4C7B-8392-BC8771504FCF}"/>
    <cellStyle name="Normal 6 3 6 3 2" xfId="1575" xr:uid="{AC860600-E507-43F7-BF13-ECC14CC6BF9B}"/>
    <cellStyle name="Normal 6 3 6 4" xfId="1576" xr:uid="{B9E6DCE3-5B5F-43D6-B9AA-FBD826187244}"/>
    <cellStyle name="Normal 6 3 6 5" xfId="3156" xr:uid="{11FC4AFA-E4E1-4B59-9474-FCA629CE6CDB}"/>
    <cellStyle name="Normal 6 3 7" xfId="634" xr:uid="{E723F944-4498-43C3-AF86-19B50CCD1ED6}"/>
    <cellStyle name="Normal 6 3 7 2" xfId="1577" xr:uid="{2CD6BEDE-DD38-4205-86FB-B91A1B6756EE}"/>
    <cellStyle name="Normal 6 3 7 2 2" xfId="1578" xr:uid="{40A15008-19B1-4282-AC0D-1D21CEBA85A5}"/>
    <cellStyle name="Normal 6 3 7 3" xfId="1579" xr:uid="{6E077335-481D-4893-85D8-8B645F59CF75}"/>
    <cellStyle name="Normal 6 3 7 4" xfId="3157" xr:uid="{FC3D6CDF-A5E0-4D60-A546-A644F59E0EE5}"/>
    <cellStyle name="Normal 6 3 8" xfId="1580" xr:uid="{B7AC0F6B-04C9-4343-B0C3-ED174AF7E490}"/>
    <cellStyle name="Normal 6 3 8 2" xfId="1581" xr:uid="{E9DDCE45-A590-42F4-B49D-A7AEE25F6951}"/>
    <cellStyle name="Normal 6 3 8 3" xfId="3158" xr:uid="{FDC4A995-B5F9-4151-A5D0-84A92248F6F3}"/>
    <cellStyle name="Normal 6 3 8 4" xfId="3159" xr:uid="{3288AB50-9B3B-4760-99D0-ABC5168532F9}"/>
    <cellStyle name="Normal 6 3 9" xfId="1582" xr:uid="{02A31C5C-E7D1-4929-A482-624A63E024A5}"/>
    <cellStyle name="Normal 6 3 9 2" xfId="4718" xr:uid="{A1DC0D31-B551-4128-84B1-70D45B8F7F67}"/>
    <cellStyle name="Normal 6 4" xfId="117" xr:uid="{F8465E73-B13A-480E-A73B-207A496EFD04}"/>
    <cellStyle name="Normal 6 4 10" xfId="3160" xr:uid="{BC8487D1-B6BC-4FAF-9EEF-3CA837AEA135}"/>
    <cellStyle name="Normal 6 4 11" xfId="3161" xr:uid="{43543F3C-148E-41A4-A941-E12204612160}"/>
    <cellStyle name="Normal 6 4 2" xfId="118" xr:uid="{F74D5053-CE2C-4A20-9C50-B1CA037BD529}"/>
    <cellStyle name="Normal 6 4 2 2" xfId="119" xr:uid="{E053F857-D154-4C58-B3B0-D8D0EBB2DB07}"/>
    <cellStyle name="Normal 6 4 2 2 2" xfId="330" xr:uid="{2FDCDABD-B283-4395-8F1F-876560950A52}"/>
    <cellStyle name="Normal 6 4 2 2 2 2" xfId="635" xr:uid="{DA2434A3-303B-461D-98CF-93A73FD1E782}"/>
    <cellStyle name="Normal 6 4 2 2 2 2 2" xfId="1583" xr:uid="{6AD8BCEA-1A5F-4177-9FF4-B34B9EC9C2B3}"/>
    <cellStyle name="Normal 6 4 2 2 2 2 2 2" xfId="1584" xr:uid="{77C0EC95-928A-4BC8-A9E0-25F03589440B}"/>
    <cellStyle name="Normal 6 4 2 2 2 2 3" xfId="1585" xr:uid="{56037583-A364-4599-B5B3-203697CFB2EA}"/>
    <cellStyle name="Normal 6 4 2 2 2 2 4" xfId="3162" xr:uid="{5BA65087-5723-404D-9EDF-7D580428FFBF}"/>
    <cellStyle name="Normal 6 4 2 2 2 3" xfId="1586" xr:uid="{BAE5E7C3-04D6-4E9D-AFE3-36A7D8287862}"/>
    <cellStyle name="Normal 6 4 2 2 2 3 2" xfId="1587" xr:uid="{50E3F6BF-B7E6-47C0-9447-687FBA053FC4}"/>
    <cellStyle name="Normal 6 4 2 2 2 3 3" xfId="3163" xr:uid="{09723B1F-FA69-4310-B553-A03999589F86}"/>
    <cellStyle name="Normal 6 4 2 2 2 3 4" xfId="3164" xr:uid="{985347DF-7EE7-41C2-A1F5-1C09E9C4B8BB}"/>
    <cellStyle name="Normal 6 4 2 2 2 4" xfId="1588" xr:uid="{F3B16EF9-DD2B-4B87-9EB9-839A391167F0}"/>
    <cellStyle name="Normal 6 4 2 2 2 5" xfId="3165" xr:uid="{F5040C1D-1CC3-433A-92A4-D3B5B0F6D1AD}"/>
    <cellStyle name="Normal 6 4 2 2 2 6" xfId="3166" xr:uid="{C53E03A9-615B-423F-89B4-D977AF58E377}"/>
    <cellStyle name="Normal 6 4 2 2 3" xfId="636" xr:uid="{DF4F7123-D0A8-4DC1-8FD9-B20704D82619}"/>
    <cellStyle name="Normal 6 4 2 2 3 2" xfId="1589" xr:uid="{3069582F-88E3-4A5C-BF9D-52F398CC9485}"/>
    <cellStyle name="Normal 6 4 2 2 3 2 2" xfId="1590" xr:uid="{D7587C90-9762-4B27-9828-8226B1D6CF1B}"/>
    <cellStyle name="Normal 6 4 2 2 3 2 3" xfId="3167" xr:uid="{608850F3-8157-433F-91EC-B4724E75E8A1}"/>
    <cellStyle name="Normal 6 4 2 2 3 2 4" xfId="3168" xr:uid="{185266A5-8D62-4446-8643-BAC5A5F0A64B}"/>
    <cellStyle name="Normal 6 4 2 2 3 3" xfId="1591" xr:uid="{7BCFF5DC-7CE8-4D20-BB09-7F4921B17BEF}"/>
    <cellStyle name="Normal 6 4 2 2 3 4" xfId="3169" xr:uid="{8A7A9D8E-38C2-4650-B720-4118BE69F282}"/>
    <cellStyle name="Normal 6 4 2 2 3 5" xfId="3170" xr:uid="{F72CE62C-7D55-4C5E-AD7E-90DAA496D80E}"/>
    <cellStyle name="Normal 6 4 2 2 4" xfId="1592" xr:uid="{83967441-B779-43F6-AB0B-F9D0F83F198D}"/>
    <cellStyle name="Normal 6 4 2 2 4 2" xfId="1593" xr:uid="{D13F85A1-D53D-4D50-B5BA-EF8C31E17A35}"/>
    <cellStyle name="Normal 6 4 2 2 4 3" xfId="3171" xr:uid="{47D518F6-CEAA-4C45-AA3C-38780105E4C1}"/>
    <cellStyle name="Normal 6 4 2 2 4 4" xfId="3172" xr:uid="{54092553-CA50-4598-8B6E-49AFD66F5D2E}"/>
    <cellStyle name="Normal 6 4 2 2 5" xfId="1594" xr:uid="{186C5AE4-3110-4A64-A9DC-4D26E4476CF4}"/>
    <cellStyle name="Normal 6 4 2 2 5 2" xfId="3173" xr:uid="{9EA5FCDA-7861-499A-8719-7C4E2A835E93}"/>
    <cellStyle name="Normal 6 4 2 2 5 3" xfId="3174" xr:uid="{8841A209-F972-4625-9834-E9D54D030E9F}"/>
    <cellStyle name="Normal 6 4 2 2 5 4" xfId="3175" xr:uid="{78AF804F-55FC-47FE-84E3-C0549188FE82}"/>
    <cellStyle name="Normal 6 4 2 2 6" xfId="3176" xr:uid="{72E5F1F7-B4A6-4833-ACDB-57BD2401FA5F}"/>
    <cellStyle name="Normal 6 4 2 2 7" xfId="3177" xr:uid="{BCED2EF9-D1D7-4B55-B855-F3FBF738A3FB}"/>
    <cellStyle name="Normal 6 4 2 2 8" xfId="3178" xr:uid="{41A1480D-1516-4116-BC26-74C589EA6AEA}"/>
    <cellStyle name="Normal 6 4 2 3" xfId="331" xr:uid="{A6D28B18-43E2-4BEA-993B-D76A1A76EADC}"/>
    <cellStyle name="Normal 6 4 2 3 2" xfId="637" xr:uid="{39695F96-187F-485A-8D59-1D5AE7F05CDC}"/>
    <cellStyle name="Normal 6 4 2 3 2 2" xfId="638" xr:uid="{D3C609A8-2054-4969-91C8-9136701B293B}"/>
    <cellStyle name="Normal 6 4 2 3 2 2 2" xfId="1595" xr:uid="{834D627A-D939-4957-A2A7-3B8C7B0CE35C}"/>
    <cellStyle name="Normal 6 4 2 3 2 2 2 2" xfId="1596" xr:uid="{E8653EB1-FBC8-4D09-8FAB-44600A67B590}"/>
    <cellStyle name="Normal 6 4 2 3 2 2 3" xfId="1597" xr:uid="{E0EFAC2B-E795-4A9C-9EB6-63B3E3F81C6A}"/>
    <cellStyle name="Normal 6 4 2 3 2 3" xfId="1598" xr:uid="{EB0609F5-A489-45D6-A66C-3BB03FC47CF2}"/>
    <cellStyle name="Normal 6 4 2 3 2 3 2" xfId="1599" xr:uid="{FC0300F1-C65A-4C6C-8B69-76E09E70BDE8}"/>
    <cellStyle name="Normal 6 4 2 3 2 4" xfId="1600" xr:uid="{E6313C0F-1705-44DD-96F6-68207F266C60}"/>
    <cellStyle name="Normal 6 4 2 3 3" xfId="639" xr:uid="{A8DC6D22-2665-4C14-8F78-763E109FB32F}"/>
    <cellStyle name="Normal 6 4 2 3 3 2" xfId="1601" xr:uid="{CA490007-B269-47F0-818A-78AC704A9506}"/>
    <cellStyle name="Normal 6 4 2 3 3 2 2" xfId="1602" xr:uid="{7ACFEC53-3D27-4161-8C0E-F0A83D6DC1F1}"/>
    <cellStyle name="Normal 6 4 2 3 3 3" xfId="1603" xr:uid="{B9FF4797-0D7E-4721-9256-8A743272737B}"/>
    <cellStyle name="Normal 6 4 2 3 3 4" xfId="3179" xr:uid="{9F28179B-15ED-482D-9B73-1D7AD9CB43D2}"/>
    <cellStyle name="Normal 6 4 2 3 4" xfId="1604" xr:uid="{83CF6453-9F9C-40A1-88D3-F503C2D12C38}"/>
    <cellStyle name="Normal 6 4 2 3 4 2" xfId="1605" xr:uid="{7EEB9B0F-316F-4535-8289-3C87B9CEF7B5}"/>
    <cellStyle name="Normal 6 4 2 3 5" xfId="1606" xr:uid="{FF2A2A20-25C1-4278-AA67-AF64AE897441}"/>
    <cellStyle name="Normal 6 4 2 3 6" xfId="3180" xr:uid="{1CD89CC0-D285-4D56-B40A-536B95DFC4C5}"/>
    <cellStyle name="Normal 6 4 2 4" xfId="332" xr:uid="{E06DFB7D-4F63-4173-AF20-FA22E0E516C1}"/>
    <cellStyle name="Normal 6 4 2 4 2" xfId="640" xr:uid="{2F1B52B9-4183-4D48-8267-D6165F5BB157}"/>
    <cellStyle name="Normal 6 4 2 4 2 2" xfId="1607" xr:uid="{6C49F97D-0853-4844-A9E3-B7510F748CB3}"/>
    <cellStyle name="Normal 6 4 2 4 2 2 2" xfId="1608" xr:uid="{D8F90168-C606-46F9-A9AD-160C04BAACF4}"/>
    <cellStyle name="Normal 6 4 2 4 2 3" xfId="1609" xr:uid="{361907B7-DE56-462B-B54E-959B03B56497}"/>
    <cellStyle name="Normal 6 4 2 4 2 4" xfId="3181" xr:uid="{E20601DE-4ED2-44F3-9F95-5E1C93311666}"/>
    <cellStyle name="Normal 6 4 2 4 3" xfId="1610" xr:uid="{F648F50B-3BE2-4E99-AD6F-4776A6C5984C}"/>
    <cellStyle name="Normal 6 4 2 4 3 2" xfId="1611" xr:uid="{67AC7746-4A2A-4F8D-A26E-45674AC72E52}"/>
    <cellStyle name="Normal 6 4 2 4 4" xfId="1612" xr:uid="{1E4C190D-DBEF-4CDD-8424-F36ACD1BFAAD}"/>
    <cellStyle name="Normal 6 4 2 4 5" xfId="3182" xr:uid="{77FCCC05-5C08-49DB-9841-74A43DB1E932}"/>
    <cellStyle name="Normal 6 4 2 5" xfId="333" xr:uid="{8FAA87DC-C79C-49E1-BFB8-138FD905B6AB}"/>
    <cellStyle name="Normal 6 4 2 5 2" xfId="1613" xr:uid="{F23E76DE-46D0-43A8-8FFE-BDD5C9B82BE3}"/>
    <cellStyle name="Normal 6 4 2 5 2 2" xfId="1614" xr:uid="{D1873C42-9130-4939-8E51-1C5E5BAAAB60}"/>
    <cellStyle name="Normal 6 4 2 5 3" xfId="1615" xr:uid="{90815279-A139-49C8-8B3B-74671AD16B99}"/>
    <cellStyle name="Normal 6 4 2 5 4" xfId="3183" xr:uid="{3E12B2FA-55FD-4B12-A6AB-E33B0414D37B}"/>
    <cellStyle name="Normal 6 4 2 6" xfId="1616" xr:uid="{7FD6A6AC-16F0-4F15-A75B-7613846584EE}"/>
    <cellStyle name="Normal 6 4 2 6 2" xfId="1617" xr:uid="{827D6A8A-B291-4BE1-920B-7DEA56E3FA09}"/>
    <cellStyle name="Normal 6 4 2 6 3" xfId="3184" xr:uid="{B296C69F-330F-4A25-9080-0C7171A596B0}"/>
    <cellStyle name="Normal 6 4 2 6 4" xfId="3185" xr:uid="{939F7E1A-1D66-4CBC-B2CD-1E66D3151F5E}"/>
    <cellStyle name="Normal 6 4 2 7" xfId="1618" xr:uid="{F1864287-18F5-407F-9083-1A6DE7332CE7}"/>
    <cellStyle name="Normal 6 4 2 8" xfId="3186" xr:uid="{A60AEFF4-0E6D-4819-95E3-A88699C1F309}"/>
    <cellStyle name="Normal 6 4 2 9" xfId="3187" xr:uid="{AC17C27B-900C-4BB0-A0E0-CA4DFD3C2823}"/>
    <cellStyle name="Normal 6 4 3" xfId="120" xr:uid="{B40FA08F-0378-4F51-90C9-EF1FBC3CEA45}"/>
    <cellStyle name="Normal 6 4 3 2" xfId="121" xr:uid="{9E1EBD57-C0B1-40C9-A772-661DFFC25683}"/>
    <cellStyle name="Normal 6 4 3 2 2" xfId="641" xr:uid="{34C7D63B-79C6-44BD-9DFE-AC73CFACE051}"/>
    <cellStyle name="Normal 6 4 3 2 2 2" xfId="1619" xr:uid="{9CA8FEDE-AA18-450C-B505-095D6B3EA6CB}"/>
    <cellStyle name="Normal 6 4 3 2 2 2 2" xfId="1620" xr:uid="{E7D761D0-D371-44ED-8DE4-BCA644DF9E43}"/>
    <cellStyle name="Normal 6 4 3 2 2 2 2 2" xfId="4476" xr:uid="{03BD70A1-B4DC-4A17-8B17-C79D029D12D4}"/>
    <cellStyle name="Normal 6 4 3 2 2 2 3" xfId="4477" xr:uid="{7C26FF1D-3F02-4A84-8569-07AE8F08E4F3}"/>
    <cellStyle name="Normal 6 4 3 2 2 3" xfId="1621" xr:uid="{899D2DD9-78EB-4B90-8754-A5660DD08089}"/>
    <cellStyle name="Normal 6 4 3 2 2 3 2" xfId="4478" xr:uid="{A2454B6D-BB89-4CBE-A318-265D02937F7D}"/>
    <cellStyle name="Normal 6 4 3 2 2 4" xfId="3188" xr:uid="{A9DB5EBD-EBF3-4377-9945-93A6D6F2F380}"/>
    <cellStyle name="Normal 6 4 3 2 3" xfId="1622" xr:uid="{3D0787AF-5440-468D-ACE4-07CC5DAABE3C}"/>
    <cellStyle name="Normal 6 4 3 2 3 2" xfId="1623" xr:uid="{F9DC1506-9F65-4234-A3DC-D5A280DB5B3E}"/>
    <cellStyle name="Normal 6 4 3 2 3 2 2" xfId="4479" xr:uid="{1815D024-7AB6-4E23-B822-CA6BEA555995}"/>
    <cellStyle name="Normal 6 4 3 2 3 3" xfId="3189" xr:uid="{771F6FCA-D63F-42BE-AA01-FD571DE9471E}"/>
    <cellStyle name="Normal 6 4 3 2 3 4" xfId="3190" xr:uid="{5F4898D4-E018-4BF5-854A-ACD363F87CCC}"/>
    <cellStyle name="Normal 6 4 3 2 4" xfId="1624" xr:uid="{863084D7-9709-4C5F-9965-7EDD87FBE7C0}"/>
    <cellStyle name="Normal 6 4 3 2 4 2" xfId="4480" xr:uid="{771D597F-2339-4B2D-8748-0A5A16F3CDD3}"/>
    <cellStyle name="Normal 6 4 3 2 5" xfId="3191" xr:uid="{95BAC2F6-9B6D-4903-AC2E-B80F0ED3B951}"/>
    <cellStyle name="Normal 6 4 3 2 6" xfId="3192" xr:uid="{96DD3FF7-C322-4BF0-9C2A-80AC5971C03C}"/>
    <cellStyle name="Normal 6 4 3 3" xfId="334" xr:uid="{4FCB2617-740B-4765-AC10-A4E604F053B4}"/>
    <cellStyle name="Normal 6 4 3 3 2" xfId="1625" xr:uid="{D6B72709-F915-48BB-BB35-AE024351B833}"/>
    <cellStyle name="Normal 6 4 3 3 2 2" xfId="1626" xr:uid="{3E194DAF-F89F-4A0D-989A-175684AB2934}"/>
    <cellStyle name="Normal 6 4 3 3 2 2 2" xfId="4481" xr:uid="{6E1A81B9-E09D-4B13-822A-B78FC422AD48}"/>
    <cellStyle name="Normal 6 4 3 3 2 3" xfId="3193" xr:uid="{3F153B22-4F20-491D-96D5-AC2058AF868F}"/>
    <cellStyle name="Normal 6 4 3 3 2 4" xfId="3194" xr:uid="{B0687F36-F02D-49D8-B90A-B21EB56F29E6}"/>
    <cellStyle name="Normal 6 4 3 3 3" xfId="1627" xr:uid="{98EB234E-0C7C-4C1E-9EA5-CE692F013538}"/>
    <cellStyle name="Normal 6 4 3 3 3 2" xfId="4482" xr:uid="{49FAA102-A353-4947-B971-A10CF69A5053}"/>
    <cellStyle name="Normal 6 4 3 3 4" xfId="3195" xr:uid="{F9A60070-3A67-4F30-8F30-750FCC7D6385}"/>
    <cellStyle name="Normal 6 4 3 3 5" xfId="3196" xr:uid="{B9CCFF19-3EC9-40ED-88FB-851CE0B7C7B7}"/>
    <cellStyle name="Normal 6 4 3 4" xfId="1628" xr:uid="{B290A212-DDC8-4BE5-A801-C6272ACC1616}"/>
    <cellStyle name="Normal 6 4 3 4 2" xfId="1629" xr:uid="{BF0B2BE5-F6BA-4387-8F83-199C6E142DE1}"/>
    <cellStyle name="Normal 6 4 3 4 2 2" xfId="4483" xr:uid="{007CDE01-38A4-414A-BBB8-E2669C54587E}"/>
    <cellStyle name="Normal 6 4 3 4 3" xfId="3197" xr:uid="{B95A8AA9-D142-434A-9434-D71C0EF6D87F}"/>
    <cellStyle name="Normal 6 4 3 4 4" xfId="3198" xr:uid="{4D619795-7824-4FB5-9ED8-5D5395C5FDF3}"/>
    <cellStyle name="Normal 6 4 3 5" xfId="1630" xr:uid="{79147929-4D9F-40A3-BDA4-7830C334D1DD}"/>
    <cellStyle name="Normal 6 4 3 5 2" xfId="3199" xr:uid="{1EEF7A0F-084B-4ED7-A5C4-2036864779A7}"/>
    <cellStyle name="Normal 6 4 3 5 3" xfId="3200" xr:uid="{DFD1F665-D7E6-44AB-A546-A1F89CC9E0CF}"/>
    <cellStyle name="Normal 6 4 3 5 4" xfId="3201" xr:uid="{EF42AF2B-8F1C-4B9E-80D7-52FEE7012843}"/>
    <cellStyle name="Normal 6 4 3 6" xfId="3202" xr:uid="{03B7898C-756B-458C-8E77-387E88734677}"/>
    <cellStyle name="Normal 6 4 3 7" xfId="3203" xr:uid="{2F9B86A0-8F2C-437A-A39D-75C4F0167FC7}"/>
    <cellStyle name="Normal 6 4 3 8" xfId="3204" xr:uid="{BB9AFC09-2A5D-40FA-B2C8-817A2C684353}"/>
    <cellStyle name="Normal 6 4 4" xfId="122" xr:uid="{950E03BD-0594-450E-80D1-75063673A908}"/>
    <cellStyle name="Normal 6 4 4 2" xfId="642" xr:uid="{F9128B9D-7C8C-4645-BB86-5375636BC141}"/>
    <cellStyle name="Normal 6 4 4 2 2" xfId="643" xr:uid="{576C0A5C-A0E4-4F78-B2F1-451262BEFC14}"/>
    <cellStyle name="Normal 6 4 4 2 2 2" xfId="1631" xr:uid="{9561BA9F-B88F-4CD6-AEE9-3249FB5C373A}"/>
    <cellStyle name="Normal 6 4 4 2 2 2 2" xfId="1632" xr:uid="{9546A835-FAA4-4F5A-AD97-9992B2758AC0}"/>
    <cellStyle name="Normal 6 4 4 2 2 3" xfId="1633" xr:uid="{4FFE9B6F-EFFB-4F4E-88BB-5415F78FC40B}"/>
    <cellStyle name="Normal 6 4 4 2 2 4" xfId="3205" xr:uid="{8CFE799D-C0DC-4FF4-A4DD-999BE2CD629C}"/>
    <cellStyle name="Normal 6 4 4 2 3" xfId="1634" xr:uid="{3C64B42D-3B2B-4088-83D8-8000755787F0}"/>
    <cellStyle name="Normal 6 4 4 2 3 2" xfId="1635" xr:uid="{2B51CA2E-B8CB-4906-A840-384A02AAA3F6}"/>
    <cellStyle name="Normal 6 4 4 2 4" xfId="1636" xr:uid="{75C0AC3B-BC29-481C-ADEA-94A70027BC55}"/>
    <cellStyle name="Normal 6 4 4 2 5" xfId="3206" xr:uid="{D147AFE5-30F7-4D20-BD2F-AE8B120E1462}"/>
    <cellStyle name="Normal 6 4 4 3" xfId="644" xr:uid="{3F559B5C-A592-42B1-B09E-388EC5F799E5}"/>
    <cellStyle name="Normal 6 4 4 3 2" xfId="1637" xr:uid="{A31C1479-AA3B-4E92-AE41-C015A8C65503}"/>
    <cellStyle name="Normal 6 4 4 3 2 2" xfId="1638" xr:uid="{0F59C743-8B39-45C0-AC12-DCE2F2FECE4F}"/>
    <cellStyle name="Normal 6 4 4 3 3" xfId="1639" xr:uid="{24D69D7A-F246-4A14-9350-F7D5DDA09982}"/>
    <cellStyle name="Normal 6 4 4 3 4" xfId="3207" xr:uid="{E229240B-2AAC-482C-BFD6-438E0BAF7796}"/>
    <cellStyle name="Normal 6 4 4 4" xfId="1640" xr:uid="{404C0F78-6A4D-4E8C-A282-C63E80173A47}"/>
    <cellStyle name="Normal 6 4 4 4 2" xfId="1641" xr:uid="{9B912B4A-4D88-40C8-BD8A-77D69938C57D}"/>
    <cellStyle name="Normal 6 4 4 4 3" xfId="3208" xr:uid="{F40D4BB8-928C-4E78-968B-9E237EBD4FDA}"/>
    <cellStyle name="Normal 6 4 4 4 4" xfId="3209" xr:uid="{42E82975-1AB2-4941-BFF9-C39F02976E1C}"/>
    <cellStyle name="Normal 6 4 4 5" xfId="1642" xr:uid="{C53250BA-739A-48EC-95E6-B952C3322E5D}"/>
    <cellStyle name="Normal 6 4 4 6" xfId="3210" xr:uid="{60FBC5B6-BDE9-4FF4-B798-26A46E7F4F51}"/>
    <cellStyle name="Normal 6 4 4 7" xfId="3211" xr:uid="{2C181F69-A8EF-4CD9-AA44-D359F22B0F82}"/>
    <cellStyle name="Normal 6 4 5" xfId="335" xr:uid="{4237E932-7279-4ABE-8529-9317AB2A9395}"/>
    <cellStyle name="Normal 6 4 5 2" xfId="645" xr:uid="{3BBFFDDF-B428-424E-9ACD-43D8545E2474}"/>
    <cellStyle name="Normal 6 4 5 2 2" xfId="1643" xr:uid="{358E76F0-4C1B-4FEC-920A-ABE041EC89CD}"/>
    <cellStyle name="Normal 6 4 5 2 2 2" xfId="1644" xr:uid="{5B6496B1-0ADC-4FEC-912E-70A76A69092A}"/>
    <cellStyle name="Normal 6 4 5 2 3" xfId="1645" xr:uid="{FA431DCB-3638-47F1-B505-9CFC294C21F3}"/>
    <cellStyle name="Normal 6 4 5 2 4" xfId="3212" xr:uid="{738B5B69-AC41-4E33-AB43-02E0B71751C5}"/>
    <cellStyle name="Normal 6 4 5 3" xfId="1646" xr:uid="{F2D0A1BE-DF74-40AF-82D0-B3F21AD726D7}"/>
    <cellStyle name="Normal 6 4 5 3 2" xfId="1647" xr:uid="{3F314662-9E1B-4B74-AC7C-285B8D676C6F}"/>
    <cellStyle name="Normal 6 4 5 3 3" xfId="3213" xr:uid="{59D31E48-9512-4EB4-8AAA-BA9DFC1B5C29}"/>
    <cellStyle name="Normal 6 4 5 3 4" xfId="3214" xr:uid="{CB8423E8-56BF-47B3-9C4B-12FA2C3BF72D}"/>
    <cellStyle name="Normal 6 4 5 4" xfId="1648" xr:uid="{08A49C04-0514-42A0-802B-EB4B3F541600}"/>
    <cellStyle name="Normal 6 4 5 5" xfId="3215" xr:uid="{6FD3F6E1-2419-4156-8E0C-E7735617F985}"/>
    <cellStyle name="Normal 6 4 5 6" xfId="3216" xr:uid="{27EFAB07-9568-4C69-902A-BF9EE58D2081}"/>
    <cellStyle name="Normal 6 4 6" xfId="336" xr:uid="{FC599D83-24D6-45BC-806F-6475A9EEC024}"/>
    <cellStyle name="Normal 6 4 6 2" xfId="1649" xr:uid="{852C30F9-024F-497A-A529-FD6D9F6C8020}"/>
    <cellStyle name="Normal 6 4 6 2 2" xfId="1650" xr:uid="{859AC3E8-E1BF-48B5-B792-B8D075310383}"/>
    <cellStyle name="Normal 6 4 6 2 3" xfId="3217" xr:uid="{52B5D2F0-3960-4B67-9140-8361CACB4432}"/>
    <cellStyle name="Normal 6 4 6 2 4" xfId="3218" xr:uid="{5B113E69-3621-44E6-B33C-F289944E8768}"/>
    <cellStyle name="Normal 6 4 6 3" xfId="1651" xr:uid="{6957C189-D969-4327-8957-16E0C7590F70}"/>
    <cellStyle name="Normal 6 4 6 4" xfId="3219" xr:uid="{63AE1D80-93C2-459D-93A9-7A0464A28921}"/>
    <cellStyle name="Normal 6 4 6 5" xfId="3220" xr:uid="{F1281445-D40E-4292-A60C-33075B042E5F}"/>
    <cellStyle name="Normal 6 4 7" xfId="1652" xr:uid="{AA1A2212-BF75-4FE3-97F6-1357A7E8B047}"/>
    <cellStyle name="Normal 6 4 7 2" xfId="1653" xr:uid="{1ED3D9CC-E65D-4657-9307-A8FDC700077C}"/>
    <cellStyle name="Normal 6 4 7 3" xfId="3221" xr:uid="{E5A3E834-800A-4356-A0CE-65D499DDE211}"/>
    <cellStyle name="Normal 6 4 7 3 2" xfId="4407" xr:uid="{D7D2A272-321E-4942-9521-03129C558F7F}"/>
    <cellStyle name="Normal 6 4 7 3 3" xfId="4685" xr:uid="{E91AD846-727A-449A-B1AD-29B345A8D9A3}"/>
    <cellStyle name="Normal 6 4 7 4" xfId="3222" xr:uid="{1D251DAF-BC4C-4515-A9B0-02318EE2C329}"/>
    <cellStyle name="Normal 6 4 8" xfId="1654" xr:uid="{1965482A-EFF4-4335-9421-CB92514B24CD}"/>
    <cellStyle name="Normal 6 4 8 2" xfId="3223" xr:uid="{424B8463-8F6B-4274-A3DC-1BCA129C54BD}"/>
    <cellStyle name="Normal 6 4 8 3" xfId="3224" xr:uid="{D499F696-923F-4C1B-8BE1-2B54EA30CBC0}"/>
    <cellStyle name="Normal 6 4 8 4" xfId="3225" xr:uid="{041E5FE7-FA58-45C0-8CF8-6D69CA8618E9}"/>
    <cellStyle name="Normal 6 4 9" xfId="3226" xr:uid="{E060E716-DFCB-40B4-93F9-787ACB6480DB}"/>
    <cellStyle name="Normal 6 5" xfId="123" xr:uid="{4473B509-F47C-4906-9D4D-8466B5AD9A3B}"/>
    <cellStyle name="Normal 6 5 10" xfId="3227" xr:uid="{9C6996C3-7492-40A9-841A-4AE2875100DF}"/>
    <cellStyle name="Normal 6 5 11" xfId="3228" xr:uid="{480CFD1A-F74D-4349-848E-B5EC5770D393}"/>
    <cellStyle name="Normal 6 5 2" xfId="124" xr:uid="{AEC1117A-3183-47E1-81AC-A75943E65290}"/>
    <cellStyle name="Normal 6 5 2 2" xfId="337" xr:uid="{803DFDD5-F5A0-4B63-A22F-740884413E39}"/>
    <cellStyle name="Normal 6 5 2 2 2" xfId="646" xr:uid="{ABCBCCC2-7196-4323-9690-C8AEFCD25FA5}"/>
    <cellStyle name="Normal 6 5 2 2 2 2" xfId="647" xr:uid="{F03F7653-15B8-49EE-8ABD-594E0E082D2E}"/>
    <cellStyle name="Normal 6 5 2 2 2 2 2" xfId="1655" xr:uid="{4487AAFC-0A6E-4C93-8C05-7190BCB9FBEF}"/>
    <cellStyle name="Normal 6 5 2 2 2 2 3" xfId="3229" xr:uid="{2D87EF56-D994-4117-8FD6-B0B11300016C}"/>
    <cellStyle name="Normal 6 5 2 2 2 2 4" xfId="3230" xr:uid="{CC9DA6F2-D095-4C63-9C7E-E199BC5BF352}"/>
    <cellStyle name="Normal 6 5 2 2 2 3" xfId="1656" xr:uid="{14B8F01C-CC5C-4CCB-B741-C60A87EAA09F}"/>
    <cellStyle name="Normal 6 5 2 2 2 3 2" xfId="3231" xr:uid="{808912CC-DD47-4BF4-91FD-C2C75571E10D}"/>
    <cellStyle name="Normal 6 5 2 2 2 3 3" xfId="3232" xr:uid="{70659FAE-2052-4940-928C-C98D6C6671B4}"/>
    <cellStyle name="Normal 6 5 2 2 2 3 4" xfId="3233" xr:uid="{C897D0FF-EABC-473A-9A01-4CA2A9147C59}"/>
    <cellStyle name="Normal 6 5 2 2 2 4" xfId="3234" xr:uid="{96B3C7C9-12BF-4EA9-803F-60BB56B86499}"/>
    <cellStyle name="Normal 6 5 2 2 2 5" xfId="3235" xr:uid="{9B9C5FBC-C46F-4271-946E-28336C766E3B}"/>
    <cellStyle name="Normal 6 5 2 2 2 6" xfId="3236" xr:uid="{F7454435-F379-4848-81D5-2EBEC99D6799}"/>
    <cellStyle name="Normal 6 5 2 2 3" xfId="648" xr:uid="{621A796B-44D8-4016-9D06-0DB3E50EF518}"/>
    <cellStyle name="Normal 6 5 2 2 3 2" xfId="1657" xr:uid="{5BCADA39-F259-4731-959E-BD563FA15D64}"/>
    <cellStyle name="Normal 6 5 2 2 3 2 2" xfId="3237" xr:uid="{5021C91B-48F8-4751-A70F-884E98D8283C}"/>
    <cellStyle name="Normal 6 5 2 2 3 2 3" xfId="3238" xr:uid="{67E27761-4CF4-4960-9DE6-C8FB382991A5}"/>
    <cellStyle name="Normal 6 5 2 2 3 2 4" xfId="3239" xr:uid="{B44217E8-B9D4-4AC1-A1BC-D522674CAFEC}"/>
    <cellStyle name="Normal 6 5 2 2 3 3" xfId="3240" xr:uid="{89ECC685-825D-4923-B65F-1A3E00C850A0}"/>
    <cellStyle name="Normal 6 5 2 2 3 4" xfId="3241" xr:uid="{3741E087-058E-48E6-A8C1-1473EED76BE9}"/>
    <cellStyle name="Normal 6 5 2 2 3 5" xfId="3242" xr:uid="{0CC8FBCA-CB9F-4CF7-8773-12CDA3AEC9AC}"/>
    <cellStyle name="Normal 6 5 2 2 4" xfId="1658" xr:uid="{385AD23B-398C-47ED-A8F9-758ECCBA4512}"/>
    <cellStyle name="Normal 6 5 2 2 4 2" xfId="3243" xr:uid="{8FAD00E1-ED7B-44B5-A0D2-04BB71B07ED4}"/>
    <cellStyle name="Normal 6 5 2 2 4 3" xfId="3244" xr:uid="{87B1AB14-6AC6-4D0C-8467-4B51F23FEC59}"/>
    <cellStyle name="Normal 6 5 2 2 4 4" xfId="3245" xr:uid="{F39DB917-AEBA-4ACA-A39E-E34267DFE100}"/>
    <cellStyle name="Normal 6 5 2 2 5" xfId="3246" xr:uid="{2787C0C2-EC7F-4B43-949D-72DA37CB86D3}"/>
    <cellStyle name="Normal 6 5 2 2 5 2" xfId="3247" xr:uid="{90247FF2-3C22-4BE1-8AA1-180CDFB57C24}"/>
    <cellStyle name="Normal 6 5 2 2 5 3" xfId="3248" xr:uid="{47F0EC47-A166-4414-A520-69597FF3336D}"/>
    <cellStyle name="Normal 6 5 2 2 5 4" xfId="3249" xr:uid="{1015DC9F-9D1D-4A98-95B6-8DDFA1AD9E76}"/>
    <cellStyle name="Normal 6 5 2 2 6" xfId="3250" xr:uid="{7F9188BF-AB11-41FF-AFCD-A3B4E204E0D9}"/>
    <cellStyle name="Normal 6 5 2 2 7" xfId="3251" xr:uid="{EC6F6047-2696-4BC6-8B16-163209E53CA4}"/>
    <cellStyle name="Normal 6 5 2 2 8" xfId="3252" xr:uid="{A94E57F6-C8E9-4733-B513-9B155DC9C75E}"/>
    <cellStyle name="Normal 6 5 2 3" xfId="649" xr:uid="{6A499FC9-6D90-44DF-AF79-DF2DCC8F8745}"/>
    <cellStyle name="Normal 6 5 2 3 2" xfId="650" xr:uid="{57860B4B-6090-41F5-8F72-1D5E9E12FA92}"/>
    <cellStyle name="Normal 6 5 2 3 2 2" xfId="651" xr:uid="{1C162F8F-DDDC-4814-81C7-00ADBB6CDD59}"/>
    <cellStyle name="Normal 6 5 2 3 2 3" xfId="3253" xr:uid="{34166855-BEFB-4D50-82A1-5CC3723986F9}"/>
    <cellStyle name="Normal 6 5 2 3 2 4" xfId="3254" xr:uid="{7066E3EA-D3B3-44E5-8525-07B2B4C75131}"/>
    <cellStyle name="Normal 6 5 2 3 3" xfId="652" xr:uid="{37711812-46A7-4C3E-BAFF-8FA1631CD9EC}"/>
    <cellStyle name="Normal 6 5 2 3 3 2" xfId="3255" xr:uid="{DCF645B7-3361-49E6-B8F1-D9DF16F8CC0B}"/>
    <cellStyle name="Normal 6 5 2 3 3 3" xfId="3256" xr:uid="{D32ED2F6-F1F7-4BB2-96EE-81ACA94C12AF}"/>
    <cellStyle name="Normal 6 5 2 3 3 4" xfId="3257" xr:uid="{A480F6B8-B02C-41E1-B4E1-45D169D141ED}"/>
    <cellStyle name="Normal 6 5 2 3 4" xfId="3258" xr:uid="{18050E70-C7B6-4DC8-8625-01740B112DE4}"/>
    <cellStyle name="Normal 6 5 2 3 5" xfId="3259" xr:uid="{EF830D2A-836E-491E-B106-0BC55D239A9E}"/>
    <cellStyle name="Normal 6 5 2 3 6" xfId="3260" xr:uid="{68B0F1B5-CB78-479B-A90E-93BA3DF0A953}"/>
    <cellStyle name="Normal 6 5 2 4" xfId="653" xr:uid="{24B3BBDD-8D30-42D7-966D-FFAFE56A50E5}"/>
    <cellStyle name="Normal 6 5 2 4 2" xfId="654" xr:uid="{11575455-FBCC-4DAA-9E45-595784072EDA}"/>
    <cellStyle name="Normal 6 5 2 4 2 2" xfId="3261" xr:uid="{BF1C7D40-7787-4FCA-85A1-60795C651521}"/>
    <cellStyle name="Normal 6 5 2 4 2 3" xfId="3262" xr:uid="{AE02D2CC-8561-419A-ADED-E43F55FC715B}"/>
    <cellStyle name="Normal 6 5 2 4 2 4" xfId="3263" xr:uid="{BE7384BB-EE0C-4E6D-95C7-FE91E34ACAF8}"/>
    <cellStyle name="Normal 6 5 2 4 3" xfId="3264" xr:uid="{A9F6F8E1-FD70-4ED2-89D1-8A82D00EF342}"/>
    <cellStyle name="Normal 6 5 2 4 4" xfId="3265" xr:uid="{44DFEA12-4B95-4AE5-8ADB-14806A06B49B}"/>
    <cellStyle name="Normal 6 5 2 4 5" xfId="3266" xr:uid="{185D8ADA-90BF-4C28-A32E-B6F07FC4F59E}"/>
    <cellStyle name="Normal 6 5 2 5" xfId="655" xr:uid="{4CAF1A7F-0567-45ED-A8FC-58E6A2E55750}"/>
    <cellStyle name="Normal 6 5 2 5 2" xfId="3267" xr:uid="{157918E4-C116-46E4-A51C-330CD6A75925}"/>
    <cellStyle name="Normal 6 5 2 5 3" xfId="3268" xr:uid="{1A50F5E8-7E7B-4BAC-BC2D-A8798B419800}"/>
    <cellStyle name="Normal 6 5 2 5 4" xfId="3269" xr:uid="{004D4CFF-2195-4556-A83C-E0646E91B9E0}"/>
    <cellStyle name="Normal 6 5 2 6" xfId="3270" xr:uid="{0444BC8D-8DC7-4D41-8B55-9419A6A09810}"/>
    <cellStyle name="Normal 6 5 2 6 2" xfId="3271" xr:uid="{9BBDCECE-BDCD-40EA-9CC6-4DDB2BEB835B}"/>
    <cellStyle name="Normal 6 5 2 6 3" xfId="3272" xr:uid="{1EAF193C-78CA-4FDF-93AE-EC619681E460}"/>
    <cellStyle name="Normal 6 5 2 6 4" xfId="3273" xr:uid="{2C6344A0-1597-4F58-BDF7-D4E8FB0944CE}"/>
    <cellStyle name="Normal 6 5 2 7" xfId="3274" xr:uid="{DFEFE2BF-EFC5-4404-B8C6-31A615B50B21}"/>
    <cellStyle name="Normal 6 5 2 8" xfId="3275" xr:uid="{F99A03C2-364F-4E64-92AD-00452463EF98}"/>
    <cellStyle name="Normal 6 5 2 9" xfId="3276" xr:uid="{4BDA0CED-DA03-42B0-9860-30826EBE9377}"/>
    <cellStyle name="Normal 6 5 3" xfId="338" xr:uid="{E760E658-C4BE-4B10-BF52-1865B95423BC}"/>
    <cellStyle name="Normal 6 5 3 2" xfId="656" xr:uid="{F8E4CC32-68B3-4793-8AB3-CD62B2CF1DAA}"/>
    <cellStyle name="Normal 6 5 3 2 2" xfId="657" xr:uid="{228ED342-EE88-4470-9246-A599238F59BC}"/>
    <cellStyle name="Normal 6 5 3 2 2 2" xfId="1659" xr:uid="{F21691E4-A437-4B61-A96E-6998B53782A9}"/>
    <cellStyle name="Normal 6 5 3 2 2 2 2" xfId="1660" xr:uid="{09199778-E1FB-4472-9EA2-1DCA691E02CC}"/>
    <cellStyle name="Normal 6 5 3 2 2 3" xfId="1661" xr:uid="{E42C56FD-8C0F-4C0F-B6E6-D08E83BD3697}"/>
    <cellStyle name="Normal 6 5 3 2 2 4" xfId="3277" xr:uid="{79C9B4BD-10DC-45C5-BFE4-57AD7840FF00}"/>
    <cellStyle name="Normal 6 5 3 2 3" xfId="1662" xr:uid="{5296AA76-7A9B-4078-874E-1690BC7A5E75}"/>
    <cellStyle name="Normal 6 5 3 2 3 2" xfId="1663" xr:uid="{663F7842-BF4A-4E96-8D81-BEA5F05FA47F}"/>
    <cellStyle name="Normal 6 5 3 2 3 3" xfId="3278" xr:uid="{2D92EBC4-2A70-4163-8F6A-4E21473F24ED}"/>
    <cellStyle name="Normal 6 5 3 2 3 4" xfId="3279" xr:uid="{95D2EA44-67D6-4AF9-80CE-E4635BF8B683}"/>
    <cellStyle name="Normal 6 5 3 2 4" xfId="1664" xr:uid="{AF937C9A-8365-4AFE-9780-E8ABE5EC1C11}"/>
    <cellStyle name="Normal 6 5 3 2 5" xfId="3280" xr:uid="{7A5C6D45-4999-458F-92B9-B7CEB64FC11F}"/>
    <cellStyle name="Normal 6 5 3 2 6" xfId="3281" xr:uid="{1AD83172-D7DE-4966-B76A-551FF3B4F6A5}"/>
    <cellStyle name="Normal 6 5 3 3" xfId="658" xr:uid="{C378083C-1DBA-4CDE-956A-32F8A6FAF2E8}"/>
    <cellStyle name="Normal 6 5 3 3 2" xfId="1665" xr:uid="{E1153A96-CE12-4A16-82EC-719643A8643D}"/>
    <cellStyle name="Normal 6 5 3 3 2 2" xfId="1666" xr:uid="{7C0F56FF-B9A5-4D9D-B565-34455F74DB6A}"/>
    <cellStyle name="Normal 6 5 3 3 2 3" xfId="3282" xr:uid="{BA6EDE76-E80E-4533-AC6D-104D671A80B6}"/>
    <cellStyle name="Normal 6 5 3 3 2 4" xfId="3283" xr:uid="{8A3E12A2-3BCC-471A-8DEB-05085CAA0A23}"/>
    <cellStyle name="Normal 6 5 3 3 3" xfId="1667" xr:uid="{A411369E-1400-4D16-A880-CD73664AC38F}"/>
    <cellStyle name="Normal 6 5 3 3 4" xfId="3284" xr:uid="{1F032917-0003-43A8-BF8F-F5FEBC9D42FF}"/>
    <cellStyle name="Normal 6 5 3 3 5" xfId="3285" xr:uid="{FAAB184D-79F7-46A6-B225-46247577F485}"/>
    <cellStyle name="Normal 6 5 3 4" xfId="1668" xr:uid="{BE4CEDE0-0F5B-4C3A-89A2-919947074B6E}"/>
    <cellStyle name="Normal 6 5 3 4 2" xfId="1669" xr:uid="{1D5E8765-2D7B-4B19-940B-082B0DD07C42}"/>
    <cellStyle name="Normal 6 5 3 4 3" xfId="3286" xr:uid="{DD807C48-4737-4746-805D-5AE20DD20F75}"/>
    <cellStyle name="Normal 6 5 3 4 4" xfId="3287" xr:uid="{6889654A-9941-454A-B941-2DCD23BB467D}"/>
    <cellStyle name="Normal 6 5 3 5" xfId="1670" xr:uid="{B9100D69-6255-4251-9AC0-424DAD3067FD}"/>
    <cellStyle name="Normal 6 5 3 5 2" xfId="3288" xr:uid="{F64FBF4F-B851-4480-9A14-8B6D554F631D}"/>
    <cellStyle name="Normal 6 5 3 5 3" xfId="3289" xr:uid="{65E602DD-5171-47D7-A27C-2C645E176661}"/>
    <cellStyle name="Normal 6 5 3 5 4" xfId="3290" xr:uid="{EBA17FEE-153D-45D7-A58F-3DBBC1DA3688}"/>
    <cellStyle name="Normal 6 5 3 6" xfId="3291" xr:uid="{8F17E4BC-D226-4E5D-93F6-84DDF0350463}"/>
    <cellStyle name="Normal 6 5 3 7" xfId="3292" xr:uid="{D67D3550-6AFA-43E9-90C3-85491B8C474D}"/>
    <cellStyle name="Normal 6 5 3 8" xfId="3293" xr:uid="{CF9478A6-4BE3-4720-9059-5C0F3325CCCE}"/>
    <cellStyle name="Normal 6 5 4" xfId="339" xr:uid="{10475EE4-7604-4171-94D5-2B30683671BA}"/>
    <cellStyle name="Normal 6 5 4 2" xfId="659" xr:uid="{1D1DF0A5-5F26-4282-B598-591FD8C082BF}"/>
    <cellStyle name="Normal 6 5 4 2 2" xfId="660" xr:uid="{CB3D35A2-05AB-48DA-BB5E-9BF04A4901EB}"/>
    <cellStyle name="Normal 6 5 4 2 2 2" xfId="1671" xr:uid="{E18747CB-2958-4CAB-84FF-FA66C5C4B53B}"/>
    <cellStyle name="Normal 6 5 4 2 2 3" xfId="3294" xr:uid="{581F68C4-BC2F-408C-A586-F540AE17B765}"/>
    <cellStyle name="Normal 6 5 4 2 2 4" xfId="3295" xr:uid="{6FEFC23D-2959-4990-8F57-4834B2FF199B}"/>
    <cellStyle name="Normal 6 5 4 2 3" xfId="1672" xr:uid="{03D42E47-CA95-4EEA-8556-75992F91C484}"/>
    <cellStyle name="Normal 6 5 4 2 4" xfId="3296" xr:uid="{1F5327AB-EF9D-4918-A6D4-80A6DFE5255F}"/>
    <cellStyle name="Normal 6 5 4 2 5" xfId="3297" xr:uid="{2A2D2FA3-53A7-44E9-B8ED-DC544B2FB775}"/>
    <cellStyle name="Normal 6 5 4 3" xfId="661" xr:uid="{64794931-8553-4598-A6BF-501D47DBA682}"/>
    <cellStyle name="Normal 6 5 4 3 2" xfId="1673" xr:uid="{81614DC4-B6AF-4EC0-A234-D274DDDEEE03}"/>
    <cellStyle name="Normal 6 5 4 3 3" xfId="3298" xr:uid="{E51D18AC-C1C4-4DF5-8C0A-F1EDE7814605}"/>
    <cellStyle name="Normal 6 5 4 3 4" xfId="3299" xr:uid="{D754C0B3-E68E-48F7-9338-1EF1218F810D}"/>
    <cellStyle name="Normal 6 5 4 4" xfId="1674" xr:uid="{B04491F5-224D-4CAA-80C2-4C1DD387B3F4}"/>
    <cellStyle name="Normal 6 5 4 4 2" xfId="3300" xr:uid="{425B0EC6-0296-4659-8415-40192FB651A6}"/>
    <cellStyle name="Normal 6 5 4 4 3" xfId="3301" xr:uid="{C65ADB86-FCD1-40E8-9A38-F3635B38386D}"/>
    <cellStyle name="Normal 6 5 4 4 4" xfId="3302" xr:uid="{9AFA3D7C-5F65-47A8-85B7-9D1A46E0164F}"/>
    <cellStyle name="Normal 6 5 4 5" xfId="3303" xr:uid="{03787953-128B-4B82-A504-D111401C2F9E}"/>
    <cellStyle name="Normal 6 5 4 6" xfId="3304" xr:uid="{F7A33ADD-FB2B-4444-91D0-2C60CFD2B0A3}"/>
    <cellStyle name="Normal 6 5 4 7" xfId="3305" xr:uid="{B41C045D-303B-4691-B601-A8B1887D6F25}"/>
    <cellStyle name="Normal 6 5 5" xfId="340" xr:uid="{C2313AF2-9070-4535-A31C-966FC222351E}"/>
    <cellStyle name="Normal 6 5 5 2" xfId="662" xr:uid="{6EE9C220-351C-46FB-A789-875CCC437296}"/>
    <cellStyle name="Normal 6 5 5 2 2" xfId="1675" xr:uid="{1DFD4747-3B0B-4104-AB42-6E93FC00FE55}"/>
    <cellStyle name="Normal 6 5 5 2 3" xfId="3306" xr:uid="{DFD247A3-A3D5-42D3-8DE1-4C574C63A7A0}"/>
    <cellStyle name="Normal 6 5 5 2 4" xfId="3307" xr:uid="{3C5FFC3E-2ED1-4274-9829-E544BB9D6D54}"/>
    <cellStyle name="Normal 6 5 5 3" xfId="1676" xr:uid="{CCCCC354-8E74-40A0-86A9-4D52BC458403}"/>
    <cellStyle name="Normal 6 5 5 3 2" xfId="3308" xr:uid="{C9CF0851-6176-4303-AB5E-CE389A246737}"/>
    <cellStyle name="Normal 6 5 5 3 3" xfId="3309" xr:uid="{7F5A5226-D6F5-4231-84C4-CD20F42E9DF0}"/>
    <cellStyle name="Normal 6 5 5 3 4" xfId="3310" xr:uid="{A172A13F-86F9-4058-B346-D90AE31BA755}"/>
    <cellStyle name="Normal 6 5 5 4" xfId="3311" xr:uid="{5806FD76-A7A3-4A77-8FF5-4906C61F628A}"/>
    <cellStyle name="Normal 6 5 5 5" xfId="3312" xr:uid="{B82852DB-B8DD-409B-989A-F9ED53CAA497}"/>
    <cellStyle name="Normal 6 5 5 6" xfId="3313" xr:uid="{A312BF5C-7CD4-4089-8000-A9A8F822128C}"/>
    <cellStyle name="Normal 6 5 6" xfId="663" xr:uid="{2A419B31-77B9-4FC0-9D7D-21823A9BB61B}"/>
    <cellStyle name="Normal 6 5 6 2" xfId="1677" xr:uid="{08EC5547-0B21-4EBB-B55F-61EC116DF7AF}"/>
    <cellStyle name="Normal 6 5 6 2 2" xfId="3314" xr:uid="{7FC54C64-4B9A-4D43-B1B1-3D8B124D77F9}"/>
    <cellStyle name="Normal 6 5 6 2 3" xfId="3315" xr:uid="{3EE5B4B9-34BE-4EE1-BE8C-29A1C5075C6E}"/>
    <cellStyle name="Normal 6 5 6 2 4" xfId="3316" xr:uid="{518CC359-BDDD-4264-865D-95FEE83CC27E}"/>
    <cellStyle name="Normal 6 5 6 3" xfId="3317" xr:uid="{EBC3F5B3-FC40-44D4-94B4-91789CB0DD68}"/>
    <cellStyle name="Normal 6 5 6 4" xfId="3318" xr:uid="{E2400149-4C7D-4B6B-83DB-C665F5B211C4}"/>
    <cellStyle name="Normal 6 5 6 5" xfId="3319" xr:uid="{46A6D939-BF6D-4E34-BDA9-EDCFAEA13A47}"/>
    <cellStyle name="Normal 6 5 7" xfId="1678" xr:uid="{03DA3C9C-8526-41CD-BCBC-16F642C59B5A}"/>
    <cellStyle name="Normal 6 5 7 2" xfId="3320" xr:uid="{D96577E0-FA09-4A5F-A40D-BCA0876F10D2}"/>
    <cellStyle name="Normal 6 5 7 3" xfId="3321" xr:uid="{76563592-748A-45CB-8220-0A6C3FBFD843}"/>
    <cellStyle name="Normal 6 5 7 4" xfId="3322" xr:uid="{9FB8375A-BE34-48A2-8C7F-218CFE8FDDC0}"/>
    <cellStyle name="Normal 6 5 8" xfId="3323" xr:uid="{A3353184-A0C8-41E9-A6FA-5B60014B1F77}"/>
    <cellStyle name="Normal 6 5 8 2" xfId="3324" xr:uid="{8B0404E3-A53C-4101-9988-D6F85CE95190}"/>
    <cellStyle name="Normal 6 5 8 3" xfId="3325" xr:uid="{020DA565-4017-42F8-88D8-1008A6A6617A}"/>
    <cellStyle name="Normal 6 5 8 4" xfId="3326" xr:uid="{0411DCCB-C623-4961-97F6-9F7A8EEEA9CD}"/>
    <cellStyle name="Normal 6 5 9" xfId="3327" xr:uid="{0A1FD597-2B4E-43C9-9664-9F77E4AB83E7}"/>
    <cellStyle name="Normal 6 6" xfId="125" xr:uid="{63C0FDC5-AB07-4B32-9D9F-E067F618FFDE}"/>
    <cellStyle name="Normal 6 6 2" xfId="126" xr:uid="{28BCAAEE-D123-481C-BD52-B780203C4895}"/>
    <cellStyle name="Normal 6 6 2 2" xfId="341" xr:uid="{D681C4F5-EE5F-4F7D-B612-51E2F1C4D242}"/>
    <cellStyle name="Normal 6 6 2 2 2" xfId="664" xr:uid="{45F9734F-0271-4EDE-AB8A-23C266CF78F7}"/>
    <cellStyle name="Normal 6 6 2 2 2 2" xfId="1679" xr:uid="{9B47B8CF-C66C-4D27-8582-CF8E03F7B412}"/>
    <cellStyle name="Normal 6 6 2 2 2 3" xfId="3328" xr:uid="{6A284D23-E3E0-434A-9D26-3FE62C06045B}"/>
    <cellStyle name="Normal 6 6 2 2 2 4" xfId="3329" xr:uid="{503BA45C-67EF-4559-A36A-9D2CA735AE18}"/>
    <cellStyle name="Normal 6 6 2 2 3" xfId="1680" xr:uid="{42E1D376-E14B-4472-B0A2-C4D12CFA7C47}"/>
    <cellStyle name="Normal 6 6 2 2 3 2" xfId="3330" xr:uid="{9BE74E70-529C-4C3F-A9BF-120A306A6EC6}"/>
    <cellStyle name="Normal 6 6 2 2 3 3" xfId="3331" xr:uid="{B623F042-F09B-4A20-A9C4-90A27C6A96FE}"/>
    <cellStyle name="Normal 6 6 2 2 3 4" xfId="3332" xr:uid="{912906A6-CC03-4F19-9D3A-538AE6E86742}"/>
    <cellStyle name="Normal 6 6 2 2 4" xfId="3333" xr:uid="{986F87D3-D706-4513-95A4-EDBCAF222CE9}"/>
    <cellStyle name="Normal 6 6 2 2 5" xfId="3334" xr:uid="{EFAC0B9E-F2FF-4EEA-B73A-905152858A88}"/>
    <cellStyle name="Normal 6 6 2 2 6" xfId="3335" xr:uid="{3412A83A-8702-4030-AC7D-855E47D5EFED}"/>
    <cellStyle name="Normal 6 6 2 3" xfId="665" xr:uid="{AB70BBE2-1136-4D7A-A9E0-5A141570BBE7}"/>
    <cellStyle name="Normal 6 6 2 3 2" xfId="1681" xr:uid="{173E5C27-1C33-48EF-8CAB-1C610D94EA15}"/>
    <cellStyle name="Normal 6 6 2 3 2 2" xfId="3336" xr:uid="{4C6C4A1C-B82A-4DC7-BAEA-119D09599563}"/>
    <cellStyle name="Normal 6 6 2 3 2 3" xfId="3337" xr:uid="{A1772CCB-19A7-49A8-B948-8B8E49217637}"/>
    <cellStyle name="Normal 6 6 2 3 2 4" xfId="3338" xr:uid="{B527458B-FAE8-46B7-88A7-2E6C85102A9E}"/>
    <cellStyle name="Normal 6 6 2 3 3" xfId="3339" xr:uid="{7E3373EB-13A8-4C00-9B45-A1344B23E0E5}"/>
    <cellStyle name="Normal 6 6 2 3 4" xfId="3340" xr:uid="{DDB41A7E-7AA4-404C-BC29-67E9F570988D}"/>
    <cellStyle name="Normal 6 6 2 3 5" xfId="3341" xr:uid="{2B78D765-5772-4673-8CFD-A6AB36EC3361}"/>
    <cellStyle name="Normal 6 6 2 4" xfId="1682" xr:uid="{736ECFD9-537C-44DE-85A0-6D7BEA7B1AB3}"/>
    <cellStyle name="Normal 6 6 2 4 2" xfId="3342" xr:uid="{7EFE7400-32E4-4843-BAA4-C14B1B819A22}"/>
    <cellStyle name="Normal 6 6 2 4 3" xfId="3343" xr:uid="{60186F06-9C05-437C-BDAC-F248687B9872}"/>
    <cellStyle name="Normal 6 6 2 4 4" xfId="3344" xr:uid="{E52C23B5-26DE-42AA-90FA-52E476D9CEF1}"/>
    <cellStyle name="Normal 6 6 2 5" xfId="3345" xr:uid="{41562EB5-BCDD-45E4-BC65-08B41890B506}"/>
    <cellStyle name="Normal 6 6 2 5 2" xfId="3346" xr:uid="{CD2584D8-472C-4559-9633-247676782569}"/>
    <cellStyle name="Normal 6 6 2 5 3" xfId="3347" xr:uid="{E1C9ABA7-7E7C-4385-B34A-AC5B1D67EE4E}"/>
    <cellStyle name="Normal 6 6 2 5 4" xfId="3348" xr:uid="{2DF1768E-EE14-4881-8A0E-753F5F90159B}"/>
    <cellStyle name="Normal 6 6 2 6" xfId="3349" xr:uid="{73FEF48F-6AD6-48E9-989F-3B7F82B5D472}"/>
    <cellStyle name="Normal 6 6 2 7" xfId="3350" xr:uid="{0D5C1CB3-E099-49DA-9589-C428647D707F}"/>
    <cellStyle name="Normal 6 6 2 8" xfId="3351" xr:uid="{DC4D27DF-92FF-4CF3-9FDE-5358BD0FA91A}"/>
    <cellStyle name="Normal 6 6 3" xfId="342" xr:uid="{8D78BC12-CF3C-4CE5-872D-8700C8066A5B}"/>
    <cellStyle name="Normal 6 6 3 2" xfId="666" xr:uid="{81C02337-16B1-43FE-9CF6-8793E0324BEB}"/>
    <cellStyle name="Normal 6 6 3 2 2" xfId="667" xr:uid="{0A018B47-81FC-4F7E-A199-B7EE19FAE228}"/>
    <cellStyle name="Normal 6 6 3 2 3" xfId="3352" xr:uid="{28B73189-82D9-463F-94EF-4906A171FE94}"/>
    <cellStyle name="Normal 6 6 3 2 4" xfId="3353" xr:uid="{0EFE4C02-D7BB-43D1-87F8-BECF654C5200}"/>
    <cellStyle name="Normal 6 6 3 3" xfId="668" xr:uid="{C15078FC-CC5F-4486-A12B-13E144CAD1D9}"/>
    <cellStyle name="Normal 6 6 3 3 2" xfId="3354" xr:uid="{E0F0CBB6-EE8C-4384-831D-AB9B929E5835}"/>
    <cellStyle name="Normal 6 6 3 3 3" xfId="3355" xr:uid="{9D111D68-5B54-4E07-B87C-E5BC297BD32D}"/>
    <cellStyle name="Normal 6 6 3 3 4" xfId="3356" xr:uid="{AF412353-8FAF-418C-9004-4D3A3F5775BF}"/>
    <cellStyle name="Normal 6 6 3 4" xfId="3357" xr:uid="{F0BF3EA2-25EE-4ECE-9444-6EF250D6EC51}"/>
    <cellStyle name="Normal 6 6 3 5" xfId="3358" xr:uid="{DDB1A9CE-3F48-497B-BE55-3FE56C1483D6}"/>
    <cellStyle name="Normal 6 6 3 6" xfId="3359" xr:uid="{6A5C9B9F-3658-442E-8FB7-0272A9BEA362}"/>
    <cellStyle name="Normal 6 6 4" xfId="343" xr:uid="{49D44AA6-7CA8-45C3-9E70-8453185DB1D4}"/>
    <cellStyle name="Normal 6 6 4 2" xfId="669" xr:uid="{0C527C21-836F-4A16-B4A2-ADFA39CF1DB8}"/>
    <cellStyle name="Normal 6 6 4 2 2" xfId="3360" xr:uid="{7E032FBF-CE20-44CE-AE4A-4207514C2F88}"/>
    <cellStyle name="Normal 6 6 4 2 3" xfId="3361" xr:uid="{6B31EE37-3F7F-4325-B4C8-883CAE9CD287}"/>
    <cellStyle name="Normal 6 6 4 2 4" xfId="3362" xr:uid="{B9DF04AF-024A-4F6A-BB45-A89C8834157F}"/>
    <cellStyle name="Normal 6 6 4 3" xfId="3363" xr:uid="{03F18824-1EEC-49C5-AE9F-A65892AAF9AE}"/>
    <cellStyle name="Normal 6 6 4 4" xfId="3364" xr:uid="{241F80F5-BED5-4E6D-83B7-D2784C50982E}"/>
    <cellStyle name="Normal 6 6 4 5" xfId="3365" xr:uid="{AF9A0247-BE38-415C-8CA7-EEFC7BF736C0}"/>
    <cellStyle name="Normal 6 6 5" xfId="670" xr:uid="{3C447CBE-638D-41D2-8F99-FE28B9EAA3B0}"/>
    <cellStyle name="Normal 6 6 5 2" xfId="3366" xr:uid="{FFCC8A40-9994-464E-877D-16B8ECC22BFF}"/>
    <cellStyle name="Normal 6 6 5 3" xfId="3367" xr:uid="{2E9B1887-3288-41B9-A138-18C609E9D9CA}"/>
    <cellStyle name="Normal 6 6 5 4" xfId="3368" xr:uid="{40759901-8AC7-456A-B67B-FD4356D01AE2}"/>
    <cellStyle name="Normal 6 6 6" xfId="3369" xr:uid="{D5EBC02E-8ED5-4545-AB0B-9CD74DC10E20}"/>
    <cellStyle name="Normal 6 6 6 2" xfId="3370" xr:uid="{386EE18D-F790-4C46-A107-0CCC3292DDFC}"/>
    <cellStyle name="Normal 6 6 6 3" xfId="3371" xr:uid="{4FAFF84A-F572-4F04-B290-F9FD636A025A}"/>
    <cellStyle name="Normal 6 6 6 4" xfId="3372" xr:uid="{BED4AAF0-14F9-481B-ADA9-F61798F9BD82}"/>
    <cellStyle name="Normal 6 6 7" xfId="3373" xr:uid="{A11A128E-E7A9-4B9E-9E73-04FED4D41D3D}"/>
    <cellStyle name="Normal 6 6 8" xfId="3374" xr:uid="{B862750F-F99F-4671-85B6-436044D07D8E}"/>
    <cellStyle name="Normal 6 6 9" xfId="3375" xr:uid="{D709612E-2100-40F0-B777-6A4C1B356B06}"/>
    <cellStyle name="Normal 6 7" xfId="127" xr:uid="{03190D57-D455-467F-8CDD-0E0C5EBB9904}"/>
    <cellStyle name="Normal 6 7 2" xfId="344" xr:uid="{B146E861-2952-4510-86C7-0FA5F390ABA0}"/>
    <cellStyle name="Normal 6 7 2 2" xfId="671" xr:uid="{5716A7C5-F66C-40D8-AB5A-3DBE15F0805F}"/>
    <cellStyle name="Normal 6 7 2 2 2" xfId="1683" xr:uid="{3CF651D0-35FE-4DDD-A539-29A0ADE250B6}"/>
    <cellStyle name="Normal 6 7 2 2 2 2" xfId="1684" xr:uid="{03590C88-AB9F-4071-8915-CC212E3C102B}"/>
    <cellStyle name="Normal 6 7 2 2 3" xfId="1685" xr:uid="{EFB1D2E1-512A-4361-9EDD-2EC11C8A6E0F}"/>
    <cellStyle name="Normal 6 7 2 2 4" xfId="3376" xr:uid="{70B6AA71-DFA5-4B35-A514-14436C0E0508}"/>
    <cellStyle name="Normal 6 7 2 3" xfId="1686" xr:uid="{5E626434-866F-46EC-97F4-848DD48222BA}"/>
    <cellStyle name="Normal 6 7 2 3 2" xfId="1687" xr:uid="{F9B06A31-77FE-4EDC-9163-340752E4925B}"/>
    <cellStyle name="Normal 6 7 2 3 3" xfId="3377" xr:uid="{F6DDEB41-2923-4C8E-BF92-3FFDD16F856E}"/>
    <cellStyle name="Normal 6 7 2 3 4" xfId="3378" xr:uid="{D3E7C543-A542-4181-B5C1-1C4C56303B05}"/>
    <cellStyle name="Normal 6 7 2 4" xfId="1688" xr:uid="{849592C9-14DD-4D5B-B374-F77F8473B0DE}"/>
    <cellStyle name="Normal 6 7 2 5" xfId="3379" xr:uid="{84E35D28-A21F-4993-B944-2F755055DF5C}"/>
    <cellStyle name="Normal 6 7 2 6" xfId="3380" xr:uid="{96CC3D43-DFD8-4D9B-9E07-EED943546814}"/>
    <cellStyle name="Normal 6 7 3" xfId="672" xr:uid="{756172F2-4E73-4497-A87F-1FEB5977F6A1}"/>
    <cellStyle name="Normal 6 7 3 2" xfId="1689" xr:uid="{DF53401B-81D8-47B6-A162-41660D4AC966}"/>
    <cellStyle name="Normal 6 7 3 2 2" xfId="1690" xr:uid="{A91BEE52-8637-4397-A71F-29ECFA152A59}"/>
    <cellStyle name="Normal 6 7 3 2 3" xfId="3381" xr:uid="{D6FD662F-B607-41CE-BC60-B34513CCB284}"/>
    <cellStyle name="Normal 6 7 3 2 4" xfId="3382" xr:uid="{182A2BB5-E010-4051-80CF-934CD0E5F4E0}"/>
    <cellStyle name="Normal 6 7 3 3" xfId="1691" xr:uid="{5911A00E-C328-4341-B89C-8F2F000D95DB}"/>
    <cellStyle name="Normal 6 7 3 4" xfId="3383" xr:uid="{7FD98D2D-E65B-448B-A8E4-63A8B6AC4BD2}"/>
    <cellStyle name="Normal 6 7 3 5" xfId="3384" xr:uid="{AB3206B9-A835-475B-B7ED-DE5EB53C007A}"/>
    <cellStyle name="Normal 6 7 4" xfId="1692" xr:uid="{A5AF6230-6E2D-412C-8AE5-5C119528E7D8}"/>
    <cellStyle name="Normal 6 7 4 2" xfId="1693" xr:uid="{6BAAB11A-A880-487F-A30B-26FA952CBF6E}"/>
    <cellStyle name="Normal 6 7 4 3" xfId="3385" xr:uid="{C904C11B-4B99-4734-BD29-D0F618D3F0EE}"/>
    <cellStyle name="Normal 6 7 4 4" xfId="3386" xr:uid="{964A8279-9599-470B-9117-53B3606DC6AF}"/>
    <cellStyle name="Normal 6 7 5" xfId="1694" xr:uid="{E8A472A6-BA1B-421A-A539-9F5B3F11D2C0}"/>
    <cellStyle name="Normal 6 7 5 2" xfId="3387" xr:uid="{68AD17B6-18C9-4146-A9F7-5BABEF6A70E9}"/>
    <cellStyle name="Normal 6 7 5 3" xfId="3388" xr:uid="{29024DF4-7917-4963-B3AD-76B515B86688}"/>
    <cellStyle name="Normal 6 7 5 4" xfId="3389" xr:uid="{84A2FEAD-3F57-4288-A83F-0C9EC34A3B14}"/>
    <cellStyle name="Normal 6 7 6" xfId="3390" xr:uid="{3D3F7397-3314-4986-B943-CFE92CE17B0A}"/>
    <cellStyle name="Normal 6 7 7" xfId="3391" xr:uid="{18E35185-2CDF-4052-A180-C5EB86BA8B88}"/>
    <cellStyle name="Normal 6 7 8" xfId="3392" xr:uid="{BF92826D-6C1E-4142-A4B6-B10485110891}"/>
    <cellStyle name="Normal 6 8" xfId="345" xr:uid="{BA811F96-D027-4D32-B92C-1180FADB0B05}"/>
    <cellStyle name="Normal 6 8 2" xfId="673" xr:uid="{BA956DB8-2079-4085-8EFB-8BE8C8F3708E}"/>
    <cellStyle name="Normal 6 8 2 2" xfId="674" xr:uid="{FA3D2708-2C2A-4591-929B-EBC417B86CE3}"/>
    <cellStyle name="Normal 6 8 2 2 2" xfId="1695" xr:uid="{A1B24DE2-0128-4D53-B9A8-83830FA5DD65}"/>
    <cellStyle name="Normal 6 8 2 2 3" xfId="3393" xr:uid="{874554B7-B16A-4168-BE2C-B54E82921746}"/>
    <cellStyle name="Normal 6 8 2 2 4" xfId="3394" xr:uid="{96F171A6-3475-437C-B207-DCD6793213FF}"/>
    <cellStyle name="Normal 6 8 2 3" xfId="1696" xr:uid="{3E0D96BC-4A59-4760-AFA8-45AD67A4E75F}"/>
    <cellStyle name="Normal 6 8 2 4" xfId="3395" xr:uid="{C986531D-481C-41F4-A34B-2CEDFA2EE83E}"/>
    <cellStyle name="Normal 6 8 2 5" xfId="3396" xr:uid="{C52DB0C1-2BE2-4488-BF8B-A2B33B43784A}"/>
    <cellStyle name="Normal 6 8 3" xfId="675" xr:uid="{88EAB04D-5818-409C-984B-484090593364}"/>
    <cellStyle name="Normal 6 8 3 2" xfId="1697" xr:uid="{66E94408-4AF1-4304-BB5E-8AA5FC97B518}"/>
    <cellStyle name="Normal 6 8 3 3" xfId="3397" xr:uid="{B9D9F697-BA15-4538-9303-12CF1CBF226A}"/>
    <cellStyle name="Normal 6 8 3 4" xfId="3398" xr:uid="{0E0C9E33-76C0-4B6B-A885-3875D1941973}"/>
    <cellStyle name="Normal 6 8 4" xfId="1698" xr:uid="{7F772079-F0E7-4C4B-8386-82920DD13E8A}"/>
    <cellStyle name="Normal 6 8 4 2" xfId="3399" xr:uid="{E576C06F-AD24-454D-BF75-F784078947B2}"/>
    <cellStyle name="Normal 6 8 4 3" xfId="3400" xr:uid="{396CB780-EAED-47A8-9E99-4A9FAFE91BFE}"/>
    <cellStyle name="Normal 6 8 4 4" xfId="3401" xr:uid="{AE2E6306-083E-495C-A05B-6B4D1941A1C7}"/>
    <cellStyle name="Normal 6 8 5" xfId="3402" xr:uid="{28A99650-9D1E-47D6-9017-D96B8C5C13B3}"/>
    <cellStyle name="Normal 6 8 6" xfId="3403" xr:uid="{77BA91A9-8458-4C0A-B3C5-F915933D1956}"/>
    <cellStyle name="Normal 6 8 7" xfId="3404" xr:uid="{696A278A-F0B6-4822-A710-A597D93BDDD2}"/>
    <cellStyle name="Normal 6 9" xfId="346" xr:uid="{9199E549-7F08-4DDC-BB45-86B8D8E2FD8D}"/>
    <cellStyle name="Normal 6 9 2" xfId="676" xr:uid="{E4FB832B-DBDA-4D2B-A2F4-52648BD1DB0F}"/>
    <cellStyle name="Normal 6 9 2 2" xfId="1699" xr:uid="{46024E73-7E27-4619-8376-059B54BD62D7}"/>
    <cellStyle name="Normal 6 9 2 3" xfId="3405" xr:uid="{CA6E27C6-6BBA-4C24-BC70-DD4D23EFA74E}"/>
    <cellStyle name="Normal 6 9 2 4" xfId="3406" xr:uid="{645AB7D6-2A20-479F-804E-90F202D1E472}"/>
    <cellStyle name="Normal 6 9 3" xfId="1700" xr:uid="{864E565C-6AF3-4C7A-8839-1318C2EA07EA}"/>
    <cellStyle name="Normal 6 9 3 2" xfId="3407" xr:uid="{BF191A48-9F03-4384-BF0C-416C0F604A80}"/>
    <cellStyle name="Normal 6 9 3 3" xfId="3408" xr:uid="{F3EE1684-32CB-4DED-8A2F-FB6CBCCD4584}"/>
    <cellStyle name="Normal 6 9 3 4" xfId="3409" xr:uid="{CF2C9F97-9B68-49C4-A690-240028CD88AF}"/>
    <cellStyle name="Normal 6 9 4" xfId="3410" xr:uid="{B141D0E9-C259-4905-AC49-EFAE674F50AE}"/>
    <cellStyle name="Normal 6 9 5" xfId="3411" xr:uid="{ACD5B4F5-A49E-46A5-9760-D570D86E4C06}"/>
    <cellStyle name="Normal 6 9 6" xfId="3412" xr:uid="{8EDE004C-519E-4B83-95F3-5C287F185DEA}"/>
    <cellStyle name="Normal 7" xfId="128" xr:uid="{407706F2-11E0-4534-B953-CA53AAB6F77A}"/>
    <cellStyle name="Normal 7 10" xfId="1701" xr:uid="{86BE42B5-3B2D-40B7-ACBF-20A7F753DD52}"/>
    <cellStyle name="Normal 7 10 2" xfId="3413" xr:uid="{6988C424-E618-45BF-A5C3-7CF54E86A5F8}"/>
    <cellStyle name="Normal 7 10 3" xfId="3414" xr:uid="{E2FBBA0B-8403-4B1E-8B48-1E0E910E6E98}"/>
    <cellStyle name="Normal 7 10 4" xfId="3415" xr:uid="{03A2090A-963B-4D80-B934-FA926149311E}"/>
    <cellStyle name="Normal 7 11" xfId="3416" xr:uid="{BF235D60-E8B4-45DA-B551-48415241F4D4}"/>
    <cellStyle name="Normal 7 11 2" xfId="3417" xr:uid="{8D88FBFC-BC55-457B-BE45-FF709628AC9B}"/>
    <cellStyle name="Normal 7 11 3" xfId="3418" xr:uid="{6408E902-A4F4-4747-B07A-057850571F4A}"/>
    <cellStyle name="Normal 7 11 4" xfId="3419" xr:uid="{3C75E53C-E0BD-41B3-89A5-83506A784C92}"/>
    <cellStyle name="Normal 7 12" xfId="3420" xr:uid="{EF1E04B7-3563-4D1B-9317-4D2CFBC3253D}"/>
    <cellStyle name="Normal 7 12 2" xfId="3421" xr:uid="{25B8F4A6-362B-4C4F-8E5E-C7B7D9ED4FEE}"/>
    <cellStyle name="Normal 7 13" xfId="3422" xr:uid="{2CD08B08-D614-4CA0-B422-9A0C141DDF1C}"/>
    <cellStyle name="Normal 7 14" xfId="3423" xr:uid="{8376F021-DF26-4298-989D-EC333EAF26CD}"/>
    <cellStyle name="Normal 7 15" xfId="3424" xr:uid="{DDEAC49D-652B-48C8-910C-CD8199D767CA}"/>
    <cellStyle name="Normal 7 2" xfId="129" xr:uid="{542268B7-DF65-4798-93C0-A0021288735B}"/>
    <cellStyle name="Normal 7 2 10" xfId="3425" xr:uid="{DAFD4F17-4EA1-4DE5-A34D-D8D4E3636367}"/>
    <cellStyle name="Normal 7 2 11" xfId="3426" xr:uid="{DDD56305-9B33-40C0-BD9F-25FA9B4B179D}"/>
    <cellStyle name="Normal 7 2 2" xfId="130" xr:uid="{556DAE82-0366-4A8F-819E-700A5FC6AFCA}"/>
    <cellStyle name="Normal 7 2 2 2" xfId="131" xr:uid="{EE15C4FE-BACB-4AB6-A1B5-D89B1E49B992}"/>
    <cellStyle name="Normal 7 2 2 2 2" xfId="347" xr:uid="{CB5BDEFD-3EBC-4D42-B36D-9F58ED509C62}"/>
    <cellStyle name="Normal 7 2 2 2 2 2" xfId="677" xr:uid="{489B54C9-83BC-47C1-A839-F02D73E26436}"/>
    <cellStyle name="Normal 7 2 2 2 2 2 2" xfId="678" xr:uid="{91AA26B4-B813-4037-B7DA-A3FE06180A2C}"/>
    <cellStyle name="Normal 7 2 2 2 2 2 2 2" xfId="1702" xr:uid="{B57207B7-1F34-47D2-A280-CEAF02C14EA4}"/>
    <cellStyle name="Normal 7 2 2 2 2 2 2 2 2" xfId="1703" xr:uid="{8F8BA80B-BD82-47EC-98E3-B83A51AA3A64}"/>
    <cellStyle name="Normal 7 2 2 2 2 2 2 3" xfId="1704" xr:uid="{33BB1207-CF12-4507-8C79-FF988AF9D944}"/>
    <cellStyle name="Normal 7 2 2 2 2 2 3" xfId="1705" xr:uid="{97B9E145-3F11-4170-8426-B031BB5E991B}"/>
    <cellStyle name="Normal 7 2 2 2 2 2 3 2" xfId="1706" xr:uid="{7536EF49-65B1-42C3-9E0B-12D195F95670}"/>
    <cellStyle name="Normal 7 2 2 2 2 2 4" xfId="1707" xr:uid="{AC429564-F8CF-4984-8DC9-3F8C04E2C174}"/>
    <cellStyle name="Normal 7 2 2 2 2 3" xfId="679" xr:uid="{89BD4BAB-A687-42AA-8E9C-C23CC228A1BA}"/>
    <cellStyle name="Normal 7 2 2 2 2 3 2" xfId="1708" xr:uid="{0951F4EE-35FB-4C61-8835-1E1D56DCC763}"/>
    <cellStyle name="Normal 7 2 2 2 2 3 2 2" xfId="1709" xr:uid="{F7EDFDEE-159D-4FA6-AC5E-C45AE331DDD5}"/>
    <cellStyle name="Normal 7 2 2 2 2 3 3" xfId="1710" xr:uid="{05A9A1A1-4D84-425D-8D34-CDFCB37A5F3D}"/>
    <cellStyle name="Normal 7 2 2 2 2 3 4" xfId="3427" xr:uid="{C51455BD-B9E3-4720-852C-57FCA62EE5DF}"/>
    <cellStyle name="Normal 7 2 2 2 2 4" xfId="1711" xr:uid="{88A34655-A203-4C98-9D0A-D7411647683E}"/>
    <cellStyle name="Normal 7 2 2 2 2 4 2" xfId="1712" xr:uid="{0C1FBE53-C33C-4CCA-8A16-72CD5377B8B2}"/>
    <cellStyle name="Normal 7 2 2 2 2 5" xfId="1713" xr:uid="{25F502E5-AE8E-4F54-8B1A-641BD105B9A2}"/>
    <cellStyle name="Normal 7 2 2 2 2 6" xfId="3428" xr:uid="{482B393E-D732-4F21-B32D-52599D81FE73}"/>
    <cellStyle name="Normal 7 2 2 2 3" xfId="348" xr:uid="{C6823596-453A-4EF4-ABC8-A549F5C58D6A}"/>
    <cellStyle name="Normal 7 2 2 2 3 2" xfId="680" xr:uid="{8DEE4687-3770-45CD-B4FD-0E1B6DAED5D2}"/>
    <cellStyle name="Normal 7 2 2 2 3 2 2" xfId="681" xr:uid="{0B24397F-1F15-4E8A-9D3C-5D8AA4F9B32E}"/>
    <cellStyle name="Normal 7 2 2 2 3 2 2 2" xfId="1714" xr:uid="{1EA43376-FE38-42A5-824E-8CBAC7E7BCC0}"/>
    <cellStyle name="Normal 7 2 2 2 3 2 2 2 2" xfId="1715" xr:uid="{431A95FE-267F-4A8E-B5B0-07A298C4AFCE}"/>
    <cellStyle name="Normal 7 2 2 2 3 2 2 3" xfId="1716" xr:uid="{222A270D-CA46-48B0-B379-3DA03A357635}"/>
    <cellStyle name="Normal 7 2 2 2 3 2 3" xfId="1717" xr:uid="{1F49944A-6A77-486C-BE77-2ABDE499ACB1}"/>
    <cellStyle name="Normal 7 2 2 2 3 2 3 2" xfId="1718" xr:uid="{90EAAF6A-1CEB-4074-8832-8B375AC425DD}"/>
    <cellStyle name="Normal 7 2 2 2 3 2 4" xfId="1719" xr:uid="{3E7FAF5B-D4B9-4042-9954-AB6253C4B3DC}"/>
    <cellStyle name="Normal 7 2 2 2 3 3" xfId="682" xr:uid="{0EF01656-B2DF-47CE-AD38-F4866ACA41C5}"/>
    <cellStyle name="Normal 7 2 2 2 3 3 2" xfId="1720" xr:uid="{95AC957A-4565-42DC-B8B1-A802B30BF631}"/>
    <cellStyle name="Normal 7 2 2 2 3 3 2 2" xfId="1721" xr:uid="{8BBC5192-368C-436D-BF38-D6E53BB6ADF6}"/>
    <cellStyle name="Normal 7 2 2 2 3 3 3" xfId="1722" xr:uid="{F72DB434-3A33-4692-ADD7-6933E302CED4}"/>
    <cellStyle name="Normal 7 2 2 2 3 4" xfId="1723" xr:uid="{2B7E4553-7CFE-47F2-88E2-63472A5463E2}"/>
    <cellStyle name="Normal 7 2 2 2 3 4 2" xfId="1724" xr:uid="{6824DFB8-3FED-4BDD-B0A6-71AC685789C4}"/>
    <cellStyle name="Normal 7 2 2 2 3 5" xfId="1725" xr:uid="{E23E5F9B-549A-43FB-B020-D2D3F489829F}"/>
    <cellStyle name="Normal 7 2 2 2 4" xfId="683" xr:uid="{6E2CD308-BD64-4438-9EE3-4FB1F48B332D}"/>
    <cellStyle name="Normal 7 2 2 2 4 2" xfId="684" xr:uid="{73C2905D-E834-4D3A-950D-A9FB0629E5A3}"/>
    <cellStyle name="Normal 7 2 2 2 4 2 2" xfId="1726" xr:uid="{DD0F0777-8CD1-475E-B757-94F956C1636E}"/>
    <cellStyle name="Normal 7 2 2 2 4 2 2 2" xfId="1727" xr:uid="{928CA659-F7FE-4539-96B7-8823B4B43639}"/>
    <cellStyle name="Normal 7 2 2 2 4 2 3" xfId="1728" xr:uid="{4FC90961-0696-448D-8932-2F5B85C91363}"/>
    <cellStyle name="Normal 7 2 2 2 4 3" xfId="1729" xr:uid="{6B0FA877-D61B-4E2B-8D5C-3BEDF0334CC3}"/>
    <cellStyle name="Normal 7 2 2 2 4 3 2" xfId="1730" xr:uid="{29B4EA0C-E850-4197-95FD-11EE6F192627}"/>
    <cellStyle name="Normal 7 2 2 2 4 4" xfId="1731" xr:uid="{E593D2B8-8C90-4C93-9BEB-2AF5F5ADB102}"/>
    <cellStyle name="Normal 7 2 2 2 5" xfId="685" xr:uid="{F227E49F-F7C2-4F7B-9220-A5875FC8200B}"/>
    <cellStyle name="Normal 7 2 2 2 5 2" xfId="1732" xr:uid="{BBF3810A-F31C-47AC-8BD5-9D4AF225B9D4}"/>
    <cellStyle name="Normal 7 2 2 2 5 2 2" xfId="1733" xr:uid="{7C8862D3-AE54-4BE5-89B2-C231617DA024}"/>
    <cellStyle name="Normal 7 2 2 2 5 3" xfId="1734" xr:uid="{0AF10E85-195F-4454-B39A-6E688ED34373}"/>
    <cellStyle name="Normal 7 2 2 2 5 4" xfId="3429" xr:uid="{A20E24F7-7826-4EF9-8928-AB8ED4077D6A}"/>
    <cellStyle name="Normal 7 2 2 2 6" xfId="1735" xr:uid="{C742A2B2-F645-4207-ABB6-55885B709AEB}"/>
    <cellStyle name="Normal 7 2 2 2 6 2" xfId="1736" xr:uid="{E0FD458A-F0C4-432A-B807-55F679567F59}"/>
    <cellStyle name="Normal 7 2 2 2 7" xfId="1737" xr:uid="{EFC7BBB7-3E14-41D3-A3E1-28411E1D797E}"/>
    <cellStyle name="Normal 7 2 2 2 8" xfId="3430" xr:uid="{C2C3D16E-4847-4204-81E5-46AF8AD3EA71}"/>
    <cellStyle name="Normal 7 2 2 3" xfId="349" xr:uid="{C40E5363-46A4-4CF2-BE39-AF7A4783A4DF}"/>
    <cellStyle name="Normal 7 2 2 3 2" xfId="686" xr:uid="{D3F19E76-698E-47FD-85A8-9070B57478AD}"/>
    <cellStyle name="Normal 7 2 2 3 2 2" xfId="687" xr:uid="{504349F4-A253-46AC-8349-45B87AF4291C}"/>
    <cellStyle name="Normal 7 2 2 3 2 2 2" xfId="1738" xr:uid="{6AB8DB00-33F5-4FA4-9E7A-BACA3E2541C1}"/>
    <cellStyle name="Normal 7 2 2 3 2 2 2 2" xfId="1739" xr:uid="{E3DB384B-D406-46F1-8E62-784F9C7ABC5C}"/>
    <cellStyle name="Normal 7 2 2 3 2 2 3" xfId="1740" xr:uid="{D0C3AAF2-7B3F-43F3-A1F7-7C9D3404CA4C}"/>
    <cellStyle name="Normal 7 2 2 3 2 3" xfId="1741" xr:uid="{E7DD7361-9637-470D-8436-D6AE2B76C64C}"/>
    <cellStyle name="Normal 7 2 2 3 2 3 2" xfId="1742" xr:uid="{B518D51A-F7F5-48E4-B9BB-3BE4DAF5B27F}"/>
    <cellStyle name="Normal 7 2 2 3 2 4" xfId="1743" xr:uid="{67054506-8028-4A41-98C3-4AF3C5FE8F35}"/>
    <cellStyle name="Normal 7 2 2 3 3" xfId="688" xr:uid="{31BF03E7-D6C3-4D2D-A530-A0CC3D58EBE9}"/>
    <cellStyle name="Normal 7 2 2 3 3 2" xfId="1744" xr:uid="{A2C7ACFE-4072-48DF-8CC8-0A427CAA2D8C}"/>
    <cellStyle name="Normal 7 2 2 3 3 2 2" xfId="1745" xr:uid="{034CCC3E-9E11-4F6A-B4D5-214B74BE1FD3}"/>
    <cellStyle name="Normal 7 2 2 3 3 3" xfId="1746" xr:uid="{E4C12530-5A31-4EB7-B18A-C2B4FBA2859C}"/>
    <cellStyle name="Normal 7 2 2 3 3 4" xfId="3431" xr:uid="{49DBEEAF-FC9C-444A-BA85-3C054907F65E}"/>
    <cellStyle name="Normal 7 2 2 3 4" xfId="1747" xr:uid="{67ABA932-43C5-48DD-8CCF-9CEF8AB8D396}"/>
    <cellStyle name="Normal 7 2 2 3 4 2" xfId="1748" xr:uid="{ADF41E5E-6169-40DF-9DC7-76D0542F5C4E}"/>
    <cellStyle name="Normal 7 2 2 3 5" xfId="1749" xr:uid="{850518AF-772C-45EF-AD76-4281DEEEC4AC}"/>
    <cellStyle name="Normal 7 2 2 3 6" xfId="3432" xr:uid="{4B5EA77E-D933-458B-B013-D0D3846E8CA2}"/>
    <cellStyle name="Normal 7 2 2 4" xfId="350" xr:uid="{74D6F1A9-BA4A-44BC-BB84-CD1F9C9E4B6C}"/>
    <cellStyle name="Normal 7 2 2 4 2" xfId="689" xr:uid="{94A13203-BCB7-4D4C-9239-53D9D320CC02}"/>
    <cellStyle name="Normal 7 2 2 4 2 2" xfId="690" xr:uid="{D97978FE-629D-4607-AA98-62A403D7AFBC}"/>
    <cellStyle name="Normal 7 2 2 4 2 2 2" xfId="1750" xr:uid="{7D012415-D30A-443F-A203-58B373A18D85}"/>
    <cellStyle name="Normal 7 2 2 4 2 2 2 2" xfId="1751" xr:uid="{FF20D4B1-82E1-494A-BB7E-C6F31A30E55C}"/>
    <cellStyle name="Normal 7 2 2 4 2 2 3" xfId="1752" xr:uid="{88F10EE0-5EF9-4578-B0F9-49474E9E1351}"/>
    <cellStyle name="Normal 7 2 2 4 2 3" xfId="1753" xr:uid="{F791B3A0-C8D4-4E36-BDD6-A96DC18DDF96}"/>
    <cellStyle name="Normal 7 2 2 4 2 3 2" xfId="1754" xr:uid="{D51F9EB8-C77D-406C-8B71-5F82911BE0D3}"/>
    <cellStyle name="Normal 7 2 2 4 2 4" xfId="1755" xr:uid="{3C017B92-2058-466C-A208-E4209607FC68}"/>
    <cellStyle name="Normal 7 2 2 4 3" xfId="691" xr:uid="{9A4B2E2D-D38F-417C-99D2-D66CF27C813B}"/>
    <cellStyle name="Normal 7 2 2 4 3 2" xfId="1756" xr:uid="{4F6CBB4E-20FD-4FBF-88D2-8219D2D48DCF}"/>
    <cellStyle name="Normal 7 2 2 4 3 2 2" xfId="1757" xr:uid="{FDB2FC46-7CEE-4B4B-B875-3F35D302712F}"/>
    <cellStyle name="Normal 7 2 2 4 3 3" xfId="1758" xr:uid="{72104C82-F410-4134-AA57-EB3DC2A75A99}"/>
    <cellStyle name="Normal 7 2 2 4 4" xfId="1759" xr:uid="{AD3EF54C-C8BE-42AA-AB72-0ECB4C00E063}"/>
    <cellStyle name="Normal 7 2 2 4 4 2" xfId="1760" xr:uid="{56797A19-9900-434B-8766-59F30C8EA09D}"/>
    <cellStyle name="Normal 7 2 2 4 5" xfId="1761" xr:uid="{C6735861-7A55-4D44-89C2-5EB44F64272F}"/>
    <cellStyle name="Normal 7 2 2 5" xfId="351" xr:uid="{9B17706D-492F-42A4-B2EE-DD8B370B26CD}"/>
    <cellStyle name="Normal 7 2 2 5 2" xfId="692" xr:uid="{F3438893-298B-495F-B2B6-D73F69E22F75}"/>
    <cellStyle name="Normal 7 2 2 5 2 2" xfId="1762" xr:uid="{2605E9BD-67E6-4FFC-9896-DD8984669A75}"/>
    <cellStyle name="Normal 7 2 2 5 2 2 2" xfId="1763" xr:uid="{F32289B2-10D2-4766-87C8-5FD7C0A2E04F}"/>
    <cellStyle name="Normal 7 2 2 5 2 3" xfId="1764" xr:uid="{BA46CB11-A3A1-4F9B-90E8-802AD05FA821}"/>
    <cellStyle name="Normal 7 2 2 5 3" xfId="1765" xr:uid="{DC5DB765-5225-46D2-87BE-9BB360D3B953}"/>
    <cellStyle name="Normal 7 2 2 5 3 2" xfId="1766" xr:uid="{3C4D2C7F-21AC-4123-A4B8-899B631CD0E0}"/>
    <cellStyle name="Normal 7 2 2 5 4" xfId="1767" xr:uid="{3AD1ECE4-34E1-405F-BB07-6F70ED15499F}"/>
    <cellStyle name="Normal 7 2 2 6" xfId="693" xr:uid="{DCF07748-0EA0-4A1A-ADA5-899D89ED51F9}"/>
    <cellStyle name="Normal 7 2 2 6 2" xfId="1768" xr:uid="{F32D48B0-FCCE-4979-B24C-DDFB98F57227}"/>
    <cellStyle name="Normal 7 2 2 6 2 2" xfId="1769" xr:uid="{6F454CF4-6931-4427-850B-3942CEB79542}"/>
    <cellStyle name="Normal 7 2 2 6 3" xfId="1770" xr:uid="{765C12CC-8B9F-4A4F-826E-60EB61C5E04D}"/>
    <cellStyle name="Normal 7 2 2 6 4" xfId="3433" xr:uid="{C362C4A6-0425-41C9-849A-492A17A2482F}"/>
    <cellStyle name="Normal 7 2 2 7" xfId="1771" xr:uid="{581ED8DB-D1E8-4AA8-889A-0BE4A2E43785}"/>
    <cellStyle name="Normal 7 2 2 7 2" xfId="1772" xr:uid="{E78DB429-8136-4AA4-A867-2B9116390723}"/>
    <cellStyle name="Normal 7 2 2 8" xfId="1773" xr:uid="{D7A011C8-AF37-4E10-931F-8A0ED4A2AFA3}"/>
    <cellStyle name="Normal 7 2 2 9" xfId="3434" xr:uid="{A621FA3F-4869-4E4B-A11C-3C22BECD3C7F}"/>
    <cellStyle name="Normal 7 2 3" xfId="132" xr:uid="{43FDDF1B-F080-4427-841C-C965505F42E7}"/>
    <cellStyle name="Normal 7 2 3 2" xfId="133" xr:uid="{7D2626C0-0C6A-4CFB-9579-F0939569992A}"/>
    <cellStyle name="Normal 7 2 3 2 2" xfId="694" xr:uid="{02FDB166-8A12-41D2-927B-73FD74C4EBCB}"/>
    <cellStyle name="Normal 7 2 3 2 2 2" xfId="695" xr:uid="{C78F6CFE-E8A2-4BCF-A109-753DAD484E69}"/>
    <cellStyle name="Normal 7 2 3 2 2 2 2" xfId="1774" xr:uid="{197E35F5-C3C4-48DE-ACF4-AB408D39E2C8}"/>
    <cellStyle name="Normal 7 2 3 2 2 2 2 2" xfId="1775" xr:uid="{D8E3D610-52B9-4CD8-A1EF-17B4A5DF4995}"/>
    <cellStyle name="Normal 7 2 3 2 2 2 3" xfId="1776" xr:uid="{67F9A93F-EB72-499C-80C8-972F7138C3E1}"/>
    <cellStyle name="Normal 7 2 3 2 2 3" xfId="1777" xr:uid="{000C6A29-2E98-4D28-B78A-9BBE4B5C6DA4}"/>
    <cellStyle name="Normal 7 2 3 2 2 3 2" xfId="1778" xr:uid="{08DB584A-08F5-426E-A9E3-24BA85AE6AFF}"/>
    <cellStyle name="Normal 7 2 3 2 2 4" xfId="1779" xr:uid="{4020F693-3FE6-413C-A2AE-D0D0AED71562}"/>
    <cellStyle name="Normal 7 2 3 2 3" xfId="696" xr:uid="{EEA6F8E1-4582-483D-88C1-19B6132E21FA}"/>
    <cellStyle name="Normal 7 2 3 2 3 2" xfId="1780" xr:uid="{30B29482-7A76-48BA-BCD9-92272B14E0B8}"/>
    <cellStyle name="Normal 7 2 3 2 3 2 2" xfId="1781" xr:uid="{233B3151-915C-4F04-A5F6-847810C8DF59}"/>
    <cellStyle name="Normal 7 2 3 2 3 3" xfId="1782" xr:uid="{2ABEFDF0-50B3-4C64-934E-48EF180C6FF8}"/>
    <cellStyle name="Normal 7 2 3 2 3 4" xfId="3435" xr:uid="{EA422A0A-8222-4011-B417-563F34A28043}"/>
    <cellStyle name="Normal 7 2 3 2 4" xfId="1783" xr:uid="{794714F5-739C-4D48-AAAB-23783E780CC0}"/>
    <cellStyle name="Normal 7 2 3 2 4 2" xfId="1784" xr:uid="{2E29D041-AD38-466C-96E9-4619D0387E17}"/>
    <cellStyle name="Normal 7 2 3 2 5" xfId="1785" xr:uid="{5F05BC9A-99B7-4C6F-91BD-FBF0E062582B}"/>
    <cellStyle name="Normal 7 2 3 2 6" xfId="3436" xr:uid="{74EE2198-E1F6-4FBB-BBB2-42F88BAC6E84}"/>
    <cellStyle name="Normal 7 2 3 3" xfId="352" xr:uid="{8D2B73C6-08C5-4C2B-B0BD-D87F9070C135}"/>
    <cellStyle name="Normal 7 2 3 3 2" xfId="697" xr:uid="{8AC0DCBD-BCEB-4B63-AC2B-E2BCFB252BA6}"/>
    <cellStyle name="Normal 7 2 3 3 2 2" xfId="698" xr:uid="{66467FBB-BA27-4977-A166-C58889F3171C}"/>
    <cellStyle name="Normal 7 2 3 3 2 2 2" xfId="1786" xr:uid="{D4FFC47F-3E22-43AE-8454-639D02B34FB9}"/>
    <cellStyle name="Normal 7 2 3 3 2 2 2 2" xfId="1787" xr:uid="{608119C7-06BE-481E-B201-AA3FB746BC5F}"/>
    <cellStyle name="Normal 7 2 3 3 2 2 3" xfId="1788" xr:uid="{E34BE4B1-6B9A-4DC3-9827-757EBE941B04}"/>
    <cellStyle name="Normal 7 2 3 3 2 3" xfId="1789" xr:uid="{71D39047-599C-4D3E-A729-8FAA32B3CE46}"/>
    <cellStyle name="Normal 7 2 3 3 2 3 2" xfId="1790" xr:uid="{6CAFE08E-6B18-4EB3-A5C3-8F74B28F806B}"/>
    <cellStyle name="Normal 7 2 3 3 2 4" xfId="1791" xr:uid="{3CF0DF17-8FAA-4E50-8B0C-A3E73BA391B6}"/>
    <cellStyle name="Normal 7 2 3 3 3" xfId="699" xr:uid="{A61FEF82-3477-4419-92AE-068DDCE82B14}"/>
    <cellStyle name="Normal 7 2 3 3 3 2" xfId="1792" xr:uid="{BBCF0302-2518-4773-8ED0-8024507A19D3}"/>
    <cellStyle name="Normal 7 2 3 3 3 2 2" xfId="1793" xr:uid="{CEA6AB56-0E27-4E24-B715-6FD61FDCCD5B}"/>
    <cellStyle name="Normal 7 2 3 3 3 3" xfId="1794" xr:uid="{9A7DA73D-EAEF-474D-B2DA-2C94912782FD}"/>
    <cellStyle name="Normal 7 2 3 3 4" xfId="1795" xr:uid="{AA7DD0F2-1DDC-48B5-9349-628C52CA9224}"/>
    <cellStyle name="Normal 7 2 3 3 4 2" xfId="1796" xr:uid="{2063D144-B538-4763-A8EB-4CE74ABE9913}"/>
    <cellStyle name="Normal 7 2 3 3 5" xfId="1797" xr:uid="{59D3075E-AE56-4894-B958-934BC2B00345}"/>
    <cellStyle name="Normal 7 2 3 4" xfId="353" xr:uid="{EF174D5D-1225-47B8-95C0-A2A6EDC80264}"/>
    <cellStyle name="Normal 7 2 3 4 2" xfId="700" xr:uid="{ABB27546-8A34-4392-AAB2-95D22A268EC0}"/>
    <cellStyle name="Normal 7 2 3 4 2 2" xfId="1798" xr:uid="{B251175C-E567-4CBC-B82B-29F22F0EFDDF}"/>
    <cellStyle name="Normal 7 2 3 4 2 2 2" xfId="1799" xr:uid="{2D71499F-60ED-4F3C-977D-B68E9E9D10EB}"/>
    <cellStyle name="Normal 7 2 3 4 2 3" xfId="1800" xr:uid="{4CCF95F8-F022-42A6-B3A7-477AF10B4CDC}"/>
    <cellStyle name="Normal 7 2 3 4 3" xfId="1801" xr:uid="{D924899D-2445-46F5-8102-166569471943}"/>
    <cellStyle name="Normal 7 2 3 4 3 2" xfId="1802" xr:uid="{D8061BCC-49A0-464A-8DB0-BABBAE907F6C}"/>
    <cellStyle name="Normal 7 2 3 4 4" xfId="1803" xr:uid="{0D3F7E3C-E34C-4F9A-B2EF-55F70A26CBD3}"/>
    <cellStyle name="Normal 7 2 3 5" xfId="701" xr:uid="{99BA6AEB-146E-4959-A8C1-FAD309039F2D}"/>
    <cellStyle name="Normal 7 2 3 5 2" xfId="1804" xr:uid="{BF52267C-82F0-4470-9828-6121B2049E68}"/>
    <cellStyle name="Normal 7 2 3 5 2 2" xfId="1805" xr:uid="{A4F00483-7756-481E-B0BC-441EBE655434}"/>
    <cellStyle name="Normal 7 2 3 5 3" xfId="1806" xr:uid="{A978028C-7ABD-4AB8-8857-7B804C2AA02A}"/>
    <cellStyle name="Normal 7 2 3 5 4" xfId="3437" xr:uid="{58B62AAC-DF6E-48B2-8B2A-A33A13097772}"/>
    <cellStyle name="Normal 7 2 3 6" xfId="1807" xr:uid="{B9F6B117-0C2F-4326-A25F-ED4049A8A6FF}"/>
    <cellStyle name="Normal 7 2 3 6 2" xfId="1808" xr:uid="{D7A27082-85D9-43EE-A2D4-90A2D1F77D23}"/>
    <cellStyle name="Normal 7 2 3 7" xfId="1809" xr:uid="{CBE134BC-BFAD-443D-B9A3-08CAF003FE76}"/>
    <cellStyle name="Normal 7 2 3 8" xfId="3438" xr:uid="{019FAA16-15EC-4B42-99BF-5ABDD09D8BA4}"/>
    <cellStyle name="Normal 7 2 4" xfId="134" xr:uid="{3247D466-8959-4D4F-A7F9-22338AB8CD55}"/>
    <cellStyle name="Normal 7 2 4 2" xfId="448" xr:uid="{203CE5BE-FB05-4BB2-84AA-757A0D8E814C}"/>
    <cellStyle name="Normal 7 2 4 2 2" xfId="702" xr:uid="{711C2A69-C395-48C0-A9CB-75F47347E214}"/>
    <cellStyle name="Normal 7 2 4 2 2 2" xfId="1810" xr:uid="{E3A07417-D1B3-42EA-834F-E21E171FB4C6}"/>
    <cellStyle name="Normal 7 2 4 2 2 2 2" xfId="1811" xr:uid="{124572CA-FCB5-420E-B99F-D07E1BF27E6C}"/>
    <cellStyle name="Normal 7 2 4 2 2 3" xfId="1812" xr:uid="{400FA0E9-7CC4-4049-95B8-919586C62A6C}"/>
    <cellStyle name="Normal 7 2 4 2 2 4" xfId="3439" xr:uid="{9D08D72A-E085-4DE1-AC31-F7A406B5A929}"/>
    <cellStyle name="Normal 7 2 4 2 3" xfId="1813" xr:uid="{54B4833C-7465-45DE-B9D6-5E8D822AB69D}"/>
    <cellStyle name="Normal 7 2 4 2 3 2" xfId="1814" xr:uid="{6BC7F434-F58F-4CE6-B330-9874556D763E}"/>
    <cellStyle name="Normal 7 2 4 2 4" xfId="1815" xr:uid="{3853ED42-3C68-4537-AD97-F8FC8B29C16E}"/>
    <cellStyle name="Normal 7 2 4 2 5" xfId="3440" xr:uid="{C8FAA8E4-26B1-43F9-A8C0-6DB88BC86BD5}"/>
    <cellStyle name="Normal 7 2 4 3" xfId="703" xr:uid="{44F2D640-1D7E-41BB-A973-8B0873AF777C}"/>
    <cellStyle name="Normal 7 2 4 3 2" xfId="1816" xr:uid="{DB26C8E5-F4AF-496D-875C-856D3EDD3327}"/>
    <cellStyle name="Normal 7 2 4 3 2 2" xfId="1817" xr:uid="{B62DE6AB-0B07-4B4C-A177-4D3DC789B8F7}"/>
    <cellStyle name="Normal 7 2 4 3 3" xfId="1818" xr:uid="{2B0B4BC8-7E3A-4934-8B9A-92EE391F4878}"/>
    <cellStyle name="Normal 7 2 4 3 4" xfId="3441" xr:uid="{6658263E-C5CB-4F64-8FEB-81255001F342}"/>
    <cellStyle name="Normal 7 2 4 4" xfId="1819" xr:uid="{692650AD-E5AE-4DF9-8FA2-2ECF85BC5DE0}"/>
    <cellStyle name="Normal 7 2 4 4 2" xfId="1820" xr:uid="{84C9ABF2-B80F-4A5E-89EE-BE46497215CC}"/>
    <cellStyle name="Normal 7 2 4 4 3" xfId="3442" xr:uid="{07072863-7697-4F49-90C9-71D18A157FFF}"/>
    <cellStyle name="Normal 7 2 4 4 4" xfId="3443" xr:uid="{508C65B6-4D54-46C1-BB5E-0CD6B275AB4A}"/>
    <cellStyle name="Normal 7 2 4 5" xfId="1821" xr:uid="{BAD9A1B5-6712-41A1-A8DE-541DC4A09EDE}"/>
    <cellStyle name="Normal 7 2 4 6" xfId="3444" xr:uid="{1A25A780-A198-404D-B3BB-A00CE7D9DF9A}"/>
    <cellStyle name="Normal 7 2 4 7" xfId="3445" xr:uid="{06729273-B158-49F0-9969-E21FC161CA68}"/>
    <cellStyle name="Normal 7 2 5" xfId="354" xr:uid="{4540FBA3-D664-4786-AF6B-E7C1354A6D36}"/>
    <cellStyle name="Normal 7 2 5 2" xfId="704" xr:uid="{76BCBA5B-1A55-4B83-A9D7-DB71C6FC3BFF}"/>
    <cellStyle name="Normal 7 2 5 2 2" xfId="705" xr:uid="{2DFDCA8F-E87A-4A98-B719-6DEB1EB5E71C}"/>
    <cellStyle name="Normal 7 2 5 2 2 2" xfId="1822" xr:uid="{FEB3A6D6-E845-4B73-A91B-22F394A87B0D}"/>
    <cellStyle name="Normal 7 2 5 2 2 2 2" xfId="1823" xr:uid="{B6AD9FFB-617B-4BF5-8BED-B461B3A76DA5}"/>
    <cellStyle name="Normal 7 2 5 2 2 3" xfId="1824" xr:uid="{45B5CC33-FFF3-4AB0-9FEE-59542DEBCD78}"/>
    <cellStyle name="Normal 7 2 5 2 3" xfId="1825" xr:uid="{875CA324-CA33-4543-9FEB-787E205A2528}"/>
    <cellStyle name="Normal 7 2 5 2 3 2" xfId="1826" xr:uid="{2ADBADCC-1E3A-41BC-AA83-18B499BA8C1D}"/>
    <cellStyle name="Normal 7 2 5 2 4" xfId="1827" xr:uid="{AE25B5AD-8834-4785-9A02-99931CE914A1}"/>
    <cellStyle name="Normal 7 2 5 3" xfId="706" xr:uid="{C443E643-4DC9-4DD3-86E2-4EBD531676DC}"/>
    <cellStyle name="Normal 7 2 5 3 2" xfId="1828" xr:uid="{D4E8B2BD-09C5-4058-B1AD-AE65F234A8C3}"/>
    <cellStyle name="Normal 7 2 5 3 2 2" xfId="1829" xr:uid="{4E7D3764-1FEE-4286-8F76-ED34EE47A3DE}"/>
    <cellStyle name="Normal 7 2 5 3 3" xfId="1830" xr:uid="{3F1A0950-5E1A-46EC-B42F-33031BA76644}"/>
    <cellStyle name="Normal 7 2 5 3 4" xfId="3446" xr:uid="{54B9E935-63D6-4C25-A590-795DB7DDA689}"/>
    <cellStyle name="Normal 7 2 5 4" xfId="1831" xr:uid="{52F36E32-5296-429D-A7FA-1D5D7697C59B}"/>
    <cellStyle name="Normal 7 2 5 4 2" xfId="1832" xr:uid="{D197186E-9711-4AF3-9AD2-0193D27031D5}"/>
    <cellStyle name="Normal 7 2 5 5" xfId="1833" xr:uid="{B93B0E3E-14D5-486F-B6A9-C74B1135C395}"/>
    <cellStyle name="Normal 7 2 5 6" xfId="3447" xr:uid="{BCBE4DF0-5B17-49B3-838C-EE1C3E3D71FD}"/>
    <cellStyle name="Normal 7 2 6" xfId="355" xr:uid="{62B9414B-5A8D-4394-B7B9-9117321EC49B}"/>
    <cellStyle name="Normal 7 2 6 2" xfId="707" xr:uid="{754A21B8-1F4B-4125-98C5-D1491CAF8E77}"/>
    <cellStyle name="Normal 7 2 6 2 2" xfId="1834" xr:uid="{E018903C-C7C6-4BFB-B9A7-7A1A9AB3CA31}"/>
    <cellStyle name="Normal 7 2 6 2 2 2" xfId="1835" xr:uid="{B207D80F-B5A6-464A-BFFC-B72591C5387B}"/>
    <cellStyle name="Normal 7 2 6 2 3" xfId="1836" xr:uid="{F82BE1B0-336D-46E7-BE40-A4207007A854}"/>
    <cellStyle name="Normal 7 2 6 2 4" xfId="3448" xr:uid="{A0ED76D3-C915-4DAB-8E04-CA217A393232}"/>
    <cellStyle name="Normal 7 2 6 3" xfId="1837" xr:uid="{017688EE-198B-4ECF-A301-897804EA9733}"/>
    <cellStyle name="Normal 7 2 6 3 2" xfId="1838" xr:uid="{DB91E3E3-F805-4C2E-A257-4E56C9E69D81}"/>
    <cellStyle name="Normal 7 2 6 4" xfId="1839" xr:uid="{D4637CB1-9E35-4211-9410-2BF8FC9FC853}"/>
    <cellStyle name="Normal 7 2 6 5" xfId="3449" xr:uid="{9566B513-C3EC-476D-AC2A-5CA06640EBC2}"/>
    <cellStyle name="Normal 7 2 7" xfId="708" xr:uid="{A2552B6A-2ADB-409E-8486-4BFBEA1C4F44}"/>
    <cellStyle name="Normal 7 2 7 2" xfId="1840" xr:uid="{3004ABCE-51A1-4C26-B98E-E88223D1495A}"/>
    <cellStyle name="Normal 7 2 7 2 2" xfId="1841" xr:uid="{FF17B878-51DC-4400-BB60-3B2966A3156F}"/>
    <cellStyle name="Normal 7 2 7 2 3" xfId="4409" xr:uid="{E9C0EEAA-E245-4360-9960-EB7325565851}"/>
    <cellStyle name="Normal 7 2 7 3" xfId="1842" xr:uid="{E49979B2-C0B7-42D1-B0F0-4887E768D3C5}"/>
    <cellStyle name="Normal 7 2 7 4" xfId="3450" xr:uid="{8035DF7E-DEC9-48B7-8652-35A7CF778E59}"/>
    <cellStyle name="Normal 7 2 7 4 2" xfId="4579" xr:uid="{6223347D-76A7-474E-96B1-F78026C72E45}"/>
    <cellStyle name="Normal 7 2 7 4 3" xfId="4686" xr:uid="{7FB21FF8-08B1-4CDE-9582-785F0D099C06}"/>
    <cellStyle name="Normal 7 2 7 4 4" xfId="4608" xr:uid="{223CDD38-A62E-430A-8B4D-427E22CF3F79}"/>
    <cellStyle name="Normal 7 2 8" xfId="1843" xr:uid="{D92E0AD5-3CDE-4C05-B0CE-D73FDF1FCA6D}"/>
    <cellStyle name="Normal 7 2 8 2" xfId="1844" xr:uid="{AF54414D-4171-4EE4-9F0B-3C0606E3D284}"/>
    <cellStyle name="Normal 7 2 8 3" xfId="3451" xr:uid="{3220078F-378D-42FB-B237-E42DC17850B2}"/>
    <cellStyle name="Normal 7 2 8 4" xfId="3452" xr:uid="{B4C1ACEF-29FD-4DAD-8C02-C46989B7B5A1}"/>
    <cellStyle name="Normal 7 2 9" xfId="1845" xr:uid="{2EC02084-AF25-40A2-A8F3-7074D192A42A}"/>
    <cellStyle name="Normal 7 3" xfId="135" xr:uid="{D2760566-8EB6-4A7E-B6DA-0097D85DDEC7}"/>
    <cellStyle name="Normal 7 3 10" xfId="3453" xr:uid="{44959244-D6EF-4FC9-A6AD-1BE176F73AD2}"/>
    <cellStyle name="Normal 7 3 11" xfId="3454" xr:uid="{5D11DE68-8540-4ECC-A5C3-EB4017913C32}"/>
    <cellStyle name="Normal 7 3 2" xfId="136" xr:uid="{8394D58F-917A-40EF-9298-7C021F193CC1}"/>
    <cellStyle name="Normal 7 3 2 2" xfId="137" xr:uid="{62BCC3C1-C70B-4837-9C25-E2DAE4723755}"/>
    <cellStyle name="Normal 7 3 2 2 2" xfId="356" xr:uid="{91061DF7-5219-4EC5-B01A-026DB4ED5451}"/>
    <cellStyle name="Normal 7 3 2 2 2 2" xfId="709" xr:uid="{5A7DAA2F-9F5C-4446-9482-1D56449B1F97}"/>
    <cellStyle name="Normal 7 3 2 2 2 2 2" xfId="1846" xr:uid="{A486352C-2DE8-4C34-ABB7-8A71FAFC7192}"/>
    <cellStyle name="Normal 7 3 2 2 2 2 2 2" xfId="1847" xr:uid="{0091BB76-0AA4-412B-AD28-4AD9BFCF7F9B}"/>
    <cellStyle name="Normal 7 3 2 2 2 2 3" xfId="1848" xr:uid="{5A3591A6-ADF2-443C-90EC-1D729555763D}"/>
    <cellStyle name="Normal 7 3 2 2 2 2 4" xfId="3455" xr:uid="{A9ABA9F8-A1D2-4136-B5C8-778DE4ECDE2C}"/>
    <cellStyle name="Normal 7 3 2 2 2 3" xfId="1849" xr:uid="{29CD284A-7C1B-4E58-9998-9B7B1347FA1A}"/>
    <cellStyle name="Normal 7 3 2 2 2 3 2" xfId="1850" xr:uid="{BBA1401B-0280-42B8-B8FE-EF73359AA617}"/>
    <cellStyle name="Normal 7 3 2 2 2 3 3" xfId="3456" xr:uid="{E55454AC-495B-4C13-AE8D-4C1D5CD8CB8E}"/>
    <cellStyle name="Normal 7 3 2 2 2 3 4" xfId="3457" xr:uid="{B371EE0A-0779-48CE-B60D-94F2C45FF367}"/>
    <cellStyle name="Normal 7 3 2 2 2 4" xfId="1851" xr:uid="{01EB0AE0-F0ED-45CA-B8C7-026B2F01D58E}"/>
    <cellStyle name="Normal 7 3 2 2 2 5" xfId="3458" xr:uid="{1E505326-F101-4990-B81A-AEC76DC62F3B}"/>
    <cellStyle name="Normal 7 3 2 2 2 6" xfId="3459" xr:uid="{EDE91841-2452-447C-8757-AAA0236CBFA0}"/>
    <cellStyle name="Normal 7 3 2 2 3" xfId="710" xr:uid="{F99EAEEC-34DE-465F-9AFA-51E3A1968AE3}"/>
    <cellStyle name="Normal 7 3 2 2 3 2" xfId="1852" xr:uid="{A715C528-B871-4F98-B700-48727A694872}"/>
    <cellStyle name="Normal 7 3 2 2 3 2 2" xfId="1853" xr:uid="{50359A5C-C74D-4F15-BA8F-FDA83C2749AF}"/>
    <cellStyle name="Normal 7 3 2 2 3 2 3" xfId="3460" xr:uid="{DF57D39C-EB32-4D1A-95E0-AC1F3C4CADA7}"/>
    <cellStyle name="Normal 7 3 2 2 3 2 4" xfId="3461" xr:uid="{B5C5D5CE-FCF4-45D0-8C36-335A8640954A}"/>
    <cellStyle name="Normal 7 3 2 2 3 3" xfId="1854" xr:uid="{F77B319F-7DEF-4D7C-BC7A-4F9A4AA983F2}"/>
    <cellStyle name="Normal 7 3 2 2 3 4" xfId="3462" xr:uid="{083AE50D-FDB3-4438-BAE3-30AEC7CC9283}"/>
    <cellStyle name="Normal 7 3 2 2 3 5" xfId="3463" xr:uid="{6F4B9DA9-B3F2-4FBE-B918-DB86834AFC8F}"/>
    <cellStyle name="Normal 7 3 2 2 4" xfId="1855" xr:uid="{D04B0BE6-77FF-4646-8647-5623C8BFB43B}"/>
    <cellStyle name="Normal 7 3 2 2 4 2" xfId="1856" xr:uid="{DB7FD0FC-5312-490C-B02F-229B2F2D9D3B}"/>
    <cellStyle name="Normal 7 3 2 2 4 3" xfId="3464" xr:uid="{69DC29B9-0B28-406D-BE51-CE026F4ACBCA}"/>
    <cellStyle name="Normal 7 3 2 2 4 4" xfId="3465" xr:uid="{926D043A-133B-4250-9A52-6C984B40C856}"/>
    <cellStyle name="Normal 7 3 2 2 5" xfId="1857" xr:uid="{C0CE4B57-9673-45E8-804A-77715B9E5101}"/>
    <cellStyle name="Normal 7 3 2 2 5 2" xfId="3466" xr:uid="{77C91851-2F1A-44B2-882F-6FCDD012390D}"/>
    <cellStyle name="Normal 7 3 2 2 5 3" xfId="3467" xr:uid="{654D677B-2D35-4783-AE56-399383035D0A}"/>
    <cellStyle name="Normal 7 3 2 2 5 4" xfId="3468" xr:uid="{EE13CC7F-566A-49AB-92B3-4F8DEFE9F774}"/>
    <cellStyle name="Normal 7 3 2 2 6" xfId="3469" xr:uid="{4FF6353B-D7A3-4095-932A-553290CE8D03}"/>
    <cellStyle name="Normal 7 3 2 2 7" xfId="3470" xr:uid="{4F54CCF7-E525-4D51-9E86-B81F08594C76}"/>
    <cellStyle name="Normal 7 3 2 2 8" xfId="3471" xr:uid="{0B5B4954-F6E7-4001-A768-00AA09172408}"/>
    <cellStyle name="Normal 7 3 2 3" xfId="357" xr:uid="{D3F39A77-851A-4A33-BCB6-BA6E59EA1974}"/>
    <cellStyle name="Normal 7 3 2 3 2" xfId="711" xr:uid="{EEF54CBD-68F6-444C-B63B-611B015D0226}"/>
    <cellStyle name="Normal 7 3 2 3 2 2" xfId="712" xr:uid="{B0CB5B1E-02A2-46E4-BEF6-456A022A0A8E}"/>
    <cellStyle name="Normal 7 3 2 3 2 2 2" xfId="1858" xr:uid="{0F8D9133-B8BC-48A2-A757-0294707C2317}"/>
    <cellStyle name="Normal 7 3 2 3 2 2 2 2" xfId="1859" xr:uid="{B8A095A8-E348-4EF1-A074-C3A6502A1FF2}"/>
    <cellStyle name="Normal 7 3 2 3 2 2 3" xfId="1860" xr:uid="{7AB04887-5630-4AFC-8D5C-5A88B6DD6EDF}"/>
    <cellStyle name="Normal 7 3 2 3 2 3" xfId="1861" xr:uid="{C3738EBE-27F6-43A2-88EF-DC0B6BD5BB60}"/>
    <cellStyle name="Normal 7 3 2 3 2 3 2" xfId="1862" xr:uid="{659B5B99-C87D-40B3-A918-07355D6FC83C}"/>
    <cellStyle name="Normal 7 3 2 3 2 4" xfId="1863" xr:uid="{C3CE17B4-B188-49AC-8DD7-579D01A90A8F}"/>
    <cellStyle name="Normal 7 3 2 3 3" xfId="713" xr:uid="{245ABC50-0713-4C53-9193-8A3132D31E8F}"/>
    <cellStyle name="Normal 7 3 2 3 3 2" xfId="1864" xr:uid="{689D3216-6460-4B00-80F9-D2388A0FCA41}"/>
    <cellStyle name="Normal 7 3 2 3 3 2 2" xfId="1865" xr:uid="{470327E4-5C67-42EA-81C8-20B68143BDBB}"/>
    <cellStyle name="Normal 7 3 2 3 3 3" xfId="1866" xr:uid="{A4D78E75-0E7F-46D2-B248-CED799D8E145}"/>
    <cellStyle name="Normal 7 3 2 3 3 4" xfId="3472" xr:uid="{2DB7C5C9-F11D-4072-B77B-FA6F8589DDBF}"/>
    <cellStyle name="Normal 7 3 2 3 4" xfId="1867" xr:uid="{BA8D7986-5BE5-4891-80DF-FD76B08CEB20}"/>
    <cellStyle name="Normal 7 3 2 3 4 2" xfId="1868" xr:uid="{88EA1B9E-8793-47EB-9A75-99902DAA944B}"/>
    <cellStyle name="Normal 7 3 2 3 5" xfId="1869" xr:uid="{41F69379-159B-4F86-8C14-5FABF68F92AF}"/>
    <cellStyle name="Normal 7 3 2 3 6" xfId="3473" xr:uid="{88A3B777-5D8F-4E13-8A01-F8FC2F0D875E}"/>
    <cellStyle name="Normal 7 3 2 4" xfId="358" xr:uid="{2B8F5918-9741-4FEE-8B47-84F5A60781DB}"/>
    <cellStyle name="Normal 7 3 2 4 2" xfId="714" xr:uid="{961CD7BE-CA77-4B09-B23B-0A3B4ACA367C}"/>
    <cellStyle name="Normal 7 3 2 4 2 2" xfId="1870" xr:uid="{F577A3B4-8506-4402-91EF-B1DD4A3BB2B7}"/>
    <cellStyle name="Normal 7 3 2 4 2 2 2" xfId="1871" xr:uid="{4FEB6C7A-342D-4CF3-873D-8153C369B7E1}"/>
    <cellStyle name="Normal 7 3 2 4 2 3" xfId="1872" xr:uid="{168ACA7B-3AFC-4A05-89CB-304A59BAE888}"/>
    <cellStyle name="Normal 7 3 2 4 2 4" xfId="3474" xr:uid="{236E6ADE-69CB-419C-BD56-825DA86E02F4}"/>
    <cellStyle name="Normal 7 3 2 4 3" xfId="1873" xr:uid="{69D6BBDB-84CB-48E6-8BF6-03EF74522391}"/>
    <cellStyle name="Normal 7 3 2 4 3 2" xfId="1874" xr:uid="{9491CA76-9F99-437A-AC0B-997C69EE62FA}"/>
    <cellStyle name="Normal 7 3 2 4 4" xfId="1875" xr:uid="{3E025A3C-6401-4B8E-A017-A92864E22888}"/>
    <cellStyle name="Normal 7 3 2 4 5" xfId="3475" xr:uid="{C385F333-C288-454D-BA89-EDCF6BC46690}"/>
    <cellStyle name="Normal 7 3 2 5" xfId="359" xr:uid="{0FF1DA47-F500-4789-9266-99E67341E711}"/>
    <cellStyle name="Normal 7 3 2 5 2" xfId="1876" xr:uid="{046F2C3D-7A07-4A0A-809E-3F6EDB82D5E8}"/>
    <cellStyle name="Normal 7 3 2 5 2 2" xfId="1877" xr:uid="{DC63050B-00CE-416C-A7A6-02F1FF64AB36}"/>
    <cellStyle name="Normal 7 3 2 5 3" xfId="1878" xr:uid="{065CE0CD-0A14-48FF-9E72-8ECF4757AF50}"/>
    <cellStyle name="Normal 7 3 2 5 4" xfId="3476" xr:uid="{C2D2E56D-6105-49D2-9728-425C554A0911}"/>
    <cellStyle name="Normal 7 3 2 6" xfId="1879" xr:uid="{B694D25A-176B-428F-ACA8-4B7C91701319}"/>
    <cellStyle name="Normal 7 3 2 6 2" xfId="1880" xr:uid="{A527719F-B816-47C5-A25B-780761A10648}"/>
    <cellStyle name="Normal 7 3 2 6 3" xfId="3477" xr:uid="{B448EC0E-DA05-4D07-B9CE-8E2C0156C6F2}"/>
    <cellStyle name="Normal 7 3 2 6 4" xfId="3478" xr:uid="{39B11045-DA77-4D95-A95D-7813C69C9436}"/>
    <cellStyle name="Normal 7 3 2 7" xfId="1881" xr:uid="{5BBE7B4A-DC6B-4A92-A94A-13A07814390F}"/>
    <cellStyle name="Normal 7 3 2 8" xfId="3479" xr:uid="{D3834C1D-2FDE-4F12-9E64-327EC08C24D3}"/>
    <cellStyle name="Normal 7 3 2 9" xfId="3480" xr:uid="{17CBC26E-D675-4FE9-9431-6567460DA19F}"/>
    <cellStyle name="Normal 7 3 3" xfId="138" xr:uid="{68975B49-F40A-43BC-AA1E-DDE20236183F}"/>
    <cellStyle name="Normal 7 3 3 2" xfId="139" xr:uid="{6C844567-9AD2-40A7-A1C8-1F0964E494CA}"/>
    <cellStyle name="Normal 7 3 3 2 2" xfId="715" xr:uid="{A4BC7664-61FA-4935-9CD0-281AA78554A9}"/>
    <cellStyle name="Normal 7 3 3 2 2 2" xfId="1882" xr:uid="{2266F949-87A2-46A6-A7BF-9FCF527841D7}"/>
    <cellStyle name="Normal 7 3 3 2 2 2 2" xfId="1883" xr:uid="{1D11A0DE-94A5-429D-AFC6-8780E4F25CD8}"/>
    <cellStyle name="Normal 7 3 3 2 2 2 2 2" xfId="4484" xr:uid="{8C55E2D4-EAA5-4221-9411-4778471A6345}"/>
    <cellStyle name="Normal 7 3 3 2 2 2 3" xfId="4485" xr:uid="{DE1319F6-FABD-448D-8742-FDFFA90E22FC}"/>
    <cellStyle name="Normal 7 3 3 2 2 3" xfId="1884" xr:uid="{61A94363-34A2-4951-864E-F0BC69BD9A2B}"/>
    <cellStyle name="Normal 7 3 3 2 2 3 2" xfId="4486" xr:uid="{E1E29474-EDFB-41D7-8346-378D72792A8B}"/>
    <cellStyle name="Normal 7 3 3 2 2 4" xfId="3481" xr:uid="{8C35ED14-0D29-4813-AE0B-33E440A037A9}"/>
    <cellStyle name="Normal 7 3 3 2 3" xfId="1885" xr:uid="{248E4D51-5202-429B-9FEF-231E2F89A1AB}"/>
    <cellStyle name="Normal 7 3 3 2 3 2" xfId="1886" xr:uid="{9A649C0A-F7D9-465B-8E36-E3C86CEF7C72}"/>
    <cellStyle name="Normal 7 3 3 2 3 2 2" xfId="4487" xr:uid="{B3E27484-C3C7-41E2-939A-7BA6C5CC0FAB}"/>
    <cellStyle name="Normal 7 3 3 2 3 3" xfId="3482" xr:uid="{AD095DFF-B457-46B5-B722-81E18D936BAE}"/>
    <cellStyle name="Normal 7 3 3 2 3 4" xfId="3483" xr:uid="{9CD8C906-C22E-4756-9C9B-38798A9B15A4}"/>
    <cellStyle name="Normal 7 3 3 2 4" xfId="1887" xr:uid="{C67E7CDC-13D1-4A7C-AD32-F7C97F76664A}"/>
    <cellStyle name="Normal 7 3 3 2 4 2" xfId="4488" xr:uid="{449BD875-6180-4116-BA67-F7341CE93805}"/>
    <cellStyle name="Normal 7 3 3 2 5" xfId="3484" xr:uid="{D884BEB0-37E6-4492-9A24-B58404BD9BF8}"/>
    <cellStyle name="Normal 7 3 3 2 6" xfId="3485" xr:uid="{BE955069-DBF8-4E08-9C94-6A252D42D939}"/>
    <cellStyle name="Normal 7 3 3 3" xfId="360" xr:uid="{DFC86ADE-34A1-45BD-9BE5-D322AD82C745}"/>
    <cellStyle name="Normal 7 3 3 3 2" xfId="1888" xr:uid="{F7C75E9A-DA1C-446C-91B4-A521B1C9E77E}"/>
    <cellStyle name="Normal 7 3 3 3 2 2" xfId="1889" xr:uid="{3F07902E-6BB8-4FD2-A854-0CCAFA0D1F11}"/>
    <cellStyle name="Normal 7 3 3 3 2 2 2" xfId="4489" xr:uid="{17D50C5A-0892-4CC2-B569-7B15DC4975BD}"/>
    <cellStyle name="Normal 7 3 3 3 2 3" xfId="3486" xr:uid="{53113EBA-6305-4095-A5FB-2E369F0B8FD2}"/>
    <cellStyle name="Normal 7 3 3 3 2 4" xfId="3487" xr:uid="{D7715A09-6542-4159-9A4B-A8402D75E516}"/>
    <cellStyle name="Normal 7 3 3 3 3" xfId="1890" xr:uid="{8CBADF3D-AD96-4B51-98AA-CAD1608140C6}"/>
    <cellStyle name="Normal 7 3 3 3 3 2" xfId="4490" xr:uid="{86FD91FD-9847-4365-8C19-1EE0A901694B}"/>
    <cellStyle name="Normal 7 3 3 3 4" xfId="3488" xr:uid="{0DB98473-1906-4CF1-9998-9BE11B5EE887}"/>
    <cellStyle name="Normal 7 3 3 3 5" xfId="3489" xr:uid="{104C0EB8-561A-4C07-9D60-2112149DA815}"/>
    <cellStyle name="Normal 7 3 3 4" xfId="1891" xr:uid="{7CDB9407-2F0F-4021-977A-AA53F345E50F}"/>
    <cellStyle name="Normal 7 3 3 4 2" xfId="1892" xr:uid="{27CD8768-7341-4B72-8109-46B5D3A5D094}"/>
    <cellStyle name="Normal 7 3 3 4 2 2" xfId="4491" xr:uid="{A3BFDB82-72B9-4281-8E7E-C55F184F3CE3}"/>
    <cellStyle name="Normal 7 3 3 4 3" xfId="3490" xr:uid="{65AE05A6-E988-4B01-913B-3A35862ECB90}"/>
    <cellStyle name="Normal 7 3 3 4 4" xfId="3491" xr:uid="{9E9AF5A1-EE0E-4D9E-9323-3CB36E31715B}"/>
    <cellStyle name="Normal 7 3 3 5" xfId="1893" xr:uid="{8C850754-D337-4A13-80A3-78E2BBD9FB8B}"/>
    <cellStyle name="Normal 7 3 3 5 2" xfId="3492" xr:uid="{E4EF5C23-5F7E-4A07-B1ED-A1FE56B1B011}"/>
    <cellStyle name="Normal 7 3 3 5 3" xfId="3493" xr:uid="{6F036645-575B-425C-B103-DDD402EF3C2D}"/>
    <cellStyle name="Normal 7 3 3 5 4" xfId="3494" xr:uid="{70EDE5EB-D5C5-44EE-AC51-5B2E256D823F}"/>
    <cellStyle name="Normal 7 3 3 6" xfId="3495" xr:uid="{5C245B42-DB95-4017-80E7-2117D260E5E2}"/>
    <cellStyle name="Normal 7 3 3 7" xfId="3496" xr:uid="{04FB9F75-A92C-40EB-A61A-279CEE0D9852}"/>
    <cellStyle name="Normal 7 3 3 8" xfId="3497" xr:uid="{1E838FF1-E5F5-471D-A2D2-FCF082344413}"/>
    <cellStyle name="Normal 7 3 4" xfId="140" xr:uid="{904E4BA3-BC49-404A-9B2F-511E9EC9FCCC}"/>
    <cellStyle name="Normal 7 3 4 2" xfId="716" xr:uid="{6E479344-E2AE-4FA5-B5D2-B2478C24B058}"/>
    <cellStyle name="Normal 7 3 4 2 2" xfId="717" xr:uid="{6B942A1E-7A3A-4A42-8F67-29B3189DFAA6}"/>
    <cellStyle name="Normal 7 3 4 2 2 2" xfId="1894" xr:uid="{E87D4B6D-EB67-4125-84C4-64B7913B9757}"/>
    <cellStyle name="Normal 7 3 4 2 2 2 2" xfId="1895" xr:uid="{56D4F5E2-3C64-4F30-984A-1438FD8A3FAA}"/>
    <cellStyle name="Normal 7 3 4 2 2 3" xfId="1896" xr:uid="{825045A2-150C-458B-BC74-F42703CF198F}"/>
    <cellStyle name="Normal 7 3 4 2 2 4" xfId="3498" xr:uid="{B88D4E10-DB94-4B82-9F7C-73D414740016}"/>
    <cellStyle name="Normal 7 3 4 2 3" xfId="1897" xr:uid="{37D98BAC-5BD3-42BA-8DC3-F105294F4685}"/>
    <cellStyle name="Normal 7 3 4 2 3 2" xfId="1898" xr:uid="{967CB312-9D9B-43ED-9C3F-52FD6834A756}"/>
    <cellStyle name="Normal 7 3 4 2 4" xfId="1899" xr:uid="{EC5FB992-6477-46C9-B57A-B8D02944A90A}"/>
    <cellStyle name="Normal 7 3 4 2 5" xfId="3499" xr:uid="{A76128B2-EFD3-4160-9923-0A6E54B3784E}"/>
    <cellStyle name="Normal 7 3 4 3" xfId="718" xr:uid="{44675EA5-8485-45AE-BF56-77A03EC8E29F}"/>
    <cellStyle name="Normal 7 3 4 3 2" xfId="1900" xr:uid="{8E69E4C2-277E-4829-AB1A-D6778539B31A}"/>
    <cellStyle name="Normal 7 3 4 3 2 2" xfId="1901" xr:uid="{66C73CC5-03FB-433D-8723-638B3DA9AC22}"/>
    <cellStyle name="Normal 7 3 4 3 3" xfId="1902" xr:uid="{3DD557FC-C9B5-4928-9A78-08AB9ADEB49A}"/>
    <cellStyle name="Normal 7 3 4 3 4" xfId="3500" xr:uid="{36E018BA-C315-44DC-9EE8-C07E6FF95A7E}"/>
    <cellStyle name="Normal 7 3 4 4" xfId="1903" xr:uid="{0502D594-FCCA-4E7B-A8E5-8457F2317B70}"/>
    <cellStyle name="Normal 7 3 4 4 2" xfId="1904" xr:uid="{7435F906-7AE0-48B2-B1AE-BAC9F1DF7AFD}"/>
    <cellStyle name="Normal 7 3 4 4 3" xfId="3501" xr:uid="{DAEE34CE-D4A9-41CD-933C-9D954C4EFEBA}"/>
    <cellStyle name="Normal 7 3 4 4 4" xfId="3502" xr:uid="{1FF9D4BF-3FC8-4703-A18C-847EC965BFC5}"/>
    <cellStyle name="Normal 7 3 4 5" xfId="1905" xr:uid="{B9636E0C-99CA-4355-9FF5-5C6C80D44B1A}"/>
    <cellStyle name="Normal 7 3 4 6" xfId="3503" xr:uid="{7B843ADA-9EC3-473B-8405-E45911B49C89}"/>
    <cellStyle name="Normal 7 3 4 7" xfId="3504" xr:uid="{03F5D85D-EB8D-41C9-9145-22623F96EBBE}"/>
    <cellStyle name="Normal 7 3 5" xfId="361" xr:uid="{0EC6DA32-8ECA-4051-A912-5ACD45AB5646}"/>
    <cellStyle name="Normal 7 3 5 2" xfId="719" xr:uid="{13071B35-553E-44B8-8255-B0C04AF87929}"/>
    <cellStyle name="Normal 7 3 5 2 2" xfId="1906" xr:uid="{87431900-25A2-4C78-8793-838C1DEF1FC9}"/>
    <cellStyle name="Normal 7 3 5 2 2 2" xfId="1907" xr:uid="{72F7DAD3-A1AF-42EC-818A-068F3C3BD2D4}"/>
    <cellStyle name="Normal 7 3 5 2 3" xfId="1908" xr:uid="{9426594B-EB2E-4459-92AF-7E4EC0174CD2}"/>
    <cellStyle name="Normal 7 3 5 2 4" xfId="3505" xr:uid="{376FEC0E-319A-482C-9385-4C903D73405E}"/>
    <cellStyle name="Normal 7 3 5 3" xfId="1909" xr:uid="{1C8B565D-1F95-446E-B894-BC49A34AAB80}"/>
    <cellStyle name="Normal 7 3 5 3 2" xfId="1910" xr:uid="{AEA85A63-57E1-4C92-84B5-51FC74999878}"/>
    <cellStyle name="Normal 7 3 5 3 3" xfId="3506" xr:uid="{330FB11C-1304-47A0-A789-6192829C04A7}"/>
    <cellStyle name="Normal 7 3 5 3 4" xfId="3507" xr:uid="{F391D8CA-22A3-4AFF-A7A5-7EA40AB0E9EC}"/>
    <cellStyle name="Normal 7 3 5 4" xfId="1911" xr:uid="{774AD688-3652-4E1A-BB2C-B9A2CD7FEE73}"/>
    <cellStyle name="Normal 7 3 5 5" xfId="3508" xr:uid="{956B24BB-3571-4659-BA52-C75E72A0A295}"/>
    <cellStyle name="Normal 7 3 5 6" xfId="3509" xr:uid="{DF974830-6AF2-4209-978B-A175D875D2FA}"/>
    <cellStyle name="Normal 7 3 6" xfId="362" xr:uid="{49E49785-8CBC-4EE4-B3C8-6FB92CF8803A}"/>
    <cellStyle name="Normal 7 3 6 2" xfId="1912" xr:uid="{F7AA3D7D-8DAC-4440-81FA-3FA2660EFF84}"/>
    <cellStyle name="Normal 7 3 6 2 2" xfId="1913" xr:uid="{3683F867-17C6-4C17-A6C2-11368DFE9F40}"/>
    <cellStyle name="Normal 7 3 6 2 3" xfId="3510" xr:uid="{85E45C08-2A54-4393-B7B8-A378B60898E7}"/>
    <cellStyle name="Normal 7 3 6 2 4" xfId="3511" xr:uid="{D2F71AA5-9344-4901-BAE4-11836AB87EDE}"/>
    <cellStyle name="Normal 7 3 6 3" xfId="1914" xr:uid="{177F5CC2-8A78-49A4-ACAF-C4CF45A722A0}"/>
    <cellStyle name="Normal 7 3 6 4" xfId="3512" xr:uid="{EECC2FCE-6456-49F2-96B7-737EF492723B}"/>
    <cellStyle name="Normal 7 3 6 5" xfId="3513" xr:uid="{7B635BCD-6A0E-4BB3-AA24-EC9630006D58}"/>
    <cellStyle name="Normal 7 3 7" xfId="1915" xr:uid="{AE71234A-653F-479E-98E7-0332EC2F1615}"/>
    <cellStyle name="Normal 7 3 7 2" xfId="1916" xr:uid="{2174648E-8F87-423B-BEA5-01C5387561A4}"/>
    <cellStyle name="Normal 7 3 7 3" xfId="3514" xr:uid="{3A51D77A-595A-411A-81CC-A19F4BD4FC8A}"/>
    <cellStyle name="Normal 7 3 7 4" xfId="3515" xr:uid="{D2DBCCB2-315D-41E7-9775-DD3A7203F959}"/>
    <cellStyle name="Normal 7 3 8" xfId="1917" xr:uid="{006B9E79-541D-44FD-851A-8034EE68A46F}"/>
    <cellStyle name="Normal 7 3 8 2" xfId="3516" xr:uid="{C287E105-9292-442E-9545-4C45604A7D1D}"/>
    <cellStyle name="Normal 7 3 8 3" xfId="3517" xr:uid="{57B23171-B44E-4C9D-98D0-204D7A562771}"/>
    <cellStyle name="Normal 7 3 8 4" xfId="3518" xr:uid="{B5616A78-C9E5-4773-905F-FCED660177A6}"/>
    <cellStyle name="Normal 7 3 9" xfId="3519" xr:uid="{7320ED29-73A4-4B1F-BA35-F0E954408388}"/>
    <cellStyle name="Normal 7 4" xfId="141" xr:uid="{3A169A83-21CC-4B67-B8FA-6693E87A290F}"/>
    <cellStyle name="Normal 7 4 10" xfId="3520" xr:uid="{D9CF5C44-7822-489F-A37B-3158AF371CCD}"/>
    <cellStyle name="Normal 7 4 11" xfId="3521" xr:uid="{3359B7A9-1858-492D-BF1F-03E22B92E8D3}"/>
    <cellStyle name="Normal 7 4 2" xfId="142" xr:uid="{048C7F5D-E121-4AD5-949B-4A68BDE012B0}"/>
    <cellStyle name="Normal 7 4 2 2" xfId="363" xr:uid="{6EA70A15-0628-4ABF-99EF-3C5D80FDC26B}"/>
    <cellStyle name="Normal 7 4 2 2 2" xfId="720" xr:uid="{5AE06176-D345-4931-9686-E971ADE63089}"/>
    <cellStyle name="Normal 7 4 2 2 2 2" xfId="721" xr:uid="{43B1EE2B-3F60-42DC-BA40-2D79E63F195C}"/>
    <cellStyle name="Normal 7 4 2 2 2 2 2" xfId="1918" xr:uid="{FDF72FA8-8505-4EBD-BF49-4F3AD41CDAD6}"/>
    <cellStyle name="Normal 7 4 2 2 2 2 3" xfId="3522" xr:uid="{65883C47-EA2F-4EC6-8B5D-FCDB95019681}"/>
    <cellStyle name="Normal 7 4 2 2 2 2 4" xfId="3523" xr:uid="{2A7D05FB-7749-431B-A2A7-2EFCC639F3D8}"/>
    <cellStyle name="Normal 7 4 2 2 2 3" xfId="1919" xr:uid="{BEE8CC4E-033C-4F12-B979-95CFADDBC9F6}"/>
    <cellStyle name="Normal 7 4 2 2 2 3 2" xfId="3524" xr:uid="{F152A059-2533-438B-BFB8-BFA0BEA3CD49}"/>
    <cellStyle name="Normal 7 4 2 2 2 3 3" xfId="3525" xr:uid="{854D8F73-952D-425A-940D-F7D63847A603}"/>
    <cellStyle name="Normal 7 4 2 2 2 3 4" xfId="3526" xr:uid="{3DABF7BA-4DA0-436B-9B82-A8787C587AC2}"/>
    <cellStyle name="Normal 7 4 2 2 2 4" xfId="3527" xr:uid="{98936947-8BF4-4A0E-9AB5-D33F144FC086}"/>
    <cellStyle name="Normal 7 4 2 2 2 5" xfId="3528" xr:uid="{081CFD37-21BC-4B6F-8BA8-ADCB45E9E8DB}"/>
    <cellStyle name="Normal 7 4 2 2 2 6" xfId="3529" xr:uid="{CC055B59-2AB4-423B-8850-F74FEA2504D1}"/>
    <cellStyle name="Normal 7 4 2 2 3" xfId="722" xr:uid="{14718570-A313-483D-B9DC-39CD8E9DA9ED}"/>
    <cellStyle name="Normal 7 4 2 2 3 2" xfId="1920" xr:uid="{B93CDAAD-0680-454D-B68D-40ACD11379B3}"/>
    <cellStyle name="Normal 7 4 2 2 3 2 2" xfId="3530" xr:uid="{0D041E6C-D49C-4DD1-92AA-69E49636A7FA}"/>
    <cellStyle name="Normal 7 4 2 2 3 2 3" xfId="3531" xr:uid="{8B3DE013-0E06-4D5E-BA34-3875B2AFF52C}"/>
    <cellStyle name="Normal 7 4 2 2 3 2 4" xfId="3532" xr:uid="{58297365-94BD-4199-9DBA-DCE7BB4365C0}"/>
    <cellStyle name="Normal 7 4 2 2 3 3" xfId="3533" xr:uid="{3D99B3D2-7FEA-4EAE-8B35-C36F7C53E4C1}"/>
    <cellStyle name="Normal 7 4 2 2 3 4" xfId="3534" xr:uid="{145B5362-8B93-4717-89EA-27734972FD29}"/>
    <cellStyle name="Normal 7 4 2 2 3 5" xfId="3535" xr:uid="{F3FC73CC-71C6-4DF3-BA2E-8D4E99829E60}"/>
    <cellStyle name="Normal 7 4 2 2 4" xfId="1921" xr:uid="{49CEF496-B4AC-4ED7-97C3-D66D17E13B7D}"/>
    <cellStyle name="Normal 7 4 2 2 4 2" xfId="3536" xr:uid="{85570D75-DB12-4ED9-816A-41237171CCBE}"/>
    <cellStyle name="Normal 7 4 2 2 4 3" xfId="3537" xr:uid="{06EA5832-D79C-4BDA-BC1D-338FE6623455}"/>
    <cellStyle name="Normal 7 4 2 2 4 4" xfId="3538" xr:uid="{9B024899-E9FA-412C-9648-D64A829DFD5B}"/>
    <cellStyle name="Normal 7 4 2 2 5" xfId="3539" xr:uid="{9527B177-C25D-4CFE-9E5B-1C64D245693C}"/>
    <cellStyle name="Normal 7 4 2 2 5 2" xfId="3540" xr:uid="{5EF90D8B-95ED-4E5E-9DB3-4BCF90D6B1FE}"/>
    <cellStyle name="Normal 7 4 2 2 5 3" xfId="3541" xr:uid="{DA1D10BE-6456-409E-BD49-34C9E34EEF90}"/>
    <cellStyle name="Normal 7 4 2 2 5 4" xfId="3542" xr:uid="{E05F9743-2A1C-4AB5-B26C-1C972126D6DC}"/>
    <cellStyle name="Normal 7 4 2 2 6" xfId="3543" xr:uid="{2B41B607-2F3B-4C51-A674-37A2D47C9AAF}"/>
    <cellStyle name="Normal 7 4 2 2 7" xfId="3544" xr:uid="{9D14ACDA-EA6C-458A-B350-78FD9CBECE44}"/>
    <cellStyle name="Normal 7 4 2 2 8" xfId="3545" xr:uid="{1C226720-1195-4164-AAA0-2F32630BF64B}"/>
    <cellStyle name="Normal 7 4 2 3" xfId="723" xr:uid="{2DCD1F96-6CF5-4109-AF82-A6E660110984}"/>
    <cellStyle name="Normal 7 4 2 3 2" xfId="724" xr:uid="{5C70E668-429E-4B20-889E-A01CD13FD6F1}"/>
    <cellStyle name="Normal 7 4 2 3 2 2" xfId="725" xr:uid="{916546F9-D474-452A-83F3-D439FD19F56A}"/>
    <cellStyle name="Normal 7 4 2 3 2 3" xfId="3546" xr:uid="{90FA296E-5F44-499D-9E71-B0856E25CC5D}"/>
    <cellStyle name="Normal 7 4 2 3 2 4" xfId="3547" xr:uid="{A04254B2-42F3-4DC8-890A-6DB75AD3EFAA}"/>
    <cellStyle name="Normal 7 4 2 3 3" xfId="726" xr:uid="{77E6CC30-565A-48A0-9462-95108515C66F}"/>
    <cellStyle name="Normal 7 4 2 3 3 2" xfId="3548" xr:uid="{0C63BED9-68CD-4B36-BB29-62EF306ED006}"/>
    <cellStyle name="Normal 7 4 2 3 3 3" xfId="3549" xr:uid="{7214FB81-8DD8-4289-8197-F3C5CDA7A669}"/>
    <cellStyle name="Normal 7 4 2 3 3 4" xfId="3550" xr:uid="{0BA1FD9B-7251-438F-A10D-F6423B83CE70}"/>
    <cellStyle name="Normal 7 4 2 3 4" xfId="3551" xr:uid="{3D03B1B6-9879-40A4-99C8-ADF9AFE0583F}"/>
    <cellStyle name="Normal 7 4 2 3 5" xfId="3552" xr:uid="{AEFC705F-38C9-40E1-B8F8-767C69EF4088}"/>
    <cellStyle name="Normal 7 4 2 3 6" xfId="3553" xr:uid="{7CEC2A12-0812-4881-8971-55C3E6D0E002}"/>
    <cellStyle name="Normal 7 4 2 4" xfId="727" xr:uid="{EF3F66C7-DE7B-4D14-877A-2B84F870F277}"/>
    <cellStyle name="Normal 7 4 2 4 2" xfId="728" xr:uid="{B2C24220-BB28-4E35-B13A-0E2D24F34B87}"/>
    <cellStyle name="Normal 7 4 2 4 2 2" xfId="3554" xr:uid="{033A2B24-228A-4DA8-A3C1-3F7B7A3FF56E}"/>
    <cellStyle name="Normal 7 4 2 4 2 3" xfId="3555" xr:uid="{A52187F2-DA73-410A-8C33-3FA7AADA4559}"/>
    <cellStyle name="Normal 7 4 2 4 2 4" xfId="3556" xr:uid="{80662FAE-8702-45D2-8308-9FB38F374202}"/>
    <cellStyle name="Normal 7 4 2 4 3" xfId="3557" xr:uid="{C1A1E447-EAC9-4CDC-9AFF-34C256E04C82}"/>
    <cellStyle name="Normal 7 4 2 4 4" xfId="3558" xr:uid="{CE427859-A746-49CB-AE0E-32A94287CB80}"/>
    <cellStyle name="Normal 7 4 2 4 5" xfId="3559" xr:uid="{7C5D4F69-686E-4D40-AE27-BF6C8FCD5282}"/>
    <cellStyle name="Normal 7 4 2 5" xfId="729" xr:uid="{D88EA2F8-A806-483B-AC78-51BE1BCAE2F7}"/>
    <cellStyle name="Normal 7 4 2 5 2" xfId="3560" xr:uid="{2D7D4FDA-34CD-4442-AF5E-118EDF473EF0}"/>
    <cellStyle name="Normal 7 4 2 5 3" xfId="3561" xr:uid="{9703C51A-7A7C-4792-8257-D34D9CE388F8}"/>
    <cellStyle name="Normal 7 4 2 5 4" xfId="3562" xr:uid="{EE25F01C-C589-4F11-964C-1E020A9AE384}"/>
    <cellStyle name="Normal 7 4 2 6" xfId="3563" xr:uid="{A88C4977-EDFE-49FB-8E64-6EA3C5623D0C}"/>
    <cellStyle name="Normal 7 4 2 6 2" xfId="3564" xr:uid="{59BA6683-6F35-4720-979D-732038B2C596}"/>
    <cellStyle name="Normal 7 4 2 6 3" xfId="3565" xr:uid="{B0201D34-5EEF-41B4-BEDD-B832CA7DA210}"/>
    <cellStyle name="Normal 7 4 2 6 4" xfId="3566" xr:uid="{C59C277B-1ACB-4FB6-8888-63C5D54C8F94}"/>
    <cellStyle name="Normal 7 4 2 7" xfId="3567" xr:uid="{D82EA1F4-E757-4B3F-9B20-52A7248DEF94}"/>
    <cellStyle name="Normal 7 4 2 8" xfId="3568" xr:uid="{7C17618F-5317-4C6B-9BD6-3BDBAC7D3C7E}"/>
    <cellStyle name="Normal 7 4 2 9" xfId="3569" xr:uid="{81D48358-DD6C-4C73-90DA-A0BC9EC1E2ED}"/>
    <cellStyle name="Normal 7 4 3" xfId="364" xr:uid="{7CB1314E-1D9D-43A5-AD28-31E5FBCFF285}"/>
    <cellStyle name="Normal 7 4 3 2" xfId="730" xr:uid="{41924F63-A214-4251-98AE-A710A46121DC}"/>
    <cellStyle name="Normal 7 4 3 2 2" xfId="731" xr:uid="{FBAA1973-FD7E-4641-A95B-8D9A0608EFA4}"/>
    <cellStyle name="Normal 7 4 3 2 2 2" xfId="1922" xr:uid="{CA47629D-F09E-46FE-ABB0-C344FD611D28}"/>
    <cellStyle name="Normal 7 4 3 2 2 2 2" xfId="1923" xr:uid="{A1634E71-E37B-42F3-9A87-51EF95A290B8}"/>
    <cellStyle name="Normal 7 4 3 2 2 3" xfId="1924" xr:uid="{CB2E0A32-9C98-4B54-BD92-CFBF950C0102}"/>
    <cellStyle name="Normal 7 4 3 2 2 4" xfId="3570" xr:uid="{3FDFC35F-1E6C-49AE-8365-541DDEC753D4}"/>
    <cellStyle name="Normal 7 4 3 2 3" xfId="1925" xr:uid="{3C483308-3B31-453D-A327-35FA2C9C951D}"/>
    <cellStyle name="Normal 7 4 3 2 3 2" xfId="1926" xr:uid="{1387C45C-29F2-451D-9E6D-057984C405BF}"/>
    <cellStyle name="Normal 7 4 3 2 3 3" xfId="3571" xr:uid="{BAE2D276-1704-4439-B8FB-C1B4D3A98A85}"/>
    <cellStyle name="Normal 7 4 3 2 3 4" xfId="3572" xr:uid="{FEE9E06D-DEB8-451B-92B7-78BB4BE2CE97}"/>
    <cellStyle name="Normal 7 4 3 2 4" xfId="1927" xr:uid="{21348E7F-A836-48C6-8E41-176884C37724}"/>
    <cellStyle name="Normal 7 4 3 2 5" xfId="3573" xr:uid="{8988CDAB-11FB-4B3C-B1D1-0395207B41F0}"/>
    <cellStyle name="Normal 7 4 3 2 6" xfId="3574" xr:uid="{7E664DAA-C9DC-44EE-BBE1-DFDA665CA69F}"/>
    <cellStyle name="Normal 7 4 3 3" xfId="732" xr:uid="{E9C94218-D9FA-4B1D-9E21-E116442205DA}"/>
    <cellStyle name="Normal 7 4 3 3 2" xfId="1928" xr:uid="{5AE8CE7E-9CDD-4222-9C00-3C4A7037E580}"/>
    <cellStyle name="Normal 7 4 3 3 2 2" xfId="1929" xr:uid="{01B9A106-D0D6-41FD-8728-875A2C809EA9}"/>
    <cellStyle name="Normal 7 4 3 3 2 3" xfId="3575" xr:uid="{1DCBE617-A44C-4E2F-966C-2847C4335E7F}"/>
    <cellStyle name="Normal 7 4 3 3 2 4" xfId="3576" xr:uid="{2D8F36CF-D238-4E79-94EF-738F6D142B68}"/>
    <cellStyle name="Normal 7 4 3 3 3" xfId="1930" xr:uid="{38E8B451-503B-4B3F-A8ED-D069CF0A02C4}"/>
    <cellStyle name="Normal 7 4 3 3 4" xfId="3577" xr:uid="{071B8B26-731F-4323-9AEA-8764D1B4C823}"/>
    <cellStyle name="Normal 7 4 3 3 5" xfId="3578" xr:uid="{7CA4CF80-F7D1-4DEC-89A6-EFEBD1237BED}"/>
    <cellStyle name="Normal 7 4 3 4" xfId="1931" xr:uid="{30DC1DF4-182D-405A-9EBA-EFA2CDD39DFE}"/>
    <cellStyle name="Normal 7 4 3 4 2" xfId="1932" xr:uid="{A08283B9-BEEC-4527-97F0-E8CAB4168302}"/>
    <cellStyle name="Normal 7 4 3 4 3" xfId="3579" xr:uid="{245F58CB-131C-485C-9644-313852F67EEC}"/>
    <cellStyle name="Normal 7 4 3 4 4" xfId="3580" xr:uid="{F8E9FAC5-D103-48E3-B6AF-34A051E7AC59}"/>
    <cellStyle name="Normal 7 4 3 5" xfId="1933" xr:uid="{C91A27D4-6B76-41F4-9A25-D130D7C427BE}"/>
    <cellStyle name="Normal 7 4 3 5 2" xfId="3581" xr:uid="{5EE9B405-78E7-4810-B11E-4FFE89CD9422}"/>
    <cellStyle name="Normal 7 4 3 5 3" xfId="3582" xr:uid="{1456D0FA-E825-49A3-A440-77CF80D71CA9}"/>
    <cellStyle name="Normal 7 4 3 5 4" xfId="3583" xr:uid="{5F789B46-4E0E-4668-8FBE-E6A807B5ECB2}"/>
    <cellStyle name="Normal 7 4 3 6" xfId="3584" xr:uid="{AC6CC27E-3877-404D-8E5D-F562B6668256}"/>
    <cellStyle name="Normal 7 4 3 7" xfId="3585" xr:uid="{14449108-1D5E-47F3-9AFD-C43194F942CC}"/>
    <cellStyle name="Normal 7 4 3 8" xfId="3586" xr:uid="{CD8451FC-5479-438E-923B-E70199B1B508}"/>
    <cellStyle name="Normal 7 4 4" xfId="365" xr:uid="{A5B05838-156B-4340-993B-12CE057E9DB3}"/>
    <cellStyle name="Normal 7 4 4 2" xfId="733" xr:uid="{24A59B51-5814-41CF-B0B8-A6175D2C9D05}"/>
    <cellStyle name="Normal 7 4 4 2 2" xfId="734" xr:uid="{A8C8EB46-45EC-449D-900B-C20C42F2230E}"/>
    <cellStyle name="Normal 7 4 4 2 2 2" xfId="1934" xr:uid="{8CAD800A-2BD9-4769-A8E9-DA5A1E10AF35}"/>
    <cellStyle name="Normal 7 4 4 2 2 3" xfId="3587" xr:uid="{51F4D7BF-8BE1-46F8-85C9-D7E67B61F7F6}"/>
    <cellStyle name="Normal 7 4 4 2 2 4" xfId="3588" xr:uid="{9B8D2645-76F5-4106-9617-1D7868EB3BE7}"/>
    <cellStyle name="Normal 7 4 4 2 3" xfId="1935" xr:uid="{9C1F2965-F887-43C6-A9F3-DC3082E7620B}"/>
    <cellStyle name="Normal 7 4 4 2 4" xfId="3589" xr:uid="{B98A05C4-5A2E-4517-8970-B518E309D095}"/>
    <cellStyle name="Normal 7 4 4 2 5" xfId="3590" xr:uid="{963C0901-C243-418F-ABD4-A1D89EA56A3D}"/>
    <cellStyle name="Normal 7 4 4 3" xfId="735" xr:uid="{4E489375-967A-4E70-A8F7-D33832031BC0}"/>
    <cellStyle name="Normal 7 4 4 3 2" xfId="1936" xr:uid="{1AC2237F-7AEF-4E0E-BCD1-1CAA749B3710}"/>
    <cellStyle name="Normal 7 4 4 3 3" xfId="3591" xr:uid="{5403E13A-D141-453A-AA45-AB79C96688CD}"/>
    <cellStyle name="Normal 7 4 4 3 4" xfId="3592" xr:uid="{B43FAAF7-430C-4AAC-8EA3-33A4DBBF57BC}"/>
    <cellStyle name="Normal 7 4 4 4" xfId="1937" xr:uid="{649BF800-4BAA-4933-ABCC-8FB523D097D2}"/>
    <cellStyle name="Normal 7 4 4 4 2" xfId="3593" xr:uid="{AF2BD988-9F22-4C65-9A53-27AFAAF0C5BB}"/>
    <cellStyle name="Normal 7 4 4 4 3" xfId="3594" xr:uid="{51380FE9-9A97-4411-A383-5C06EDDDFB76}"/>
    <cellStyle name="Normal 7 4 4 4 4" xfId="3595" xr:uid="{10522AD3-6364-4CAC-B5F2-30BE511FFD89}"/>
    <cellStyle name="Normal 7 4 4 5" xfId="3596" xr:uid="{962A03CE-8AE9-4FCF-9E25-D98702D6B15F}"/>
    <cellStyle name="Normal 7 4 4 6" xfId="3597" xr:uid="{90B75741-AC5D-48EB-B8E3-91F50546E0F8}"/>
    <cellStyle name="Normal 7 4 4 7" xfId="3598" xr:uid="{73420838-4CB0-4D93-9B79-9E44A8ADE36F}"/>
    <cellStyle name="Normal 7 4 5" xfId="366" xr:uid="{894FF787-AB9E-426F-8E7A-CDAAAA627680}"/>
    <cellStyle name="Normal 7 4 5 2" xfId="736" xr:uid="{D917B2A5-496B-499B-A105-09AED15BBCE4}"/>
    <cellStyle name="Normal 7 4 5 2 2" xfId="1938" xr:uid="{DD31750E-DB27-49BB-95A5-8F12A330218B}"/>
    <cellStyle name="Normal 7 4 5 2 3" xfId="3599" xr:uid="{0BCFE664-7C0B-4EFA-875F-14F5942850B9}"/>
    <cellStyle name="Normal 7 4 5 2 4" xfId="3600" xr:uid="{A3BFAADA-F7A7-47CF-B06F-F0C2A83A4C09}"/>
    <cellStyle name="Normal 7 4 5 3" xfId="1939" xr:uid="{D032D48A-E579-45CD-AAE3-5B1B7BFCB8DB}"/>
    <cellStyle name="Normal 7 4 5 3 2" xfId="3601" xr:uid="{EBF50CAE-3ABD-438D-9260-D1A9D65F81D0}"/>
    <cellStyle name="Normal 7 4 5 3 3" xfId="3602" xr:uid="{09D473A5-268A-4485-AAC9-BE98B9CE5582}"/>
    <cellStyle name="Normal 7 4 5 3 4" xfId="3603" xr:uid="{816C3EA7-DC47-4F53-B7F3-F18D82DDB1F9}"/>
    <cellStyle name="Normal 7 4 5 4" xfId="3604" xr:uid="{AB21A95A-99AF-42DB-8BE4-34D8A0C50241}"/>
    <cellStyle name="Normal 7 4 5 5" xfId="3605" xr:uid="{D5368378-6454-4782-B77B-41C08A6DC61C}"/>
    <cellStyle name="Normal 7 4 5 6" xfId="3606" xr:uid="{41EF6F1F-AA38-4989-9BB9-4D11A642B82E}"/>
    <cellStyle name="Normal 7 4 6" xfId="737" xr:uid="{DA3EE718-E833-4F48-A35A-6F6778796BE6}"/>
    <cellStyle name="Normal 7 4 6 2" xfId="1940" xr:uid="{6E7CF4D8-CF27-4101-B19D-113F82763D8F}"/>
    <cellStyle name="Normal 7 4 6 2 2" xfId="3607" xr:uid="{B07F3946-8B82-4AC1-B1D5-537678243540}"/>
    <cellStyle name="Normal 7 4 6 2 3" xfId="3608" xr:uid="{BACC354B-645E-496E-981A-13AE70CF1EFF}"/>
    <cellStyle name="Normal 7 4 6 2 4" xfId="3609" xr:uid="{28D44D22-B1A6-4A67-A635-FBFE3BCC84DB}"/>
    <cellStyle name="Normal 7 4 6 3" xfId="3610" xr:uid="{5F5129DE-E4A1-4197-B8A4-6A79D761415D}"/>
    <cellStyle name="Normal 7 4 6 4" xfId="3611" xr:uid="{1436F01E-C177-4CA6-BF48-74D5BEA11355}"/>
    <cellStyle name="Normal 7 4 6 5" xfId="3612" xr:uid="{276F7E19-7122-4693-B0AB-2A12F677B6EF}"/>
    <cellStyle name="Normal 7 4 7" xfId="1941" xr:uid="{03013C0C-9E55-4DA3-ACC3-F3D3D8FAE8EC}"/>
    <cellStyle name="Normal 7 4 7 2" xfId="3613" xr:uid="{478969AB-4554-49F1-ACEF-320144272044}"/>
    <cellStyle name="Normal 7 4 7 3" xfId="3614" xr:uid="{F50BAAAF-FAC8-4464-B56B-E2C465D3090C}"/>
    <cellStyle name="Normal 7 4 7 4" xfId="3615" xr:uid="{5D69497E-8E5E-4462-9ED1-ADB07FBE1AEE}"/>
    <cellStyle name="Normal 7 4 8" xfId="3616" xr:uid="{E0404620-8D79-4E66-B277-8F28EE5072BA}"/>
    <cellStyle name="Normal 7 4 8 2" xfId="3617" xr:uid="{104618BD-5908-4027-8F64-CC0A7B87EEF4}"/>
    <cellStyle name="Normal 7 4 8 3" xfId="3618" xr:uid="{304A4E67-E1F3-46C7-B79A-87593F172E1F}"/>
    <cellStyle name="Normal 7 4 8 4" xfId="3619" xr:uid="{D62BD74A-96DA-4047-96FD-2B6039B639E3}"/>
    <cellStyle name="Normal 7 4 9" xfId="3620" xr:uid="{A5B17129-B93E-424A-B19D-0665B4B9FA66}"/>
    <cellStyle name="Normal 7 5" xfId="143" xr:uid="{47069C73-4577-4644-82F2-E7CF86AADE37}"/>
    <cellStyle name="Normal 7 5 2" xfId="144" xr:uid="{2BF03B24-0552-4FD7-9155-B087ED81C073}"/>
    <cellStyle name="Normal 7 5 2 2" xfId="367" xr:uid="{71526DFF-6085-45B5-870F-49CCC951AC5D}"/>
    <cellStyle name="Normal 7 5 2 2 2" xfId="738" xr:uid="{7F92356C-82F2-4869-AEE4-AE1B7637CE3D}"/>
    <cellStyle name="Normal 7 5 2 2 2 2" xfId="1942" xr:uid="{097610F4-BEF7-4C89-B60D-795A0BDED159}"/>
    <cellStyle name="Normal 7 5 2 2 2 3" xfId="3621" xr:uid="{0EF9F545-0FC0-40E9-9A54-F963F0E75F4A}"/>
    <cellStyle name="Normal 7 5 2 2 2 4" xfId="3622" xr:uid="{330FB84A-D49D-41ED-8407-A6A118131F86}"/>
    <cellStyle name="Normal 7 5 2 2 3" xfId="1943" xr:uid="{675A5BCC-C55D-43A5-A295-BB02AA60A785}"/>
    <cellStyle name="Normal 7 5 2 2 3 2" xfId="3623" xr:uid="{F9B80789-86AB-44CA-A9E6-C15507BBE3C3}"/>
    <cellStyle name="Normal 7 5 2 2 3 3" xfId="3624" xr:uid="{8FB7D5F3-E7C0-4026-99C3-4FCE9E6A97E8}"/>
    <cellStyle name="Normal 7 5 2 2 3 4" xfId="3625" xr:uid="{A55BA4CD-795C-4416-8C65-BDECA9554E6F}"/>
    <cellStyle name="Normal 7 5 2 2 4" xfId="3626" xr:uid="{8BCDFBB6-D217-4D9F-A413-D53F99C917B0}"/>
    <cellStyle name="Normal 7 5 2 2 5" xfId="3627" xr:uid="{00FDBACE-E86A-4C76-A0FB-747600ECA459}"/>
    <cellStyle name="Normal 7 5 2 2 6" xfId="3628" xr:uid="{42D3BB5A-D4F5-4DA0-AC31-B0BC31901C4E}"/>
    <cellStyle name="Normal 7 5 2 3" xfId="739" xr:uid="{88ECD826-89AF-411D-B3E2-EE9FC5C811F4}"/>
    <cellStyle name="Normal 7 5 2 3 2" xfId="1944" xr:uid="{C43C73E8-CEBA-4826-BE68-F58964CBD434}"/>
    <cellStyle name="Normal 7 5 2 3 2 2" xfId="3629" xr:uid="{D9A89FA1-95D0-4857-9B6A-7D87EF3F0D91}"/>
    <cellStyle name="Normal 7 5 2 3 2 3" xfId="3630" xr:uid="{8F61E27F-6CFE-4F8C-844C-C8B0C0E8C442}"/>
    <cellStyle name="Normal 7 5 2 3 2 4" xfId="3631" xr:uid="{19AABFA5-E19E-4A2E-BDE8-EEF447593E3C}"/>
    <cellStyle name="Normal 7 5 2 3 3" xfId="3632" xr:uid="{525C83A3-427E-4BB6-8248-5FEA598670DF}"/>
    <cellStyle name="Normal 7 5 2 3 4" xfId="3633" xr:uid="{3653CB00-6168-450E-A080-1ABBC053ADE5}"/>
    <cellStyle name="Normal 7 5 2 3 5" xfId="3634" xr:uid="{1595F46B-1337-444B-9A9B-AF0C56C9918D}"/>
    <cellStyle name="Normal 7 5 2 4" xfId="1945" xr:uid="{C729F212-BA95-439C-81C0-4B0AF255C908}"/>
    <cellStyle name="Normal 7 5 2 4 2" xfId="3635" xr:uid="{49A2A9D7-5BF8-4E65-A257-E1CC9212B8BD}"/>
    <cellStyle name="Normal 7 5 2 4 3" xfId="3636" xr:uid="{B24FBAF5-210C-4C3B-8048-DF90E181D55B}"/>
    <cellStyle name="Normal 7 5 2 4 4" xfId="3637" xr:uid="{E0B5D006-B7B3-4A04-BCFA-6EB70292E585}"/>
    <cellStyle name="Normal 7 5 2 5" xfId="3638" xr:uid="{9736AFE7-43A1-4862-90D2-49A8AD5A5438}"/>
    <cellStyle name="Normal 7 5 2 5 2" xfId="3639" xr:uid="{CCF601BF-016C-46EF-876D-55838F734783}"/>
    <cellStyle name="Normal 7 5 2 5 3" xfId="3640" xr:uid="{D9FEA0EA-AC3B-4B99-A3A2-349014131EDF}"/>
    <cellStyle name="Normal 7 5 2 5 4" xfId="3641" xr:uid="{94673A13-FB89-4337-8B64-164ACDDC580B}"/>
    <cellStyle name="Normal 7 5 2 6" xfId="3642" xr:uid="{B5F0BE62-99B3-4389-A1BF-12519EEFBFC6}"/>
    <cellStyle name="Normal 7 5 2 7" xfId="3643" xr:uid="{BE7EB2C9-A31F-45DB-9827-6AF70B889BC6}"/>
    <cellStyle name="Normal 7 5 2 8" xfId="3644" xr:uid="{4B712C64-557E-4096-B844-6A21F4DC88B3}"/>
    <cellStyle name="Normal 7 5 3" xfId="368" xr:uid="{7F0812C9-FC88-4CA6-A906-C997B4FEDB02}"/>
    <cellStyle name="Normal 7 5 3 2" xfId="740" xr:uid="{3603AA5B-EFB8-4423-8C33-09CD9BB79EA0}"/>
    <cellStyle name="Normal 7 5 3 2 2" xfId="741" xr:uid="{B942C60E-5CB2-4F7F-8950-F1B374C36F93}"/>
    <cellStyle name="Normal 7 5 3 2 3" xfId="3645" xr:uid="{C62CFD2A-684E-44D3-8C36-42C75F8D073E}"/>
    <cellStyle name="Normal 7 5 3 2 4" xfId="3646" xr:uid="{9CD932D8-43E0-4955-BC41-33B2588AA0A7}"/>
    <cellStyle name="Normal 7 5 3 3" xfId="742" xr:uid="{C38CAA1F-6BA8-4306-8F1E-C4CF1019BFBA}"/>
    <cellStyle name="Normal 7 5 3 3 2" xfId="3647" xr:uid="{FACC667A-4D1B-49FA-AE6C-F2B33FEBC063}"/>
    <cellStyle name="Normal 7 5 3 3 3" xfId="3648" xr:uid="{40E2AD7E-3E85-4FA0-9347-68DFC299A8D6}"/>
    <cellStyle name="Normal 7 5 3 3 4" xfId="3649" xr:uid="{FA193949-610E-4DB7-B09A-BFE5A952E811}"/>
    <cellStyle name="Normal 7 5 3 4" xfId="3650" xr:uid="{7C2C208E-A1B8-4B19-BC5A-86A8DC6EFBF2}"/>
    <cellStyle name="Normal 7 5 3 5" xfId="3651" xr:uid="{C440F3B0-2D3A-4159-BC96-D1685317EA09}"/>
    <cellStyle name="Normal 7 5 3 6" xfId="3652" xr:uid="{39259BFB-F0C4-491F-A6CA-04A4EA7B152F}"/>
    <cellStyle name="Normal 7 5 4" xfId="369" xr:uid="{5F4E4DE2-D534-477B-AE99-10310D648632}"/>
    <cellStyle name="Normal 7 5 4 2" xfId="743" xr:uid="{6FF73946-F798-41E0-BD06-DC312EE8E8F7}"/>
    <cellStyle name="Normal 7 5 4 2 2" xfId="3653" xr:uid="{C498FD30-4890-4A7B-9760-60AA97760917}"/>
    <cellStyle name="Normal 7 5 4 2 3" xfId="3654" xr:uid="{315428A2-AA46-4F30-A31C-2460F371CB84}"/>
    <cellStyle name="Normal 7 5 4 2 4" xfId="3655" xr:uid="{04CEFD2C-59A8-47C7-9B6E-1CDE1F6F5510}"/>
    <cellStyle name="Normal 7 5 4 3" xfId="3656" xr:uid="{BFBD9CBD-8A39-42BD-96B0-96D2D65C14BC}"/>
    <cellStyle name="Normal 7 5 4 4" xfId="3657" xr:uid="{7531A769-5EB7-4976-B5B7-E56FA1FA729D}"/>
    <cellStyle name="Normal 7 5 4 5" xfId="3658" xr:uid="{624DC037-5705-42ED-8F3B-061403D84944}"/>
    <cellStyle name="Normal 7 5 5" xfId="744" xr:uid="{B1CA4FF9-08D3-407D-8B0E-20361870A924}"/>
    <cellStyle name="Normal 7 5 5 2" xfId="3659" xr:uid="{DCE1754D-45AC-4070-86D4-AA869E500BD0}"/>
    <cellStyle name="Normal 7 5 5 3" xfId="3660" xr:uid="{B9FCCD0A-F207-4B94-AC15-D5D46A4F81F3}"/>
    <cellStyle name="Normal 7 5 5 4" xfId="3661" xr:uid="{9C6E3C65-0E4E-4265-8104-ED6B003980A9}"/>
    <cellStyle name="Normal 7 5 6" xfId="3662" xr:uid="{FAA0CAA0-B090-4309-A759-D22E4991293C}"/>
    <cellStyle name="Normal 7 5 6 2" xfId="3663" xr:uid="{9F8C7E4A-83A9-47BA-86C3-0E8B4C99EDB6}"/>
    <cellStyle name="Normal 7 5 6 3" xfId="3664" xr:uid="{56C9E096-474F-4E2F-A491-07A01A89060D}"/>
    <cellStyle name="Normal 7 5 6 4" xfId="3665" xr:uid="{5A9A1D4D-E854-4047-9FF1-633CC178D66B}"/>
    <cellStyle name="Normal 7 5 7" xfId="3666" xr:uid="{98D2D182-05D9-407C-8392-9D55CAAF9B27}"/>
    <cellStyle name="Normal 7 5 8" xfId="3667" xr:uid="{E6F774EA-B1D5-4397-B7F7-651736F25383}"/>
    <cellStyle name="Normal 7 5 9" xfId="3668" xr:uid="{A38FEFDC-C154-41E2-8E20-E3889EC3DB6A}"/>
    <cellStyle name="Normal 7 6" xfId="145" xr:uid="{38325AE5-CA83-4227-8124-9F75F0A7CC47}"/>
    <cellStyle name="Normal 7 6 2" xfId="370" xr:uid="{D9B2C8B6-CC50-42FD-A043-4203122E985B}"/>
    <cellStyle name="Normal 7 6 2 2" xfId="745" xr:uid="{E99D880C-787C-49CA-AD35-4BC4F4302049}"/>
    <cellStyle name="Normal 7 6 2 2 2" xfId="1946" xr:uid="{173A17E8-C0B9-4EE3-9163-15CDF57DD6A6}"/>
    <cellStyle name="Normal 7 6 2 2 2 2" xfId="1947" xr:uid="{C759AD2B-617C-4AA2-B566-89FB3394297F}"/>
    <cellStyle name="Normal 7 6 2 2 3" xfId="1948" xr:uid="{C7B12555-C0AC-485E-A8AE-D9F067553927}"/>
    <cellStyle name="Normal 7 6 2 2 4" xfId="3669" xr:uid="{DBD687B1-1EE8-479F-B0A1-36AD575D4D30}"/>
    <cellStyle name="Normal 7 6 2 3" xfId="1949" xr:uid="{94217EE9-467D-4008-A25C-32764633757E}"/>
    <cellStyle name="Normal 7 6 2 3 2" xfId="1950" xr:uid="{FD0EB34E-11AB-4924-A9D9-C294EC235945}"/>
    <cellStyle name="Normal 7 6 2 3 3" xfId="3670" xr:uid="{01C39552-2902-47AE-9EF3-A4C39A20D5EB}"/>
    <cellStyle name="Normal 7 6 2 3 4" xfId="3671" xr:uid="{BC8457CD-ABA8-430B-9FE6-120C2E38F79D}"/>
    <cellStyle name="Normal 7 6 2 4" xfId="1951" xr:uid="{27B5B41A-8C77-40E7-B770-68C75F1F1D16}"/>
    <cellStyle name="Normal 7 6 2 5" xfId="3672" xr:uid="{4D2C715C-0B61-40EF-B7BC-FEE7EAB6575F}"/>
    <cellStyle name="Normal 7 6 2 6" xfId="3673" xr:uid="{8582A7AE-1DFE-4CA1-A403-8145F433C69A}"/>
    <cellStyle name="Normal 7 6 3" xfId="746" xr:uid="{7434ADE9-0B62-4BDA-8F34-77D598CA5616}"/>
    <cellStyle name="Normal 7 6 3 2" xfId="1952" xr:uid="{DC9B5567-E4BF-4D78-9A29-52C8088D1F2A}"/>
    <cellStyle name="Normal 7 6 3 2 2" xfId="1953" xr:uid="{3F1B6DDD-FA84-4143-94F7-3C295F947D66}"/>
    <cellStyle name="Normal 7 6 3 2 3" xfId="3674" xr:uid="{4B364D7A-BDC9-4CEE-8F2E-0C0AA009494A}"/>
    <cellStyle name="Normal 7 6 3 2 4" xfId="3675" xr:uid="{AE4C81A5-3058-4698-B7C0-8BF2770BDBBF}"/>
    <cellStyle name="Normal 7 6 3 3" xfId="1954" xr:uid="{77D66392-1646-4284-A53D-A9BE49B44C7A}"/>
    <cellStyle name="Normal 7 6 3 4" xfId="3676" xr:uid="{7A63498B-0962-463C-BDD2-AF76CD83FC7E}"/>
    <cellStyle name="Normal 7 6 3 5" xfId="3677" xr:uid="{6A9FFF47-CABC-4B04-BA71-43FB7F8061E1}"/>
    <cellStyle name="Normal 7 6 4" xfId="1955" xr:uid="{5858189D-21B0-4AFA-9CFF-C3D59DFF4568}"/>
    <cellStyle name="Normal 7 6 4 2" xfId="1956" xr:uid="{148FB028-2E4D-4E05-BA07-EFB9E31E563D}"/>
    <cellStyle name="Normal 7 6 4 3" xfId="3678" xr:uid="{6F684F46-C78D-4ECE-A862-F26CDCF519F1}"/>
    <cellStyle name="Normal 7 6 4 4" xfId="3679" xr:uid="{2FE2A583-3590-461C-921A-5BD2C9D73E24}"/>
    <cellStyle name="Normal 7 6 5" xfId="1957" xr:uid="{8CEAA287-9F6A-4231-9AE8-8A627B91AE77}"/>
    <cellStyle name="Normal 7 6 5 2" xfId="3680" xr:uid="{30948CDC-88ED-47A4-A74E-FC53473E8947}"/>
    <cellStyle name="Normal 7 6 5 3" xfId="3681" xr:uid="{4D2EB707-CD65-410B-B5BE-AE25AFBA2993}"/>
    <cellStyle name="Normal 7 6 5 4" xfId="3682" xr:uid="{DD74A15D-66D7-46FA-947C-D61986A54138}"/>
    <cellStyle name="Normal 7 6 6" xfId="3683" xr:uid="{5C7AFBF9-12B8-44FA-B59B-4BEAE425FF0B}"/>
    <cellStyle name="Normal 7 6 7" xfId="3684" xr:uid="{3079E08E-883F-409F-91E1-B6A9FEFE39FE}"/>
    <cellStyle name="Normal 7 6 8" xfId="3685" xr:uid="{BEBFF47D-D0A4-4604-B4F4-01F5FAA7C923}"/>
    <cellStyle name="Normal 7 7" xfId="371" xr:uid="{D53B2E34-849D-4150-A917-986B9FCF6A4A}"/>
    <cellStyle name="Normal 7 7 2" xfId="747" xr:uid="{C7587FA6-4796-42E8-925D-413E01C4C838}"/>
    <cellStyle name="Normal 7 7 2 2" xfId="748" xr:uid="{6FD50593-AB02-4AA6-A207-F0B2C73438EC}"/>
    <cellStyle name="Normal 7 7 2 2 2" xfId="1958" xr:uid="{A4850924-BA65-41CD-9F81-17F4A165B75C}"/>
    <cellStyle name="Normal 7 7 2 2 3" xfId="3686" xr:uid="{C4E14BE8-18D0-4D8F-B885-7E21E02F7B78}"/>
    <cellStyle name="Normal 7 7 2 2 4" xfId="3687" xr:uid="{4766D494-CB76-4312-91F8-1BEDCF0B9458}"/>
    <cellStyle name="Normal 7 7 2 3" xfId="1959" xr:uid="{DA679350-A4DF-4574-8230-80EADDB5895D}"/>
    <cellStyle name="Normal 7 7 2 4" xfId="3688" xr:uid="{63385668-376B-4FFE-96AB-D907D205040A}"/>
    <cellStyle name="Normal 7 7 2 5" xfId="3689" xr:uid="{7A79CCBB-682C-4544-8C6A-CC955FC84335}"/>
    <cellStyle name="Normal 7 7 3" xfId="749" xr:uid="{39785415-1D5E-4A33-A570-CB01E85BA52A}"/>
    <cellStyle name="Normal 7 7 3 2" xfId="1960" xr:uid="{51E17391-A768-45B9-B964-4E53B3849CB8}"/>
    <cellStyle name="Normal 7 7 3 3" xfId="3690" xr:uid="{3942259C-E93F-4225-942F-4435C26AD174}"/>
    <cellStyle name="Normal 7 7 3 4" xfId="3691" xr:uid="{C9AA0102-B88D-484A-B62C-5824A0CF072C}"/>
    <cellStyle name="Normal 7 7 4" xfId="1961" xr:uid="{2EF7269F-C175-4481-8184-00B4A7F50160}"/>
    <cellStyle name="Normal 7 7 4 2" xfId="3692" xr:uid="{92F39F45-D34E-4C50-8344-B0475575FA03}"/>
    <cellStyle name="Normal 7 7 4 3" xfId="3693" xr:uid="{25EA5BFD-3DE6-4CCB-9674-7C0416820973}"/>
    <cellStyle name="Normal 7 7 4 4" xfId="3694" xr:uid="{ED7C154F-D2CE-44F1-AB8B-D6F9ED0E21F3}"/>
    <cellStyle name="Normal 7 7 5" xfId="3695" xr:uid="{494298D5-3574-4452-BC23-6751561753F5}"/>
    <cellStyle name="Normal 7 7 6" xfId="3696" xr:uid="{F502560C-A178-4740-9777-6862D3A5744A}"/>
    <cellStyle name="Normal 7 7 7" xfId="3697" xr:uid="{D3EC57B6-1E7D-4872-B8D6-825DA0EC76F0}"/>
    <cellStyle name="Normal 7 8" xfId="372" xr:uid="{08566DFB-D21E-4C82-A61F-353E6EA3C45B}"/>
    <cellStyle name="Normal 7 8 2" xfId="750" xr:uid="{85645F48-246E-448F-AAF8-E418AEEFDFAD}"/>
    <cellStyle name="Normal 7 8 2 2" xfId="1962" xr:uid="{F90A452F-89C4-4387-AC6D-540C4605F60E}"/>
    <cellStyle name="Normal 7 8 2 3" xfId="3698" xr:uid="{8C011FA8-1A73-4516-A5F7-00041566B815}"/>
    <cellStyle name="Normal 7 8 2 4" xfId="3699" xr:uid="{42C56E13-B258-4689-BBFE-483BE7085034}"/>
    <cellStyle name="Normal 7 8 3" xfId="1963" xr:uid="{22304D4F-A053-4E11-BBC2-A248A41E94E2}"/>
    <cellStyle name="Normal 7 8 3 2" xfId="3700" xr:uid="{4CB3AF07-DCB1-46B8-B393-1CE56DAB444B}"/>
    <cellStyle name="Normal 7 8 3 3" xfId="3701" xr:uid="{D3FDB649-5E64-4565-9A49-CC260ED9C538}"/>
    <cellStyle name="Normal 7 8 3 4" xfId="3702" xr:uid="{6B8785CE-93A1-47CB-9155-36AEE4D6A57C}"/>
    <cellStyle name="Normal 7 8 4" xfId="3703" xr:uid="{D33FFF93-C57E-4CEB-A169-99900B4E4706}"/>
    <cellStyle name="Normal 7 8 5" xfId="3704" xr:uid="{C606ECED-1CDC-49D2-9E0F-443120350819}"/>
    <cellStyle name="Normal 7 8 6" xfId="3705" xr:uid="{414C9A9A-EAAE-45E1-9123-31108E4B2914}"/>
    <cellStyle name="Normal 7 9" xfId="373" xr:uid="{BC1B0A26-83F7-40E3-9AB1-E186601DE329}"/>
    <cellStyle name="Normal 7 9 2" xfId="1964" xr:uid="{4D883F7E-1DB0-4B99-A01F-5EC35DA07F84}"/>
    <cellStyle name="Normal 7 9 2 2" xfId="3706" xr:uid="{1E246083-E7E4-4269-864C-CE077CF8A6E0}"/>
    <cellStyle name="Normal 7 9 2 2 2" xfId="4408" xr:uid="{F1BA439A-6F96-46C8-9B7E-8064B23408E6}"/>
    <cellStyle name="Normal 7 9 2 2 3" xfId="4687" xr:uid="{05D4A49C-5BB3-49EC-9885-0C9CC90B1ADB}"/>
    <cellStyle name="Normal 7 9 2 3" xfId="3707" xr:uid="{3AE96DDF-824C-4F72-8BEF-14D6C5384751}"/>
    <cellStyle name="Normal 7 9 2 4" xfId="3708" xr:uid="{E69890F3-C170-4CC9-B707-133A0C5E4BC0}"/>
    <cellStyle name="Normal 7 9 3" xfId="3709" xr:uid="{2DA893A7-8AD0-437F-AD9A-135DD1C73FB1}"/>
    <cellStyle name="Normal 7 9 4" xfId="3710" xr:uid="{EBCDA757-4548-471A-8BC2-CA682F695F65}"/>
    <cellStyle name="Normal 7 9 4 2" xfId="4578" xr:uid="{163D082D-A064-4DF1-9C0E-9BDD57C2EFA0}"/>
    <cellStyle name="Normal 7 9 4 3" xfId="4688" xr:uid="{963B44E1-E2EF-48E8-9FDE-F858356C374C}"/>
    <cellStyle name="Normal 7 9 4 4" xfId="4607" xr:uid="{87162BE2-147C-4B25-AFFD-2B901FF1EA95}"/>
    <cellStyle name="Normal 7 9 5" xfId="3711" xr:uid="{109D1583-E3A3-4AD6-882D-B8AD4F9103B1}"/>
    <cellStyle name="Normal 8" xfId="146" xr:uid="{0EEA374F-E1D4-4DC3-BFC8-FAEE38A44899}"/>
    <cellStyle name="Normal 8 10" xfId="1965" xr:uid="{2457511E-B383-47F2-B0EC-1D60FA2A4C2E}"/>
    <cellStyle name="Normal 8 10 2" xfId="3712" xr:uid="{4A7362E6-90DE-4407-A4B3-F7193A4D1597}"/>
    <cellStyle name="Normal 8 10 3" xfId="3713" xr:uid="{3FB84009-8CDD-4036-BA54-06306DE675ED}"/>
    <cellStyle name="Normal 8 10 4" xfId="3714" xr:uid="{5B3CD7FA-336A-4BE1-9A66-FC2D33DBC94E}"/>
    <cellStyle name="Normal 8 11" xfId="3715" xr:uid="{F282B9AD-3569-4F80-8F61-C790CD6539F0}"/>
    <cellStyle name="Normal 8 11 2" xfId="3716" xr:uid="{A1B081A2-3E22-436D-A2BE-3D889CF8A1A7}"/>
    <cellStyle name="Normal 8 11 3" xfId="3717" xr:uid="{FD62CFFC-48BA-43F7-930C-BA86F35408E7}"/>
    <cellStyle name="Normal 8 11 4" xfId="3718" xr:uid="{E83F2DC0-40FA-4000-AA45-90CD942327F4}"/>
    <cellStyle name="Normal 8 12" xfId="3719" xr:uid="{DF292ADB-DE99-4863-BFB8-13DE1514121F}"/>
    <cellStyle name="Normal 8 12 2" xfId="3720" xr:uid="{05272328-ACD6-4B81-9912-09DC029A2E09}"/>
    <cellStyle name="Normal 8 13" xfId="3721" xr:uid="{3230CF3D-1BE0-43BC-A2D1-10B462F4CF75}"/>
    <cellStyle name="Normal 8 14" xfId="3722" xr:uid="{08EFDEFC-E4CA-486D-8ADE-BEAE912E3798}"/>
    <cellStyle name="Normal 8 15" xfId="3723" xr:uid="{7381D56A-B8FC-402D-8E54-514EED059548}"/>
    <cellStyle name="Normal 8 2" xfId="147" xr:uid="{8181D245-6A88-4DB7-A8A4-B8BC64CAEF96}"/>
    <cellStyle name="Normal 8 2 10" xfId="3724" xr:uid="{87A42755-4842-4736-9CA3-167319512A8E}"/>
    <cellStyle name="Normal 8 2 11" xfId="3725" xr:uid="{10D3B489-87DD-48E3-8355-6A2D2A688F43}"/>
    <cellStyle name="Normal 8 2 2" xfId="148" xr:uid="{5A35DF82-97E5-49AB-9836-FFBED77DF2A9}"/>
    <cellStyle name="Normal 8 2 2 2" xfId="149" xr:uid="{95DC418A-4063-400E-9BB9-E37BB1E3F2F2}"/>
    <cellStyle name="Normal 8 2 2 2 2" xfId="374" xr:uid="{69604B93-4D4F-4327-B3E9-40E7AC7F8A05}"/>
    <cellStyle name="Normal 8 2 2 2 2 2" xfId="751" xr:uid="{810815A4-366C-4FD2-94C1-88036255341F}"/>
    <cellStyle name="Normal 8 2 2 2 2 2 2" xfId="752" xr:uid="{9CD3552A-5350-4855-8A8B-4E60D1884134}"/>
    <cellStyle name="Normal 8 2 2 2 2 2 2 2" xfId="1966" xr:uid="{FE66BFF8-7518-4E53-9024-4690560A1488}"/>
    <cellStyle name="Normal 8 2 2 2 2 2 2 2 2" xfId="1967" xr:uid="{C59DE715-BBFC-4C97-81F5-C422AE5935B4}"/>
    <cellStyle name="Normal 8 2 2 2 2 2 2 3" xfId="1968" xr:uid="{B9873AFF-E8BD-4178-A599-9E12FF9BAC1D}"/>
    <cellStyle name="Normal 8 2 2 2 2 2 3" xfId="1969" xr:uid="{33C6379C-8F1C-471F-B611-00CB6607D5B0}"/>
    <cellStyle name="Normal 8 2 2 2 2 2 3 2" xfId="1970" xr:uid="{6F197A8D-EBC4-423A-AA7D-8C9D2A09D558}"/>
    <cellStyle name="Normal 8 2 2 2 2 2 4" xfId="1971" xr:uid="{32DA1025-99FC-4AD1-857D-667C292AF742}"/>
    <cellStyle name="Normal 8 2 2 2 2 3" xfId="753" xr:uid="{4C5E2BD8-3565-4D60-A10D-5C9B2C2D79F0}"/>
    <cellStyle name="Normal 8 2 2 2 2 3 2" xfId="1972" xr:uid="{006102AC-4121-4951-AF9D-DB26024F90BC}"/>
    <cellStyle name="Normal 8 2 2 2 2 3 2 2" xfId="1973" xr:uid="{F6B76715-FEE4-4EF2-A28C-A1162A90B84D}"/>
    <cellStyle name="Normal 8 2 2 2 2 3 3" xfId="1974" xr:uid="{12A0ACF9-CDEF-4AD0-A24A-F0A748343FC3}"/>
    <cellStyle name="Normal 8 2 2 2 2 3 4" xfId="3726" xr:uid="{82E787CA-E046-4D34-97ED-7EAE2E5B9C9B}"/>
    <cellStyle name="Normal 8 2 2 2 2 4" xfId="1975" xr:uid="{C78D30D6-47BE-4105-BD31-746636B93ADE}"/>
    <cellStyle name="Normal 8 2 2 2 2 4 2" xfId="1976" xr:uid="{61679ED2-81CA-407F-A7D3-377C08003377}"/>
    <cellStyle name="Normal 8 2 2 2 2 5" xfId="1977" xr:uid="{8DCBA6E7-D02B-4A71-9ADC-B31490103B7F}"/>
    <cellStyle name="Normal 8 2 2 2 2 6" xfId="3727" xr:uid="{453615E8-C4F6-4735-B8B2-BC201B922EB2}"/>
    <cellStyle name="Normal 8 2 2 2 3" xfId="375" xr:uid="{9D0E8D3C-8E46-4F8C-94B7-62B3922F6687}"/>
    <cellStyle name="Normal 8 2 2 2 3 2" xfId="754" xr:uid="{F1AF3D89-E0BB-49BB-8384-DC9848820875}"/>
    <cellStyle name="Normal 8 2 2 2 3 2 2" xfId="755" xr:uid="{8B522FC5-3460-4715-A348-B188BE203592}"/>
    <cellStyle name="Normal 8 2 2 2 3 2 2 2" xfId="1978" xr:uid="{EB8031EF-5C13-4C18-9838-7CCD72D8A8CA}"/>
    <cellStyle name="Normal 8 2 2 2 3 2 2 2 2" xfId="1979" xr:uid="{3C6FF79D-5FDC-4C4E-82F8-7D9EF4CDD383}"/>
    <cellStyle name="Normal 8 2 2 2 3 2 2 3" xfId="1980" xr:uid="{9287EBCD-6B27-4229-A1C1-BD68A47DCF8B}"/>
    <cellStyle name="Normal 8 2 2 2 3 2 3" xfId="1981" xr:uid="{CC321916-23B5-4554-BF40-6E1AA381137A}"/>
    <cellStyle name="Normal 8 2 2 2 3 2 3 2" xfId="1982" xr:uid="{F379F6B8-6570-4662-A458-C5A9FBB8A66D}"/>
    <cellStyle name="Normal 8 2 2 2 3 2 4" xfId="1983" xr:uid="{07BCDEA7-332B-460C-B2EF-995EA0A7F720}"/>
    <cellStyle name="Normal 8 2 2 2 3 3" xfId="756" xr:uid="{8003CFFF-6E5D-45DA-A613-AE158C4B5FD3}"/>
    <cellStyle name="Normal 8 2 2 2 3 3 2" xfId="1984" xr:uid="{512A122A-D63F-4F92-9853-91080CDC14B6}"/>
    <cellStyle name="Normal 8 2 2 2 3 3 2 2" xfId="1985" xr:uid="{0B436931-64ED-4C83-BAA3-0BF01D6A45D1}"/>
    <cellStyle name="Normal 8 2 2 2 3 3 3" xfId="1986" xr:uid="{389AF3D5-7514-4525-8778-E1B8748AFC92}"/>
    <cellStyle name="Normal 8 2 2 2 3 4" xfId="1987" xr:uid="{5242517A-C6BD-4687-B7BF-217B8F49A69A}"/>
    <cellStyle name="Normal 8 2 2 2 3 4 2" xfId="1988" xr:uid="{6ABA8C4A-E4DC-4A3B-B93F-BDDF45F3322B}"/>
    <cellStyle name="Normal 8 2 2 2 3 5" xfId="1989" xr:uid="{CDE0F3CC-2C0E-48A5-8478-DBF4F822B74C}"/>
    <cellStyle name="Normal 8 2 2 2 4" xfId="757" xr:uid="{11F74EAC-53D1-42EC-BF4E-F497A4D13936}"/>
    <cellStyle name="Normal 8 2 2 2 4 2" xfId="758" xr:uid="{B0AD3335-DF03-4788-A0D3-C68224B10BFF}"/>
    <cellStyle name="Normal 8 2 2 2 4 2 2" xfId="1990" xr:uid="{48AE1DAB-20AD-41FD-9974-864D48F4B56E}"/>
    <cellStyle name="Normal 8 2 2 2 4 2 2 2" xfId="1991" xr:uid="{45DCB479-BD5B-4274-9FA0-A89EE6BF044D}"/>
    <cellStyle name="Normal 8 2 2 2 4 2 3" xfId="1992" xr:uid="{EDC795F7-38D8-42E1-814E-77AE8CA55462}"/>
    <cellStyle name="Normal 8 2 2 2 4 3" xfId="1993" xr:uid="{E60831A8-5F24-4F52-BFB2-6524ACB66072}"/>
    <cellStyle name="Normal 8 2 2 2 4 3 2" xfId="1994" xr:uid="{CC76F060-6D4C-446C-A9CB-897D7DC33CA6}"/>
    <cellStyle name="Normal 8 2 2 2 4 4" xfId="1995" xr:uid="{EA889C42-4082-409C-A7D5-85152EFF5889}"/>
    <cellStyle name="Normal 8 2 2 2 5" xfId="759" xr:uid="{70B9D60E-2793-4957-AD66-8F00238BBF0A}"/>
    <cellStyle name="Normal 8 2 2 2 5 2" xfId="1996" xr:uid="{F9797916-FBA9-43AA-99B4-B071A0664550}"/>
    <cellStyle name="Normal 8 2 2 2 5 2 2" xfId="1997" xr:uid="{590AC4BA-01C2-487F-BDD1-FCD347ACAED5}"/>
    <cellStyle name="Normal 8 2 2 2 5 3" xfId="1998" xr:uid="{366B28E5-BC55-4E43-B690-9FC5F680CAEC}"/>
    <cellStyle name="Normal 8 2 2 2 5 4" xfId="3728" xr:uid="{4BA313B4-0822-4C9D-9657-58AA954972D6}"/>
    <cellStyle name="Normal 8 2 2 2 6" xfId="1999" xr:uid="{D0A36A4A-C4E3-450D-B456-758D531353AD}"/>
    <cellStyle name="Normal 8 2 2 2 6 2" xfId="2000" xr:uid="{AC1A11C7-4AC3-479E-8155-E255C62DCABE}"/>
    <cellStyle name="Normal 8 2 2 2 7" xfId="2001" xr:uid="{F6669DCD-3EC5-4AC5-AC37-37194589A276}"/>
    <cellStyle name="Normal 8 2 2 2 8" xfId="3729" xr:uid="{4B653118-6D4E-4364-B344-7A1FE3F65AC0}"/>
    <cellStyle name="Normal 8 2 2 3" xfId="376" xr:uid="{AF4CFEC0-5811-4BEA-860F-A879D93424C9}"/>
    <cellStyle name="Normal 8 2 2 3 2" xfId="760" xr:uid="{937129E7-AA8D-4584-9C4A-0562831E2455}"/>
    <cellStyle name="Normal 8 2 2 3 2 2" xfId="761" xr:uid="{B5E7B3E4-20E4-4AF7-8C02-F254A26E5272}"/>
    <cellStyle name="Normal 8 2 2 3 2 2 2" xfId="2002" xr:uid="{CF61E05E-ED9C-4501-901F-C7140E18DE30}"/>
    <cellStyle name="Normal 8 2 2 3 2 2 2 2" xfId="2003" xr:uid="{9D0B1990-EBBC-40B8-9764-32035DF92CD1}"/>
    <cellStyle name="Normal 8 2 2 3 2 2 3" xfId="2004" xr:uid="{8F642252-EB61-4B51-962F-1E1B8C5C3DA3}"/>
    <cellStyle name="Normal 8 2 2 3 2 3" xfId="2005" xr:uid="{F0DB0921-DFD5-4C7F-BF20-B73310C24933}"/>
    <cellStyle name="Normal 8 2 2 3 2 3 2" xfId="2006" xr:uid="{BC56BD02-B09A-40EB-A569-8D1EE3DC4A79}"/>
    <cellStyle name="Normal 8 2 2 3 2 4" xfId="2007" xr:uid="{3E3C7025-6771-486F-B401-13B9665883CA}"/>
    <cellStyle name="Normal 8 2 2 3 3" xfId="762" xr:uid="{3875C926-3129-48F4-8B0E-CA14C86FBF65}"/>
    <cellStyle name="Normal 8 2 2 3 3 2" xfId="2008" xr:uid="{C4CC88CE-D7E1-446E-A6DE-CADD6692C45E}"/>
    <cellStyle name="Normal 8 2 2 3 3 2 2" xfId="2009" xr:uid="{77FD24DA-6BB4-42B2-B80A-E76F299DAF83}"/>
    <cellStyle name="Normal 8 2 2 3 3 3" xfId="2010" xr:uid="{1153A5C5-9FA6-4BBC-91C6-700CB57B2400}"/>
    <cellStyle name="Normal 8 2 2 3 3 4" xfId="3730" xr:uid="{7821DD08-8DC2-446F-8510-11E00C798EFA}"/>
    <cellStyle name="Normal 8 2 2 3 4" xfId="2011" xr:uid="{C9A27E65-D046-47CE-81CA-2E2FB75F37DC}"/>
    <cellStyle name="Normal 8 2 2 3 4 2" xfId="2012" xr:uid="{800BC05E-0A7D-4588-A3B1-101C7BBDF380}"/>
    <cellStyle name="Normal 8 2 2 3 5" xfId="2013" xr:uid="{722AE0CD-B8C4-4B7D-A359-2F4DA8EC4455}"/>
    <cellStyle name="Normal 8 2 2 3 6" xfId="3731" xr:uid="{D0AEA5AE-008F-4CEE-8623-5563E99AB4FA}"/>
    <cellStyle name="Normal 8 2 2 4" xfId="377" xr:uid="{04F8D8A1-4583-4341-A346-369A2DECCF31}"/>
    <cellStyle name="Normal 8 2 2 4 2" xfId="763" xr:uid="{0DB4CDFF-0C95-4DE9-9C47-67D20474BD51}"/>
    <cellStyle name="Normal 8 2 2 4 2 2" xfId="764" xr:uid="{483097E1-A5B5-4975-91C6-5A563C9B3BB8}"/>
    <cellStyle name="Normal 8 2 2 4 2 2 2" xfId="2014" xr:uid="{849662B0-8990-4F51-B0DD-C11956486375}"/>
    <cellStyle name="Normal 8 2 2 4 2 2 2 2" xfId="2015" xr:uid="{97E7671A-874B-4583-A450-12BCD049F161}"/>
    <cellStyle name="Normal 8 2 2 4 2 2 3" xfId="2016" xr:uid="{4C1FEFB8-A976-4EFA-B2FF-B7742DDC7529}"/>
    <cellStyle name="Normal 8 2 2 4 2 3" xfId="2017" xr:uid="{67E55DCC-8A1B-40C8-8C44-7309D84ABEDC}"/>
    <cellStyle name="Normal 8 2 2 4 2 3 2" xfId="2018" xr:uid="{8B96C837-84A8-4EBC-AAE1-3B1D79D238D3}"/>
    <cellStyle name="Normal 8 2 2 4 2 4" xfId="2019" xr:uid="{C0E1BB0F-FC11-4981-B27A-B7168F8ED9DC}"/>
    <cellStyle name="Normal 8 2 2 4 3" xfId="765" xr:uid="{6DC46F5F-3FFB-47FA-8DA0-C46A5CB0FD0A}"/>
    <cellStyle name="Normal 8 2 2 4 3 2" xfId="2020" xr:uid="{106BAB6D-CC96-41BB-BBFA-646CA3DA4140}"/>
    <cellStyle name="Normal 8 2 2 4 3 2 2" xfId="2021" xr:uid="{B5BF2092-EC05-4B0C-B8C2-EF84A2AAFDC8}"/>
    <cellStyle name="Normal 8 2 2 4 3 3" xfId="2022" xr:uid="{75FF1686-F676-4B22-AFB6-0482B5E7D3F1}"/>
    <cellStyle name="Normal 8 2 2 4 4" xfId="2023" xr:uid="{FCA6084F-45AB-46CD-8C61-74EAE03C11FA}"/>
    <cellStyle name="Normal 8 2 2 4 4 2" xfId="2024" xr:uid="{3C295485-F4FF-417D-A8BD-337902D490DE}"/>
    <cellStyle name="Normal 8 2 2 4 5" xfId="2025" xr:uid="{AFE8696F-FBD2-44B4-A791-5900B6B29C1D}"/>
    <cellStyle name="Normal 8 2 2 5" xfId="378" xr:uid="{BA887790-7447-475B-A880-8A4E4EEDBF40}"/>
    <cellStyle name="Normal 8 2 2 5 2" xfId="766" xr:uid="{92AE53CC-A9DC-4AAC-9865-B310C4877702}"/>
    <cellStyle name="Normal 8 2 2 5 2 2" xfId="2026" xr:uid="{C4D45380-FB08-42FB-A149-A766EB1BC93C}"/>
    <cellStyle name="Normal 8 2 2 5 2 2 2" xfId="2027" xr:uid="{2FC7C2DF-2D29-42E9-9A37-54096C932C5C}"/>
    <cellStyle name="Normal 8 2 2 5 2 3" xfId="2028" xr:uid="{C31595B8-5DFB-4CA9-81DE-806C26D45173}"/>
    <cellStyle name="Normal 8 2 2 5 3" xfId="2029" xr:uid="{9EC18D6A-C7C9-4EDA-9326-E3060DF3843E}"/>
    <cellStyle name="Normal 8 2 2 5 3 2" xfId="2030" xr:uid="{C8C75353-FA3E-4550-BF13-F00F163F16DC}"/>
    <cellStyle name="Normal 8 2 2 5 4" xfId="2031" xr:uid="{16DC551B-1EC1-40D1-B8F4-CB633FF51597}"/>
    <cellStyle name="Normal 8 2 2 6" xfId="767" xr:uid="{3B25A9D7-D818-49E0-885B-28E07EA7A766}"/>
    <cellStyle name="Normal 8 2 2 6 2" xfId="2032" xr:uid="{ABABFB9E-81E1-4391-A70B-49655EA4B77C}"/>
    <cellStyle name="Normal 8 2 2 6 2 2" xfId="2033" xr:uid="{7AA01BA5-680F-4754-8D29-9329AD5BEADE}"/>
    <cellStyle name="Normal 8 2 2 6 3" xfId="2034" xr:uid="{E816D727-7D36-4123-BB87-3AA41BC3FD98}"/>
    <cellStyle name="Normal 8 2 2 6 4" xfId="3732" xr:uid="{3EA780B9-C781-4DE3-8EAB-0BE746522B2D}"/>
    <cellStyle name="Normal 8 2 2 7" xfId="2035" xr:uid="{D2DE11B0-5928-4BCC-A1FB-5638165D29C0}"/>
    <cellStyle name="Normal 8 2 2 7 2" xfId="2036" xr:uid="{A561F531-6AE5-4B05-9A2D-03CEE30118A7}"/>
    <cellStyle name="Normal 8 2 2 8" xfId="2037" xr:uid="{D5688761-AA86-4D46-A4EC-2918C561C298}"/>
    <cellStyle name="Normal 8 2 2 9" xfId="3733" xr:uid="{D2E12078-6CDC-4157-8960-4CA2C21AC864}"/>
    <cellStyle name="Normal 8 2 3" xfId="150" xr:uid="{895E1C69-79F5-4414-98CA-C7625E5EA106}"/>
    <cellStyle name="Normal 8 2 3 2" xfId="151" xr:uid="{905C465C-9506-487B-B9E7-E5617A91482F}"/>
    <cellStyle name="Normal 8 2 3 2 2" xfId="768" xr:uid="{17A1823A-A640-422F-8728-3994F68ABA00}"/>
    <cellStyle name="Normal 8 2 3 2 2 2" xfId="769" xr:uid="{BC16E8CE-5D19-4259-8D92-87E1A7E1FB66}"/>
    <cellStyle name="Normal 8 2 3 2 2 2 2" xfId="2038" xr:uid="{662954F8-F0E5-4388-8156-7C891C2CEBC8}"/>
    <cellStyle name="Normal 8 2 3 2 2 2 2 2" xfId="2039" xr:uid="{21F16547-847A-421D-B64F-AC46506E6591}"/>
    <cellStyle name="Normal 8 2 3 2 2 2 3" xfId="2040" xr:uid="{54AB2D8B-8558-4F20-86F6-026A0D0AD91F}"/>
    <cellStyle name="Normal 8 2 3 2 2 3" xfId="2041" xr:uid="{65183556-34CC-41D5-8EA4-EFE775AC0F3D}"/>
    <cellStyle name="Normal 8 2 3 2 2 3 2" xfId="2042" xr:uid="{2B65A614-EC2C-4A80-AA72-0D7A9EB4D390}"/>
    <cellStyle name="Normal 8 2 3 2 2 4" xfId="2043" xr:uid="{AEBEEB84-572C-40B7-9CC9-14396A3D30BD}"/>
    <cellStyle name="Normal 8 2 3 2 3" xfId="770" xr:uid="{94FF936E-5AD8-422F-ADCC-D35CD4B0E4D7}"/>
    <cellStyle name="Normal 8 2 3 2 3 2" xfId="2044" xr:uid="{08272404-A47B-4E70-B08B-2A0E49771990}"/>
    <cellStyle name="Normal 8 2 3 2 3 2 2" xfId="2045" xr:uid="{0E20D3CA-3A52-4CD0-B995-6F1A3D064A16}"/>
    <cellStyle name="Normal 8 2 3 2 3 3" xfId="2046" xr:uid="{693E8972-923B-41CB-AAFC-7AB6E2B3707C}"/>
    <cellStyle name="Normal 8 2 3 2 3 4" xfId="3734" xr:uid="{121FDB4B-0EC6-46C3-A6E1-4B7129FAB956}"/>
    <cellStyle name="Normal 8 2 3 2 4" xfId="2047" xr:uid="{5606DD9A-1F1F-45F3-86D8-4DF13FC0D177}"/>
    <cellStyle name="Normal 8 2 3 2 4 2" xfId="2048" xr:uid="{316CEF3F-C043-4A8B-8031-39F9CDD904EF}"/>
    <cellStyle name="Normal 8 2 3 2 5" xfId="2049" xr:uid="{030A1D15-4B2E-40FC-942D-D69A1632C40F}"/>
    <cellStyle name="Normal 8 2 3 2 6" xfId="3735" xr:uid="{E8303B5C-5C14-4559-A64D-F18DFFFCF0C0}"/>
    <cellStyle name="Normal 8 2 3 3" xfId="379" xr:uid="{6515B398-EA85-4A47-ACB0-4E529CCEDF9A}"/>
    <cellStyle name="Normal 8 2 3 3 2" xfId="771" xr:uid="{31922062-AB2A-4DD8-A364-3347669E26AB}"/>
    <cellStyle name="Normal 8 2 3 3 2 2" xfId="772" xr:uid="{504BE315-0EB9-45D0-88BE-E74AFB641337}"/>
    <cellStyle name="Normal 8 2 3 3 2 2 2" xfId="2050" xr:uid="{1D7BD4BC-038C-44EC-A031-0861BCB6C9C6}"/>
    <cellStyle name="Normal 8 2 3 3 2 2 2 2" xfId="2051" xr:uid="{6B85AEB7-EB9D-4063-864B-7FD4389E7738}"/>
    <cellStyle name="Normal 8 2 3 3 2 2 3" xfId="2052" xr:uid="{0203F758-CB24-470B-B838-AD47B74D8FC5}"/>
    <cellStyle name="Normal 8 2 3 3 2 3" xfId="2053" xr:uid="{DEFA00D8-D696-41B6-9FC7-48358B65174A}"/>
    <cellStyle name="Normal 8 2 3 3 2 3 2" xfId="2054" xr:uid="{6D9ACF56-CDD8-4224-BF5C-8675A96A69E5}"/>
    <cellStyle name="Normal 8 2 3 3 2 4" xfId="2055" xr:uid="{E919B967-50D5-4D52-93AF-B87034EDAEEB}"/>
    <cellStyle name="Normal 8 2 3 3 3" xfId="773" xr:uid="{589665F0-A360-4EF6-90CB-266BFB4AC801}"/>
    <cellStyle name="Normal 8 2 3 3 3 2" xfId="2056" xr:uid="{ECA80ED2-A1AD-402B-ACB4-4C0C3B4AD09C}"/>
    <cellStyle name="Normal 8 2 3 3 3 2 2" xfId="2057" xr:uid="{8073B601-9792-4BF0-8978-06A23C8767BD}"/>
    <cellStyle name="Normal 8 2 3 3 3 3" xfId="2058" xr:uid="{3BABAF00-61A7-4CDD-93E9-AB585C891B14}"/>
    <cellStyle name="Normal 8 2 3 3 4" xfId="2059" xr:uid="{71C745F4-003D-4540-BE18-1F804CD78885}"/>
    <cellStyle name="Normal 8 2 3 3 4 2" xfId="2060" xr:uid="{3B63C181-9D95-43A9-9D35-E597861BA45A}"/>
    <cellStyle name="Normal 8 2 3 3 5" xfId="2061" xr:uid="{8FA05828-113B-4D73-B1AC-B430C8251657}"/>
    <cellStyle name="Normal 8 2 3 4" xfId="380" xr:uid="{973444C1-03B5-41A3-B21D-D669AA5B2BF3}"/>
    <cellStyle name="Normal 8 2 3 4 2" xfId="774" xr:uid="{551001DD-07A1-47B4-ACBB-C26E996D78BB}"/>
    <cellStyle name="Normal 8 2 3 4 2 2" xfId="2062" xr:uid="{1498A19C-86FC-4475-B41C-B26AC4EA7721}"/>
    <cellStyle name="Normal 8 2 3 4 2 2 2" xfId="2063" xr:uid="{A52C0339-BE18-4E68-AAC3-738995894530}"/>
    <cellStyle name="Normal 8 2 3 4 2 3" xfId="2064" xr:uid="{41B0729A-4C21-47F4-9E02-D958FC3FA18E}"/>
    <cellStyle name="Normal 8 2 3 4 3" xfId="2065" xr:uid="{C84C1D9F-E9BD-46CB-AA12-697ECB0E3B8E}"/>
    <cellStyle name="Normal 8 2 3 4 3 2" xfId="2066" xr:uid="{74BE6EE7-B503-4FC2-B7CA-AD1BAC4E87F8}"/>
    <cellStyle name="Normal 8 2 3 4 4" xfId="2067" xr:uid="{97E04D33-B0E6-4E0A-BED0-B117F8EB98B7}"/>
    <cellStyle name="Normal 8 2 3 5" xfId="775" xr:uid="{5F21586A-E614-4A10-9DD6-73AE51409B30}"/>
    <cellStyle name="Normal 8 2 3 5 2" xfId="2068" xr:uid="{819F470D-9D4F-4691-84CA-92D8B84AA086}"/>
    <cellStyle name="Normal 8 2 3 5 2 2" xfId="2069" xr:uid="{D36DD641-C421-4CB1-A067-393F0563FA05}"/>
    <cellStyle name="Normal 8 2 3 5 3" xfId="2070" xr:uid="{2C24A982-EB34-496F-9DCB-F4131F9491AC}"/>
    <cellStyle name="Normal 8 2 3 5 4" xfId="3736" xr:uid="{C31D4125-25F6-4550-B061-026A61A2E491}"/>
    <cellStyle name="Normal 8 2 3 6" xfId="2071" xr:uid="{32108EED-0864-4090-920D-EB20EC17E54F}"/>
    <cellStyle name="Normal 8 2 3 6 2" xfId="2072" xr:uid="{E1B0DE28-85B4-4ADA-A9E7-6C70CD457120}"/>
    <cellStyle name="Normal 8 2 3 7" xfId="2073" xr:uid="{669A5CD6-DC73-4D5C-9740-C46923E6FE99}"/>
    <cellStyle name="Normal 8 2 3 8" xfId="3737" xr:uid="{3459FF93-AD10-4B92-A56F-1C103B82A53C}"/>
    <cellStyle name="Normal 8 2 4" xfId="152" xr:uid="{45D71BD3-F19D-4866-B865-F3F6E5C938AA}"/>
    <cellStyle name="Normal 8 2 4 2" xfId="449" xr:uid="{0EA8BCA5-65CA-4BBF-A05F-29ABB340F8D3}"/>
    <cellStyle name="Normal 8 2 4 2 2" xfId="776" xr:uid="{C7BE8C71-12AF-4272-B83A-8899961AE5A7}"/>
    <cellStyle name="Normal 8 2 4 2 2 2" xfId="2074" xr:uid="{1303D970-69BC-454A-90B6-8A0E17BAF5B5}"/>
    <cellStyle name="Normal 8 2 4 2 2 2 2" xfId="2075" xr:uid="{72E92597-D9C2-49F5-8006-4D309A58A973}"/>
    <cellStyle name="Normal 8 2 4 2 2 3" xfId="2076" xr:uid="{D935DB19-38BD-4C93-81E3-6F0B69FB81CB}"/>
    <cellStyle name="Normal 8 2 4 2 2 4" xfId="3738" xr:uid="{25EFB937-0740-487B-8D8E-C473390D9B1D}"/>
    <cellStyle name="Normal 8 2 4 2 3" xfId="2077" xr:uid="{E5FE9C70-04C4-4AEA-8404-3779B175EBED}"/>
    <cellStyle name="Normal 8 2 4 2 3 2" xfId="2078" xr:uid="{B88C33D1-7B57-4568-A868-54655F549CF2}"/>
    <cellStyle name="Normal 8 2 4 2 4" xfId="2079" xr:uid="{B251F2B6-52E2-4545-9C88-257F484E4E09}"/>
    <cellStyle name="Normal 8 2 4 2 5" xfId="3739" xr:uid="{95CBDB2D-8896-4F52-B398-A7EB767C2E09}"/>
    <cellStyle name="Normal 8 2 4 3" xfId="777" xr:uid="{34C0929E-E332-4FCB-92EA-075D05D2D6EE}"/>
    <cellStyle name="Normal 8 2 4 3 2" xfId="2080" xr:uid="{79C11681-EC81-43E3-A5AC-28D2C2D05263}"/>
    <cellStyle name="Normal 8 2 4 3 2 2" xfId="2081" xr:uid="{01330CA0-3940-4641-AD11-551110125379}"/>
    <cellStyle name="Normal 8 2 4 3 3" xfId="2082" xr:uid="{13DFC616-D2E7-45E8-A6C3-B12A71991159}"/>
    <cellStyle name="Normal 8 2 4 3 4" xfId="3740" xr:uid="{130FB161-E426-4071-AAA1-FF49514539F0}"/>
    <cellStyle name="Normal 8 2 4 4" xfId="2083" xr:uid="{C774A277-9114-43FE-AD0D-632D183CEF2B}"/>
    <cellStyle name="Normal 8 2 4 4 2" xfId="2084" xr:uid="{CDFE072B-70A1-47D8-834F-EC0BAE8F11D0}"/>
    <cellStyle name="Normal 8 2 4 4 3" xfId="3741" xr:uid="{911BDA16-BDF5-47E0-9063-4F051CACAFED}"/>
    <cellStyle name="Normal 8 2 4 4 4" xfId="3742" xr:uid="{B1F2E80B-F78A-4309-B1D7-353573346DBC}"/>
    <cellStyle name="Normal 8 2 4 5" xfId="2085" xr:uid="{BCFC68BE-7A04-4D1F-B52E-DBDBE846C855}"/>
    <cellStyle name="Normal 8 2 4 6" xfId="3743" xr:uid="{5237E1B7-B89F-47F8-8C19-192132A134DB}"/>
    <cellStyle name="Normal 8 2 4 7" xfId="3744" xr:uid="{AEC77321-E0BD-4EDE-B887-3BF2464AAB32}"/>
    <cellStyle name="Normal 8 2 5" xfId="381" xr:uid="{978D3769-D781-45D1-8924-CC2EA80D25DE}"/>
    <cellStyle name="Normal 8 2 5 2" xfId="778" xr:uid="{3B89A2FA-0EBE-4284-BD1F-BD5FA6B0904D}"/>
    <cellStyle name="Normal 8 2 5 2 2" xfId="779" xr:uid="{7811E203-9096-4252-B8B7-9575D04316CD}"/>
    <cellStyle name="Normal 8 2 5 2 2 2" xfId="2086" xr:uid="{DC9F47E7-68A4-4517-A6F8-7567CA885D30}"/>
    <cellStyle name="Normal 8 2 5 2 2 2 2" xfId="2087" xr:uid="{75BE7CE5-0231-4397-A25E-8050E420D74B}"/>
    <cellStyle name="Normal 8 2 5 2 2 3" xfId="2088" xr:uid="{D4701F32-0F90-4074-84D2-F2A5DA496179}"/>
    <cellStyle name="Normal 8 2 5 2 3" xfId="2089" xr:uid="{C8F7C65C-2DE5-4028-B070-B3E9F1B77EEA}"/>
    <cellStyle name="Normal 8 2 5 2 3 2" xfId="2090" xr:uid="{230A5AFB-40E1-423E-9B97-913FBC89CA62}"/>
    <cellStyle name="Normal 8 2 5 2 4" xfId="2091" xr:uid="{5274A21C-CC1A-413A-BE1D-72A7149F6839}"/>
    <cellStyle name="Normal 8 2 5 3" xfId="780" xr:uid="{E681694F-40AD-403A-A1C2-06136729D2B9}"/>
    <cellStyle name="Normal 8 2 5 3 2" xfId="2092" xr:uid="{AA47A904-0C67-4B47-A515-011053D7AD16}"/>
    <cellStyle name="Normal 8 2 5 3 2 2" xfId="2093" xr:uid="{00A72AF3-F780-4B6D-940C-61E5B70C0A4D}"/>
    <cellStyle name="Normal 8 2 5 3 3" xfId="2094" xr:uid="{E8E693C0-66D7-47D7-8E6A-7D315C8DDFA5}"/>
    <cellStyle name="Normal 8 2 5 3 4" xfId="3745" xr:uid="{49F7945F-C1E8-4A73-A0EC-FF6366E1100A}"/>
    <cellStyle name="Normal 8 2 5 4" xfId="2095" xr:uid="{CAEC89FF-D665-4E7A-9C76-2ADD1FC19B84}"/>
    <cellStyle name="Normal 8 2 5 4 2" xfId="2096" xr:uid="{14C81A58-C6F2-4558-B195-E1D1318E9034}"/>
    <cellStyle name="Normal 8 2 5 5" xfId="2097" xr:uid="{B072141B-1D2F-4A3F-9368-C5EDD2CD9F31}"/>
    <cellStyle name="Normal 8 2 5 6" xfId="3746" xr:uid="{47C845A0-9C8D-45AF-937A-E9A1A32D9FEB}"/>
    <cellStyle name="Normal 8 2 6" xfId="382" xr:uid="{5C7F6F18-6F17-4CBB-A558-FF885BDD6477}"/>
    <cellStyle name="Normal 8 2 6 2" xfId="781" xr:uid="{E8BD311B-C7FB-4660-9764-4D26ED3C79A5}"/>
    <cellStyle name="Normal 8 2 6 2 2" xfId="2098" xr:uid="{02CB77DE-C132-46FA-AD8B-DD44482519E5}"/>
    <cellStyle name="Normal 8 2 6 2 2 2" xfId="2099" xr:uid="{51BB9B7D-471B-4E90-A724-F81BC09C2D8C}"/>
    <cellStyle name="Normal 8 2 6 2 3" xfId="2100" xr:uid="{9922AA99-C977-4FA6-B523-53F0A699CE19}"/>
    <cellStyle name="Normal 8 2 6 2 4" xfId="3747" xr:uid="{19E89265-2A12-4584-86F1-D21D7F6A2490}"/>
    <cellStyle name="Normal 8 2 6 3" xfId="2101" xr:uid="{6B37EE0B-F28F-481C-A580-5D13EF0375A8}"/>
    <cellStyle name="Normal 8 2 6 3 2" xfId="2102" xr:uid="{4424211A-222F-456C-8E3F-E5EC158FDCB2}"/>
    <cellStyle name="Normal 8 2 6 4" xfId="2103" xr:uid="{26409974-8203-4B69-B02E-197F1C1B22EB}"/>
    <cellStyle name="Normal 8 2 6 5" xfId="3748" xr:uid="{A726FF99-15F3-4623-A4AF-5848304C12A5}"/>
    <cellStyle name="Normal 8 2 7" xfId="782" xr:uid="{0B735251-8442-41F6-BF7B-6E8E52550D84}"/>
    <cellStyle name="Normal 8 2 7 2" xfId="2104" xr:uid="{817362FD-69BE-4594-BFA6-496C25116047}"/>
    <cellStyle name="Normal 8 2 7 2 2" xfId="2105" xr:uid="{02F98C21-C5EF-4983-AA26-EB09E29F53F0}"/>
    <cellStyle name="Normal 8 2 7 3" xfId="2106" xr:uid="{12F97D6F-4B8D-422E-89E3-0D936EE684FB}"/>
    <cellStyle name="Normal 8 2 7 4" xfId="3749" xr:uid="{D692BC14-9DFA-4DCC-BEA5-77C0A4D6A7A8}"/>
    <cellStyle name="Normal 8 2 8" xfId="2107" xr:uid="{B40BCBAB-40C9-4EFD-9ACA-E8D11CA59A4B}"/>
    <cellStyle name="Normal 8 2 8 2" xfId="2108" xr:uid="{A54DFE65-AE34-484A-981D-CE87E7B5117D}"/>
    <cellStyle name="Normal 8 2 8 3" xfId="3750" xr:uid="{155F8B4A-48D5-4A59-B023-B7512D8BCF4D}"/>
    <cellStyle name="Normal 8 2 8 4" xfId="3751" xr:uid="{6072F3D5-0C50-4600-B19A-0F12D09BF492}"/>
    <cellStyle name="Normal 8 2 9" xfId="2109" xr:uid="{7B8B6F42-0728-4A30-8C19-79A2D6766FCC}"/>
    <cellStyle name="Normal 8 3" xfId="153" xr:uid="{92CF5281-E0DD-4294-AEF6-B71BBB23854D}"/>
    <cellStyle name="Normal 8 3 10" xfId="3752" xr:uid="{73D66CE8-2E7B-4FB5-B23B-828B84E39529}"/>
    <cellStyle name="Normal 8 3 11" xfId="3753" xr:uid="{85017D80-EF25-4CE4-B73B-6FBE17C2D0F5}"/>
    <cellStyle name="Normal 8 3 2" xfId="154" xr:uid="{4FF57682-18D0-468B-8587-61112A6293D3}"/>
    <cellStyle name="Normal 8 3 2 2" xfId="155" xr:uid="{68AD5657-3B38-40B5-A25A-A515614888C4}"/>
    <cellStyle name="Normal 8 3 2 2 2" xfId="383" xr:uid="{07222CD8-08BE-4645-909B-3FDD01F02836}"/>
    <cellStyle name="Normal 8 3 2 2 2 2" xfId="783" xr:uid="{382C9FAC-28C2-4955-BD0C-68E4AC50B30B}"/>
    <cellStyle name="Normal 8 3 2 2 2 2 2" xfId="2110" xr:uid="{64F7A5B8-C4D4-4925-A256-62382AB31A14}"/>
    <cellStyle name="Normal 8 3 2 2 2 2 2 2" xfId="2111" xr:uid="{03E52D1F-62C6-4DA5-AA1A-09692B4B3BE8}"/>
    <cellStyle name="Normal 8 3 2 2 2 2 3" xfId="2112" xr:uid="{AF6987A5-C00B-40F9-9728-76A03AE1100B}"/>
    <cellStyle name="Normal 8 3 2 2 2 2 4" xfId="3754" xr:uid="{B3072AB8-AAA0-4383-A41C-AE8CCC7EF215}"/>
    <cellStyle name="Normal 8 3 2 2 2 3" xfId="2113" xr:uid="{61DF80B9-C277-4E88-A752-CD1E7868B9B8}"/>
    <cellStyle name="Normal 8 3 2 2 2 3 2" xfId="2114" xr:uid="{E36D91C2-5317-4FAD-AF56-7BA0A733A7E1}"/>
    <cellStyle name="Normal 8 3 2 2 2 3 3" xfId="3755" xr:uid="{B37BEEAA-1E4F-489B-A15B-F9ABAA1516D3}"/>
    <cellStyle name="Normal 8 3 2 2 2 3 4" xfId="3756" xr:uid="{0A5CF2AF-29A3-4F11-BBD8-5A8B195FD13D}"/>
    <cellStyle name="Normal 8 3 2 2 2 4" xfId="2115" xr:uid="{6CC61755-93D4-497E-BBAB-B5012C01FB58}"/>
    <cellStyle name="Normal 8 3 2 2 2 5" xfId="3757" xr:uid="{6176AA13-523F-47B5-B37A-095B04361D50}"/>
    <cellStyle name="Normal 8 3 2 2 2 6" xfId="3758" xr:uid="{FC58E449-DF47-45AB-8E08-5A243CA7ADA3}"/>
    <cellStyle name="Normal 8 3 2 2 3" xfId="784" xr:uid="{8B641AD5-2351-4C9F-A44D-7552A6A1DA79}"/>
    <cellStyle name="Normal 8 3 2 2 3 2" xfId="2116" xr:uid="{FEEBCD84-E9F6-46FF-8A49-75C5AD12F613}"/>
    <cellStyle name="Normal 8 3 2 2 3 2 2" xfId="2117" xr:uid="{276C34AF-FFA1-487E-87C5-36F2185274F0}"/>
    <cellStyle name="Normal 8 3 2 2 3 2 3" xfId="3759" xr:uid="{9754F25B-E8F1-4A20-B32A-6FAAEF22F4B4}"/>
    <cellStyle name="Normal 8 3 2 2 3 2 4" xfId="3760" xr:uid="{60BA5196-FB06-43CA-84E8-F10D52252C48}"/>
    <cellStyle name="Normal 8 3 2 2 3 3" xfId="2118" xr:uid="{CCC0C57A-BBF1-4947-B20D-EF734DE134B7}"/>
    <cellStyle name="Normal 8 3 2 2 3 4" xfId="3761" xr:uid="{38E2D7EC-B158-4A2F-BD0D-2D81A359921E}"/>
    <cellStyle name="Normal 8 3 2 2 3 5" xfId="3762" xr:uid="{CEA2C703-64AB-4BDE-A150-B7368965D2A4}"/>
    <cellStyle name="Normal 8 3 2 2 4" xfId="2119" xr:uid="{97FC52A9-99DD-4446-986C-C9592E8E664A}"/>
    <cellStyle name="Normal 8 3 2 2 4 2" xfId="2120" xr:uid="{08441493-3D2C-4FF9-86E7-AFAD8345B8F0}"/>
    <cellStyle name="Normal 8 3 2 2 4 3" xfId="3763" xr:uid="{F1BA5E6C-7DD4-4142-99B0-A59F5D5BDDEB}"/>
    <cellStyle name="Normal 8 3 2 2 4 4" xfId="3764" xr:uid="{4A03B789-06F7-404F-A290-C6B526E8B205}"/>
    <cellStyle name="Normal 8 3 2 2 5" xfId="2121" xr:uid="{6DCC1B77-5099-4050-A8AF-15A29673E26E}"/>
    <cellStyle name="Normal 8 3 2 2 5 2" xfId="3765" xr:uid="{A9DD27F4-43AA-4356-91B7-2267449F63C3}"/>
    <cellStyle name="Normal 8 3 2 2 5 3" xfId="3766" xr:uid="{9A40A5A8-B0BF-4D06-8FD0-09B5990D4742}"/>
    <cellStyle name="Normal 8 3 2 2 5 4" xfId="3767" xr:uid="{1BA3B27B-DD4A-43EE-A390-BFCEC2EE335B}"/>
    <cellStyle name="Normal 8 3 2 2 6" xfId="3768" xr:uid="{A8D08623-25F7-4023-A38A-7456A326F0FD}"/>
    <cellStyle name="Normal 8 3 2 2 7" xfId="3769" xr:uid="{98234B99-625E-4A08-843F-5B845A4F05E4}"/>
    <cellStyle name="Normal 8 3 2 2 8" xfId="3770" xr:uid="{2020E9C6-0E04-49CF-ACA8-3DA7D3647B90}"/>
    <cellStyle name="Normal 8 3 2 3" xfId="384" xr:uid="{D50068B3-0E62-4FF6-8C04-F28421816334}"/>
    <cellStyle name="Normal 8 3 2 3 2" xfId="785" xr:uid="{44AAD087-D329-4D9B-A79A-732AD581FD7D}"/>
    <cellStyle name="Normal 8 3 2 3 2 2" xfId="786" xr:uid="{ED6D9DA5-3ECC-4E60-8A14-FC88539BD591}"/>
    <cellStyle name="Normal 8 3 2 3 2 2 2" xfId="2122" xr:uid="{A88B228B-A92E-4114-AEC6-A60784ABE96C}"/>
    <cellStyle name="Normal 8 3 2 3 2 2 2 2" xfId="2123" xr:uid="{0E45EE09-BE6D-42AA-BB09-7B112CE631B6}"/>
    <cellStyle name="Normal 8 3 2 3 2 2 3" xfId="2124" xr:uid="{03907748-C11C-4AFF-982E-85E356D2F6BF}"/>
    <cellStyle name="Normal 8 3 2 3 2 3" xfId="2125" xr:uid="{0B09F06F-91AE-4DCB-A459-046795954683}"/>
    <cellStyle name="Normal 8 3 2 3 2 3 2" xfId="2126" xr:uid="{C6E3B9F6-0D12-4ACD-8B9D-C0D1A18AB573}"/>
    <cellStyle name="Normal 8 3 2 3 2 4" xfId="2127" xr:uid="{6FA734B7-934B-4BBE-A25C-1D1EE287B609}"/>
    <cellStyle name="Normal 8 3 2 3 3" xfId="787" xr:uid="{C8DD5F80-3C9F-4776-BF83-B5613D3A859D}"/>
    <cellStyle name="Normal 8 3 2 3 3 2" xfId="2128" xr:uid="{C17303EB-8BE9-45BA-82CA-7486A603B49B}"/>
    <cellStyle name="Normal 8 3 2 3 3 2 2" xfId="2129" xr:uid="{CDA87613-EB00-48FF-A224-B4CA0D25F88D}"/>
    <cellStyle name="Normal 8 3 2 3 3 3" xfId="2130" xr:uid="{D2858D0E-E440-4B7F-9092-23F6ECAA67CA}"/>
    <cellStyle name="Normal 8 3 2 3 3 4" xfId="3771" xr:uid="{95577F04-A5C5-49C9-B5D6-4FCE8D6AC1F9}"/>
    <cellStyle name="Normal 8 3 2 3 4" xfId="2131" xr:uid="{F83F66F3-98DA-4101-908C-FBBAD2162805}"/>
    <cellStyle name="Normal 8 3 2 3 4 2" xfId="2132" xr:uid="{922F80D0-7D02-4002-A7E1-F09300D2A69C}"/>
    <cellStyle name="Normal 8 3 2 3 5" xfId="2133" xr:uid="{95EA7170-7320-4F44-8E9A-4ED2D698568D}"/>
    <cellStyle name="Normal 8 3 2 3 6" xfId="3772" xr:uid="{1EE46FA8-E4D6-47D6-882C-A6850BCB4849}"/>
    <cellStyle name="Normal 8 3 2 4" xfId="385" xr:uid="{4D5300E2-9C90-4FBC-9185-6ECA70001FCC}"/>
    <cellStyle name="Normal 8 3 2 4 2" xfId="788" xr:uid="{F68AE5A4-90F6-489F-A10B-F087C1B28605}"/>
    <cellStyle name="Normal 8 3 2 4 2 2" xfId="2134" xr:uid="{C478B760-C1B2-48D5-8D2E-AA4438482BFF}"/>
    <cellStyle name="Normal 8 3 2 4 2 2 2" xfId="2135" xr:uid="{AF3660D7-DDCF-47D5-A5EE-3ED8C4CB2013}"/>
    <cellStyle name="Normal 8 3 2 4 2 3" xfId="2136" xr:uid="{CC967CD5-D3C5-4255-AA5F-A627CC1FA81D}"/>
    <cellStyle name="Normal 8 3 2 4 2 4" xfId="3773" xr:uid="{E2AF5637-4669-4F34-9D90-C40FA45B7F46}"/>
    <cellStyle name="Normal 8 3 2 4 3" xfId="2137" xr:uid="{C6E31EB0-FC4B-4743-8A1E-C9598257A058}"/>
    <cellStyle name="Normal 8 3 2 4 3 2" xfId="2138" xr:uid="{044EA146-02A8-41A9-A4FF-83C6D3499B39}"/>
    <cellStyle name="Normal 8 3 2 4 4" xfId="2139" xr:uid="{B32B98D6-6954-4823-94A3-158CB9B915B3}"/>
    <cellStyle name="Normal 8 3 2 4 5" xfId="3774" xr:uid="{183066C9-DA8D-4CC5-8EBE-3D33A4814541}"/>
    <cellStyle name="Normal 8 3 2 5" xfId="386" xr:uid="{072E0651-267C-40B4-B38C-071B6E06B383}"/>
    <cellStyle name="Normal 8 3 2 5 2" xfId="2140" xr:uid="{9195D883-AB27-40B2-B89B-58CA071CD23A}"/>
    <cellStyle name="Normal 8 3 2 5 2 2" xfId="2141" xr:uid="{7099AB53-1108-4314-8735-12D10A54A438}"/>
    <cellStyle name="Normal 8 3 2 5 3" xfId="2142" xr:uid="{8560E3EB-9D7E-43B1-8D2A-526109A99158}"/>
    <cellStyle name="Normal 8 3 2 5 4" xfId="3775" xr:uid="{8F0815DB-6926-429B-A42F-53E6CBC867A4}"/>
    <cellStyle name="Normal 8 3 2 6" xfId="2143" xr:uid="{52E0E729-D37F-492D-A8B5-D6F546DDC521}"/>
    <cellStyle name="Normal 8 3 2 6 2" xfId="2144" xr:uid="{F2819C48-C50C-48F0-B999-BA292D7F7555}"/>
    <cellStyle name="Normal 8 3 2 6 3" xfId="3776" xr:uid="{151F4F02-E1A7-4E26-8C80-16EEA83264B5}"/>
    <cellStyle name="Normal 8 3 2 6 4" xfId="3777" xr:uid="{E01BC285-D472-492D-B5E4-657C4AD0C415}"/>
    <cellStyle name="Normal 8 3 2 7" xfId="2145" xr:uid="{128DD824-2853-4244-9F5B-E30568D131DA}"/>
    <cellStyle name="Normal 8 3 2 8" xfId="3778" xr:uid="{4DBF5F6A-AD45-41E1-863B-A3DFB2708B2F}"/>
    <cellStyle name="Normal 8 3 2 9" xfId="3779" xr:uid="{A71FB950-42F9-4191-858E-C9D548386641}"/>
    <cellStyle name="Normal 8 3 3" xfId="156" xr:uid="{99085912-01CF-4E4A-A40B-7B0B72AD31EF}"/>
    <cellStyle name="Normal 8 3 3 2" xfId="157" xr:uid="{AE5A94D3-32FD-4A45-9404-757D545DFBD8}"/>
    <cellStyle name="Normal 8 3 3 2 2" xfId="789" xr:uid="{8D5EB4A1-D224-4A27-887D-3698F22E3C7F}"/>
    <cellStyle name="Normal 8 3 3 2 2 2" xfId="2146" xr:uid="{3BCC9032-649C-4449-B18B-00F91BA7558D}"/>
    <cellStyle name="Normal 8 3 3 2 2 2 2" xfId="2147" xr:uid="{0324A342-DBB9-43F8-AE5F-CE4533957CF8}"/>
    <cellStyle name="Normal 8 3 3 2 2 2 2 2" xfId="4492" xr:uid="{D4003345-1293-4BC0-8873-0BC66F801FAB}"/>
    <cellStyle name="Normal 8 3 3 2 2 2 3" xfId="4493" xr:uid="{09D5C470-3EB5-4481-83F9-8ED05B0AA20F}"/>
    <cellStyle name="Normal 8 3 3 2 2 3" xfId="2148" xr:uid="{66BD8DF2-35A3-43A8-89F0-86EAB2D197EF}"/>
    <cellStyle name="Normal 8 3 3 2 2 3 2" xfId="4494" xr:uid="{3CC8EEB3-9A61-40F4-BEAC-0A4BA8166A1E}"/>
    <cellStyle name="Normal 8 3 3 2 2 4" xfId="3780" xr:uid="{B9E20BB9-6024-46C1-9F7B-C70FEC7F31AB}"/>
    <cellStyle name="Normal 8 3 3 2 3" xfId="2149" xr:uid="{549C1154-9D03-46EE-975B-6038736FA609}"/>
    <cellStyle name="Normal 8 3 3 2 3 2" xfId="2150" xr:uid="{765F9631-847B-449B-A0DF-3FBC9289A7BB}"/>
    <cellStyle name="Normal 8 3 3 2 3 2 2" xfId="4495" xr:uid="{BCA9A07E-D13E-48FD-9C30-30CE4D60477E}"/>
    <cellStyle name="Normal 8 3 3 2 3 3" xfId="3781" xr:uid="{CDAE8C83-288B-4CB6-9D3A-45FBB11BBC71}"/>
    <cellStyle name="Normal 8 3 3 2 3 4" xfId="3782" xr:uid="{9AE5CACB-20F2-428D-A6AC-5C12FF9BF421}"/>
    <cellStyle name="Normal 8 3 3 2 4" xfId="2151" xr:uid="{F2ABD40E-3C62-451B-8311-077D384CD667}"/>
    <cellStyle name="Normal 8 3 3 2 4 2" xfId="4496" xr:uid="{DCDE252B-26A9-405F-A5B4-F60CEC1C8401}"/>
    <cellStyle name="Normal 8 3 3 2 5" xfId="3783" xr:uid="{C2CAB5D4-EBE7-474D-98DD-C9AF1C4C2CCA}"/>
    <cellStyle name="Normal 8 3 3 2 6" xfId="3784" xr:uid="{A7FED610-3F91-4D78-8E66-E82B13DEB660}"/>
    <cellStyle name="Normal 8 3 3 3" xfId="387" xr:uid="{1DCC9F62-E4CD-4723-A4E1-F2906290239D}"/>
    <cellStyle name="Normal 8 3 3 3 2" xfId="2152" xr:uid="{E149F3A9-FAFB-4448-B9B3-4BB9508C04D6}"/>
    <cellStyle name="Normal 8 3 3 3 2 2" xfId="2153" xr:uid="{D02E89BA-603E-4E2E-907A-D95B1B7B356B}"/>
    <cellStyle name="Normal 8 3 3 3 2 2 2" xfId="4497" xr:uid="{E8EC9A84-21FD-4979-B9AB-195000664CB9}"/>
    <cellStyle name="Normal 8 3 3 3 2 3" xfId="3785" xr:uid="{CB176C63-97BB-439F-923F-5A68AA6CDD83}"/>
    <cellStyle name="Normal 8 3 3 3 2 4" xfId="3786" xr:uid="{1AB6AB47-F9AB-4933-8380-F9F57317B9ED}"/>
    <cellStyle name="Normal 8 3 3 3 3" xfId="2154" xr:uid="{C298E1ED-BDD4-45F3-A428-3CE3EB3E3893}"/>
    <cellStyle name="Normal 8 3 3 3 3 2" xfId="4498" xr:uid="{826E9590-8588-4C02-99C9-FF82288BF2D8}"/>
    <cellStyle name="Normal 8 3 3 3 4" xfId="3787" xr:uid="{EF2D0EBA-334D-4902-B6A7-8D1517C5C3D1}"/>
    <cellStyle name="Normal 8 3 3 3 5" xfId="3788" xr:uid="{1A6A9F1C-CD1B-44CB-9261-00BF76BD4542}"/>
    <cellStyle name="Normal 8 3 3 4" xfId="2155" xr:uid="{2AC98E6A-7F71-4BD1-99ED-04FC6921CFCA}"/>
    <cellStyle name="Normal 8 3 3 4 2" xfId="2156" xr:uid="{70E41108-6261-40DA-8CD6-157772CDDF51}"/>
    <cellStyle name="Normal 8 3 3 4 2 2" xfId="4499" xr:uid="{99D233D7-1D5A-4A65-98CC-F6722565A236}"/>
    <cellStyle name="Normal 8 3 3 4 3" xfId="3789" xr:uid="{FC24D73D-C9F7-42DA-AD72-F736E412B7CB}"/>
    <cellStyle name="Normal 8 3 3 4 4" xfId="3790" xr:uid="{FF57775C-B838-4461-AA26-03B74BDDE7D1}"/>
    <cellStyle name="Normal 8 3 3 5" xfId="2157" xr:uid="{1AACBFF9-8109-46D1-8F40-FD1276C9ACF1}"/>
    <cellStyle name="Normal 8 3 3 5 2" xfId="3791" xr:uid="{558F35C4-46AA-4B8B-A1C6-1D5953EBC37C}"/>
    <cellStyle name="Normal 8 3 3 5 3" xfId="3792" xr:uid="{EC44566E-D8B9-45CF-8D10-8503D9D440EB}"/>
    <cellStyle name="Normal 8 3 3 5 4" xfId="3793" xr:uid="{602673E4-18B2-406D-B838-4A6E2C98F7B6}"/>
    <cellStyle name="Normal 8 3 3 6" xfId="3794" xr:uid="{4988D4B7-CCC0-4097-AD57-2F2DF6E76C76}"/>
    <cellStyle name="Normal 8 3 3 7" xfId="3795" xr:uid="{F8B5F905-3B6B-4CAF-97CB-E76EC68F5AE6}"/>
    <cellStyle name="Normal 8 3 3 8" xfId="3796" xr:uid="{0D2882A5-6FB4-4899-A2D2-9AB71492156A}"/>
    <cellStyle name="Normal 8 3 4" xfId="158" xr:uid="{F420C3FD-DCDB-4987-BCDB-AA9BD26F9026}"/>
    <cellStyle name="Normal 8 3 4 2" xfId="790" xr:uid="{B7F7A7B8-9418-4F84-9CC9-25CACA991A41}"/>
    <cellStyle name="Normal 8 3 4 2 2" xfId="791" xr:uid="{2249CB1C-54E8-42F8-AA26-025373A4AAB9}"/>
    <cellStyle name="Normal 8 3 4 2 2 2" xfId="2158" xr:uid="{1FBEB920-4978-4DD0-BC78-489DD471D125}"/>
    <cellStyle name="Normal 8 3 4 2 2 2 2" xfId="2159" xr:uid="{347A8196-A7E8-4F81-B5FD-AEC195302495}"/>
    <cellStyle name="Normal 8 3 4 2 2 3" xfId="2160" xr:uid="{0F2E523B-38A0-411E-BD3C-748195175FEA}"/>
    <cellStyle name="Normal 8 3 4 2 2 4" xfId="3797" xr:uid="{B7919672-2169-45B6-955C-739876348759}"/>
    <cellStyle name="Normal 8 3 4 2 3" xfId="2161" xr:uid="{12F519EF-815E-43AF-B4F6-1CCF562D3CF8}"/>
    <cellStyle name="Normal 8 3 4 2 3 2" xfId="2162" xr:uid="{6C5E8AE4-994A-4DAE-85A9-AB6F6E3EA30E}"/>
    <cellStyle name="Normal 8 3 4 2 4" xfId="2163" xr:uid="{E42379EE-468C-414A-8F5D-18BAE3393859}"/>
    <cellStyle name="Normal 8 3 4 2 5" xfId="3798" xr:uid="{6040118E-B8A9-4729-BDE1-4F480753261A}"/>
    <cellStyle name="Normal 8 3 4 3" xfId="792" xr:uid="{8696DCD0-F354-4CED-ACD6-9624CCAE226B}"/>
    <cellStyle name="Normal 8 3 4 3 2" xfId="2164" xr:uid="{AAF0FD53-BAFF-4E27-BC6C-0CCA82C6F2AF}"/>
    <cellStyle name="Normal 8 3 4 3 2 2" xfId="2165" xr:uid="{B6FEC434-83A4-43BF-B1C7-C0F1A937B14F}"/>
    <cellStyle name="Normal 8 3 4 3 3" xfId="2166" xr:uid="{70D00EBD-A92C-48FE-8526-781B72ED971E}"/>
    <cellStyle name="Normal 8 3 4 3 4" xfId="3799" xr:uid="{4B6FF6B9-F8E4-4857-B581-BDAFE079BC05}"/>
    <cellStyle name="Normal 8 3 4 4" xfId="2167" xr:uid="{548740F7-9FA0-4D18-98C3-D1A5BD6BF121}"/>
    <cellStyle name="Normal 8 3 4 4 2" xfId="2168" xr:uid="{A9B76505-0631-4E68-B59B-593CB75E69A3}"/>
    <cellStyle name="Normal 8 3 4 4 3" xfId="3800" xr:uid="{183C4D5B-5351-46CC-8F47-98ECC19339EB}"/>
    <cellStyle name="Normal 8 3 4 4 4" xfId="3801" xr:uid="{8565BDFE-8724-4104-9E42-B193AD16F1F3}"/>
    <cellStyle name="Normal 8 3 4 5" xfId="2169" xr:uid="{D121D376-36A7-4C2E-9068-0DB1B6F50396}"/>
    <cellStyle name="Normal 8 3 4 6" xfId="3802" xr:uid="{398D5989-9940-4032-8575-103BE5B1DC18}"/>
    <cellStyle name="Normal 8 3 4 7" xfId="3803" xr:uid="{60B5C069-28D6-416A-838A-A78DFB37B05F}"/>
    <cellStyle name="Normal 8 3 5" xfId="388" xr:uid="{C2844745-BF4D-4A47-A481-CC521E5A9189}"/>
    <cellStyle name="Normal 8 3 5 2" xfId="793" xr:uid="{DDCDA03D-49E0-42F3-8EE0-D80FF49E0F8F}"/>
    <cellStyle name="Normal 8 3 5 2 2" xfId="2170" xr:uid="{D2F9C0BF-DD0A-48B4-805E-B6467D825D35}"/>
    <cellStyle name="Normal 8 3 5 2 2 2" xfId="2171" xr:uid="{6891CC1D-E8BE-49D1-B5BA-ED5FA0D76A9D}"/>
    <cellStyle name="Normal 8 3 5 2 3" xfId="2172" xr:uid="{C85BEB5A-C2A4-4C3E-B05D-4D2EC878EE32}"/>
    <cellStyle name="Normal 8 3 5 2 4" xfId="3804" xr:uid="{C2CB011D-6956-4A58-B617-2141042E31A2}"/>
    <cellStyle name="Normal 8 3 5 3" xfId="2173" xr:uid="{57E9FAC4-C028-4867-A519-8AD42D4434C1}"/>
    <cellStyle name="Normal 8 3 5 3 2" xfId="2174" xr:uid="{32EC6B4A-6DE0-44A4-B4BD-BC69F8A6A905}"/>
    <cellStyle name="Normal 8 3 5 3 3" xfId="3805" xr:uid="{8473C525-F42C-4B33-B353-821CF6755543}"/>
    <cellStyle name="Normal 8 3 5 3 4" xfId="3806" xr:uid="{83A00225-3816-4182-927C-4ACE83155011}"/>
    <cellStyle name="Normal 8 3 5 4" xfId="2175" xr:uid="{C66B400F-C676-4655-AE92-DEB8DDC20D00}"/>
    <cellStyle name="Normal 8 3 5 5" xfId="3807" xr:uid="{492A78C7-687F-466E-B0A2-B4CC93622A7D}"/>
    <cellStyle name="Normal 8 3 5 6" xfId="3808" xr:uid="{FDF923B0-46BD-44B6-BC48-FF3D66D29369}"/>
    <cellStyle name="Normal 8 3 6" xfId="389" xr:uid="{0D560FA9-04EB-472B-83F3-AC217DD07D8B}"/>
    <cellStyle name="Normal 8 3 6 2" xfId="2176" xr:uid="{6F12CC75-953F-47EF-9924-12B65082A899}"/>
    <cellStyle name="Normal 8 3 6 2 2" xfId="2177" xr:uid="{5D42ACE3-B6AA-4F2F-95AD-83BE8C7B7D9A}"/>
    <cellStyle name="Normal 8 3 6 2 3" xfId="3809" xr:uid="{2F2ADC05-702E-4E94-AE8E-A4661DF7B3D3}"/>
    <cellStyle name="Normal 8 3 6 2 4" xfId="3810" xr:uid="{ED24A91F-128D-4EC4-8A8D-B808D2743270}"/>
    <cellStyle name="Normal 8 3 6 3" xfId="2178" xr:uid="{E47D3FAD-90A9-496F-B9E4-47DFBF83BEC8}"/>
    <cellStyle name="Normal 8 3 6 4" xfId="3811" xr:uid="{EA27D32C-FED3-464F-9C38-13545618192F}"/>
    <cellStyle name="Normal 8 3 6 5" xfId="3812" xr:uid="{33DA9D82-A8C9-4F7A-91BB-22BF2BCF5AAF}"/>
    <cellStyle name="Normal 8 3 7" xfId="2179" xr:uid="{87E56EB1-8E2B-4063-B70F-445649FA2723}"/>
    <cellStyle name="Normal 8 3 7 2" xfId="2180" xr:uid="{46363D74-ED36-48B5-950A-E846A11EE0D9}"/>
    <cellStyle name="Normal 8 3 7 3" xfId="3813" xr:uid="{77839E2D-8A54-48E9-AE07-EDE1C4992B8D}"/>
    <cellStyle name="Normal 8 3 7 4" xfId="3814" xr:uid="{EF9093D8-9612-452A-8A7B-FDDE0F7512AC}"/>
    <cellStyle name="Normal 8 3 8" xfId="2181" xr:uid="{1707BD6A-D64A-4C4E-BF88-7D71F7D4B658}"/>
    <cellStyle name="Normal 8 3 8 2" xfId="3815" xr:uid="{81A85014-03AF-473D-A4BF-1FD1969D8CB0}"/>
    <cellStyle name="Normal 8 3 8 3" xfId="3816" xr:uid="{4BC93FC6-85BB-448E-A28D-8C3743375A1A}"/>
    <cellStyle name="Normal 8 3 8 4" xfId="3817" xr:uid="{353B4892-BAC2-45BC-A6A9-03AC9382CB50}"/>
    <cellStyle name="Normal 8 3 9" xfId="3818" xr:uid="{EB619252-2591-4E75-A700-8A15F90ED2A8}"/>
    <cellStyle name="Normal 8 4" xfId="159" xr:uid="{164E6095-D797-4D07-B06F-F33B8E85CA3F}"/>
    <cellStyle name="Normal 8 4 10" xfId="3819" xr:uid="{49B3754B-B403-4803-98B0-2CFC24DE2FC0}"/>
    <cellStyle name="Normal 8 4 11" xfId="3820" xr:uid="{0506F16D-F594-465F-9E38-4059D17157C5}"/>
    <cellStyle name="Normal 8 4 2" xfId="160" xr:uid="{63D5F2A0-1B26-43AA-A481-B302A2855518}"/>
    <cellStyle name="Normal 8 4 2 2" xfId="390" xr:uid="{01202CE0-2ED4-46EC-AB15-1230BE3ACF4F}"/>
    <cellStyle name="Normal 8 4 2 2 2" xfId="794" xr:uid="{7CF39287-8447-4F00-B062-4B16EA4FBF67}"/>
    <cellStyle name="Normal 8 4 2 2 2 2" xfId="795" xr:uid="{ED583733-D6AA-4DDB-B6CC-6EC360A233DB}"/>
    <cellStyle name="Normal 8 4 2 2 2 2 2" xfId="2182" xr:uid="{53138678-0E10-4F57-9F99-C39E87795EB2}"/>
    <cellStyle name="Normal 8 4 2 2 2 2 3" xfId="3821" xr:uid="{0FAAFAB1-2D6D-4B2C-ABF3-2E73C4E67DFB}"/>
    <cellStyle name="Normal 8 4 2 2 2 2 4" xfId="3822" xr:uid="{E087594F-BD3C-4BCB-9796-3A4F984B65E7}"/>
    <cellStyle name="Normal 8 4 2 2 2 3" xfId="2183" xr:uid="{8E656AB0-1F44-48F9-AF57-2077F0EDFD0A}"/>
    <cellStyle name="Normal 8 4 2 2 2 3 2" xfId="3823" xr:uid="{71B48767-6817-4613-997E-CD44EF0AD853}"/>
    <cellStyle name="Normal 8 4 2 2 2 3 3" xfId="3824" xr:uid="{46A6C7B4-D8C4-4038-A1EF-CB00C90F380B}"/>
    <cellStyle name="Normal 8 4 2 2 2 3 4" xfId="3825" xr:uid="{FFC6428C-0A60-49BE-9993-F616EEB91525}"/>
    <cellStyle name="Normal 8 4 2 2 2 4" xfId="3826" xr:uid="{F463027B-AFF3-472F-9DB1-9828AB2FF5CC}"/>
    <cellStyle name="Normal 8 4 2 2 2 5" xfId="3827" xr:uid="{E94CF3AC-B36B-4CAB-BD84-9AB746FC1873}"/>
    <cellStyle name="Normal 8 4 2 2 2 6" xfId="3828" xr:uid="{A8F8F303-15A2-41D7-B788-6EBCDCBD1D3D}"/>
    <cellStyle name="Normal 8 4 2 2 3" xfId="796" xr:uid="{4FA94942-F683-4714-B459-67B471464183}"/>
    <cellStyle name="Normal 8 4 2 2 3 2" xfId="2184" xr:uid="{E691A0BF-8A76-453A-8DD4-DC3B9C1A224E}"/>
    <cellStyle name="Normal 8 4 2 2 3 2 2" xfId="3829" xr:uid="{6735270C-E42F-4D6C-8113-8D3535CA2E3F}"/>
    <cellStyle name="Normal 8 4 2 2 3 2 3" xfId="3830" xr:uid="{A410B595-D3D2-4861-9A93-D5D97AEF1CF6}"/>
    <cellStyle name="Normal 8 4 2 2 3 2 4" xfId="3831" xr:uid="{6B502BAD-C68C-4BEC-9113-BD9DDCFE09C0}"/>
    <cellStyle name="Normal 8 4 2 2 3 3" xfId="3832" xr:uid="{625B7FD5-815B-435F-A39F-2BF6A393A4A8}"/>
    <cellStyle name="Normal 8 4 2 2 3 4" xfId="3833" xr:uid="{E1269A97-44D5-4F9A-BB59-B4D125668C3D}"/>
    <cellStyle name="Normal 8 4 2 2 3 5" xfId="3834" xr:uid="{A0B15601-3C92-4BD0-BA28-4821184EB84F}"/>
    <cellStyle name="Normal 8 4 2 2 4" xfId="2185" xr:uid="{4B4EE785-3673-4148-877C-FA3555E94873}"/>
    <cellStyle name="Normal 8 4 2 2 4 2" xfId="3835" xr:uid="{6C1F92B1-6EC4-4EE4-88FA-FCF64AD2D23B}"/>
    <cellStyle name="Normal 8 4 2 2 4 3" xfId="3836" xr:uid="{A1F27E7D-91C9-41B8-BE4A-2F1113D56A44}"/>
    <cellStyle name="Normal 8 4 2 2 4 4" xfId="3837" xr:uid="{E52AF0D5-EF73-4B13-A13F-3D544DEA3124}"/>
    <cellStyle name="Normal 8 4 2 2 5" xfId="3838" xr:uid="{32E9261C-402D-4AD4-BB41-CFE781D26BB8}"/>
    <cellStyle name="Normal 8 4 2 2 5 2" xfId="3839" xr:uid="{B1C3416A-7658-4358-B017-6B77F0B2CA07}"/>
    <cellStyle name="Normal 8 4 2 2 5 3" xfId="3840" xr:uid="{AC587EBB-8585-4179-8FAD-C91FAEA11FBE}"/>
    <cellStyle name="Normal 8 4 2 2 5 4" xfId="3841" xr:uid="{1B1A1A1B-AF24-4C43-8C36-FCF858DC7550}"/>
    <cellStyle name="Normal 8 4 2 2 6" xfId="3842" xr:uid="{9936F3B0-B179-412B-824B-25AFED6D2E58}"/>
    <cellStyle name="Normal 8 4 2 2 7" xfId="3843" xr:uid="{03AA11C3-A515-4018-AE63-946FE257BFAA}"/>
    <cellStyle name="Normal 8 4 2 2 8" xfId="3844" xr:uid="{452CCBDF-274F-40A4-86B6-727A88BD96DF}"/>
    <cellStyle name="Normal 8 4 2 3" xfId="797" xr:uid="{75A38115-EDB4-42DD-AFCA-E9A3DC5BDD99}"/>
    <cellStyle name="Normal 8 4 2 3 2" xfId="798" xr:uid="{C1C973E4-3CA7-4B82-87AB-4F05DD5024FD}"/>
    <cellStyle name="Normal 8 4 2 3 2 2" xfId="799" xr:uid="{1307DCBA-463E-4BD9-8C58-6B01EF6C42FD}"/>
    <cellStyle name="Normal 8 4 2 3 2 3" xfId="3845" xr:uid="{FDAA463B-C5B5-45E0-82A4-3FE81EA4C5EF}"/>
    <cellStyle name="Normal 8 4 2 3 2 4" xfId="3846" xr:uid="{9808337E-7EEF-4C62-8721-A1C0998A2697}"/>
    <cellStyle name="Normal 8 4 2 3 3" xfId="800" xr:uid="{7AC3E06B-1ECE-4855-B9B4-FC2BC959F0D8}"/>
    <cellStyle name="Normal 8 4 2 3 3 2" xfId="3847" xr:uid="{83CB812D-B285-479E-AF1E-27F68174B700}"/>
    <cellStyle name="Normal 8 4 2 3 3 3" xfId="3848" xr:uid="{2C436B68-61A4-4EA7-9034-AF6DFEC768F9}"/>
    <cellStyle name="Normal 8 4 2 3 3 4" xfId="3849" xr:uid="{A706E142-3C90-4A9C-9737-5F8B3878F178}"/>
    <cellStyle name="Normal 8 4 2 3 4" xfId="3850" xr:uid="{2F9A7114-BFCF-4AB4-BFAE-0ECDD29A312A}"/>
    <cellStyle name="Normal 8 4 2 3 5" xfId="3851" xr:uid="{461F0431-2AEE-4A21-AD5A-E47A9BBC1499}"/>
    <cellStyle name="Normal 8 4 2 3 6" xfId="3852" xr:uid="{32860505-BC01-49FD-BDD5-A362D3E9BBA0}"/>
    <cellStyle name="Normal 8 4 2 4" xfId="801" xr:uid="{D27DE24B-6E30-4E3F-B281-32B31A67BC0C}"/>
    <cellStyle name="Normal 8 4 2 4 2" xfId="802" xr:uid="{C906A002-7887-476D-B69A-555E58B9ADD2}"/>
    <cellStyle name="Normal 8 4 2 4 2 2" xfId="3853" xr:uid="{783AF9C8-43B0-4F55-B33C-F8A437ECA148}"/>
    <cellStyle name="Normal 8 4 2 4 2 3" xfId="3854" xr:uid="{B20E3ECB-62E2-42E8-8716-EF488119263B}"/>
    <cellStyle name="Normal 8 4 2 4 2 4" xfId="3855" xr:uid="{A0F3BD36-55CC-4854-9A8C-079437DAC32E}"/>
    <cellStyle name="Normal 8 4 2 4 3" xfId="3856" xr:uid="{3FDA877B-6290-4F42-A7D9-777EA3313B77}"/>
    <cellStyle name="Normal 8 4 2 4 4" xfId="3857" xr:uid="{D9586092-8D4D-474C-8DB5-2D4A7E637485}"/>
    <cellStyle name="Normal 8 4 2 4 5" xfId="3858" xr:uid="{23CD43B2-E8AF-48CE-B65E-BFEE9FD17E78}"/>
    <cellStyle name="Normal 8 4 2 5" xfId="803" xr:uid="{86440E5D-0E8D-40BE-87D7-0B5DCAA86A73}"/>
    <cellStyle name="Normal 8 4 2 5 2" xfId="3859" xr:uid="{F299FF1E-E257-4DBC-BB7F-EB4ED2C64D03}"/>
    <cellStyle name="Normal 8 4 2 5 3" xfId="3860" xr:uid="{C5C721E5-623A-44FC-A7E6-33A3D208B7AC}"/>
    <cellStyle name="Normal 8 4 2 5 4" xfId="3861" xr:uid="{DC1FD2C8-4168-40F9-B6EC-C5C842FC8722}"/>
    <cellStyle name="Normal 8 4 2 6" xfId="3862" xr:uid="{6CDBCA71-726B-4412-B8E1-E075194DF315}"/>
    <cellStyle name="Normal 8 4 2 6 2" xfId="3863" xr:uid="{A9079B23-2BAE-42F8-B57E-E92B3EE8DA67}"/>
    <cellStyle name="Normal 8 4 2 6 3" xfId="3864" xr:uid="{3CDE7BD6-919C-4E19-B2CF-D3DEAD24F966}"/>
    <cellStyle name="Normal 8 4 2 6 4" xfId="3865" xr:uid="{56E617AE-65FF-4AFB-84EE-1DC7CD94CB5A}"/>
    <cellStyle name="Normal 8 4 2 7" xfId="3866" xr:uid="{E8ACFD4D-13D0-4F26-9A6D-50C914DF7ADA}"/>
    <cellStyle name="Normal 8 4 2 8" xfId="3867" xr:uid="{CFB484ED-F308-4B9F-B248-96779070DE20}"/>
    <cellStyle name="Normal 8 4 2 9" xfId="3868" xr:uid="{5542092F-D7EB-4932-8C06-4A9FEE292FBE}"/>
    <cellStyle name="Normal 8 4 3" xfId="391" xr:uid="{1556A825-A629-46EB-9746-44E3848B1123}"/>
    <cellStyle name="Normal 8 4 3 2" xfId="804" xr:uid="{E7761C7E-82F0-40CB-B361-DF4D2512EBF0}"/>
    <cellStyle name="Normal 8 4 3 2 2" xfId="805" xr:uid="{52F2542D-18E3-4B38-9E59-3DD2F7FD7221}"/>
    <cellStyle name="Normal 8 4 3 2 2 2" xfId="2186" xr:uid="{0D5EB716-1886-408E-A227-CD487E646B6B}"/>
    <cellStyle name="Normal 8 4 3 2 2 2 2" xfId="2187" xr:uid="{B363018F-1918-4D0C-B97A-192A11C8E505}"/>
    <cellStyle name="Normal 8 4 3 2 2 3" xfId="2188" xr:uid="{BDB8224F-7B50-4563-9080-5722F43272A0}"/>
    <cellStyle name="Normal 8 4 3 2 2 4" xfId="3869" xr:uid="{8FBF16CE-1652-4D13-A73E-46AB1C83DF59}"/>
    <cellStyle name="Normal 8 4 3 2 3" xfId="2189" xr:uid="{EBA0C3C8-AE4E-4287-942A-FF4B53A8FB1B}"/>
    <cellStyle name="Normal 8 4 3 2 3 2" xfId="2190" xr:uid="{956DC367-64E2-41C2-B2D3-E109DB817E4D}"/>
    <cellStyle name="Normal 8 4 3 2 3 3" xfId="3870" xr:uid="{E0715C0D-C0F0-47DB-80BF-88EDF99707C6}"/>
    <cellStyle name="Normal 8 4 3 2 3 4" xfId="3871" xr:uid="{91DCD8C6-DDA7-481D-A5D3-74337D14FEC3}"/>
    <cellStyle name="Normal 8 4 3 2 4" xfId="2191" xr:uid="{0C1511B8-B789-4A4C-AA64-278DD9FA899A}"/>
    <cellStyle name="Normal 8 4 3 2 5" xfId="3872" xr:uid="{32C1E314-A8CC-4032-BB1B-766824D3251A}"/>
    <cellStyle name="Normal 8 4 3 2 6" xfId="3873" xr:uid="{0464DFAE-DFDA-4514-A0EF-6473AB27C293}"/>
    <cellStyle name="Normal 8 4 3 3" xfId="806" xr:uid="{C577CFEC-D296-4F47-97DF-CBC2FC192817}"/>
    <cellStyle name="Normal 8 4 3 3 2" xfId="2192" xr:uid="{4CC4A7BB-CE6D-4A16-B36D-B9AEBCF39DD5}"/>
    <cellStyle name="Normal 8 4 3 3 2 2" xfId="2193" xr:uid="{2BD365D7-B9D7-49E3-B65A-1E451F5BD6ED}"/>
    <cellStyle name="Normal 8 4 3 3 2 3" xfId="3874" xr:uid="{10257775-F7BF-4870-951A-923E743026C2}"/>
    <cellStyle name="Normal 8 4 3 3 2 4" xfId="3875" xr:uid="{2898E1C9-3503-4FBD-BF7F-C48E7775E9FA}"/>
    <cellStyle name="Normal 8 4 3 3 3" xfId="2194" xr:uid="{D20D9327-8A68-4BFA-A3CE-A2811CA13C87}"/>
    <cellStyle name="Normal 8 4 3 3 4" xfId="3876" xr:uid="{E99019CA-A3FB-47AF-BBA1-663527808F26}"/>
    <cellStyle name="Normal 8 4 3 3 5" xfId="3877" xr:uid="{56FE7380-333B-400D-83B8-87E386A071C5}"/>
    <cellStyle name="Normal 8 4 3 4" xfId="2195" xr:uid="{FD08E7EE-1BE2-4D85-9EED-74C6CF967A37}"/>
    <cellStyle name="Normal 8 4 3 4 2" xfId="2196" xr:uid="{E5B196A6-A5E6-4A2A-A3AB-0F9B624B7E6D}"/>
    <cellStyle name="Normal 8 4 3 4 3" xfId="3878" xr:uid="{267610C2-6A9A-47E6-985D-931936DC6E5C}"/>
    <cellStyle name="Normal 8 4 3 4 4" xfId="3879" xr:uid="{E3636E0C-39AD-4EFD-A620-D92D753F067A}"/>
    <cellStyle name="Normal 8 4 3 5" xfId="2197" xr:uid="{C371050D-74E6-4A16-8D68-D07830A8179B}"/>
    <cellStyle name="Normal 8 4 3 5 2" xfId="3880" xr:uid="{3D3E3679-8B51-4E4D-B359-12527BF8E419}"/>
    <cellStyle name="Normal 8 4 3 5 3" xfId="3881" xr:uid="{411EA8B0-A8DB-4629-9638-1EF88A0682E4}"/>
    <cellStyle name="Normal 8 4 3 5 4" xfId="3882" xr:uid="{20D2CFA5-AD67-4863-A0BE-600E9EDDA609}"/>
    <cellStyle name="Normal 8 4 3 6" xfId="3883" xr:uid="{14A272F9-EDC8-428B-8BD1-6B3EB29A9967}"/>
    <cellStyle name="Normal 8 4 3 7" xfId="3884" xr:uid="{92D71E5A-2C22-4714-AFD9-668A95343035}"/>
    <cellStyle name="Normal 8 4 3 8" xfId="3885" xr:uid="{5537B110-79E4-410D-8D7E-C893F6A6C72E}"/>
    <cellStyle name="Normal 8 4 4" xfId="392" xr:uid="{B41AB4E0-DDF1-4D6C-BF59-5871FD79C804}"/>
    <cellStyle name="Normal 8 4 4 2" xfId="807" xr:uid="{43E89EA6-623C-440E-9E11-66D747B3C8E8}"/>
    <cellStyle name="Normal 8 4 4 2 2" xfId="808" xr:uid="{81CB05F2-BC47-4130-ABC0-4CB5892F2D33}"/>
    <cellStyle name="Normal 8 4 4 2 2 2" xfId="2198" xr:uid="{7614B140-BDC5-4070-B346-3B4F292373B0}"/>
    <cellStyle name="Normal 8 4 4 2 2 3" xfId="3886" xr:uid="{5049E6A2-14FD-48C0-9CE2-5B35868D6936}"/>
    <cellStyle name="Normal 8 4 4 2 2 4" xfId="3887" xr:uid="{C1D74A66-FBDE-47CE-A4B4-126075EBF915}"/>
    <cellStyle name="Normal 8 4 4 2 3" xfId="2199" xr:uid="{85B6DC02-FA82-4E98-9FEC-19486AFFC438}"/>
    <cellStyle name="Normal 8 4 4 2 4" xfId="3888" xr:uid="{4B602DBA-B846-4525-A043-AE92D84E12E1}"/>
    <cellStyle name="Normal 8 4 4 2 5" xfId="3889" xr:uid="{E3528B18-4E5A-4D8B-9192-5C137918878F}"/>
    <cellStyle name="Normal 8 4 4 3" xfId="809" xr:uid="{C8F09CFF-B5D6-45DE-86E8-A0D47181A5C3}"/>
    <cellStyle name="Normal 8 4 4 3 2" xfId="2200" xr:uid="{257DF206-E4A1-41EC-9F75-A7A62AAC5034}"/>
    <cellStyle name="Normal 8 4 4 3 3" xfId="3890" xr:uid="{0862B73C-0E50-470A-BE69-00315F084D9C}"/>
    <cellStyle name="Normal 8 4 4 3 4" xfId="3891" xr:uid="{87E2D0C6-3518-46D9-AD24-BF4EC14A0741}"/>
    <cellStyle name="Normal 8 4 4 4" xfId="2201" xr:uid="{60527D2E-1EB9-4D48-B999-3881F5185109}"/>
    <cellStyle name="Normal 8 4 4 4 2" xfId="3892" xr:uid="{EFB4F8FA-94F2-4E00-92B3-3C728D27D295}"/>
    <cellStyle name="Normal 8 4 4 4 3" xfId="3893" xr:uid="{44E2FA6F-37BC-4165-A4F1-EF845EB30474}"/>
    <cellStyle name="Normal 8 4 4 4 4" xfId="3894" xr:uid="{91A67CFF-60AA-4DDD-80EB-166D66A1145E}"/>
    <cellStyle name="Normal 8 4 4 5" xfId="3895" xr:uid="{E3EFB475-1906-4462-9AE2-4A0166F67BCB}"/>
    <cellStyle name="Normal 8 4 4 6" xfId="3896" xr:uid="{7FBE2678-EAF0-45AB-A55A-7768FE029AE3}"/>
    <cellStyle name="Normal 8 4 4 7" xfId="3897" xr:uid="{1C981C35-54B4-4B96-8CCB-1E92EAE06E91}"/>
    <cellStyle name="Normal 8 4 5" xfId="393" xr:uid="{25356562-EDCD-4844-92A9-3F53B96F0E2D}"/>
    <cellStyle name="Normal 8 4 5 2" xfId="810" xr:uid="{F8C4820F-97B8-4400-B1B7-806C59396A65}"/>
    <cellStyle name="Normal 8 4 5 2 2" xfId="2202" xr:uid="{C87D33C6-9038-44C9-B77E-013106B37374}"/>
    <cellStyle name="Normal 8 4 5 2 3" xfId="3898" xr:uid="{338DE495-7318-4491-90E5-C3C5A5272DF4}"/>
    <cellStyle name="Normal 8 4 5 2 4" xfId="3899" xr:uid="{004A68EF-F9CF-4F45-8E89-D169E167EE4C}"/>
    <cellStyle name="Normal 8 4 5 3" xfId="2203" xr:uid="{F75FE1C6-E1F2-4055-B38D-9820F1E73E6B}"/>
    <cellStyle name="Normal 8 4 5 3 2" xfId="3900" xr:uid="{CDF52F3B-3D8B-4EF8-94FD-627B355DD002}"/>
    <cellStyle name="Normal 8 4 5 3 3" xfId="3901" xr:uid="{5BBAB02A-647D-4206-92CA-1FB0B5A1777E}"/>
    <cellStyle name="Normal 8 4 5 3 4" xfId="3902" xr:uid="{48EA50B8-73A9-4E61-97B0-CFF7BF4CE16E}"/>
    <cellStyle name="Normal 8 4 5 4" xfId="3903" xr:uid="{9E181845-F9D3-469D-8929-A40334821A38}"/>
    <cellStyle name="Normal 8 4 5 5" xfId="3904" xr:uid="{DB769942-03DE-4958-A315-C72E246D0B6D}"/>
    <cellStyle name="Normal 8 4 5 6" xfId="3905" xr:uid="{A727B227-C17B-4A6E-96D9-ACE5C3DFCEB0}"/>
    <cellStyle name="Normal 8 4 6" xfId="811" xr:uid="{2F3E4C6E-5D95-42DE-A0D3-01CE61513237}"/>
    <cellStyle name="Normal 8 4 6 2" xfId="2204" xr:uid="{718281A7-5C9D-4635-91F4-D9CAE36DDE9A}"/>
    <cellStyle name="Normal 8 4 6 2 2" xfId="3906" xr:uid="{444E799A-0BB5-43C3-99C2-64A05E4EA3E3}"/>
    <cellStyle name="Normal 8 4 6 2 3" xfId="3907" xr:uid="{59A5AE97-CDD4-4C0E-82C1-F4FB713CB12D}"/>
    <cellStyle name="Normal 8 4 6 2 4" xfId="3908" xr:uid="{717B9C2D-1845-4CCE-8440-E9661E4CFA0B}"/>
    <cellStyle name="Normal 8 4 6 3" xfId="3909" xr:uid="{109E74CE-204A-4371-BF11-91CE786DE3DA}"/>
    <cellStyle name="Normal 8 4 6 4" xfId="3910" xr:uid="{8287E8BB-D01A-44B5-B682-AE7E1A6ECD2C}"/>
    <cellStyle name="Normal 8 4 6 5" xfId="3911" xr:uid="{9C3CFA68-C050-4255-9FA2-D68F7F64F725}"/>
    <cellStyle name="Normal 8 4 7" xfId="2205" xr:uid="{6789262B-4517-4935-BA33-20DE4F55168C}"/>
    <cellStyle name="Normal 8 4 7 2" xfId="3912" xr:uid="{25B20806-5E2E-4CD1-B770-0D273E2DBE04}"/>
    <cellStyle name="Normal 8 4 7 3" xfId="3913" xr:uid="{71ACB23D-0988-4EE7-9BD2-C3F41F4A5F7D}"/>
    <cellStyle name="Normal 8 4 7 4" xfId="3914" xr:uid="{E1846FE1-C0DB-451E-AC05-893603549A8D}"/>
    <cellStyle name="Normal 8 4 8" xfId="3915" xr:uid="{D5CA3415-AFB5-4713-84AE-13B29B08A68C}"/>
    <cellStyle name="Normal 8 4 8 2" xfId="3916" xr:uid="{18B7A37A-FA8A-4B34-B936-77FFAC8AA0C7}"/>
    <cellStyle name="Normal 8 4 8 3" xfId="3917" xr:uid="{9C43CA73-BF61-4DB8-8C8B-9DC175E23578}"/>
    <cellStyle name="Normal 8 4 8 4" xfId="3918" xr:uid="{A951EB00-B954-435C-9DE2-1E583B38A903}"/>
    <cellStyle name="Normal 8 4 9" xfId="3919" xr:uid="{30A8CE09-ADD4-4EDA-81A2-39EC43455B6F}"/>
    <cellStyle name="Normal 8 5" xfId="161" xr:uid="{D418C7B6-795D-4233-A6ED-4C39443CEF40}"/>
    <cellStyle name="Normal 8 5 2" xfId="162" xr:uid="{B0A39EF1-704B-452E-9224-A88C8C5957B6}"/>
    <cellStyle name="Normal 8 5 2 2" xfId="394" xr:uid="{A3506111-EBBD-426B-88B8-DF099E5DD9AB}"/>
    <cellStyle name="Normal 8 5 2 2 2" xfId="812" xr:uid="{9416E907-8B7A-4BE5-9B5A-A1312B65DBE7}"/>
    <cellStyle name="Normal 8 5 2 2 2 2" xfId="2206" xr:uid="{0A183EA9-B838-493C-AAE4-339B16848CBD}"/>
    <cellStyle name="Normal 8 5 2 2 2 3" xfId="3920" xr:uid="{A80A57BB-5E9C-4379-8503-DA8C58FB8715}"/>
    <cellStyle name="Normal 8 5 2 2 2 4" xfId="3921" xr:uid="{936CE5B8-D96E-4AEC-AAD2-EE4C66911EA2}"/>
    <cellStyle name="Normal 8 5 2 2 3" xfId="2207" xr:uid="{5A93A0D2-480C-448E-99B1-0713D5F7428E}"/>
    <cellStyle name="Normal 8 5 2 2 3 2" xfId="3922" xr:uid="{9CF8A4EE-6ED6-4566-A11F-38AF861D6235}"/>
    <cellStyle name="Normal 8 5 2 2 3 3" xfId="3923" xr:uid="{478C3171-DC51-4BB2-B875-E18E5CD1F8E1}"/>
    <cellStyle name="Normal 8 5 2 2 3 4" xfId="3924" xr:uid="{D5B28159-0CB1-4831-B9DC-20304911DD92}"/>
    <cellStyle name="Normal 8 5 2 2 4" xfId="3925" xr:uid="{4E7B9703-5C13-4B83-947C-A2EC75819046}"/>
    <cellStyle name="Normal 8 5 2 2 5" xfId="3926" xr:uid="{71A25608-3741-4334-A3A7-B193AF4BAED8}"/>
    <cellStyle name="Normal 8 5 2 2 6" xfId="3927" xr:uid="{2D3C1C56-5F3E-4206-892E-B56D6A62E0D1}"/>
    <cellStyle name="Normal 8 5 2 3" xfId="813" xr:uid="{66712432-845E-4623-8ED2-0B619AC25271}"/>
    <cellStyle name="Normal 8 5 2 3 2" xfId="2208" xr:uid="{1791B56A-BA7D-4B11-A0D1-FF4AD7E6DD94}"/>
    <cellStyle name="Normal 8 5 2 3 2 2" xfId="3928" xr:uid="{06FA52B2-F20E-4687-881B-954294C710DD}"/>
    <cellStyle name="Normal 8 5 2 3 2 3" xfId="3929" xr:uid="{A7D78A6A-0EE8-46A4-8C25-2273A2D66B4F}"/>
    <cellStyle name="Normal 8 5 2 3 2 4" xfId="3930" xr:uid="{DDFF27E7-5B45-4238-B47B-49BEA5E65261}"/>
    <cellStyle name="Normal 8 5 2 3 3" xfId="3931" xr:uid="{2F03713F-7DDE-4FE6-A38D-7BEC5B9F325E}"/>
    <cellStyle name="Normal 8 5 2 3 4" xfId="3932" xr:uid="{E123195C-5905-40FF-9C26-FD5CD701ED7E}"/>
    <cellStyle name="Normal 8 5 2 3 5" xfId="3933" xr:uid="{63066DDC-60DD-4CEC-BB4F-09350E07B60F}"/>
    <cellStyle name="Normal 8 5 2 4" xfId="2209" xr:uid="{9E9DE869-7829-4473-BE3E-8F656233260E}"/>
    <cellStyle name="Normal 8 5 2 4 2" xfId="3934" xr:uid="{14AAA964-C210-467D-933D-C51CEC083953}"/>
    <cellStyle name="Normal 8 5 2 4 3" xfId="3935" xr:uid="{352F627C-6C4B-473C-8915-0C0BA7B45524}"/>
    <cellStyle name="Normal 8 5 2 4 4" xfId="3936" xr:uid="{67DBF3C5-A13A-4B8A-8FB1-0964022ADF58}"/>
    <cellStyle name="Normal 8 5 2 5" xfId="3937" xr:uid="{687825A8-E124-42AC-9952-C4E2F5E510B2}"/>
    <cellStyle name="Normal 8 5 2 5 2" xfId="3938" xr:uid="{769493A8-A728-47C3-B2E4-C5918C6F5205}"/>
    <cellStyle name="Normal 8 5 2 5 3" xfId="3939" xr:uid="{B5D35719-26B9-4B1F-A278-4F8281C44C72}"/>
    <cellStyle name="Normal 8 5 2 5 4" xfId="3940" xr:uid="{A6D7F6E3-DB88-443E-B418-9CF03F0A5119}"/>
    <cellStyle name="Normal 8 5 2 6" xfId="3941" xr:uid="{A0BD639B-1B83-4EA0-986C-F72E563554FB}"/>
    <cellStyle name="Normal 8 5 2 7" xfId="3942" xr:uid="{23D985D4-7383-465F-AA24-B203C30354F7}"/>
    <cellStyle name="Normal 8 5 2 8" xfId="3943" xr:uid="{22A56473-9A9B-44B8-967A-E01876F78B64}"/>
    <cellStyle name="Normal 8 5 3" xfId="395" xr:uid="{C939F2CA-917C-4753-9C48-EB39CF214897}"/>
    <cellStyle name="Normal 8 5 3 2" xfId="814" xr:uid="{80524D41-7B36-4CB3-89C6-45824B34CDE6}"/>
    <cellStyle name="Normal 8 5 3 2 2" xfId="815" xr:uid="{F4E84521-CBF7-446C-8DF8-6216A0C4F2CA}"/>
    <cellStyle name="Normal 8 5 3 2 3" xfId="3944" xr:uid="{15907F0A-0945-44D6-8FB6-817504408277}"/>
    <cellStyle name="Normal 8 5 3 2 4" xfId="3945" xr:uid="{D2918BD6-7FE9-446A-BA87-D2AA36C7BBE3}"/>
    <cellStyle name="Normal 8 5 3 3" xfId="816" xr:uid="{1174C647-68DB-4AAF-B4BB-3B7C2CBDDB0F}"/>
    <cellStyle name="Normal 8 5 3 3 2" xfId="3946" xr:uid="{F08E1432-A6D3-433F-8765-B00117FAD6AC}"/>
    <cellStyle name="Normal 8 5 3 3 3" xfId="3947" xr:uid="{A20017B2-7AEC-4C17-89BC-835C4335351A}"/>
    <cellStyle name="Normal 8 5 3 3 4" xfId="3948" xr:uid="{69A1034A-E3C9-4986-A09B-222F320E9998}"/>
    <cellStyle name="Normal 8 5 3 4" xfId="3949" xr:uid="{F1C5B1DD-6A1C-4BBF-8CB6-80CE8B15D10F}"/>
    <cellStyle name="Normal 8 5 3 5" xfId="3950" xr:uid="{A28E9EB8-2AF4-4D39-9223-93861235B6A3}"/>
    <cellStyle name="Normal 8 5 3 6" xfId="3951" xr:uid="{CAE96FCC-6AD6-48F0-92DC-43F3B33B880D}"/>
    <cellStyle name="Normal 8 5 4" xfId="396" xr:uid="{F795C7F1-5BF9-4B89-B5C4-6FF4F15CACE5}"/>
    <cellStyle name="Normal 8 5 4 2" xfId="817" xr:uid="{8A176C3B-A384-4015-8AEF-AE7D7D003C63}"/>
    <cellStyle name="Normal 8 5 4 2 2" xfId="3952" xr:uid="{FB8858EF-695A-4A6D-B5BF-951AAD9507A8}"/>
    <cellStyle name="Normal 8 5 4 2 3" xfId="3953" xr:uid="{4BFA6CC9-9189-462C-883D-0A50B218BD00}"/>
    <cellStyle name="Normal 8 5 4 2 4" xfId="3954" xr:uid="{32F1A7E2-F0DD-4DD0-A9A0-9CAA907BEE5D}"/>
    <cellStyle name="Normal 8 5 4 3" xfId="3955" xr:uid="{9E8F7129-B465-4FBC-BE80-5B6C3AB3A745}"/>
    <cellStyle name="Normal 8 5 4 4" xfId="3956" xr:uid="{B567BD6B-D122-42A8-9D13-C6C7866ADAAC}"/>
    <cellStyle name="Normal 8 5 4 5" xfId="3957" xr:uid="{E5487C57-1711-4253-A481-955381E508FA}"/>
    <cellStyle name="Normal 8 5 5" xfId="818" xr:uid="{7E9DB14F-6D44-4A73-A6F2-29DC14C95ED3}"/>
    <cellStyle name="Normal 8 5 5 2" xfId="3958" xr:uid="{8695D978-AF84-44CD-ACA9-9761B680D42B}"/>
    <cellStyle name="Normal 8 5 5 3" xfId="3959" xr:uid="{571AA339-03E2-412A-A07E-723ABEC03FD2}"/>
    <cellStyle name="Normal 8 5 5 4" xfId="3960" xr:uid="{5DB87A74-71D2-40F8-8BC6-252C390D2CEF}"/>
    <cellStyle name="Normal 8 5 6" xfId="3961" xr:uid="{0A67A9CB-9564-442E-BA05-AC38D35E1455}"/>
    <cellStyle name="Normal 8 5 6 2" xfId="3962" xr:uid="{52323792-D535-4445-BEED-CCDBE806FC33}"/>
    <cellStyle name="Normal 8 5 6 3" xfId="3963" xr:uid="{AABA75AB-10C5-4017-9939-6240EF2F0B8A}"/>
    <cellStyle name="Normal 8 5 6 4" xfId="3964" xr:uid="{5F3AFE52-C91B-431A-8E88-03011C0429D2}"/>
    <cellStyle name="Normal 8 5 7" xfId="3965" xr:uid="{371BD011-B03B-40A4-8B47-9F96DB50C405}"/>
    <cellStyle name="Normal 8 5 8" xfId="3966" xr:uid="{AC1D16DC-835C-423B-9847-48579F53BB7B}"/>
    <cellStyle name="Normal 8 5 9" xfId="3967" xr:uid="{442BEB0C-DFAD-45A4-B52E-F77D3598D451}"/>
    <cellStyle name="Normal 8 6" xfId="163" xr:uid="{F71BE808-DE89-4DF1-8F5E-28C8B5A2E28E}"/>
    <cellStyle name="Normal 8 6 2" xfId="397" xr:uid="{F188D292-D7B1-4B35-AD0D-0A2C311A1275}"/>
    <cellStyle name="Normal 8 6 2 2" xfId="819" xr:uid="{0A0A102B-FF5F-4464-82EF-BBCBBB0F5D47}"/>
    <cellStyle name="Normal 8 6 2 2 2" xfId="2210" xr:uid="{4DF857A0-5932-40E8-95F3-5F5786580D87}"/>
    <cellStyle name="Normal 8 6 2 2 2 2" xfId="2211" xr:uid="{1EDE9F08-FA97-40EA-83F4-C0746B4014E1}"/>
    <cellStyle name="Normal 8 6 2 2 3" xfId="2212" xr:uid="{AA34D091-7449-4ED1-8153-046438C64A43}"/>
    <cellStyle name="Normal 8 6 2 2 4" xfId="3968" xr:uid="{B0014DD9-2111-49AC-9AC5-5902EFDE0065}"/>
    <cellStyle name="Normal 8 6 2 3" xfId="2213" xr:uid="{8F86E033-9841-4DB6-B606-34084BDD94F5}"/>
    <cellStyle name="Normal 8 6 2 3 2" xfId="2214" xr:uid="{7D88A53E-A923-47DF-ABD9-60572503692E}"/>
    <cellStyle name="Normal 8 6 2 3 3" xfId="3969" xr:uid="{363D32CA-E976-47CB-8745-104AF7891A12}"/>
    <cellStyle name="Normal 8 6 2 3 4" xfId="3970" xr:uid="{994E6A93-D0E8-4D3E-8B98-47F34591B24D}"/>
    <cellStyle name="Normal 8 6 2 4" xfId="2215" xr:uid="{4D83202A-533F-4123-8613-4293DAA3AE84}"/>
    <cellStyle name="Normal 8 6 2 5" xfId="3971" xr:uid="{7EFC3B08-2F3E-4AF9-BE79-71ACDFA92CC7}"/>
    <cellStyle name="Normal 8 6 2 6" xfId="3972" xr:uid="{249FB601-E5B4-4E86-94C8-660EC6E97482}"/>
    <cellStyle name="Normal 8 6 3" xfId="820" xr:uid="{3E32CB5A-1BD9-4D74-8800-276C4D593CFE}"/>
    <cellStyle name="Normal 8 6 3 2" xfId="2216" xr:uid="{63B5C3A7-6C7B-4553-BF42-94BE87890DBC}"/>
    <cellStyle name="Normal 8 6 3 2 2" xfId="2217" xr:uid="{E4EE09B7-C8DD-4B61-BC2B-6D7064FF0F7A}"/>
    <cellStyle name="Normal 8 6 3 2 3" xfId="3973" xr:uid="{685CA773-AD4A-4F9B-882A-10818AB17253}"/>
    <cellStyle name="Normal 8 6 3 2 4" xfId="3974" xr:uid="{BE0F7095-59DA-4850-BE00-D47AC57627BF}"/>
    <cellStyle name="Normal 8 6 3 3" xfId="2218" xr:uid="{4840A6C5-B04B-4A6D-899F-E85BA684CA76}"/>
    <cellStyle name="Normal 8 6 3 4" xfId="3975" xr:uid="{5404C0DD-CEA8-4828-9C7A-3AEFB46EB433}"/>
    <cellStyle name="Normal 8 6 3 5" xfId="3976" xr:uid="{6927166C-2B67-4CC3-806A-E546250D05AE}"/>
    <cellStyle name="Normal 8 6 4" xfId="2219" xr:uid="{18BC747B-6DE1-4F78-B65C-8403856D3E41}"/>
    <cellStyle name="Normal 8 6 4 2" xfId="2220" xr:uid="{594D82E7-8AB8-42FD-89ED-81787E072A81}"/>
    <cellStyle name="Normal 8 6 4 3" xfId="3977" xr:uid="{F1F1733A-6532-44A7-9C81-DA2CA39D55F3}"/>
    <cellStyle name="Normal 8 6 4 4" xfId="3978" xr:uid="{89BEADA1-EB52-49BA-BF6F-B26DBEEA28BA}"/>
    <cellStyle name="Normal 8 6 5" xfId="2221" xr:uid="{A831E188-C07A-46C9-8607-D20B89B78F5D}"/>
    <cellStyle name="Normal 8 6 5 2" xfId="3979" xr:uid="{5C16F627-0EB2-4017-B11B-6F404F004C28}"/>
    <cellStyle name="Normal 8 6 5 3" xfId="3980" xr:uid="{886C9EF5-8DB1-4015-AB21-7224848865B5}"/>
    <cellStyle name="Normal 8 6 5 4" xfId="3981" xr:uid="{4040182A-7B52-411F-A233-939586ABA100}"/>
    <cellStyle name="Normal 8 6 6" xfId="3982" xr:uid="{1D394602-4FDC-47AC-A3E9-C1BFE7CDFDA6}"/>
    <cellStyle name="Normal 8 6 7" xfId="3983" xr:uid="{C81470D7-AF83-450B-9861-53DE3AE79B5D}"/>
    <cellStyle name="Normal 8 6 8" xfId="3984" xr:uid="{70526839-F6B6-431B-8879-50A0FC998174}"/>
    <cellStyle name="Normal 8 7" xfId="398" xr:uid="{A1DD156B-B212-48D8-8E78-D1EBAD64013B}"/>
    <cellStyle name="Normal 8 7 2" xfId="821" xr:uid="{2912702B-3CB4-4002-BE5B-3E17D44EEDEB}"/>
    <cellStyle name="Normal 8 7 2 2" xfId="822" xr:uid="{EF1980E5-0952-491B-80CA-8FAD46C69874}"/>
    <cellStyle name="Normal 8 7 2 2 2" xfId="2222" xr:uid="{16F99521-4F04-4A8F-A00B-6406BDDDA992}"/>
    <cellStyle name="Normal 8 7 2 2 3" xfId="3985" xr:uid="{C3B11BD9-F5C5-43D4-8675-E154192E4051}"/>
    <cellStyle name="Normal 8 7 2 2 4" xfId="3986" xr:uid="{32AE7600-74F4-4B58-94B7-D4FD5EE31CB7}"/>
    <cellStyle name="Normal 8 7 2 3" xfId="2223" xr:uid="{279B0B8D-8797-4FF6-8C37-15CE432CF30C}"/>
    <cellStyle name="Normal 8 7 2 4" xfId="3987" xr:uid="{C27D1501-F8C2-4251-AB98-08269A5E4A9B}"/>
    <cellStyle name="Normal 8 7 2 5" xfId="3988" xr:uid="{DE6D823A-1DFA-4D32-8A20-43D452615801}"/>
    <cellStyle name="Normal 8 7 3" xfId="823" xr:uid="{C69D32A9-EFE6-4372-9756-A301CFF56753}"/>
    <cellStyle name="Normal 8 7 3 2" xfId="2224" xr:uid="{4303286F-0172-4FE1-999E-C09642D7A602}"/>
    <cellStyle name="Normal 8 7 3 3" xfId="3989" xr:uid="{E00CBF2A-9EFB-4880-9686-BEAB7F314EE1}"/>
    <cellStyle name="Normal 8 7 3 4" xfId="3990" xr:uid="{3530F18B-4CAC-409C-A3F1-EA0CA92243B9}"/>
    <cellStyle name="Normal 8 7 4" xfId="2225" xr:uid="{67EECD51-0082-482E-B262-D9F806A434E8}"/>
    <cellStyle name="Normal 8 7 4 2" xfId="3991" xr:uid="{0CFB8F50-9885-4A30-A5C9-A152191B54D2}"/>
    <cellStyle name="Normal 8 7 4 3" xfId="3992" xr:uid="{CB0A87E0-B418-44F7-BB0A-5FDD9BBF5DF6}"/>
    <cellStyle name="Normal 8 7 4 4" xfId="3993" xr:uid="{F319D47A-1F41-450C-B7DC-2B6C4321E00C}"/>
    <cellStyle name="Normal 8 7 5" xfId="3994" xr:uid="{80FA41A5-3EC7-4E2C-9AED-7BFF18FF4F92}"/>
    <cellStyle name="Normal 8 7 6" xfId="3995" xr:uid="{0C2B03B9-9487-456C-AB62-E27D2BD2FD34}"/>
    <cellStyle name="Normal 8 7 7" xfId="3996" xr:uid="{238FBC79-2ED6-4F3A-BED6-D6C1A5A7A4DE}"/>
    <cellStyle name="Normal 8 8" xfId="399" xr:uid="{5C60FC0E-251C-424B-A7E3-2C90F527C0C6}"/>
    <cellStyle name="Normal 8 8 2" xfId="824" xr:uid="{531AD45A-1E92-4353-A98F-50622F647BF1}"/>
    <cellStyle name="Normal 8 8 2 2" xfId="2226" xr:uid="{BF26694E-5765-45E5-9F13-7DB99941A73F}"/>
    <cellStyle name="Normal 8 8 2 3" xfId="3997" xr:uid="{42E6E846-BB8D-4DF6-A7A7-2CE42A46CBDC}"/>
    <cellStyle name="Normal 8 8 2 4" xfId="3998" xr:uid="{1C8C3600-9B31-4CFC-B2BD-0BE59DC77948}"/>
    <cellStyle name="Normal 8 8 3" xfId="2227" xr:uid="{757A740A-A44D-4030-A283-4F982BF45208}"/>
    <cellStyle name="Normal 8 8 3 2" xfId="3999" xr:uid="{8C16DCAB-A9AB-4C0A-BA8C-5D06DAF124FB}"/>
    <cellStyle name="Normal 8 8 3 3" xfId="4000" xr:uid="{387A69AD-5B44-4B58-9921-BBC729CD7AB6}"/>
    <cellStyle name="Normal 8 8 3 4" xfId="4001" xr:uid="{E57F1820-0A86-47A9-B657-6CAB69D059F6}"/>
    <cellStyle name="Normal 8 8 4" xfId="4002" xr:uid="{27406159-0F13-4783-B788-4FCABC16A6CE}"/>
    <cellStyle name="Normal 8 8 5" xfId="4003" xr:uid="{2E39BEA8-71F6-42E2-8718-F5D63DC168E4}"/>
    <cellStyle name="Normal 8 8 6" xfId="4004" xr:uid="{2A6C3B5E-501C-41E8-B0EF-465E0EE8BD8B}"/>
    <cellStyle name="Normal 8 9" xfId="400" xr:uid="{8FB5829A-72F7-4EB3-B05B-181E5F89B167}"/>
    <cellStyle name="Normal 8 9 2" xfId="2228" xr:uid="{79BD4A4B-D092-4490-A097-DBD958F1E5D9}"/>
    <cellStyle name="Normal 8 9 2 2" xfId="4005" xr:uid="{B5C92856-28F6-49F4-9CE6-D8E39B9D1382}"/>
    <cellStyle name="Normal 8 9 2 2 2" xfId="4410" xr:uid="{C63BDE43-0F73-4BAB-A57A-ECB9FEF937AF}"/>
    <cellStyle name="Normal 8 9 2 2 3" xfId="4689" xr:uid="{1E47C0DF-915F-4950-B4BF-6D6831220D78}"/>
    <cellStyle name="Normal 8 9 2 3" xfId="4006" xr:uid="{8D83DE15-446C-43EE-BDDE-90360EA2BD87}"/>
    <cellStyle name="Normal 8 9 2 4" xfId="4007" xr:uid="{6864684B-D014-42C1-A04C-00CB50DDE10D}"/>
    <cellStyle name="Normal 8 9 3" xfId="4008" xr:uid="{08599419-309B-48BF-AC0D-C2D76882BC26}"/>
    <cellStyle name="Normal 8 9 4" xfId="4009" xr:uid="{E8EEC552-93BF-4BA3-8C30-C6F5EF7EDB58}"/>
    <cellStyle name="Normal 8 9 4 2" xfId="4580" xr:uid="{99218DAA-8FC3-4126-BD55-BF62CE0314DE}"/>
    <cellStyle name="Normal 8 9 4 3" xfId="4690" xr:uid="{29868CFA-A41F-4334-A8F2-8E844259C0C3}"/>
    <cellStyle name="Normal 8 9 4 4" xfId="4609" xr:uid="{1B759E4E-3772-4D80-9379-FF6C93976728}"/>
    <cellStyle name="Normal 8 9 5" xfId="4010" xr:uid="{7F13199F-43FC-41BC-BE7F-2230F2AA8928}"/>
    <cellStyle name="Normal 9" xfId="164" xr:uid="{9E88BB9E-9587-48F8-8111-82163F3A4F41}"/>
    <cellStyle name="Normal 9 10" xfId="401" xr:uid="{388F7250-E6FA-4CBD-8D49-E807248DE13E}"/>
    <cellStyle name="Normal 9 10 2" xfId="2229" xr:uid="{30BFE95E-873B-4B66-A354-D0BF5BF43745}"/>
    <cellStyle name="Normal 9 10 2 2" xfId="4011" xr:uid="{42AF99DD-99D9-4573-BC7E-892453F59776}"/>
    <cellStyle name="Normal 9 10 2 3" xfId="4012" xr:uid="{044A183A-E4B7-4BF8-9CA9-B327FC5D4695}"/>
    <cellStyle name="Normal 9 10 2 4" xfId="4013" xr:uid="{56909526-D036-40A8-85E3-99379134C95D}"/>
    <cellStyle name="Normal 9 10 3" xfId="4014" xr:uid="{AA3C9D08-DE09-4E63-B368-5B9DE6F420AE}"/>
    <cellStyle name="Normal 9 10 4" xfId="4015" xr:uid="{0D2C8171-4262-4A34-9358-95987254B2A0}"/>
    <cellStyle name="Normal 9 10 5" xfId="4016" xr:uid="{FEDE2147-00B0-43D4-8B41-BCB7A32BB47F}"/>
    <cellStyle name="Normal 9 11" xfId="2230" xr:uid="{9E5F0B3C-E4AD-46DB-B343-3E93A23AB222}"/>
    <cellStyle name="Normal 9 11 2" xfId="4017" xr:uid="{BD0B01C7-3B6B-4FD4-BF8D-A1D434F27BE6}"/>
    <cellStyle name="Normal 9 11 3" xfId="4018" xr:uid="{155D8B91-DC8C-43BB-8310-ED627F998494}"/>
    <cellStyle name="Normal 9 11 4" xfId="4019" xr:uid="{6F92AF65-09EA-4C50-9ACD-9B0A62981450}"/>
    <cellStyle name="Normal 9 12" xfId="4020" xr:uid="{228DC414-9DDB-41D2-9753-5A909C599A99}"/>
    <cellStyle name="Normal 9 12 2" xfId="4021" xr:uid="{FA585567-27A2-469A-A955-A78C3854F15F}"/>
    <cellStyle name="Normal 9 12 3" xfId="4022" xr:uid="{DD2484F5-B462-4BDA-A1EF-4FF4843641F2}"/>
    <cellStyle name="Normal 9 12 4" xfId="4023" xr:uid="{ED40E3DE-7C50-44D3-A22E-E3A1DD7C82F9}"/>
    <cellStyle name="Normal 9 13" xfId="4024" xr:uid="{4F1EB53F-AF7E-41A0-89D8-53509DBED5DC}"/>
    <cellStyle name="Normal 9 13 2" xfId="4025" xr:uid="{EE59733D-E7CE-4C9E-BE40-4F9191B9FCAB}"/>
    <cellStyle name="Normal 9 14" xfId="4026" xr:uid="{2D3980F5-2136-4845-8066-A8EA8C543B82}"/>
    <cellStyle name="Normal 9 15" xfId="4027" xr:uid="{5E131FDE-AA62-4294-9E9F-E6B930BE51B0}"/>
    <cellStyle name="Normal 9 16" xfId="4028" xr:uid="{ADF229A4-6EF4-4556-8283-D344E37E95DB}"/>
    <cellStyle name="Normal 9 2" xfId="165" xr:uid="{D2EDCF55-F070-41B6-8F64-295B3BF36DC4}"/>
    <cellStyle name="Normal 9 2 2" xfId="402" xr:uid="{E034414D-00D3-43BC-9FFE-CB84F844583D}"/>
    <cellStyle name="Normal 9 2 2 2" xfId="4672" xr:uid="{D1275C88-7E8E-4655-B690-7BDE9CA01CEE}"/>
    <cellStyle name="Normal 9 2 3" xfId="4561" xr:uid="{D624CC5C-F69B-403B-8D82-1C2D8D97D477}"/>
    <cellStyle name="Normal 9 3" xfId="166" xr:uid="{EB0E1158-4BFE-42FE-8044-46723BD658E0}"/>
    <cellStyle name="Normal 9 3 10" xfId="4029" xr:uid="{ABB44826-9F0C-4C1E-BE3E-2E35D3E29D4D}"/>
    <cellStyle name="Normal 9 3 11" xfId="4030" xr:uid="{5A9E5AED-BFDA-4668-964C-85E95B65F755}"/>
    <cellStyle name="Normal 9 3 2" xfId="167" xr:uid="{E5EE3DE0-2A9B-446C-AD0B-B760D0AD2C45}"/>
    <cellStyle name="Normal 9 3 2 2" xfId="168" xr:uid="{7EF9A25B-7A7A-48A9-B681-1280B8781F7F}"/>
    <cellStyle name="Normal 9 3 2 2 2" xfId="403" xr:uid="{B8E18CA6-E04C-4AFF-B317-2714098BBF12}"/>
    <cellStyle name="Normal 9 3 2 2 2 2" xfId="825" xr:uid="{789B7623-D2FC-4C9E-86C0-2EB76800E0A1}"/>
    <cellStyle name="Normal 9 3 2 2 2 2 2" xfId="826" xr:uid="{4305E91B-DDC9-453D-BB63-02023E95162C}"/>
    <cellStyle name="Normal 9 3 2 2 2 2 2 2" xfId="2231" xr:uid="{9AA44563-074F-4B39-825B-3E0A0816B66F}"/>
    <cellStyle name="Normal 9 3 2 2 2 2 2 2 2" xfId="2232" xr:uid="{1CB2B4C4-BF64-4EE8-B040-3BD20DFFC747}"/>
    <cellStyle name="Normal 9 3 2 2 2 2 2 3" xfId="2233" xr:uid="{88421180-E9A0-4E6C-A759-EABDE1D233B5}"/>
    <cellStyle name="Normal 9 3 2 2 2 2 3" xfId="2234" xr:uid="{57DC0EC8-AA01-420A-8838-92869CD05028}"/>
    <cellStyle name="Normal 9 3 2 2 2 2 3 2" xfId="2235" xr:uid="{FBF31B34-0BDB-406F-ABE3-8F6D1A41E609}"/>
    <cellStyle name="Normal 9 3 2 2 2 2 4" xfId="2236" xr:uid="{EAC6594F-8437-4400-B1EA-6320CA60FBE2}"/>
    <cellStyle name="Normal 9 3 2 2 2 3" xfId="827" xr:uid="{573724FB-187E-41C3-9BB0-5AB1136270F5}"/>
    <cellStyle name="Normal 9 3 2 2 2 3 2" xfId="2237" xr:uid="{00906F5F-0D8D-4731-A7D9-818546DB8471}"/>
    <cellStyle name="Normal 9 3 2 2 2 3 2 2" xfId="2238" xr:uid="{B4AAD0C9-9171-441D-A32F-F868EFBA624C}"/>
    <cellStyle name="Normal 9 3 2 2 2 3 3" xfId="2239" xr:uid="{073D52DF-95AF-428C-93E1-7E47750D50C0}"/>
    <cellStyle name="Normal 9 3 2 2 2 3 4" xfId="4031" xr:uid="{7167D9C3-41B8-4AEF-9DAB-B0314AB24684}"/>
    <cellStyle name="Normal 9 3 2 2 2 4" xfId="2240" xr:uid="{DAE9A1B0-5F11-4A59-ACF6-3604327592BC}"/>
    <cellStyle name="Normal 9 3 2 2 2 4 2" xfId="2241" xr:uid="{05E9F06A-688E-43CD-A79A-973F55693075}"/>
    <cellStyle name="Normal 9 3 2 2 2 5" xfId="2242" xr:uid="{45CF5C04-90E9-4107-8CFA-6B155E040FB8}"/>
    <cellStyle name="Normal 9 3 2 2 2 6" xfId="4032" xr:uid="{FC647CF4-F559-498F-B67B-2AA5D81AC3E8}"/>
    <cellStyle name="Normal 9 3 2 2 3" xfId="404" xr:uid="{C2053471-08AF-4A4E-A0F3-7D6CD0575AE6}"/>
    <cellStyle name="Normal 9 3 2 2 3 2" xfId="828" xr:uid="{6AF7083D-3C15-4165-BE95-108F1010699F}"/>
    <cellStyle name="Normal 9 3 2 2 3 2 2" xfId="829" xr:uid="{7A98356D-9A0A-4EA4-824A-C95B4390609E}"/>
    <cellStyle name="Normal 9 3 2 2 3 2 2 2" xfId="2243" xr:uid="{5A009F1C-F0F6-4CBE-9140-1C4F977EB8FA}"/>
    <cellStyle name="Normal 9 3 2 2 3 2 2 2 2" xfId="2244" xr:uid="{3DEC7502-1043-4E61-9A8D-CDCE44B056F4}"/>
    <cellStyle name="Normal 9 3 2 2 3 2 2 3" xfId="2245" xr:uid="{3D3D934B-84A2-47F1-9DC4-95800691BD5E}"/>
    <cellStyle name="Normal 9 3 2 2 3 2 3" xfId="2246" xr:uid="{556C2BB7-AE13-4551-B8D9-A9701486FEB9}"/>
    <cellStyle name="Normal 9 3 2 2 3 2 3 2" xfId="2247" xr:uid="{D018DBF3-D50E-4EC6-ADBC-3CED168A2CB2}"/>
    <cellStyle name="Normal 9 3 2 2 3 2 4" xfId="2248" xr:uid="{02961485-0626-4ED0-B9AB-5E9C0A243004}"/>
    <cellStyle name="Normal 9 3 2 2 3 3" xfId="830" xr:uid="{A409971B-2743-4C76-A72F-88F92A8C6AA0}"/>
    <cellStyle name="Normal 9 3 2 2 3 3 2" xfId="2249" xr:uid="{46B655C7-2DC4-48C4-B64B-B77268610C09}"/>
    <cellStyle name="Normal 9 3 2 2 3 3 2 2" xfId="2250" xr:uid="{96ADF66E-44BC-4820-A056-358FCB1E5B97}"/>
    <cellStyle name="Normal 9 3 2 2 3 3 3" xfId="2251" xr:uid="{CD8E607B-5CB8-4CE5-8523-223F1EFD5300}"/>
    <cellStyle name="Normal 9 3 2 2 3 4" xfId="2252" xr:uid="{95FEE7C1-BA96-4B26-BA99-D97A8349C615}"/>
    <cellStyle name="Normal 9 3 2 2 3 4 2" xfId="2253" xr:uid="{891BB511-65E2-480E-B736-F08CF77313E6}"/>
    <cellStyle name="Normal 9 3 2 2 3 5" xfId="2254" xr:uid="{1C876BEA-F979-4D36-B6A7-B40F6601B2E1}"/>
    <cellStyle name="Normal 9 3 2 2 4" xfId="831" xr:uid="{B4461D69-F9F2-4DCA-81E8-D1BC5180B2E2}"/>
    <cellStyle name="Normal 9 3 2 2 4 2" xfId="832" xr:uid="{D601EBBF-CB14-43A3-A051-8562DA4669F5}"/>
    <cellStyle name="Normal 9 3 2 2 4 2 2" xfId="2255" xr:uid="{E7782E0D-FD0F-4ED2-89B3-0BCE34BB437F}"/>
    <cellStyle name="Normal 9 3 2 2 4 2 2 2" xfId="2256" xr:uid="{B488C24B-D34B-4ED7-9DED-95348D275ABC}"/>
    <cellStyle name="Normal 9 3 2 2 4 2 3" xfId="2257" xr:uid="{EDB0B23A-3BE4-4B19-9545-0273111CF58F}"/>
    <cellStyle name="Normal 9 3 2 2 4 3" xfId="2258" xr:uid="{DE3746EF-C6FA-41A9-BA3B-958D4BE7903A}"/>
    <cellStyle name="Normal 9 3 2 2 4 3 2" xfId="2259" xr:uid="{9726B704-8A6D-4800-BC15-1B67D9AE3AC9}"/>
    <cellStyle name="Normal 9 3 2 2 4 4" xfId="2260" xr:uid="{316322A4-FEF0-42E7-B0B1-C0B58F9D236F}"/>
    <cellStyle name="Normal 9 3 2 2 5" xfId="833" xr:uid="{C8B3555C-37F7-46B7-81F3-DAC13B64341F}"/>
    <cellStyle name="Normal 9 3 2 2 5 2" xfId="2261" xr:uid="{9B439BD6-8199-4346-9045-AF97A0E94A47}"/>
    <cellStyle name="Normal 9 3 2 2 5 2 2" xfId="2262" xr:uid="{15CDE403-9125-4242-BAD9-D4C27341F101}"/>
    <cellStyle name="Normal 9 3 2 2 5 3" xfId="2263" xr:uid="{92A44872-9A26-4082-B302-E8037B702D45}"/>
    <cellStyle name="Normal 9 3 2 2 5 4" xfId="4033" xr:uid="{EA537107-68F6-4336-AC57-87C028DC24BB}"/>
    <cellStyle name="Normal 9 3 2 2 6" xfId="2264" xr:uid="{1C0A6DCD-D53D-49CD-9604-147E6B3E1C0C}"/>
    <cellStyle name="Normal 9 3 2 2 6 2" xfId="2265" xr:uid="{2253F07D-F7A0-4789-988F-E88F7BFDE855}"/>
    <cellStyle name="Normal 9 3 2 2 7" xfId="2266" xr:uid="{6B922D54-8636-4920-A459-24758160B70C}"/>
    <cellStyle name="Normal 9 3 2 2 8" xfId="4034" xr:uid="{D357D06A-5BD0-43A0-8C6F-8161474F9DAB}"/>
    <cellStyle name="Normal 9 3 2 3" xfId="405" xr:uid="{73027A1C-F2DB-445C-B750-65DD385B3D6C}"/>
    <cellStyle name="Normal 9 3 2 3 2" xfId="834" xr:uid="{7AFBB93F-2442-4051-B50E-E2BB74B490E2}"/>
    <cellStyle name="Normal 9 3 2 3 2 2" xfId="835" xr:uid="{42DEB2FB-1791-4E2F-8C73-BD59043E501E}"/>
    <cellStyle name="Normal 9 3 2 3 2 2 2" xfId="2267" xr:uid="{26862D4D-5927-4277-ABF5-9813941123DD}"/>
    <cellStyle name="Normal 9 3 2 3 2 2 2 2" xfId="2268" xr:uid="{67F4CF36-778F-45C1-8F39-89567A7E2388}"/>
    <cellStyle name="Normal 9 3 2 3 2 2 3" xfId="2269" xr:uid="{998DF097-550B-4E4C-AA52-27613360727A}"/>
    <cellStyle name="Normal 9 3 2 3 2 3" xfId="2270" xr:uid="{4ABA0D14-5DF5-4BF8-9378-0A5B5BE53BF9}"/>
    <cellStyle name="Normal 9 3 2 3 2 3 2" xfId="2271" xr:uid="{9A1B91B2-E5E1-44E3-BBE6-7E0FFFC12EBF}"/>
    <cellStyle name="Normal 9 3 2 3 2 4" xfId="2272" xr:uid="{5532AF3A-0A7C-440F-9E4B-33525C59CBD3}"/>
    <cellStyle name="Normal 9 3 2 3 3" xfId="836" xr:uid="{6D089F0F-67E7-46CF-87C8-A28C0B386137}"/>
    <cellStyle name="Normal 9 3 2 3 3 2" xfId="2273" xr:uid="{F2755045-5B53-429D-94E0-1E635B95A803}"/>
    <cellStyle name="Normal 9 3 2 3 3 2 2" xfId="2274" xr:uid="{7B646774-41E4-4F4B-ACB1-86DCDB2A16E5}"/>
    <cellStyle name="Normal 9 3 2 3 3 3" xfId="2275" xr:uid="{B792E28C-465F-4392-B6E0-53635DAE44EE}"/>
    <cellStyle name="Normal 9 3 2 3 3 4" xfId="4035" xr:uid="{2AA916E0-3F9B-4CBB-AB71-5D1482043F57}"/>
    <cellStyle name="Normal 9 3 2 3 4" xfId="2276" xr:uid="{3A00A7A4-75A0-44A5-900F-DADFC1075D8D}"/>
    <cellStyle name="Normal 9 3 2 3 4 2" xfId="2277" xr:uid="{F231A4F8-7EC7-4B0F-B9EE-A6C98E19F02C}"/>
    <cellStyle name="Normal 9 3 2 3 5" xfId="2278" xr:uid="{698920E6-05D2-4373-8440-AF03FBEEDC7F}"/>
    <cellStyle name="Normal 9 3 2 3 6" xfId="4036" xr:uid="{F4EDF416-99FE-4168-9B24-FEDDC3D66C00}"/>
    <cellStyle name="Normal 9 3 2 4" xfId="406" xr:uid="{65E3388E-DCFD-4283-8234-E0C0AD3B9C1D}"/>
    <cellStyle name="Normal 9 3 2 4 2" xfId="837" xr:uid="{F0C70195-4BEC-4AFC-8BC5-4600E62F4DB3}"/>
    <cellStyle name="Normal 9 3 2 4 2 2" xfId="838" xr:uid="{BCEA438C-774B-4870-9F59-3BAC85FB3E93}"/>
    <cellStyle name="Normal 9 3 2 4 2 2 2" xfId="2279" xr:uid="{8CBF3554-97A7-44C6-B099-F28F51D6CBAE}"/>
    <cellStyle name="Normal 9 3 2 4 2 2 2 2" xfId="2280" xr:uid="{74CAD4C3-989E-44D6-8ADA-F51C3BFFECC7}"/>
    <cellStyle name="Normal 9 3 2 4 2 2 3" xfId="2281" xr:uid="{A0A0D0CD-9AF3-4EBA-973C-B442B57E9901}"/>
    <cellStyle name="Normal 9 3 2 4 2 3" xfId="2282" xr:uid="{ECC42A1B-ECA4-4CD5-97F7-29B6C336A02A}"/>
    <cellStyle name="Normal 9 3 2 4 2 3 2" xfId="2283" xr:uid="{223B9109-FD3A-4728-BDEB-582DD9DBF757}"/>
    <cellStyle name="Normal 9 3 2 4 2 4" xfId="2284" xr:uid="{FFC93978-3397-4430-90DA-B76A533656A6}"/>
    <cellStyle name="Normal 9 3 2 4 3" xfId="839" xr:uid="{AACC86D4-8796-482E-A4A2-18BFC17D0262}"/>
    <cellStyle name="Normal 9 3 2 4 3 2" xfId="2285" xr:uid="{85D34280-FDEB-41DA-90BD-0A9877F6DADD}"/>
    <cellStyle name="Normal 9 3 2 4 3 2 2" xfId="2286" xr:uid="{C6B3A37A-E866-4F3D-A564-F5AB31868148}"/>
    <cellStyle name="Normal 9 3 2 4 3 3" xfId="2287" xr:uid="{5696A157-90B5-4711-A8B5-9FE0606CEAAC}"/>
    <cellStyle name="Normal 9 3 2 4 4" xfId="2288" xr:uid="{C896132A-99E6-4889-AC88-69D0DE68B2A9}"/>
    <cellStyle name="Normal 9 3 2 4 4 2" xfId="2289" xr:uid="{CA53899E-5ADA-4683-8328-C030F1EE985C}"/>
    <cellStyle name="Normal 9 3 2 4 5" xfId="2290" xr:uid="{0D4AE9CC-6E15-432E-8BEA-5A538BAA36A1}"/>
    <cellStyle name="Normal 9 3 2 5" xfId="407" xr:uid="{2F59E512-6CB8-47C7-B54D-16CB8876B920}"/>
    <cellStyle name="Normal 9 3 2 5 2" xfId="840" xr:uid="{0AC15D3B-B600-4178-8A7D-B3A9042F0894}"/>
    <cellStyle name="Normal 9 3 2 5 2 2" xfId="2291" xr:uid="{19D0E8D4-CB83-4781-BB8D-221415A40024}"/>
    <cellStyle name="Normal 9 3 2 5 2 2 2" xfId="2292" xr:uid="{33649149-34FB-4B20-89ED-94D0C9105B76}"/>
    <cellStyle name="Normal 9 3 2 5 2 3" xfId="2293" xr:uid="{67D51922-3D15-47EF-9197-2E5E351D6E66}"/>
    <cellStyle name="Normal 9 3 2 5 3" xfId="2294" xr:uid="{B7E88A70-2A7A-4D03-B8B3-FE895FAD839E}"/>
    <cellStyle name="Normal 9 3 2 5 3 2" xfId="2295" xr:uid="{96EA22D1-04D2-4F5D-AA8C-D2D54B2ED375}"/>
    <cellStyle name="Normal 9 3 2 5 4" xfId="2296" xr:uid="{1B027649-E09B-4CF3-BD0B-EF8B8575B51B}"/>
    <cellStyle name="Normal 9 3 2 6" xfId="841" xr:uid="{F93A25D1-E3C7-422D-AAED-89ABFD7BAB3D}"/>
    <cellStyle name="Normal 9 3 2 6 2" xfId="2297" xr:uid="{29B47EB7-3DBE-426B-8956-F483098A3562}"/>
    <cellStyle name="Normal 9 3 2 6 2 2" xfId="2298" xr:uid="{5E933D30-7B89-4099-8DFD-D7EF3E80898A}"/>
    <cellStyle name="Normal 9 3 2 6 3" xfId="2299" xr:uid="{DF0EBBF7-C8B9-44EB-8151-189B3E5FB431}"/>
    <cellStyle name="Normal 9 3 2 6 4" xfId="4037" xr:uid="{8253E1C6-E245-455E-8340-F583C391228F}"/>
    <cellStyle name="Normal 9 3 2 7" xfId="2300" xr:uid="{2FA4DF05-CF48-4AEA-8103-14973C4C4302}"/>
    <cellStyle name="Normal 9 3 2 7 2" xfId="2301" xr:uid="{7B7A58E7-CF7B-4BA5-86AC-248B844C1414}"/>
    <cellStyle name="Normal 9 3 2 8" xfId="2302" xr:uid="{80928621-21B8-4D8C-B115-2EB64C30E0C4}"/>
    <cellStyle name="Normal 9 3 2 9" xfId="4038" xr:uid="{E760196B-2DA1-4FFE-A8C4-5420C5508B54}"/>
    <cellStyle name="Normal 9 3 3" xfId="169" xr:uid="{BAEE9E3B-95C7-43A7-8E2A-332D8BE43C95}"/>
    <cellStyle name="Normal 9 3 3 2" xfId="170" xr:uid="{1C1B48E6-19BF-4A72-9ED5-B176C84B3E78}"/>
    <cellStyle name="Normal 9 3 3 2 2" xfId="842" xr:uid="{79C35485-0EFE-48E2-B2B6-8ACFEA5807FB}"/>
    <cellStyle name="Normal 9 3 3 2 2 2" xfId="843" xr:uid="{362E2813-82B9-46B1-8426-EDBF74D2A1B8}"/>
    <cellStyle name="Normal 9 3 3 2 2 2 2" xfId="2303" xr:uid="{7C853C36-541B-4662-94BF-8CA4B30EE118}"/>
    <cellStyle name="Normal 9 3 3 2 2 2 2 2" xfId="2304" xr:uid="{50A8A117-7C18-4CF5-AF2F-5E148B493D65}"/>
    <cellStyle name="Normal 9 3 3 2 2 2 3" xfId="2305" xr:uid="{6A6F921B-FF5A-4A55-83D9-6D4A31147983}"/>
    <cellStyle name="Normal 9 3 3 2 2 3" xfId="2306" xr:uid="{8E60BD39-8915-4B1B-9C54-703E1542A948}"/>
    <cellStyle name="Normal 9 3 3 2 2 3 2" xfId="2307" xr:uid="{1C7B69A3-7725-41E3-ACEB-394A6D1ADB8C}"/>
    <cellStyle name="Normal 9 3 3 2 2 4" xfId="2308" xr:uid="{9B64773D-9872-4C47-B9BC-DC7AB20D0518}"/>
    <cellStyle name="Normal 9 3 3 2 3" xfId="844" xr:uid="{E5053BB3-5CFE-4ED5-B11E-DA638137BEBF}"/>
    <cellStyle name="Normal 9 3 3 2 3 2" xfId="2309" xr:uid="{0112F1AD-F695-489C-80B3-8C49CE2837CE}"/>
    <cellStyle name="Normal 9 3 3 2 3 2 2" xfId="2310" xr:uid="{89FF9137-B7AD-4351-A11C-4B5B19C797E1}"/>
    <cellStyle name="Normal 9 3 3 2 3 3" xfId="2311" xr:uid="{D0DBA1D6-A7D4-47C5-A21D-BE9BE9C3DCC7}"/>
    <cellStyle name="Normal 9 3 3 2 3 4" xfId="4039" xr:uid="{39111586-7E90-4CF5-87E4-5399C78444C5}"/>
    <cellStyle name="Normal 9 3 3 2 4" xfId="2312" xr:uid="{8D77140D-503B-4965-A819-14F6D3D612A0}"/>
    <cellStyle name="Normal 9 3 3 2 4 2" xfId="2313" xr:uid="{5FDE5D6A-95D8-45A4-AB4D-D66FF62C6638}"/>
    <cellStyle name="Normal 9 3 3 2 5" xfId="2314" xr:uid="{67777F5B-104A-4469-8555-FB9168D4D8A7}"/>
    <cellStyle name="Normal 9 3 3 2 6" xfId="4040" xr:uid="{C2606AA6-A166-4F0A-BD39-A98A9ABD0535}"/>
    <cellStyle name="Normal 9 3 3 3" xfId="408" xr:uid="{BFF087B5-7FA6-486E-A10D-5D0E23E87DD3}"/>
    <cellStyle name="Normal 9 3 3 3 2" xfId="845" xr:uid="{AD39807D-3616-44AF-99F2-048CBF3899DE}"/>
    <cellStyle name="Normal 9 3 3 3 2 2" xfId="846" xr:uid="{70AD5B38-A169-4E46-B93B-66CC88874C53}"/>
    <cellStyle name="Normal 9 3 3 3 2 2 2" xfId="2315" xr:uid="{F59ACB48-9430-4FB8-948C-21D16A10A25A}"/>
    <cellStyle name="Normal 9 3 3 3 2 2 2 2" xfId="2316" xr:uid="{4877BFBA-E491-4F10-9842-42C5D6B4F25A}"/>
    <cellStyle name="Normal 9 3 3 3 2 2 2 2 2" xfId="4765" xr:uid="{318719D1-9233-4D9B-9169-953BC2653A73}"/>
    <cellStyle name="Normal 9 3 3 3 2 2 3" xfId="2317" xr:uid="{63178277-C670-4558-A0FF-B21A99DAA558}"/>
    <cellStyle name="Normal 9 3 3 3 2 2 3 2" xfId="4766" xr:uid="{13ED6662-5BCA-4D5A-B594-3E298D4DA3B0}"/>
    <cellStyle name="Normal 9 3 3 3 2 3" xfId="2318" xr:uid="{0D076645-8405-4A5D-8737-B720C36DC7AD}"/>
    <cellStyle name="Normal 9 3 3 3 2 3 2" xfId="2319" xr:uid="{209D0A1B-8D12-4393-98BE-6C79F86A5466}"/>
    <cellStyle name="Normal 9 3 3 3 2 3 2 2" xfId="4768" xr:uid="{28F075E4-C2D7-450A-993B-1107EB3045FF}"/>
    <cellStyle name="Normal 9 3 3 3 2 3 3" xfId="4767" xr:uid="{06B59F49-B850-453A-93A6-48244483ACB1}"/>
    <cellStyle name="Normal 9 3 3 3 2 4" xfId="2320" xr:uid="{BA3DF7B2-CADF-4D44-928C-7675A3CB8E69}"/>
    <cellStyle name="Normal 9 3 3 3 2 4 2" xfId="4769" xr:uid="{F37E3F4D-1D11-458F-9B51-57D7B5447F1D}"/>
    <cellStyle name="Normal 9 3 3 3 3" xfId="847" xr:uid="{888BED22-4EC4-4136-97AD-138D23E39B15}"/>
    <cellStyle name="Normal 9 3 3 3 3 2" xfId="2321" xr:uid="{90AE0EB8-F172-4BE0-8109-CECFCA9641C2}"/>
    <cellStyle name="Normal 9 3 3 3 3 2 2" xfId="2322" xr:uid="{B6E06EAD-2E41-4687-8029-E3E5720A04F5}"/>
    <cellStyle name="Normal 9 3 3 3 3 2 2 2" xfId="4772" xr:uid="{B353EC8C-67D0-41CA-BF8D-BF608D2292E5}"/>
    <cellStyle name="Normal 9 3 3 3 3 2 3" xfId="4771" xr:uid="{7013761B-0F17-42C7-BB49-80C5EC47779D}"/>
    <cellStyle name="Normal 9 3 3 3 3 3" xfId="2323" xr:uid="{540576CF-C83F-4360-B525-92700B05CBE5}"/>
    <cellStyle name="Normal 9 3 3 3 3 3 2" xfId="4773" xr:uid="{99B778AC-70B4-42AF-AB89-DA9A0C456391}"/>
    <cellStyle name="Normal 9 3 3 3 3 4" xfId="4770" xr:uid="{9ED88734-605A-432B-8450-B3331929C723}"/>
    <cellStyle name="Normal 9 3 3 3 4" xfId="2324" xr:uid="{AF1FD9C9-0D3B-40F2-A9F7-3238740B645C}"/>
    <cellStyle name="Normal 9 3 3 3 4 2" xfId="2325" xr:uid="{4C2A78D5-4915-4072-BF49-4C64DE69CA24}"/>
    <cellStyle name="Normal 9 3 3 3 4 2 2" xfId="4775" xr:uid="{E19E779D-60A1-4797-A8D2-5712FFF99342}"/>
    <cellStyle name="Normal 9 3 3 3 4 3" xfId="4774" xr:uid="{D72AA9B8-9CE2-4B96-9A01-4F06AB551383}"/>
    <cellStyle name="Normal 9 3 3 3 5" xfId="2326" xr:uid="{F20D8B2C-91E5-47CC-8219-2C5218F292BE}"/>
    <cellStyle name="Normal 9 3 3 3 5 2" xfId="4776" xr:uid="{ECD4B13D-4C38-434E-9ECE-D7140CD3B91A}"/>
    <cellStyle name="Normal 9 3 3 4" xfId="409" xr:uid="{E3B0CE59-E646-415D-A543-F0465C1DF97E}"/>
    <cellStyle name="Normal 9 3 3 4 2" xfId="848" xr:uid="{349AFF8F-810A-484E-8A4A-8D4B5F84997A}"/>
    <cellStyle name="Normal 9 3 3 4 2 2" xfId="2327" xr:uid="{35A5691E-FC62-433B-A934-DD4D0B52E0BA}"/>
    <cellStyle name="Normal 9 3 3 4 2 2 2" xfId="2328" xr:uid="{67FE8356-93EE-40E2-86B7-D17DA848BE52}"/>
    <cellStyle name="Normal 9 3 3 4 2 2 2 2" xfId="4780" xr:uid="{7FE43AEC-AFE2-467A-8E85-B1A3C9CC6AAE}"/>
    <cellStyle name="Normal 9 3 3 4 2 2 3" xfId="4779" xr:uid="{2EA14E40-09E6-4A69-8BF0-3F8E7B67F10A}"/>
    <cellStyle name="Normal 9 3 3 4 2 3" xfId="2329" xr:uid="{B33AC890-1EAF-473D-ABB4-08E9A3507032}"/>
    <cellStyle name="Normal 9 3 3 4 2 3 2" xfId="4781" xr:uid="{D118FD01-9DC3-45BA-ACB0-50F2FBB63BD9}"/>
    <cellStyle name="Normal 9 3 3 4 2 4" xfId="4778" xr:uid="{47D72CE6-2624-43A7-8E7E-F79AB2E45771}"/>
    <cellStyle name="Normal 9 3 3 4 3" xfId="2330" xr:uid="{A004B5B1-E5A0-4CEF-8EBC-48FCFD9AE6A5}"/>
    <cellStyle name="Normal 9 3 3 4 3 2" xfId="2331" xr:uid="{752EAD6D-D71B-4F6D-97C2-060899CB818D}"/>
    <cellStyle name="Normal 9 3 3 4 3 2 2" xfId="4783" xr:uid="{DA9AB0E5-7F72-48E6-B315-F839EFB93259}"/>
    <cellStyle name="Normal 9 3 3 4 3 3" xfId="4782" xr:uid="{96155AE0-1C89-462D-82A0-4AB590E856CD}"/>
    <cellStyle name="Normal 9 3 3 4 4" xfId="2332" xr:uid="{DACB991E-B796-43E7-B39A-85C3970AF7DC}"/>
    <cellStyle name="Normal 9 3 3 4 4 2" xfId="4784" xr:uid="{0C5F04ED-8627-4739-B5A1-26DFB32FA587}"/>
    <cellStyle name="Normal 9 3 3 4 5" xfId="4777" xr:uid="{57082CAE-0C4D-4970-8889-3F695365B29F}"/>
    <cellStyle name="Normal 9 3 3 5" xfId="849" xr:uid="{9CC28087-1673-441B-8704-90B2698E7D26}"/>
    <cellStyle name="Normal 9 3 3 5 2" xfId="2333" xr:uid="{AD78542D-EADA-44AF-BB35-A2112005D951}"/>
    <cellStyle name="Normal 9 3 3 5 2 2" xfId="2334" xr:uid="{726558CC-9BB6-460D-B21F-ECA8A84300E8}"/>
    <cellStyle name="Normal 9 3 3 5 2 2 2" xfId="4787" xr:uid="{2311FEFF-9A45-49F7-B66A-BDB42C12643C}"/>
    <cellStyle name="Normal 9 3 3 5 2 3" xfId="4786" xr:uid="{DA687D84-D545-457D-A730-BFC0AFBEAAD2}"/>
    <cellStyle name="Normal 9 3 3 5 3" xfId="2335" xr:uid="{FE9ABD3E-DD4B-4506-8C79-19643A0E8650}"/>
    <cellStyle name="Normal 9 3 3 5 3 2" xfId="4788" xr:uid="{B99B61BC-7711-4072-9BD7-5D24AB58B929}"/>
    <cellStyle name="Normal 9 3 3 5 4" xfId="4041" xr:uid="{AC8C86D8-8ACC-4C6B-B9B8-9560397D0833}"/>
    <cellStyle name="Normal 9 3 3 5 4 2" xfId="4789" xr:uid="{D6BD6F38-886D-423F-8D51-C0FAB24B76B0}"/>
    <cellStyle name="Normal 9 3 3 5 5" xfId="4785" xr:uid="{3B5B6494-5ABC-484D-97FA-520F36AFF99B}"/>
    <cellStyle name="Normal 9 3 3 6" xfId="2336" xr:uid="{B3548D62-0B9A-44CA-B557-7D2906A0BFF5}"/>
    <cellStyle name="Normal 9 3 3 6 2" xfId="2337" xr:uid="{33AC6EDE-7BD8-45C6-B8B1-7C261E79DCDF}"/>
    <cellStyle name="Normal 9 3 3 6 2 2" xfId="4791" xr:uid="{CD49B2D6-A8A7-431D-AF27-35B9FB093C5C}"/>
    <cellStyle name="Normal 9 3 3 6 3" xfId="4790" xr:uid="{294BC817-25E1-4086-A794-E08D0AD37977}"/>
    <cellStyle name="Normal 9 3 3 7" xfId="2338" xr:uid="{415011A8-2462-4385-B1B1-FEDF27F94266}"/>
    <cellStyle name="Normal 9 3 3 7 2" xfId="4792" xr:uid="{8F3304E7-7C34-4A86-9D14-3241E9A3B7F7}"/>
    <cellStyle name="Normal 9 3 3 8" xfId="4042" xr:uid="{931773E6-84B1-4C80-B3AB-EF2BAB2E08DA}"/>
    <cellStyle name="Normal 9 3 3 8 2" xfId="4793" xr:uid="{FE997246-ED51-44D8-99C9-2BA14D5D385E}"/>
    <cellStyle name="Normal 9 3 4" xfId="171" xr:uid="{69498565-24FD-4999-8D78-51CB8B4BD806}"/>
    <cellStyle name="Normal 9 3 4 2" xfId="450" xr:uid="{410D9E67-9D4F-4E8D-96FC-40A534276FFC}"/>
    <cellStyle name="Normal 9 3 4 2 2" xfId="850" xr:uid="{DC954F75-06F4-4565-A6B5-632243DAE9A4}"/>
    <cellStyle name="Normal 9 3 4 2 2 2" xfId="2339" xr:uid="{E4C78E7D-8FCC-440C-9819-88A1AD44004E}"/>
    <cellStyle name="Normal 9 3 4 2 2 2 2" xfId="2340" xr:uid="{E0915B6E-6C34-467F-B74D-79B2A5A3890F}"/>
    <cellStyle name="Normal 9 3 4 2 2 2 2 2" xfId="4798" xr:uid="{75561CEF-2ACB-41AC-A70A-80892B00820A}"/>
    <cellStyle name="Normal 9 3 4 2 2 2 3" xfId="4797" xr:uid="{229C639C-7E4E-4280-8850-6CD9C4ADDDC3}"/>
    <cellStyle name="Normal 9 3 4 2 2 3" xfId="2341" xr:uid="{817079A4-7A6D-4283-B49B-F24B51379327}"/>
    <cellStyle name="Normal 9 3 4 2 2 3 2" xfId="4799" xr:uid="{649073AB-4526-4CCA-8015-6CB775BE0BFD}"/>
    <cellStyle name="Normal 9 3 4 2 2 4" xfId="4043" xr:uid="{B3134D5C-73B0-4414-83F1-B7BF7D3D3539}"/>
    <cellStyle name="Normal 9 3 4 2 2 4 2" xfId="4800" xr:uid="{9DBCDB2F-0BAD-494A-94FC-C1C9DE0B7C98}"/>
    <cellStyle name="Normal 9 3 4 2 2 5" xfId="4796" xr:uid="{1601C3B5-D7FD-4E2E-B6D9-DFB02A14CE4F}"/>
    <cellStyle name="Normal 9 3 4 2 3" xfId="2342" xr:uid="{53D8BD8B-8D28-406B-82CA-54ECD1CD0B14}"/>
    <cellStyle name="Normal 9 3 4 2 3 2" xfId="2343" xr:uid="{F8FC0972-ED3F-4C16-AD33-D949CC19D052}"/>
    <cellStyle name="Normal 9 3 4 2 3 2 2" xfId="4802" xr:uid="{7FECFC47-786F-4A75-B73A-29606199E8D1}"/>
    <cellStyle name="Normal 9 3 4 2 3 3" xfId="4801" xr:uid="{E3200641-BB88-4AA4-86DF-070429443DD9}"/>
    <cellStyle name="Normal 9 3 4 2 4" xfId="2344" xr:uid="{E0E27097-A289-4683-81B0-BF0786F305DB}"/>
    <cellStyle name="Normal 9 3 4 2 4 2" xfId="4803" xr:uid="{44CCF566-87CF-4343-9EA9-06D60FEF3A6A}"/>
    <cellStyle name="Normal 9 3 4 2 5" xfId="4044" xr:uid="{61007AB9-EFC6-43F0-AC9B-5054FB24BA42}"/>
    <cellStyle name="Normal 9 3 4 2 5 2" xfId="4804" xr:uid="{1B02EFA8-26F3-4136-A5D3-C1B649ECA844}"/>
    <cellStyle name="Normal 9 3 4 2 6" xfId="4795" xr:uid="{DBFCDB81-97CB-4C22-B595-703F8B16B662}"/>
    <cellStyle name="Normal 9 3 4 3" xfId="851" xr:uid="{E23D0EED-9D14-4A61-AC33-5C49D5274E44}"/>
    <cellStyle name="Normal 9 3 4 3 2" xfId="2345" xr:uid="{6CD51F3D-3F6C-42B6-8BAB-45D4603082E8}"/>
    <cellStyle name="Normal 9 3 4 3 2 2" xfId="2346" xr:uid="{3EF2E47E-531D-454C-AB83-A5DD32550BCE}"/>
    <cellStyle name="Normal 9 3 4 3 2 2 2" xfId="4807" xr:uid="{78AA62FF-ACAA-41E5-9157-9EAEB008F63D}"/>
    <cellStyle name="Normal 9 3 4 3 2 3" xfId="4806" xr:uid="{D1BDAB49-EE7A-470A-BA19-ED123229FA18}"/>
    <cellStyle name="Normal 9 3 4 3 3" xfId="2347" xr:uid="{EAB7814A-F0F5-4F26-8CDD-91DD169F831E}"/>
    <cellStyle name="Normal 9 3 4 3 3 2" xfId="4808" xr:uid="{E17A7C3C-7E64-456C-B655-C77545EDCB31}"/>
    <cellStyle name="Normal 9 3 4 3 4" xfId="4045" xr:uid="{72640D2E-F320-4642-8212-7321F2551DAE}"/>
    <cellStyle name="Normal 9 3 4 3 4 2" xfId="4809" xr:uid="{970EAED3-F676-4A18-A876-FEEBD01FD13B}"/>
    <cellStyle name="Normal 9 3 4 3 5" xfId="4805" xr:uid="{730D69BD-9B28-4F8F-90EE-CCF623C207E9}"/>
    <cellStyle name="Normal 9 3 4 4" xfId="2348" xr:uid="{10939A9F-DD25-48BD-B509-E64F5360CDC3}"/>
    <cellStyle name="Normal 9 3 4 4 2" xfId="2349" xr:uid="{2C18C581-AA2D-4B31-ABB9-8A9DA5405BEC}"/>
    <cellStyle name="Normal 9 3 4 4 2 2" xfId="4811" xr:uid="{324186F6-16A4-4062-B27E-6AAAD24E4AD8}"/>
    <cellStyle name="Normal 9 3 4 4 3" xfId="4046" xr:uid="{79717109-A113-4211-B98A-3EB506089D38}"/>
    <cellStyle name="Normal 9 3 4 4 3 2" xfId="4812" xr:uid="{ECED6B63-29CE-45D7-B33D-C18DA2FF781A}"/>
    <cellStyle name="Normal 9 3 4 4 4" xfId="4047" xr:uid="{40D026A5-52E9-4BB0-9F9C-376BF6664733}"/>
    <cellStyle name="Normal 9 3 4 4 4 2" xfId="4813" xr:uid="{B1E65727-37D4-496B-AE98-39A4A6F33DAC}"/>
    <cellStyle name="Normal 9 3 4 4 5" xfId="4810" xr:uid="{E01D1E7B-9AB7-47C1-8B22-595C6FDF2F25}"/>
    <cellStyle name="Normal 9 3 4 5" xfId="2350" xr:uid="{4D193964-8C44-46FB-A25C-034185858038}"/>
    <cellStyle name="Normal 9 3 4 5 2" xfId="4814" xr:uid="{2FDD3A5F-B34C-4C76-A611-093E0267AB77}"/>
    <cellStyle name="Normal 9 3 4 6" xfId="4048" xr:uid="{175EBBB5-D781-4E99-BB1D-67181A8E7865}"/>
    <cellStyle name="Normal 9 3 4 6 2" xfId="4815" xr:uid="{EBD4B71F-F712-43F6-933A-362678BEC323}"/>
    <cellStyle name="Normal 9 3 4 7" xfId="4049" xr:uid="{4D290698-5855-44BA-A450-9D591729D4B1}"/>
    <cellStyle name="Normal 9 3 4 7 2" xfId="4816" xr:uid="{ECBE7EF9-5E10-4D40-BD47-B5CB74865D32}"/>
    <cellStyle name="Normal 9 3 4 8" xfId="4794" xr:uid="{A923C8AC-A373-46FF-98D1-C764D091AC90}"/>
    <cellStyle name="Normal 9 3 5" xfId="410" xr:uid="{48D5A3BB-47F4-46E1-A796-E6E0A195476E}"/>
    <cellStyle name="Normal 9 3 5 2" xfId="852" xr:uid="{59EBE23F-0F47-4491-9E34-4BAA60A40453}"/>
    <cellStyle name="Normal 9 3 5 2 2" xfId="853" xr:uid="{1E68789E-673F-4FEB-A370-2056A5570A85}"/>
    <cellStyle name="Normal 9 3 5 2 2 2" xfId="2351" xr:uid="{AAD3297B-F166-4F6F-80D4-AED5DF60B811}"/>
    <cellStyle name="Normal 9 3 5 2 2 2 2" xfId="2352" xr:uid="{2382614E-315E-41EF-A6E0-7CA330DBAEC6}"/>
    <cellStyle name="Normal 9 3 5 2 2 2 2 2" xfId="4821" xr:uid="{21583E70-CE08-476E-AB4B-07B9024964F4}"/>
    <cellStyle name="Normal 9 3 5 2 2 2 3" xfId="4820" xr:uid="{36C8C60F-524B-4052-A3FA-489727CE666C}"/>
    <cellStyle name="Normal 9 3 5 2 2 3" xfId="2353" xr:uid="{77AB0B7F-DDFC-4E7B-89E3-0188C12F4E6D}"/>
    <cellStyle name="Normal 9 3 5 2 2 3 2" xfId="4822" xr:uid="{8194CDC6-F161-4BF8-BC01-9FC9CE73F21D}"/>
    <cellStyle name="Normal 9 3 5 2 2 4" xfId="4819" xr:uid="{20F563A7-ED68-4DAC-8694-BDCD7B1862B7}"/>
    <cellStyle name="Normal 9 3 5 2 3" xfId="2354" xr:uid="{7EA24A32-DB6F-4935-A457-7DB1CFCCC2BC}"/>
    <cellStyle name="Normal 9 3 5 2 3 2" xfId="2355" xr:uid="{7114E97C-CC1F-460B-B408-740DC891F97C}"/>
    <cellStyle name="Normal 9 3 5 2 3 2 2" xfId="4824" xr:uid="{FF89B3AE-7763-4E4E-9640-608972B08820}"/>
    <cellStyle name="Normal 9 3 5 2 3 3" xfId="4823" xr:uid="{CCA13FDD-8ADC-4AC8-AD39-1923F4B1A5DF}"/>
    <cellStyle name="Normal 9 3 5 2 4" xfId="2356" xr:uid="{777D4328-BDA3-4234-94BD-5FF8F7731AF5}"/>
    <cellStyle name="Normal 9 3 5 2 4 2" xfId="4825" xr:uid="{9186F432-BCCB-4751-BB7E-129AD833C38E}"/>
    <cellStyle name="Normal 9 3 5 2 5" xfId="4818" xr:uid="{99AAB7E6-3396-4459-A4A0-511FE4A109D7}"/>
    <cellStyle name="Normal 9 3 5 3" xfId="854" xr:uid="{1251DE4C-E743-4B65-B526-D65AAC5F8FD0}"/>
    <cellStyle name="Normal 9 3 5 3 2" xfId="2357" xr:uid="{A9FC4E41-B41D-43DE-BB53-6012AA7DC20B}"/>
    <cellStyle name="Normal 9 3 5 3 2 2" xfId="2358" xr:uid="{021161F5-CA00-4397-A15A-BACFACB33DF9}"/>
    <cellStyle name="Normal 9 3 5 3 2 2 2" xfId="4828" xr:uid="{14F6BAC0-B2CE-4E4C-BB35-F948126A4394}"/>
    <cellStyle name="Normal 9 3 5 3 2 3" xfId="4827" xr:uid="{CDCC1C7C-5773-4E3B-8C3C-02A5ECC69AAD}"/>
    <cellStyle name="Normal 9 3 5 3 3" xfId="2359" xr:uid="{21704BD2-3490-4BED-9A84-28168CA0B9D8}"/>
    <cellStyle name="Normal 9 3 5 3 3 2" xfId="4829" xr:uid="{19A70F1B-4B76-497A-9AC7-718266FC9E15}"/>
    <cellStyle name="Normal 9 3 5 3 4" xfId="4050" xr:uid="{955F0AE1-0165-472E-93FB-B6DE84A5B0CA}"/>
    <cellStyle name="Normal 9 3 5 3 4 2" xfId="4830" xr:uid="{DA210D66-8270-4133-AA46-576821E9FD10}"/>
    <cellStyle name="Normal 9 3 5 3 5" xfId="4826" xr:uid="{E1A956EE-C4C2-47BC-B9E2-6B208932EED1}"/>
    <cellStyle name="Normal 9 3 5 4" xfId="2360" xr:uid="{8E90CD18-32DF-44ED-9A02-ECCB5BDCC048}"/>
    <cellStyle name="Normal 9 3 5 4 2" xfId="2361" xr:uid="{639E6AFC-8BCF-4EE8-8793-FBF857881406}"/>
    <cellStyle name="Normal 9 3 5 4 2 2" xfId="4832" xr:uid="{4414B7FC-ECEC-4512-9882-8808D7EBC929}"/>
    <cellStyle name="Normal 9 3 5 4 3" xfId="4831" xr:uid="{8EA4041B-3067-4545-9FB5-63C626629E8D}"/>
    <cellStyle name="Normal 9 3 5 5" xfId="2362" xr:uid="{0F0AD28E-F9B3-40B4-9979-FB5887D8C00D}"/>
    <cellStyle name="Normal 9 3 5 5 2" xfId="4833" xr:uid="{441027D1-B01F-4DDB-9419-839C74832821}"/>
    <cellStyle name="Normal 9 3 5 6" xfId="4051" xr:uid="{05917DA8-4FD3-4BE3-A730-E8C320076545}"/>
    <cellStyle name="Normal 9 3 5 6 2" xfId="4834" xr:uid="{DE93A744-8F54-4584-A2B9-D6A2127AEF85}"/>
    <cellStyle name="Normal 9 3 5 7" xfId="4817" xr:uid="{D8E0B96F-FF68-4B79-91E2-DE1D22099BBD}"/>
    <cellStyle name="Normal 9 3 6" xfId="411" xr:uid="{86FFB023-6455-4AF2-A12C-599FF22EE89F}"/>
    <cellStyle name="Normal 9 3 6 2" xfId="855" xr:uid="{3D4B7822-216A-4C2B-A2AA-30493469F1F0}"/>
    <cellStyle name="Normal 9 3 6 2 2" xfId="2363" xr:uid="{D93F315A-4AD4-4752-9C95-FC72967B2A45}"/>
    <cellStyle name="Normal 9 3 6 2 2 2" xfId="2364" xr:uid="{D4744801-9627-4782-B322-D21466AC8E0F}"/>
    <cellStyle name="Normal 9 3 6 2 2 2 2" xfId="4838" xr:uid="{7B1FA0A5-5629-4497-BF74-04A72C9E3734}"/>
    <cellStyle name="Normal 9 3 6 2 2 3" xfId="4837" xr:uid="{728C8AA0-CD3E-4FD3-8179-7AC4814B0375}"/>
    <cellStyle name="Normal 9 3 6 2 3" xfId="2365" xr:uid="{133BE901-540F-418E-8242-312FC3D927D0}"/>
    <cellStyle name="Normal 9 3 6 2 3 2" xfId="4839" xr:uid="{4FD3FCE9-F47D-43A3-9C6C-14009B13BE71}"/>
    <cellStyle name="Normal 9 3 6 2 4" xfId="4052" xr:uid="{EEED1D19-3B26-4CED-AC73-90D14D4BDF18}"/>
    <cellStyle name="Normal 9 3 6 2 4 2" xfId="4840" xr:uid="{77A68325-A800-45E9-888F-3E22092560C5}"/>
    <cellStyle name="Normal 9 3 6 2 5" xfId="4836" xr:uid="{622055CE-45A0-4807-88A7-E572115FB182}"/>
    <cellStyle name="Normal 9 3 6 3" xfId="2366" xr:uid="{4BFCBA0C-A090-4338-99A2-2EAE2B666DD5}"/>
    <cellStyle name="Normal 9 3 6 3 2" xfId="2367" xr:uid="{67DA5BF6-896B-437F-B311-B3C3EAB8DAAF}"/>
    <cellStyle name="Normal 9 3 6 3 2 2" xfId="4842" xr:uid="{9735D0BD-2F08-4803-A770-B15A4A6F9ECB}"/>
    <cellStyle name="Normal 9 3 6 3 3" xfId="4841" xr:uid="{BBBE255F-586E-4837-A9E7-EBC8825CCDAB}"/>
    <cellStyle name="Normal 9 3 6 4" xfId="2368" xr:uid="{85637DA0-1E93-4CCA-ADD3-011A385A11DF}"/>
    <cellStyle name="Normal 9 3 6 4 2" xfId="4843" xr:uid="{A9D73F58-C008-4642-9EB4-E994A25ACAE9}"/>
    <cellStyle name="Normal 9 3 6 5" xfId="4053" xr:uid="{F60C7A3A-4AD8-43FA-9F08-F3688D3A2250}"/>
    <cellStyle name="Normal 9 3 6 5 2" xfId="4844" xr:uid="{9016524E-34DA-4798-B040-9D536D8BA0AC}"/>
    <cellStyle name="Normal 9 3 6 6" xfId="4835" xr:uid="{591C0EC4-BE06-433E-9F05-4789F5B6949C}"/>
    <cellStyle name="Normal 9 3 7" xfId="856" xr:uid="{A1C2F971-EBD1-4113-BCD5-CB304E65A306}"/>
    <cellStyle name="Normal 9 3 7 2" xfId="2369" xr:uid="{19E50C23-64A2-4113-B31F-4051E5BE431E}"/>
    <cellStyle name="Normal 9 3 7 2 2" xfId="2370" xr:uid="{C7A79077-7896-45C0-8FE6-1D36E84AEFEF}"/>
    <cellStyle name="Normal 9 3 7 2 2 2" xfId="4847" xr:uid="{F89B485C-5C21-4AA1-9A30-F48099B4DB6A}"/>
    <cellStyle name="Normal 9 3 7 2 3" xfId="4846" xr:uid="{9C555DD6-CF65-47B3-930F-FAC16D621D69}"/>
    <cellStyle name="Normal 9 3 7 3" xfId="2371" xr:uid="{2F60EAA3-80CA-4AD2-8124-E7FB6AD896AD}"/>
    <cellStyle name="Normal 9 3 7 3 2" xfId="4848" xr:uid="{8C300C7E-FB25-4DB1-B5E8-CC06123D7EC8}"/>
    <cellStyle name="Normal 9 3 7 4" xfId="4054" xr:uid="{BFAD4A06-A527-490F-8C79-60B2BBDA1426}"/>
    <cellStyle name="Normal 9 3 7 4 2" xfId="4849" xr:uid="{54D5B5B6-ED1F-4144-91B3-6AE7BE86B9A7}"/>
    <cellStyle name="Normal 9 3 7 5" xfId="4845" xr:uid="{08FB477A-A5F6-4E4D-ADC3-13FC79D701B2}"/>
    <cellStyle name="Normal 9 3 8" xfId="2372" xr:uid="{1C68AF73-16E9-48D6-A38F-91840D32CCF9}"/>
    <cellStyle name="Normal 9 3 8 2" xfId="2373" xr:uid="{ECCF6674-B570-4268-80A8-0D713CBE152D}"/>
    <cellStyle name="Normal 9 3 8 2 2" xfId="4851" xr:uid="{13F05A52-09D2-4044-8327-43BDD3D58854}"/>
    <cellStyle name="Normal 9 3 8 3" xfId="4055" xr:uid="{40BFDDB5-FF47-4D93-9101-EDA8011BD6DD}"/>
    <cellStyle name="Normal 9 3 8 3 2" xfId="4852" xr:uid="{3F6D29C8-9236-474F-AC3F-58780256812D}"/>
    <cellStyle name="Normal 9 3 8 4" xfId="4056" xr:uid="{9156525D-4CF3-4F42-974E-8B02A3783AE0}"/>
    <cellStyle name="Normal 9 3 8 4 2" xfId="4853" xr:uid="{EDB8C9AA-7969-4A4A-A8C6-01D8EAD36B55}"/>
    <cellStyle name="Normal 9 3 8 5" xfId="4850" xr:uid="{2B9422CF-9D19-48AC-8EA4-5FE8B7496D25}"/>
    <cellStyle name="Normal 9 3 9" xfId="2374" xr:uid="{BAB84996-C644-47AF-BA6B-FC7E6AD1EDAD}"/>
    <cellStyle name="Normal 9 3 9 2" xfId="4854" xr:uid="{FF45E36F-19BF-407C-97DC-2545CA98C3BC}"/>
    <cellStyle name="Normal 9 4" xfId="172" xr:uid="{6AD742C5-4640-4B96-B73A-D6D57BCC5E15}"/>
    <cellStyle name="Normal 9 4 10" xfId="4057" xr:uid="{C0869BAC-E4DA-4401-82AB-AD9676B227CD}"/>
    <cellStyle name="Normal 9 4 10 2" xfId="4856" xr:uid="{4500563A-61C8-4472-9937-2FE2A44CA9D4}"/>
    <cellStyle name="Normal 9 4 11" xfId="4058" xr:uid="{4747B5D1-0CB1-4E7E-95EC-49CE29071C10}"/>
    <cellStyle name="Normal 9 4 11 2" xfId="4857" xr:uid="{353A31F0-0645-421D-B875-BE487ADFCE0B}"/>
    <cellStyle name="Normal 9 4 12" xfId="4855" xr:uid="{92DFB5AC-8B55-4B5C-BF19-FFBA3E521E74}"/>
    <cellStyle name="Normal 9 4 2" xfId="173" xr:uid="{413B5165-B017-46F3-894B-AE26259C4BE2}"/>
    <cellStyle name="Normal 9 4 2 10" xfId="4858" xr:uid="{C7741663-DE1C-4EAC-A0C7-4AAF94CBEC70}"/>
    <cellStyle name="Normal 9 4 2 2" xfId="174" xr:uid="{604C5417-82B6-484E-A348-A2FA875FD3EF}"/>
    <cellStyle name="Normal 9 4 2 2 2" xfId="412" xr:uid="{E3A3E452-BA87-4250-934F-3EDEB19EAC2C}"/>
    <cellStyle name="Normal 9 4 2 2 2 2" xfId="857" xr:uid="{31DFB329-817A-4E75-A71D-8C616482E4D9}"/>
    <cellStyle name="Normal 9 4 2 2 2 2 2" xfId="2375" xr:uid="{A68A4DB3-4D14-4A12-AA93-7FA306089F4E}"/>
    <cellStyle name="Normal 9 4 2 2 2 2 2 2" xfId="2376" xr:uid="{CE6D8C81-9947-466F-BDFC-5091E2506DB3}"/>
    <cellStyle name="Normal 9 4 2 2 2 2 2 2 2" xfId="4863" xr:uid="{0BC907AF-8D28-4AAD-A7E5-DA58EEB3D3AA}"/>
    <cellStyle name="Normal 9 4 2 2 2 2 2 3" xfId="4862" xr:uid="{FD475DDB-BE5F-4C73-B7C7-4B3CDEDC7E37}"/>
    <cellStyle name="Normal 9 4 2 2 2 2 3" xfId="2377" xr:uid="{BDF0CB73-7D33-4DB1-AAC2-99F3AB4B0AA4}"/>
    <cellStyle name="Normal 9 4 2 2 2 2 3 2" xfId="4864" xr:uid="{5B51A7AB-7E11-4025-A2AF-2FC310D9EB86}"/>
    <cellStyle name="Normal 9 4 2 2 2 2 4" xfId="4059" xr:uid="{23288600-DD8C-4A85-88E4-C7DC1F2FB664}"/>
    <cellStyle name="Normal 9 4 2 2 2 2 4 2" xfId="4865" xr:uid="{047F22C6-19C7-4036-A8B2-8F39E9578608}"/>
    <cellStyle name="Normal 9 4 2 2 2 2 5" xfId="4861" xr:uid="{A73BC2D0-A543-44F9-A3A8-49866CEE5B18}"/>
    <cellStyle name="Normal 9 4 2 2 2 3" xfId="2378" xr:uid="{BC3A6454-38E4-4D66-95DF-A6C34666D599}"/>
    <cellStyle name="Normal 9 4 2 2 2 3 2" xfId="2379" xr:uid="{2F4BD843-DF13-4365-958A-3853E333AEBD}"/>
    <cellStyle name="Normal 9 4 2 2 2 3 2 2" xfId="4867" xr:uid="{3907B412-92E3-4F2D-9512-42ADDF23AB87}"/>
    <cellStyle name="Normal 9 4 2 2 2 3 3" xfId="4060" xr:uid="{60BABFD0-9169-44DB-B37F-C0298C64AA6B}"/>
    <cellStyle name="Normal 9 4 2 2 2 3 3 2" xfId="4868" xr:uid="{9F2923C6-E407-450C-B549-D91A776D9F79}"/>
    <cellStyle name="Normal 9 4 2 2 2 3 4" xfId="4061" xr:uid="{AB3BECD5-CE93-41C4-BC87-81E136F89780}"/>
    <cellStyle name="Normal 9 4 2 2 2 3 4 2" xfId="4869" xr:uid="{13216F3F-DF3A-4560-94CC-ADBF9DA3D771}"/>
    <cellStyle name="Normal 9 4 2 2 2 3 5" xfId="4866" xr:uid="{384A465D-6BBC-4F78-B474-83BAA1C648D1}"/>
    <cellStyle name="Normal 9 4 2 2 2 4" xfId="2380" xr:uid="{BC51DC1E-A170-4714-975E-C9F1D26E7C6A}"/>
    <cellStyle name="Normal 9 4 2 2 2 4 2" xfId="4870" xr:uid="{E3FAED85-FEE6-4B81-B27A-4F7DE7988F24}"/>
    <cellStyle name="Normal 9 4 2 2 2 5" xfId="4062" xr:uid="{8A4E238C-36EE-4BCF-B577-AAC3390DA716}"/>
    <cellStyle name="Normal 9 4 2 2 2 5 2" xfId="4871" xr:uid="{20BCD23A-A33E-460F-9BA3-C856B638F2D1}"/>
    <cellStyle name="Normal 9 4 2 2 2 6" xfId="4063" xr:uid="{A4964BF1-7A29-42FE-BC30-E5B75ACBE105}"/>
    <cellStyle name="Normal 9 4 2 2 2 6 2" xfId="4872" xr:uid="{843286A9-FC92-404A-A9AB-2B0F76BD787B}"/>
    <cellStyle name="Normal 9 4 2 2 2 7" xfId="4860" xr:uid="{07B460B8-0FED-4E0D-A183-7D5BB70A4ACD}"/>
    <cellStyle name="Normal 9 4 2 2 3" xfId="858" xr:uid="{307BCE5E-3A2E-4A80-8047-6EB9F52EB898}"/>
    <cellStyle name="Normal 9 4 2 2 3 2" xfId="2381" xr:uid="{A75D342D-CE98-4C8E-BBAD-7B6F5BA84DFD}"/>
    <cellStyle name="Normal 9 4 2 2 3 2 2" xfId="2382" xr:uid="{7089DFF6-9DAD-43B7-8523-9207BE6F9852}"/>
    <cellStyle name="Normal 9 4 2 2 3 2 2 2" xfId="4875" xr:uid="{8BA12581-683B-45EC-9269-298735C35C26}"/>
    <cellStyle name="Normal 9 4 2 2 3 2 3" xfId="4064" xr:uid="{F6ECDC33-815E-44CC-8CF1-1A5E2BCF9B2B}"/>
    <cellStyle name="Normal 9 4 2 2 3 2 3 2" xfId="4876" xr:uid="{56BDDABB-81A1-4319-B3FA-26275EC278EA}"/>
    <cellStyle name="Normal 9 4 2 2 3 2 4" xfId="4065" xr:uid="{ED088FDB-9688-4EF3-8D6E-2A0C035A49A6}"/>
    <cellStyle name="Normal 9 4 2 2 3 2 4 2" xfId="4877" xr:uid="{5E1987EF-55B5-4B28-AC0D-826AC628CA80}"/>
    <cellStyle name="Normal 9 4 2 2 3 2 5" xfId="4874" xr:uid="{70C4E53C-385C-477E-811A-60A9D5DC67BA}"/>
    <cellStyle name="Normal 9 4 2 2 3 3" xfId="2383" xr:uid="{64865867-05AE-4175-84D4-FDFD9B4FA15D}"/>
    <cellStyle name="Normal 9 4 2 2 3 3 2" xfId="4878" xr:uid="{C36FEE7C-E5C2-4072-BBBD-8B41DC7562CD}"/>
    <cellStyle name="Normal 9 4 2 2 3 4" xfId="4066" xr:uid="{5201B4C4-8696-4ADB-AFFA-0D7DE59B0EE4}"/>
    <cellStyle name="Normal 9 4 2 2 3 4 2" xfId="4879" xr:uid="{A26263C6-2D43-4A51-B2DF-33A85E569E01}"/>
    <cellStyle name="Normal 9 4 2 2 3 5" xfId="4067" xr:uid="{CACF7360-DE71-4236-BC01-45F4CCE966F1}"/>
    <cellStyle name="Normal 9 4 2 2 3 5 2" xfId="4880" xr:uid="{51BC2E4F-BC66-4B0E-B342-FC95DA2DFE62}"/>
    <cellStyle name="Normal 9 4 2 2 3 6" xfId="4873" xr:uid="{4EA8EB57-8ABC-4FFC-B940-C46709313519}"/>
    <cellStyle name="Normal 9 4 2 2 4" xfId="2384" xr:uid="{779068C6-BEE1-45FD-9F4E-817E55323393}"/>
    <cellStyle name="Normal 9 4 2 2 4 2" xfId="2385" xr:uid="{17AEEA0D-456E-42E9-8C9A-6490F2D16ECD}"/>
    <cellStyle name="Normal 9 4 2 2 4 2 2" xfId="4882" xr:uid="{AD63CB4C-2B1C-482D-A324-CE145DF1467D}"/>
    <cellStyle name="Normal 9 4 2 2 4 3" xfId="4068" xr:uid="{60C2ED16-3EDB-44B9-9858-08C9DA01B5F2}"/>
    <cellStyle name="Normal 9 4 2 2 4 3 2" xfId="4883" xr:uid="{074CBF2D-8794-4CB3-A4FA-4AAD61010959}"/>
    <cellStyle name="Normal 9 4 2 2 4 4" xfId="4069" xr:uid="{2837607D-7A32-456B-A2CF-97BAF7FFEDA5}"/>
    <cellStyle name="Normal 9 4 2 2 4 4 2" xfId="4884" xr:uid="{91AC7359-8BC1-44E2-A0AB-4F68BF379918}"/>
    <cellStyle name="Normal 9 4 2 2 4 5" xfId="4881" xr:uid="{798DE75E-A088-4F4C-BA3B-AEC6679F9838}"/>
    <cellStyle name="Normal 9 4 2 2 5" xfId="2386" xr:uid="{1E4B380E-1148-47EB-BB80-A098A7CA76F3}"/>
    <cellStyle name="Normal 9 4 2 2 5 2" xfId="4070" xr:uid="{41FA84D1-17B4-4CDB-AD7E-8F36F145B22D}"/>
    <cellStyle name="Normal 9 4 2 2 5 2 2" xfId="4886" xr:uid="{943BC121-5F66-4508-AF0C-7379E75E8F96}"/>
    <cellStyle name="Normal 9 4 2 2 5 3" xfId="4071" xr:uid="{FD5D0BDB-F775-46F1-B2A1-3F840C11693F}"/>
    <cellStyle name="Normal 9 4 2 2 5 3 2" xfId="4887" xr:uid="{4BC4E66E-4D08-4DDD-83A9-80CD1CD21A17}"/>
    <cellStyle name="Normal 9 4 2 2 5 4" xfId="4072" xr:uid="{FF4D6E6C-5D73-422A-9061-C055D9426AFC}"/>
    <cellStyle name="Normal 9 4 2 2 5 4 2" xfId="4888" xr:uid="{7627E71F-72E9-4EFA-B325-01CD4657D636}"/>
    <cellStyle name="Normal 9 4 2 2 5 5" xfId="4885" xr:uid="{99E2B3F3-447F-4282-99B9-8BCE1C41CAA2}"/>
    <cellStyle name="Normal 9 4 2 2 6" xfId="4073" xr:uid="{C527BE18-BBF4-42F5-8D28-CADDD009B41A}"/>
    <cellStyle name="Normal 9 4 2 2 6 2" xfId="4889" xr:uid="{8D4A4161-5ADA-4E21-B2A2-2795BFFC5E0F}"/>
    <cellStyle name="Normal 9 4 2 2 7" xfId="4074" xr:uid="{6BE93C19-12F9-44A4-B489-89808860A103}"/>
    <cellStyle name="Normal 9 4 2 2 7 2" xfId="4890" xr:uid="{B3DAA83B-9A06-4F98-B1B2-774253226AA6}"/>
    <cellStyle name="Normal 9 4 2 2 8" xfId="4075" xr:uid="{B99DF4F9-89BB-487B-8A25-5FD40A53FFA1}"/>
    <cellStyle name="Normal 9 4 2 2 8 2" xfId="4891" xr:uid="{CB33AE22-30A2-46EF-9142-E469D888CCD1}"/>
    <cellStyle name="Normal 9 4 2 2 9" xfId="4859" xr:uid="{B67E854B-8EF8-442A-8824-9E80D20DD3C0}"/>
    <cellStyle name="Normal 9 4 2 3" xfId="413" xr:uid="{93D56D9F-0410-4C85-B89F-583826FFBE00}"/>
    <cellStyle name="Normal 9 4 2 3 2" xfId="859" xr:uid="{9BF32956-CE6B-49EF-8291-6426079377C9}"/>
    <cellStyle name="Normal 9 4 2 3 2 2" xfId="860" xr:uid="{9BBE0C6D-774A-476E-820E-52836E0E03B1}"/>
    <cellStyle name="Normal 9 4 2 3 2 2 2" xfId="2387" xr:uid="{0BFD48C1-2468-480A-A22A-484D2E3A00E0}"/>
    <cellStyle name="Normal 9 4 2 3 2 2 2 2" xfId="2388" xr:uid="{12B08CD1-D48D-49D9-ABA8-DE7F3C4A1291}"/>
    <cellStyle name="Normal 9 4 2 3 2 2 2 2 2" xfId="4896" xr:uid="{D3108F81-B204-4C00-9B93-E4BAEDEA0357}"/>
    <cellStyle name="Normal 9 4 2 3 2 2 2 3" xfId="4895" xr:uid="{C99650C6-9989-4DEC-91CD-D066C7430CF3}"/>
    <cellStyle name="Normal 9 4 2 3 2 2 3" xfId="2389" xr:uid="{C8273294-8832-46D5-A109-B1C9F98CEDCA}"/>
    <cellStyle name="Normal 9 4 2 3 2 2 3 2" xfId="4897" xr:uid="{F08EDFF9-72A5-4782-A569-581CD7C8047E}"/>
    <cellStyle name="Normal 9 4 2 3 2 2 4" xfId="4894" xr:uid="{162842E2-69EE-4BBF-9B68-6FC934AD90A6}"/>
    <cellStyle name="Normal 9 4 2 3 2 3" xfId="2390" xr:uid="{9768A762-3AEF-4840-BCD5-A48B43C59935}"/>
    <cellStyle name="Normal 9 4 2 3 2 3 2" xfId="2391" xr:uid="{E1EEB24A-AAA9-4094-B476-167F34329BAE}"/>
    <cellStyle name="Normal 9 4 2 3 2 3 2 2" xfId="4899" xr:uid="{1985CBB5-7F35-4A71-90A9-9C4E6FB5EEA3}"/>
    <cellStyle name="Normal 9 4 2 3 2 3 3" xfId="4898" xr:uid="{49DD445E-C179-4E1C-B94B-2BB63C827983}"/>
    <cellStyle name="Normal 9 4 2 3 2 4" xfId="2392" xr:uid="{1EB241A6-75E6-47AF-962F-EC4293F18A61}"/>
    <cellStyle name="Normal 9 4 2 3 2 4 2" xfId="4900" xr:uid="{E1AC059F-3626-42A8-9C53-C02A25630C6B}"/>
    <cellStyle name="Normal 9 4 2 3 2 5" xfId="4893" xr:uid="{E82B8D39-F20C-48B8-8C5E-BF5349972833}"/>
    <cellStyle name="Normal 9 4 2 3 3" xfId="861" xr:uid="{4C41ED67-DFC3-4689-9E4E-5189186B5FA9}"/>
    <cellStyle name="Normal 9 4 2 3 3 2" xfId="2393" xr:uid="{2ED06DAA-286B-427D-A4E2-8BA521171199}"/>
    <cellStyle name="Normal 9 4 2 3 3 2 2" xfId="2394" xr:uid="{C21BB747-AE4A-4EF6-808E-90E681B848D9}"/>
    <cellStyle name="Normal 9 4 2 3 3 2 2 2" xfId="4903" xr:uid="{67B450EE-7BA2-4D9D-AC17-0AFA9B98FE36}"/>
    <cellStyle name="Normal 9 4 2 3 3 2 3" xfId="4902" xr:uid="{64495C5D-B5A8-4EDD-8A67-E9CEAFFC4590}"/>
    <cellStyle name="Normal 9 4 2 3 3 3" xfId="2395" xr:uid="{864BFB8C-5CB6-47EF-B864-CBF9ADEA2481}"/>
    <cellStyle name="Normal 9 4 2 3 3 3 2" xfId="4904" xr:uid="{DCB4F3F1-1CFC-4C07-B562-6F4C2A416A3A}"/>
    <cellStyle name="Normal 9 4 2 3 3 4" xfId="4076" xr:uid="{9A293288-6863-45D1-AB1D-23B6C0DD19A8}"/>
    <cellStyle name="Normal 9 4 2 3 3 4 2" xfId="4905" xr:uid="{13B29035-2C6D-4F81-B7C2-1F263666F3CE}"/>
    <cellStyle name="Normal 9 4 2 3 3 5" xfId="4901" xr:uid="{F753FA7B-936D-45F7-830F-24240615DABB}"/>
    <cellStyle name="Normal 9 4 2 3 4" xfId="2396" xr:uid="{C7D890F7-F63F-426D-B432-065A97531D2E}"/>
    <cellStyle name="Normal 9 4 2 3 4 2" xfId="2397" xr:uid="{40AC97E0-D9F1-49BC-B731-ED1DCBEB109F}"/>
    <cellStyle name="Normal 9 4 2 3 4 2 2" xfId="4907" xr:uid="{4E5E2968-DC60-4019-AD3D-D4E65C02799C}"/>
    <cellStyle name="Normal 9 4 2 3 4 3" xfId="4906" xr:uid="{319F69F4-7D00-4728-AD88-849AB25DAA60}"/>
    <cellStyle name="Normal 9 4 2 3 5" xfId="2398" xr:uid="{FEDB12A9-7887-4DF3-BA67-DE7F5427F8B4}"/>
    <cellStyle name="Normal 9 4 2 3 5 2" xfId="4908" xr:uid="{CD63715C-DF9B-40FD-BFA4-E1ED400FDF3C}"/>
    <cellStyle name="Normal 9 4 2 3 6" xfId="4077" xr:uid="{8C67E54B-B5C7-407B-A8EB-7B9BBD6E2D47}"/>
    <cellStyle name="Normal 9 4 2 3 6 2" xfId="4909" xr:uid="{909CE679-563D-4E72-BEC7-272D304575DF}"/>
    <cellStyle name="Normal 9 4 2 3 7" xfId="4892" xr:uid="{C77AB564-2362-47E1-8ECD-45E1AEE8DC37}"/>
    <cellStyle name="Normal 9 4 2 4" xfId="414" xr:uid="{7EFCA5AF-833A-4613-8192-ABB0D617DD04}"/>
    <cellStyle name="Normal 9 4 2 4 2" xfId="862" xr:uid="{61514DA7-E5A9-47E6-A24F-ABC71E3793D9}"/>
    <cellStyle name="Normal 9 4 2 4 2 2" xfId="2399" xr:uid="{447230F0-5BB4-4232-BFCF-3C2166070603}"/>
    <cellStyle name="Normal 9 4 2 4 2 2 2" xfId="2400" xr:uid="{981186CB-6647-42C2-8851-21C1D8E47B44}"/>
    <cellStyle name="Normal 9 4 2 4 2 2 2 2" xfId="4913" xr:uid="{19BF616F-CB60-45B7-B48C-64C2DE5F6F80}"/>
    <cellStyle name="Normal 9 4 2 4 2 2 3" xfId="4912" xr:uid="{FD8E5512-5DBE-4388-9DE6-B857FB327485}"/>
    <cellStyle name="Normal 9 4 2 4 2 3" xfId="2401" xr:uid="{1BC0B41C-4F54-444D-8325-3614DCE82D23}"/>
    <cellStyle name="Normal 9 4 2 4 2 3 2" xfId="4914" xr:uid="{B7415530-0B49-4F81-B14E-66A0D1E4C678}"/>
    <cellStyle name="Normal 9 4 2 4 2 4" xfId="4078" xr:uid="{AD2252DC-318F-468E-84B6-20ED2CAE0AE8}"/>
    <cellStyle name="Normal 9 4 2 4 2 4 2" xfId="4915" xr:uid="{D8C8981F-0D81-4698-86D4-DA5B946341EE}"/>
    <cellStyle name="Normal 9 4 2 4 2 5" xfId="4911" xr:uid="{B4F480F2-D09A-4439-BDD4-790099C19CF5}"/>
    <cellStyle name="Normal 9 4 2 4 3" xfId="2402" xr:uid="{E59246F5-AB24-41AE-8485-9C5DFA09B473}"/>
    <cellStyle name="Normal 9 4 2 4 3 2" xfId="2403" xr:uid="{A960239F-A2EB-4DC7-8062-60FAA9401FC5}"/>
    <cellStyle name="Normal 9 4 2 4 3 2 2" xfId="4917" xr:uid="{69568847-DA9E-462F-900D-C5741D3F4750}"/>
    <cellStyle name="Normal 9 4 2 4 3 3" xfId="4916" xr:uid="{7CDE7730-D83B-4C32-9346-3AA307310557}"/>
    <cellStyle name="Normal 9 4 2 4 4" xfId="2404" xr:uid="{54C135F0-A9D0-40F5-B312-DE91C47FD38C}"/>
    <cellStyle name="Normal 9 4 2 4 4 2" xfId="4918" xr:uid="{E3C36D7D-A892-4EC9-A3E8-2303B2FE3633}"/>
    <cellStyle name="Normal 9 4 2 4 5" xfId="4079" xr:uid="{692B3D7E-7F5E-4783-AD16-2AFBE982CEB4}"/>
    <cellStyle name="Normal 9 4 2 4 5 2" xfId="4919" xr:uid="{C3C7EA0C-8DD3-4226-8F6F-50E152F7E5A9}"/>
    <cellStyle name="Normal 9 4 2 4 6" xfId="4910" xr:uid="{7E6C1DAA-F6EA-4E6A-B202-11EFAB8AC9FA}"/>
    <cellStyle name="Normal 9 4 2 5" xfId="415" xr:uid="{1F5A9E3B-2A90-4499-8042-73A9F80B8FF4}"/>
    <cellStyle name="Normal 9 4 2 5 2" xfId="2405" xr:uid="{F3EB483C-4BBC-495C-B1B3-743A98E7CB56}"/>
    <cellStyle name="Normal 9 4 2 5 2 2" xfId="2406" xr:uid="{7C14D0E4-F688-4FD6-B7D2-C4D6C03266F2}"/>
    <cellStyle name="Normal 9 4 2 5 2 2 2" xfId="4922" xr:uid="{DA7F7D11-256B-48CE-8F8A-DA876FA171EB}"/>
    <cellStyle name="Normal 9 4 2 5 2 3" xfId="4921" xr:uid="{03EDE618-1DE2-4E59-8D7F-5E236200471B}"/>
    <cellStyle name="Normal 9 4 2 5 3" xfId="2407" xr:uid="{A6A079BE-CEFF-43E2-BEBF-06EC3E40E74C}"/>
    <cellStyle name="Normal 9 4 2 5 3 2" xfId="4923" xr:uid="{EA38B236-4BF5-4D98-9DE9-03B518BBC7F7}"/>
    <cellStyle name="Normal 9 4 2 5 4" xfId="4080" xr:uid="{A707CD1F-99D7-42AF-9C4A-3503D6BDBA41}"/>
    <cellStyle name="Normal 9 4 2 5 4 2" xfId="4924" xr:uid="{EB23C195-B720-4410-A8AB-D1464FC2A2C9}"/>
    <cellStyle name="Normal 9 4 2 5 5" xfId="4920" xr:uid="{09A16C6F-018A-4DEB-BF15-AC820647E749}"/>
    <cellStyle name="Normal 9 4 2 6" xfId="2408" xr:uid="{D67766AD-7CD1-47D8-BAA5-870D0A31797A}"/>
    <cellStyle name="Normal 9 4 2 6 2" xfId="2409" xr:uid="{623DB7D8-950F-4D2C-A76E-6CA9691CF11B}"/>
    <cellStyle name="Normal 9 4 2 6 2 2" xfId="4926" xr:uid="{D2BD2DF5-3B72-450D-A03A-9D0797858838}"/>
    <cellStyle name="Normal 9 4 2 6 3" xfId="4081" xr:uid="{986F203E-2B2A-45D6-8CDB-5DCB61322DCE}"/>
    <cellStyle name="Normal 9 4 2 6 3 2" xfId="4927" xr:uid="{302FC886-A26B-4E27-9BDB-CE1688F12ED7}"/>
    <cellStyle name="Normal 9 4 2 6 4" xfId="4082" xr:uid="{1FD66884-3D5D-4BDA-93A6-E336C3AD30A2}"/>
    <cellStyle name="Normal 9 4 2 6 4 2" xfId="4928" xr:uid="{DCE030EE-1C68-4F42-A140-21B9E0929633}"/>
    <cellStyle name="Normal 9 4 2 6 5" xfId="4925" xr:uid="{BF06DB65-5188-4751-8F13-FFE3E7B854CF}"/>
    <cellStyle name="Normal 9 4 2 7" xfId="2410" xr:uid="{D608545F-FBFF-404F-81FC-E60DAD272883}"/>
    <cellStyle name="Normal 9 4 2 7 2" xfId="4929" xr:uid="{CD935BEB-8CC7-47DE-BB91-BAFEE73C8AFC}"/>
    <cellStyle name="Normal 9 4 2 8" xfId="4083" xr:uid="{039425F4-84DD-461B-8DE2-6A2A394C8F4E}"/>
    <cellStyle name="Normal 9 4 2 8 2" xfId="4930" xr:uid="{766AB0B4-0298-41DE-8F75-9AC91EAAC0AD}"/>
    <cellStyle name="Normal 9 4 2 9" xfId="4084" xr:uid="{6680343F-F126-405D-8A8C-AADF52E56B7E}"/>
    <cellStyle name="Normal 9 4 2 9 2" xfId="4931" xr:uid="{A5E7025F-8F20-4F87-8645-65774758C4DE}"/>
    <cellStyle name="Normal 9 4 3" xfId="175" xr:uid="{DA9786AF-6ABB-4B80-851A-5255A22A24BD}"/>
    <cellStyle name="Normal 9 4 3 2" xfId="176" xr:uid="{C7943C4A-2FA2-468E-BDA1-5027FF178BA6}"/>
    <cellStyle name="Normal 9 4 3 2 2" xfId="863" xr:uid="{1C2FD98E-C209-4947-9D6B-0E55F8CC45F4}"/>
    <cellStyle name="Normal 9 4 3 2 2 2" xfId="2411" xr:uid="{D608C875-1643-4564-97E5-922635AC94D8}"/>
    <cellStyle name="Normal 9 4 3 2 2 2 2" xfId="2412" xr:uid="{DB68D98F-DBF2-4D9D-A78F-54A9872CBAC3}"/>
    <cellStyle name="Normal 9 4 3 2 2 2 2 2" xfId="4500" xr:uid="{A76878F1-15FB-4857-93DE-75FB2F6AB33A}"/>
    <cellStyle name="Normal 9 4 3 2 2 2 2 2 2" xfId="5307" xr:uid="{262718E2-021F-48A8-8B42-00CB1D081BDB}"/>
    <cellStyle name="Normal 9 4 3 2 2 2 2 2 3" xfId="4936" xr:uid="{CBF1B7A4-2BA4-4F18-9B67-9DF153B30869}"/>
    <cellStyle name="Normal 9 4 3 2 2 2 3" xfId="4501" xr:uid="{2A6E611B-5D8C-43FF-8F0A-99EF075E5054}"/>
    <cellStyle name="Normal 9 4 3 2 2 2 3 2" xfId="5308" xr:uid="{E02E6909-A780-40AF-AFA4-8417745351EC}"/>
    <cellStyle name="Normal 9 4 3 2 2 2 3 3" xfId="4935" xr:uid="{48BA5DA5-01B3-401F-AC0E-60997198AEF6}"/>
    <cellStyle name="Normal 9 4 3 2 2 3" xfId="2413" xr:uid="{50B0C2F3-7015-4150-9EB9-96586DCF4285}"/>
    <cellStyle name="Normal 9 4 3 2 2 3 2" xfId="4502" xr:uid="{D8889214-4ACB-429E-AFED-ABE65EEA2A52}"/>
    <cellStyle name="Normal 9 4 3 2 2 3 2 2" xfId="5309" xr:uid="{2BAE24A4-B23E-4A62-8133-1D93E7E554B6}"/>
    <cellStyle name="Normal 9 4 3 2 2 3 2 3" xfId="4937" xr:uid="{189E4796-D2A2-4AD8-A083-7774286B12E9}"/>
    <cellStyle name="Normal 9 4 3 2 2 4" xfId="4085" xr:uid="{64AC7184-05FC-4602-88B7-BDEF5103113B}"/>
    <cellStyle name="Normal 9 4 3 2 2 4 2" xfId="4938" xr:uid="{19948150-27BD-4E99-84E7-7231663BB386}"/>
    <cellStyle name="Normal 9 4 3 2 2 5" xfId="4934" xr:uid="{FD41CF4F-86B3-41D6-8B89-643A4EE34181}"/>
    <cellStyle name="Normal 9 4 3 2 3" xfId="2414" xr:uid="{F9288E5F-495E-441E-92A3-A5FF6B59D0B4}"/>
    <cellStyle name="Normal 9 4 3 2 3 2" xfId="2415" xr:uid="{5FA8C41C-46BC-41C7-A015-E0B2EAB56A3C}"/>
    <cellStyle name="Normal 9 4 3 2 3 2 2" xfId="4503" xr:uid="{097B1E35-E898-4A90-9ED8-BA0504F0073D}"/>
    <cellStyle name="Normal 9 4 3 2 3 2 2 2" xfId="5310" xr:uid="{8C3FEEEF-04BC-475E-9D52-9C772B238ADF}"/>
    <cellStyle name="Normal 9 4 3 2 3 2 2 3" xfId="4940" xr:uid="{98A474ED-F49B-4840-BCA3-4ED360D9C0C1}"/>
    <cellStyle name="Normal 9 4 3 2 3 3" xfId="4086" xr:uid="{6C54F642-5D08-44D9-9901-D6E523043643}"/>
    <cellStyle name="Normal 9 4 3 2 3 3 2" xfId="4941" xr:uid="{9AD52105-E60B-4C2E-A9ED-1DF18C5D96E3}"/>
    <cellStyle name="Normal 9 4 3 2 3 4" xfId="4087" xr:uid="{C4826168-9854-4E7E-A7FC-0DF43219F8B7}"/>
    <cellStyle name="Normal 9 4 3 2 3 4 2" xfId="4942" xr:uid="{7472E6C9-A37C-41C1-B85C-8BBE9102DFBF}"/>
    <cellStyle name="Normal 9 4 3 2 3 5" xfId="4939" xr:uid="{4038787C-6273-4CE5-AAF5-4DB76E15190E}"/>
    <cellStyle name="Normal 9 4 3 2 4" xfId="2416" xr:uid="{1F4F1D27-A592-4B28-B904-23F224F80B36}"/>
    <cellStyle name="Normal 9 4 3 2 4 2" xfId="4504" xr:uid="{0BFABFCD-6CA1-4C74-94BD-83CDD50F3FD6}"/>
    <cellStyle name="Normal 9 4 3 2 4 2 2" xfId="5311" xr:uid="{FACD16FA-780E-469D-BCAB-C1925361A5CC}"/>
    <cellStyle name="Normal 9 4 3 2 4 2 3" xfId="4943" xr:uid="{E67E3616-599B-4189-8B02-A7EF0D26698D}"/>
    <cellStyle name="Normal 9 4 3 2 5" xfId="4088" xr:uid="{F1C3F056-CC75-4CFD-9E44-DA45FCC8CED5}"/>
    <cellStyle name="Normal 9 4 3 2 5 2" xfId="4944" xr:uid="{1552968A-445B-4D75-B0EB-58D0D373E8AA}"/>
    <cellStyle name="Normal 9 4 3 2 6" xfId="4089" xr:uid="{A5486F39-EF7B-4B5C-93BC-19895CBBA355}"/>
    <cellStyle name="Normal 9 4 3 2 6 2" xfId="4945" xr:uid="{B5C47071-4CB2-4EBA-9F23-AAF21F13ADBD}"/>
    <cellStyle name="Normal 9 4 3 2 7" xfId="4933" xr:uid="{F6B7D47B-F5D8-44C0-814A-C55ECB5FFEBA}"/>
    <cellStyle name="Normal 9 4 3 3" xfId="416" xr:uid="{5CACA1B2-DAB7-48E0-B7AC-42A7B3339965}"/>
    <cellStyle name="Normal 9 4 3 3 2" xfId="2417" xr:uid="{22EC3D06-7D7B-4178-9570-FF3C5F4C105F}"/>
    <cellStyle name="Normal 9 4 3 3 2 2" xfId="2418" xr:uid="{D25E37DD-5D34-4E9D-849D-3CBBB4E4ADDD}"/>
    <cellStyle name="Normal 9 4 3 3 2 2 2" xfId="4505" xr:uid="{1F2B741C-1C60-4071-98CA-18071D08EC64}"/>
    <cellStyle name="Normal 9 4 3 3 2 2 2 2" xfId="5312" xr:uid="{DF6B4807-2391-4C0D-9D6A-80B617C4EE8A}"/>
    <cellStyle name="Normal 9 4 3 3 2 2 2 3" xfId="4948" xr:uid="{DD293A08-BD94-4FB3-B76C-207D5EF8F799}"/>
    <cellStyle name="Normal 9 4 3 3 2 3" xfId="4090" xr:uid="{CFA82CE5-8BA8-42C6-9B6D-88BD26D3B98D}"/>
    <cellStyle name="Normal 9 4 3 3 2 3 2" xfId="4949" xr:uid="{6B11C004-E228-4F49-A01F-83F943EA8B6B}"/>
    <cellStyle name="Normal 9 4 3 3 2 4" xfId="4091" xr:uid="{0D1399A6-3053-404D-8BF5-25C5350C99A8}"/>
    <cellStyle name="Normal 9 4 3 3 2 4 2" xfId="4950" xr:uid="{7658FE54-253E-482D-A2FA-D3781508516B}"/>
    <cellStyle name="Normal 9 4 3 3 2 5" xfId="4947" xr:uid="{E5320978-D9D5-442A-8A02-8A7B34CD4B29}"/>
    <cellStyle name="Normal 9 4 3 3 3" xfId="2419" xr:uid="{D180C6C6-AA66-4CB6-B6ED-A772BD8B7BBA}"/>
    <cellStyle name="Normal 9 4 3 3 3 2" xfId="4506" xr:uid="{EEE84F8B-B5D0-449D-9225-4AC49A245415}"/>
    <cellStyle name="Normal 9 4 3 3 3 2 2" xfId="5313" xr:uid="{34B01EF1-E5E9-4EB2-A225-BB4A44F2D6CF}"/>
    <cellStyle name="Normal 9 4 3 3 3 2 3" xfId="4951" xr:uid="{3E9F46F2-371D-4BF8-9E3B-D85CBCE3429F}"/>
    <cellStyle name="Normal 9 4 3 3 4" xfId="4092" xr:uid="{C2C679BC-4F26-45E3-9243-23C9C6E0A26B}"/>
    <cellStyle name="Normal 9 4 3 3 4 2" xfId="4952" xr:uid="{F00A8861-4FE1-4A68-8FD1-DED6C3584640}"/>
    <cellStyle name="Normal 9 4 3 3 5" xfId="4093" xr:uid="{E53D17DC-6B1B-4AF0-AE8C-F6E61491A4BB}"/>
    <cellStyle name="Normal 9 4 3 3 5 2" xfId="4953" xr:uid="{6FEED0FC-2991-4C82-A3E2-803518D4FDCC}"/>
    <cellStyle name="Normal 9 4 3 3 6" xfId="4946" xr:uid="{4D0C58AE-9C47-4693-A3C8-2D6FD8C1CBAB}"/>
    <cellStyle name="Normal 9 4 3 4" xfId="2420" xr:uid="{D6DA03A7-00E2-4135-8463-488F51E9F4D3}"/>
    <cellStyle name="Normal 9 4 3 4 2" xfId="2421" xr:uid="{5FBAE2E0-9E2E-4E09-95D9-2E210785AEE2}"/>
    <cellStyle name="Normal 9 4 3 4 2 2" xfId="4507" xr:uid="{0F43616A-652B-495F-A27B-5E9828875AB3}"/>
    <cellStyle name="Normal 9 4 3 4 2 2 2" xfId="5314" xr:uid="{11424792-0AE3-4264-AA23-A2DEA311E4E3}"/>
    <cellStyle name="Normal 9 4 3 4 2 2 3" xfId="4955" xr:uid="{0288BAD4-D492-449F-88A3-7C68C640AD94}"/>
    <cellStyle name="Normal 9 4 3 4 3" xfId="4094" xr:uid="{32BB5F40-3E6B-431D-8D14-22FC8D9A0918}"/>
    <cellStyle name="Normal 9 4 3 4 3 2" xfId="4956" xr:uid="{32A4B1EF-73AD-4F28-B51E-34ED8EEB1E20}"/>
    <cellStyle name="Normal 9 4 3 4 4" xfId="4095" xr:uid="{6A74429E-6618-433E-881A-FF0C6446B560}"/>
    <cellStyle name="Normal 9 4 3 4 4 2" xfId="4957" xr:uid="{E14AD126-C160-4B16-BD6D-37D86CF01A0E}"/>
    <cellStyle name="Normal 9 4 3 4 5" xfId="4954" xr:uid="{9DD443EB-9628-4B01-B7D2-680E5178C674}"/>
    <cellStyle name="Normal 9 4 3 5" xfId="2422" xr:uid="{62D979DC-CAB4-434E-8718-DCD02EB68FFC}"/>
    <cellStyle name="Normal 9 4 3 5 2" xfId="4096" xr:uid="{1A2ECEC0-9BF0-4675-8A67-E06593B6601F}"/>
    <cellStyle name="Normal 9 4 3 5 2 2" xfId="4959" xr:uid="{B4DC66C2-9F66-48E6-BEA1-A5B037B16B67}"/>
    <cellStyle name="Normal 9 4 3 5 3" xfId="4097" xr:uid="{81446EB6-3F99-40B4-8055-E0A450B7CC28}"/>
    <cellStyle name="Normal 9 4 3 5 3 2" xfId="4960" xr:uid="{84F68D02-B499-4A7A-A03D-02A9DE066D2E}"/>
    <cellStyle name="Normal 9 4 3 5 4" xfId="4098" xr:uid="{D324540B-26C9-4E13-A5BA-9A88E705FC46}"/>
    <cellStyle name="Normal 9 4 3 5 4 2" xfId="4961" xr:uid="{FF4E68BC-CCCB-4CC3-BFAA-B62A501A8D27}"/>
    <cellStyle name="Normal 9 4 3 5 5" xfId="4958" xr:uid="{20FC7582-F1E2-423D-B316-E8E0639008B7}"/>
    <cellStyle name="Normal 9 4 3 6" xfId="4099" xr:uid="{07C04893-2555-4328-930E-7D8ED92E0D4F}"/>
    <cellStyle name="Normal 9 4 3 6 2" xfId="4962" xr:uid="{6B753DA9-5FFF-43BF-8907-B6819BD8F878}"/>
    <cellStyle name="Normal 9 4 3 7" xfId="4100" xr:uid="{061F48F4-ADE8-436C-AA7A-75B6C41C0C40}"/>
    <cellStyle name="Normal 9 4 3 7 2" xfId="4963" xr:uid="{6289E4FD-B36E-40E7-A703-15A314F8B80D}"/>
    <cellStyle name="Normal 9 4 3 8" xfId="4101" xr:uid="{06E5BF03-ECB6-479C-9989-6D89726F4B9C}"/>
    <cellStyle name="Normal 9 4 3 8 2" xfId="4964" xr:uid="{F3E9AD58-4015-4617-9B3A-FA4C5F9C3094}"/>
    <cellStyle name="Normal 9 4 3 9" xfId="4932" xr:uid="{563FC684-CB87-453C-9171-69858F90B068}"/>
    <cellStyle name="Normal 9 4 4" xfId="177" xr:uid="{111DBF01-B913-42D0-983F-8428B0C8478A}"/>
    <cellStyle name="Normal 9 4 4 2" xfId="864" xr:uid="{8DFADAC5-AA5E-4F46-BA11-6734FB62182D}"/>
    <cellStyle name="Normal 9 4 4 2 2" xfId="865" xr:uid="{2157C0F5-524B-4A31-A929-91B60FA32B4F}"/>
    <cellStyle name="Normal 9 4 4 2 2 2" xfId="2423" xr:uid="{26C0AB04-D6AC-48C0-9572-4FDF1E33EC02}"/>
    <cellStyle name="Normal 9 4 4 2 2 2 2" xfId="2424" xr:uid="{558082BC-EE32-4F40-A5D4-B04CE22921D3}"/>
    <cellStyle name="Normal 9 4 4 2 2 2 2 2" xfId="4969" xr:uid="{398D2E46-5000-44E2-8C11-F373C26CCD6D}"/>
    <cellStyle name="Normal 9 4 4 2 2 2 3" xfId="4968" xr:uid="{287CB17F-3E93-4BAD-92B0-677DF00F2BBC}"/>
    <cellStyle name="Normal 9 4 4 2 2 3" xfId="2425" xr:uid="{151756A2-7CF8-42D8-9979-3431429DB11A}"/>
    <cellStyle name="Normal 9 4 4 2 2 3 2" xfId="4970" xr:uid="{B50DB085-542D-4820-B00A-3EDA8061293F}"/>
    <cellStyle name="Normal 9 4 4 2 2 4" xfId="4102" xr:uid="{0A2A3485-9E67-40A4-9709-7EB1FC791FAE}"/>
    <cellStyle name="Normal 9 4 4 2 2 4 2" xfId="4971" xr:uid="{F563A22D-8740-4F69-A065-DCCA33CAB3CB}"/>
    <cellStyle name="Normal 9 4 4 2 2 5" xfId="4967" xr:uid="{B8102AE9-3F8C-410C-840B-06642FF04F14}"/>
    <cellStyle name="Normal 9 4 4 2 3" xfId="2426" xr:uid="{64474118-7129-4DB5-9E87-99F966200030}"/>
    <cellStyle name="Normal 9 4 4 2 3 2" xfId="2427" xr:uid="{7B2F681F-E089-4009-9703-B574270BFAB3}"/>
    <cellStyle name="Normal 9 4 4 2 3 2 2" xfId="4973" xr:uid="{0B03B7B2-6EF0-4848-8EAD-9DB9B8D3F51D}"/>
    <cellStyle name="Normal 9 4 4 2 3 3" xfId="4972" xr:uid="{03BDEA0D-FEB8-4E9C-8155-879F13249F94}"/>
    <cellStyle name="Normal 9 4 4 2 4" xfId="2428" xr:uid="{578573D5-B2E2-42B0-878C-04459C1EA62A}"/>
    <cellStyle name="Normal 9 4 4 2 4 2" xfId="4974" xr:uid="{0148E052-C1BB-402E-BBD7-DE4A6F86B020}"/>
    <cellStyle name="Normal 9 4 4 2 5" xfId="4103" xr:uid="{3FA6F8E9-BFA9-4710-8362-4D965FC3421F}"/>
    <cellStyle name="Normal 9 4 4 2 5 2" xfId="4975" xr:uid="{D2B65AFE-B342-438D-A3F3-61D4CD99A238}"/>
    <cellStyle name="Normal 9 4 4 2 6" xfId="4966" xr:uid="{83481944-FD4A-4787-8378-BDE106CA9E62}"/>
    <cellStyle name="Normal 9 4 4 3" xfId="866" xr:uid="{6DDCCE83-535F-4BC6-98B5-8F7E390B117A}"/>
    <cellStyle name="Normal 9 4 4 3 2" xfId="2429" xr:uid="{092DA76D-67AE-4644-99EA-961ACA49BF3E}"/>
    <cellStyle name="Normal 9 4 4 3 2 2" xfId="2430" xr:uid="{8B0889B5-8CF0-4BE5-A07E-978B8602D278}"/>
    <cellStyle name="Normal 9 4 4 3 2 2 2" xfId="4978" xr:uid="{A169F189-2E66-413D-ACBE-44B3998F7DAF}"/>
    <cellStyle name="Normal 9 4 4 3 2 3" xfId="4977" xr:uid="{5226E439-F256-4BF3-AB92-BE0E6BF992AE}"/>
    <cellStyle name="Normal 9 4 4 3 3" xfId="2431" xr:uid="{952F52B1-9146-44CD-84CF-FADFAEB0A575}"/>
    <cellStyle name="Normal 9 4 4 3 3 2" xfId="4979" xr:uid="{4E570FB9-9431-4F47-810B-D0FF79198B5B}"/>
    <cellStyle name="Normal 9 4 4 3 4" xfId="4104" xr:uid="{2AA94382-2568-4977-9430-7706CB6936C6}"/>
    <cellStyle name="Normal 9 4 4 3 4 2" xfId="4980" xr:uid="{5EF6B538-8258-43A9-B80B-15079F117D22}"/>
    <cellStyle name="Normal 9 4 4 3 5" xfId="4976" xr:uid="{056F3BC6-54E8-4B67-A0C2-040BBEA48278}"/>
    <cellStyle name="Normal 9 4 4 4" xfId="2432" xr:uid="{8D8FC519-D4E1-4C5C-8C82-7ABA3B02C7B2}"/>
    <cellStyle name="Normal 9 4 4 4 2" xfId="2433" xr:uid="{6352018D-90DB-44AF-B522-5F4E7987D3CD}"/>
    <cellStyle name="Normal 9 4 4 4 2 2" xfId="4982" xr:uid="{CDCFA60E-03EC-4D56-A50B-3449904DA1D2}"/>
    <cellStyle name="Normal 9 4 4 4 3" xfId="4105" xr:uid="{38FA9766-5673-4943-B650-8D507D986BF1}"/>
    <cellStyle name="Normal 9 4 4 4 3 2" xfId="4983" xr:uid="{15C4F29D-2B4B-4C30-B5E5-956F9A682B4C}"/>
    <cellStyle name="Normal 9 4 4 4 4" xfId="4106" xr:uid="{12CE933D-A304-4A16-B494-131EBB44132D}"/>
    <cellStyle name="Normal 9 4 4 4 4 2" xfId="4984" xr:uid="{9EB3CD44-27DD-42D0-8D3E-030B0D546449}"/>
    <cellStyle name="Normal 9 4 4 4 5" xfId="4981" xr:uid="{DBB8AB25-81C8-472E-877A-0F5BC62FD0CA}"/>
    <cellStyle name="Normal 9 4 4 5" xfId="2434" xr:uid="{3A2B11B3-9F4C-45D9-8B00-97A241935CE8}"/>
    <cellStyle name="Normal 9 4 4 5 2" xfId="4985" xr:uid="{8C16255D-60A5-45C2-A6A9-8786C74A1AFE}"/>
    <cellStyle name="Normal 9 4 4 6" xfId="4107" xr:uid="{D5A1E175-62D7-444B-B14C-621314A76B98}"/>
    <cellStyle name="Normal 9 4 4 6 2" xfId="4986" xr:uid="{36955F3D-E4F5-4048-80EA-1213344B8E1E}"/>
    <cellStyle name="Normal 9 4 4 7" xfId="4108" xr:uid="{AB470691-CFDD-4251-8C1C-106DE3EBD612}"/>
    <cellStyle name="Normal 9 4 4 7 2" xfId="4987" xr:uid="{ACE7C296-1322-44E4-8526-B4373A024056}"/>
    <cellStyle name="Normal 9 4 4 8" xfId="4965" xr:uid="{9646111B-20D6-433D-B9E1-55C16880F95D}"/>
    <cellStyle name="Normal 9 4 5" xfId="417" xr:uid="{8CFE9FE5-2D6B-4FEC-AEC2-A571DAC16BF4}"/>
    <cellStyle name="Normal 9 4 5 2" xfId="867" xr:uid="{6CC30516-E6C3-4566-957C-231A5FB9720D}"/>
    <cellStyle name="Normal 9 4 5 2 2" xfId="2435" xr:uid="{1F9C1094-9D5A-410A-9263-8DBEDEFE879C}"/>
    <cellStyle name="Normal 9 4 5 2 2 2" xfId="2436" xr:uid="{5DE4429D-DEB2-484A-AAE4-AA7A7F06C608}"/>
    <cellStyle name="Normal 9 4 5 2 2 2 2" xfId="4991" xr:uid="{A515FB2C-BA52-4DDB-BA88-C18A3AAFF404}"/>
    <cellStyle name="Normal 9 4 5 2 2 3" xfId="4990" xr:uid="{F776470E-3E4F-497F-A5D2-6645819ED61B}"/>
    <cellStyle name="Normal 9 4 5 2 3" xfId="2437" xr:uid="{F8EF1B40-9C32-4661-B8E8-DE306E291EC3}"/>
    <cellStyle name="Normal 9 4 5 2 3 2" xfId="4992" xr:uid="{D1F4F913-9FED-46B3-B0A0-B668B8803588}"/>
    <cellStyle name="Normal 9 4 5 2 4" xfId="4109" xr:uid="{3800D89B-45A2-4654-BD11-ED76BC8ED076}"/>
    <cellStyle name="Normal 9 4 5 2 4 2" xfId="4993" xr:uid="{56AD6587-1877-4C62-BF28-318460AED21E}"/>
    <cellStyle name="Normal 9 4 5 2 5" xfId="4989" xr:uid="{1981AD4C-F9EF-4511-B568-9C3D867895B6}"/>
    <cellStyle name="Normal 9 4 5 3" xfId="2438" xr:uid="{35D9CE64-0C74-4308-B15C-EB83720BDA29}"/>
    <cellStyle name="Normal 9 4 5 3 2" xfId="2439" xr:uid="{0C253341-95A6-4E88-9FE0-231E9B04A16C}"/>
    <cellStyle name="Normal 9 4 5 3 2 2" xfId="4995" xr:uid="{613ABBC3-A8C1-4F58-93F5-298497A8AE18}"/>
    <cellStyle name="Normal 9 4 5 3 3" xfId="4110" xr:uid="{0EDC99F6-BF20-4A1F-8B2C-34952F88F20E}"/>
    <cellStyle name="Normal 9 4 5 3 3 2" xfId="4996" xr:uid="{89C3583E-45C9-466F-BFCA-6FDA68851781}"/>
    <cellStyle name="Normal 9 4 5 3 4" xfId="4111" xr:uid="{462BBF3C-F302-41F9-ACDF-412F558CC191}"/>
    <cellStyle name="Normal 9 4 5 3 4 2" xfId="4997" xr:uid="{B4AEF424-86D7-4396-B8AB-BA1D5E60D320}"/>
    <cellStyle name="Normal 9 4 5 3 5" xfId="4994" xr:uid="{DAC61231-DD43-4F3C-B885-ACB81882E2E5}"/>
    <cellStyle name="Normal 9 4 5 4" xfId="2440" xr:uid="{9E6201A7-8868-476E-8E5E-46BB50389C2B}"/>
    <cellStyle name="Normal 9 4 5 4 2" xfId="4998" xr:uid="{D1F45739-2588-47F3-937B-ECFAEB42CA2A}"/>
    <cellStyle name="Normal 9 4 5 5" xfId="4112" xr:uid="{71A606DA-B747-4F12-BE5B-5A951D1F134E}"/>
    <cellStyle name="Normal 9 4 5 5 2" xfId="4999" xr:uid="{A40402F6-338A-46DE-AA93-3180E4EAF853}"/>
    <cellStyle name="Normal 9 4 5 6" xfId="4113" xr:uid="{B26404B7-DB10-4E79-A394-902E6D22723D}"/>
    <cellStyle name="Normal 9 4 5 6 2" xfId="5000" xr:uid="{26E90B64-4EE3-4242-A400-4D4A8B1D9E1B}"/>
    <cellStyle name="Normal 9 4 5 7" xfId="4988" xr:uid="{5E81D657-0ECA-4509-9823-AF19A05EA999}"/>
    <cellStyle name="Normal 9 4 6" xfId="418" xr:uid="{1F8200A0-A45E-4CC8-B92B-F14DCAC3A252}"/>
    <cellStyle name="Normal 9 4 6 2" xfId="2441" xr:uid="{0343B643-ED8A-4C82-BEFC-D9B59A045378}"/>
    <cellStyle name="Normal 9 4 6 2 2" xfId="2442" xr:uid="{83EA3BBA-BDAE-4A27-87B3-3291FC476860}"/>
    <cellStyle name="Normal 9 4 6 2 2 2" xfId="5003" xr:uid="{A66F7237-B845-4D4E-BB46-299E361F687C}"/>
    <cellStyle name="Normal 9 4 6 2 3" xfId="4114" xr:uid="{20DDB89A-42B6-4826-9809-820420E38DA6}"/>
    <cellStyle name="Normal 9 4 6 2 3 2" xfId="5004" xr:uid="{598D64A1-18AC-4870-B97B-CA38063E02A9}"/>
    <cellStyle name="Normal 9 4 6 2 4" xfId="4115" xr:uid="{01827789-3546-4A63-9EFF-B05BEE163C1B}"/>
    <cellStyle name="Normal 9 4 6 2 4 2" xfId="5005" xr:uid="{D9EDD26D-5942-4526-A8DF-4792CE080624}"/>
    <cellStyle name="Normal 9 4 6 2 5" xfId="5002" xr:uid="{51206F7F-8D68-4D6E-ACF8-F5C53028FEED}"/>
    <cellStyle name="Normal 9 4 6 3" xfId="2443" xr:uid="{5EEEC9A2-DB7A-4FFF-AF4D-60BBDFB4676E}"/>
    <cellStyle name="Normal 9 4 6 3 2" xfId="5006" xr:uid="{446E728E-4D87-424B-9E88-34AFF6235088}"/>
    <cellStyle name="Normal 9 4 6 4" xfId="4116" xr:uid="{08E84883-30FB-4E57-AD48-BAA7B9480169}"/>
    <cellStyle name="Normal 9 4 6 4 2" xfId="5007" xr:uid="{357D8E59-7228-4217-A18B-45FA83387F98}"/>
    <cellStyle name="Normal 9 4 6 5" xfId="4117" xr:uid="{C3DA9910-9CC4-40CE-A44A-C785206C372A}"/>
    <cellStyle name="Normal 9 4 6 5 2" xfId="5008" xr:uid="{10001D8B-A6E1-4F60-9C6A-B58F2FD3D08C}"/>
    <cellStyle name="Normal 9 4 6 6" xfId="5001" xr:uid="{70A3C7D5-677C-4F73-98D2-9AE8634398AD}"/>
    <cellStyle name="Normal 9 4 7" xfId="2444" xr:uid="{80667081-3A90-4C6A-89E0-76777AC70240}"/>
    <cellStyle name="Normal 9 4 7 2" xfId="2445" xr:uid="{6201F194-DB2E-49BB-BACC-6D6440340248}"/>
    <cellStyle name="Normal 9 4 7 2 2" xfId="5010" xr:uid="{6659692D-DD8E-4251-A054-ADE0CF391283}"/>
    <cellStyle name="Normal 9 4 7 3" xfId="4118" xr:uid="{67418FB1-68AE-470D-87E0-50CC15917647}"/>
    <cellStyle name="Normal 9 4 7 3 2" xfId="5011" xr:uid="{8FB7245E-2FF8-4AC8-860D-28568B376AD4}"/>
    <cellStyle name="Normal 9 4 7 4" xfId="4119" xr:uid="{368FC8D5-2569-48D3-B548-C0432EC8583D}"/>
    <cellStyle name="Normal 9 4 7 4 2" xfId="5012" xr:uid="{B1BF7DF5-942E-4905-915F-535827794987}"/>
    <cellStyle name="Normal 9 4 7 5" xfId="5009" xr:uid="{060C13F4-755F-45A7-B553-BF136C9472C5}"/>
    <cellStyle name="Normal 9 4 8" xfId="2446" xr:uid="{76A04668-FAAE-4599-9BF7-4838F1E98564}"/>
    <cellStyle name="Normal 9 4 8 2" xfId="4120" xr:uid="{1A7E66D5-1637-42D8-9166-798210015344}"/>
    <cellStyle name="Normal 9 4 8 2 2" xfId="5014" xr:uid="{2282D6E3-8157-4D63-BE5E-F5D5206FACB2}"/>
    <cellStyle name="Normal 9 4 8 3" xfId="4121" xr:uid="{5046996E-FC06-4D6F-90C1-0DB10CE76CF9}"/>
    <cellStyle name="Normal 9 4 8 3 2" xfId="5015" xr:uid="{0D677E8B-548A-4BCD-8054-3B9EBA030F5B}"/>
    <cellStyle name="Normal 9 4 8 4" xfId="4122" xr:uid="{8B1129F7-6EC8-4F8D-B9CE-8B18CA50B7C9}"/>
    <cellStyle name="Normal 9 4 8 4 2" xfId="5016" xr:uid="{C853554A-307B-4966-8FF8-D4A12E9D6EAF}"/>
    <cellStyle name="Normal 9 4 8 5" xfId="5013" xr:uid="{865EAA0F-34A6-4D02-AB12-0A36428A0BF3}"/>
    <cellStyle name="Normal 9 4 9" xfId="4123" xr:uid="{5EB74D25-194C-4AF2-97AE-CA5F05B6F6E5}"/>
    <cellStyle name="Normal 9 4 9 2" xfId="5017" xr:uid="{04686269-9B9E-4E8E-A4E5-BBCF81B665AA}"/>
    <cellStyle name="Normal 9 5" xfId="178" xr:uid="{4144B133-0A9A-4BF5-9CAA-9835699AEA62}"/>
    <cellStyle name="Normal 9 5 10" xfId="4124" xr:uid="{4AD6A488-92A5-4070-8E88-79FC2D9D3BC3}"/>
    <cellStyle name="Normal 9 5 10 2" xfId="5019" xr:uid="{E31F1A57-4F31-414C-8B4F-93C108ECAC8C}"/>
    <cellStyle name="Normal 9 5 11" xfId="4125" xr:uid="{1AC88B5D-C782-499F-AEB5-3527689875CA}"/>
    <cellStyle name="Normal 9 5 11 2" xfId="5020" xr:uid="{0C2B9334-BB8D-4082-9B71-B0E214FA3F66}"/>
    <cellStyle name="Normal 9 5 12" xfId="5018" xr:uid="{052CB20C-5921-4B5E-A2FA-495FC7FFBBA6}"/>
    <cellStyle name="Normal 9 5 2" xfId="179" xr:uid="{3F5994E8-8997-429A-815A-84251E1B404A}"/>
    <cellStyle name="Normal 9 5 2 10" xfId="5021" xr:uid="{4808EE8B-B045-4CA2-BF0E-BA4CB6552091}"/>
    <cellStyle name="Normal 9 5 2 2" xfId="419" xr:uid="{65B3E6EB-F1C6-4B69-9C68-DCDCC5C82AA1}"/>
    <cellStyle name="Normal 9 5 2 2 2" xfId="868" xr:uid="{29B2B964-0ED5-447F-BB28-A45432163921}"/>
    <cellStyle name="Normal 9 5 2 2 2 2" xfId="869" xr:uid="{FB5E1FE5-72FF-45FB-AD2D-24647E3E73FD}"/>
    <cellStyle name="Normal 9 5 2 2 2 2 2" xfId="2447" xr:uid="{1B00D86C-3F48-43F8-922A-937811EF2D46}"/>
    <cellStyle name="Normal 9 5 2 2 2 2 2 2" xfId="5025" xr:uid="{FEADE0BC-919E-43F6-9E51-622E2E587C25}"/>
    <cellStyle name="Normal 9 5 2 2 2 2 3" xfId="4126" xr:uid="{C2EDAD7D-14A4-41D0-9FA1-F2D60B64EE30}"/>
    <cellStyle name="Normal 9 5 2 2 2 2 3 2" xfId="5026" xr:uid="{4A798FAD-AC5B-4FA2-AC73-A7EC5208DB3E}"/>
    <cellStyle name="Normal 9 5 2 2 2 2 4" xfId="4127" xr:uid="{79611E35-969B-4ABF-AA48-EE5F51FAAF63}"/>
    <cellStyle name="Normal 9 5 2 2 2 2 4 2" xfId="5027" xr:uid="{E3378763-2763-4D49-AE59-57629192B9E7}"/>
    <cellStyle name="Normal 9 5 2 2 2 2 5" xfId="5024" xr:uid="{83E795F5-E237-48D0-B4D3-8FE958059221}"/>
    <cellStyle name="Normal 9 5 2 2 2 3" xfId="2448" xr:uid="{52F7FFEA-3612-4C0F-BE30-CA6D11B90A61}"/>
    <cellStyle name="Normal 9 5 2 2 2 3 2" xfId="4128" xr:uid="{30F58000-5A66-49DF-9463-6EC3138FCA89}"/>
    <cellStyle name="Normal 9 5 2 2 2 3 2 2" xfId="5029" xr:uid="{4FBBAD7A-7D85-4BBB-AE30-1704D428B975}"/>
    <cellStyle name="Normal 9 5 2 2 2 3 3" xfId="4129" xr:uid="{E31BFF91-920A-482F-9FF4-9AE6325A52D1}"/>
    <cellStyle name="Normal 9 5 2 2 2 3 3 2" xfId="5030" xr:uid="{287BBBCA-121C-44AA-A2D6-E94FEDBC2BE3}"/>
    <cellStyle name="Normal 9 5 2 2 2 3 4" xfId="4130" xr:uid="{4CB297D5-1EF5-4472-8396-59A547D64AE3}"/>
    <cellStyle name="Normal 9 5 2 2 2 3 4 2" xfId="5031" xr:uid="{47A0280C-4F75-47D5-A512-B28833AB2BDE}"/>
    <cellStyle name="Normal 9 5 2 2 2 3 5" xfId="5028" xr:uid="{CF9B8F17-0737-43F5-A3DF-A20527902D90}"/>
    <cellStyle name="Normal 9 5 2 2 2 4" xfId="4131" xr:uid="{71F19DBA-9BF1-4F88-882A-7D01A640A24A}"/>
    <cellStyle name="Normal 9 5 2 2 2 4 2" xfId="5032" xr:uid="{1E70E161-6B32-43F2-8EDB-7EA9D9DD1214}"/>
    <cellStyle name="Normal 9 5 2 2 2 5" xfId="4132" xr:uid="{01B8221A-6212-4C7C-B6D0-7D0F9E940D90}"/>
    <cellStyle name="Normal 9 5 2 2 2 5 2" xfId="5033" xr:uid="{20C243A4-0E1C-4E84-8384-4BE2ACB6C2AB}"/>
    <cellStyle name="Normal 9 5 2 2 2 6" xfId="4133" xr:uid="{327A92C2-7778-4B2A-948F-A38BFD0BE135}"/>
    <cellStyle name="Normal 9 5 2 2 2 6 2" xfId="5034" xr:uid="{B9292755-FB5A-4DF1-AC31-ECB258C876BD}"/>
    <cellStyle name="Normal 9 5 2 2 2 7" xfId="5023" xr:uid="{64B5AAF1-3B15-4715-A476-10858C6F94B0}"/>
    <cellStyle name="Normal 9 5 2 2 3" xfId="870" xr:uid="{0D25575F-4B44-42C7-AAF8-09D7D1CC6E54}"/>
    <cellStyle name="Normal 9 5 2 2 3 2" xfId="2449" xr:uid="{49FF9AB0-D9B4-451A-B072-6C2BED4F5BD8}"/>
    <cellStyle name="Normal 9 5 2 2 3 2 2" xfId="4134" xr:uid="{31F78E0B-D308-479F-A55A-EFF2443A7039}"/>
    <cellStyle name="Normal 9 5 2 2 3 2 2 2" xfId="5037" xr:uid="{51FF2E10-0B5C-4663-A502-0EA90F95D47D}"/>
    <cellStyle name="Normal 9 5 2 2 3 2 3" xfId="4135" xr:uid="{EBB874F8-4F2B-42E5-B2A0-EF4E3EE34791}"/>
    <cellStyle name="Normal 9 5 2 2 3 2 3 2" xfId="5038" xr:uid="{564A293E-DE16-4F09-A337-0E19DAFBEE6A}"/>
    <cellStyle name="Normal 9 5 2 2 3 2 4" xfId="4136" xr:uid="{1F8F6093-E1B2-4BBE-946B-136F4C0CC4A6}"/>
    <cellStyle name="Normal 9 5 2 2 3 2 4 2" xfId="5039" xr:uid="{01F7AF2E-4806-479B-AFB8-00C92073F922}"/>
    <cellStyle name="Normal 9 5 2 2 3 2 5" xfId="5036" xr:uid="{523691D1-24A9-4E21-BB32-6FDD94C3A872}"/>
    <cellStyle name="Normal 9 5 2 2 3 3" xfId="4137" xr:uid="{8B5FAD43-EA2D-4F74-B420-C86E2C290095}"/>
    <cellStyle name="Normal 9 5 2 2 3 3 2" xfId="5040" xr:uid="{D2C24B5F-6B33-4A7B-88CD-C39ADFC600C3}"/>
    <cellStyle name="Normal 9 5 2 2 3 4" xfId="4138" xr:uid="{D36E6278-4615-4101-941B-D4C8E5B1150D}"/>
    <cellStyle name="Normal 9 5 2 2 3 4 2" xfId="5041" xr:uid="{6C56C59B-29BD-42FA-8E7F-F50026C55583}"/>
    <cellStyle name="Normal 9 5 2 2 3 5" xfId="4139" xr:uid="{3392EBCC-FA10-41CE-B747-2426F54C9585}"/>
    <cellStyle name="Normal 9 5 2 2 3 5 2" xfId="5042" xr:uid="{643BBF59-6DD7-447A-A4FC-9714DB946691}"/>
    <cellStyle name="Normal 9 5 2 2 3 6" xfId="5035" xr:uid="{79143D4C-AF47-40C0-8B64-7D12AA7DEAC9}"/>
    <cellStyle name="Normal 9 5 2 2 4" xfId="2450" xr:uid="{79A23E31-559C-49AE-82C2-6E2349926192}"/>
    <cellStyle name="Normal 9 5 2 2 4 2" xfId="4140" xr:uid="{AE21EC35-6F40-4D46-952C-07CE310D4C02}"/>
    <cellStyle name="Normal 9 5 2 2 4 2 2" xfId="5044" xr:uid="{3F6E7243-E31C-47AD-B8F4-2D69AE9829DD}"/>
    <cellStyle name="Normal 9 5 2 2 4 3" xfId="4141" xr:uid="{3FC5BE93-F3A0-4D57-B60E-0416363B3093}"/>
    <cellStyle name="Normal 9 5 2 2 4 3 2" xfId="5045" xr:uid="{8869B52A-13D8-4CCA-95C5-49CEC0D63472}"/>
    <cellStyle name="Normal 9 5 2 2 4 4" xfId="4142" xr:uid="{A3D5F026-299A-4D64-86F5-5AB871FB5774}"/>
    <cellStyle name="Normal 9 5 2 2 4 4 2" xfId="5046" xr:uid="{A102FDFA-A108-47EE-B9F0-D5243FBFF97E}"/>
    <cellStyle name="Normal 9 5 2 2 4 5" xfId="5043" xr:uid="{0C694C91-462D-4DF4-952A-D4B4B3DB5B35}"/>
    <cellStyle name="Normal 9 5 2 2 5" xfId="4143" xr:uid="{5E3AEBA8-4131-4E6D-8606-8D37E3D1430F}"/>
    <cellStyle name="Normal 9 5 2 2 5 2" xfId="4144" xr:uid="{4E6C5B7D-28AE-4C5A-B5CE-A9200A5D4590}"/>
    <cellStyle name="Normal 9 5 2 2 5 2 2" xfId="5048" xr:uid="{7AFEF049-9714-432D-A41A-FFC5F4399FDB}"/>
    <cellStyle name="Normal 9 5 2 2 5 3" xfId="4145" xr:uid="{582F3350-20E2-4C8D-A3D0-5C64F51CBE37}"/>
    <cellStyle name="Normal 9 5 2 2 5 3 2" xfId="5049" xr:uid="{E1283648-84F5-4B00-86C4-0E87D9F5941C}"/>
    <cellStyle name="Normal 9 5 2 2 5 4" xfId="4146" xr:uid="{4FBD206C-929C-479D-921D-152E28EB4761}"/>
    <cellStyle name="Normal 9 5 2 2 5 4 2" xfId="5050" xr:uid="{8F8F9AAE-1F2C-4FFA-B0C1-A5AD2A9A8192}"/>
    <cellStyle name="Normal 9 5 2 2 5 5" xfId="5047" xr:uid="{657622AB-BA07-43F3-88FB-A3E7852D5842}"/>
    <cellStyle name="Normal 9 5 2 2 6" xfId="4147" xr:uid="{8B723145-F5CE-4CF7-9FD1-BF4E6C597CFF}"/>
    <cellStyle name="Normal 9 5 2 2 6 2" xfId="5051" xr:uid="{EC7DEBE4-8719-4018-B68D-6D37D721B6CC}"/>
    <cellStyle name="Normal 9 5 2 2 7" xfId="4148" xr:uid="{5873817F-5DB7-44FE-9192-810BE614FB45}"/>
    <cellStyle name="Normal 9 5 2 2 7 2" xfId="5052" xr:uid="{A86DE91C-615C-44FE-A780-8E3F05CE2280}"/>
    <cellStyle name="Normal 9 5 2 2 8" xfId="4149" xr:uid="{926CE9D9-96AA-4BB0-A7A6-4DBE4D307F47}"/>
    <cellStyle name="Normal 9 5 2 2 8 2" xfId="5053" xr:uid="{95D82586-6F91-4BE5-82C6-3F71356F7245}"/>
    <cellStyle name="Normal 9 5 2 2 9" xfId="5022" xr:uid="{832DF574-CCAB-4182-9FA2-628C16E3FEF6}"/>
    <cellStyle name="Normal 9 5 2 3" xfId="871" xr:uid="{4433DAEE-4EAD-4E9E-8507-F4695327C0D8}"/>
    <cellStyle name="Normal 9 5 2 3 2" xfId="872" xr:uid="{9B9B803E-CCB7-45EC-BECD-18C981526E7F}"/>
    <cellStyle name="Normal 9 5 2 3 2 2" xfId="873" xr:uid="{9D22E204-5100-49ED-9C24-1D7EEC038726}"/>
    <cellStyle name="Normal 9 5 2 3 2 2 2" xfId="5056" xr:uid="{5F2197BE-3917-41ED-8CBD-F3ACC48D29BD}"/>
    <cellStyle name="Normal 9 5 2 3 2 3" xfId="4150" xr:uid="{D3F38464-663E-4525-AF28-FD7083F4E184}"/>
    <cellStyle name="Normal 9 5 2 3 2 3 2" xfId="5057" xr:uid="{ECBA0DC1-D061-4F08-90AC-878084B21DF2}"/>
    <cellStyle name="Normal 9 5 2 3 2 4" xfId="4151" xr:uid="{ACC75666-18F1-4F21-AC5A-CC1E8132FF59}"/>
    <cellStyle name="Normal 9 5 2 3 2 4 2" xfId="5058" xr:uid="{4428B607-5A76-4DF2-BDE3-33A457B817E4}"/>
    <cellStyle name="Normal 9 5 2 3 2 5" xfId="5055" xr:uid="{48418B02-EB29-47BB-9BEE-7322E2C49C4E}"/>
    <cellStyle name="Normal 9 5 2 3 3" xfId="874" xr:uid="{31C2B325-385E-45C0-8F2F-F0DFAAA8F85A}"/>
    <cellStyle name="Normal 9 5 2 3 3 2" xfId="4152" xr:uid="{46AE18E6-8293-4C07-BDCE-D4380E37F03B}"/>
    <cellStyle name="Normal 9 5 2 3 3 2 2" xfId="5060" xr:uid="{9CE60D88-F105-4C6B-A7BC-3CDA81978E29}"/>
    <cellStyle name="Normal 9 5 2 3 3 3" xfId="4153" xr:uid="{3FA762BA-6069-4A0E-9752-218FBD89B032}"/>
    <cellStyle name="Normal 9 5 2 3 3 3 2" xfId="5061" xr:uid="{F13016F5-0224-4846-8057-C18AA239A0B4}"/>
    <cellStyle name="Normal 9 5 2 3 3 4" xfId="4154" xr:uid="{A50DB413-9877-4B7F-8167-146287C31C0D}"/>
    <cellStyle name="Normal 9 5 2 3 3 4 2" xfId="5062" xr:uid="{1F48832B-14C5-4CD4-964F-6B55BCAD5776}"/>
    <cellStyle name="Normal 9 5 2 3 3 5" xfId="5059" xr:uid="{A0AA40F1-6BC0-4D7F-999E-3F6AC44932E3}"/>
    <cellStyle name="Normal 9 5 2 3 4" xfId="4155" xr:uid="{2EF19780-83AF-425F-876E-0EC74AA1B16C}"/>
    <cellStyle name="Normal 9 5 2 3 4 2" xfId="5063" xr:uid="{AC9AC484-1D65-4A79-90D0-DC2684817977}"/>
    <cellStyle name="Normal 9 5 2 3 5" xfId="4156" xr:uid="{2A535FF6-FD16-4A92-9757-FDED0329A649}"/>
    <cellStyle name="Normal 9 5 2 3 5 2" xfId="5064" xr:uid="{91B88E35-2F8E-4568-8823-ACB96007C0D3}"/>
    <cellStyle name="Normal 9 5 2 3 6" xfId="4157" xr:uid="{0BBA2FF4-6850-46A2-BA26-EF0B40D0122F}"/>
    <cellStyle name="Normal 9 5 2 3 6 2" xfId="5065" xr:uid="{BFB57DDF-7DD1-48CC-994B-250682FABEBD}"/>
    <cellStyle name="Normal 9 5 2 3 7" xfId="5054" xr:uid="{1817348A-A733-48F3-838A-9D1386CE192B}"/>
    <cellStyle name="Normal 9 5 2 4" xfId="875" xr:uid="{88E2E167-CAF7-4B53-BF36-B8096855D2D3}"/>
    <cellStyle name="Normal 9 5 2 4 2" xfId="876" xr:uid="{1BFE31CA-10C9-453B-A9C1-2E99B679AA87}"/>
    <cellStyle name="Normal 9 5 2 4 2 2" xfId="4158" xr:uid="{25F7D76B-9496-42AB-A414-38B2A54E6821}"/>
    <cellStyle name="Normal 9 5 2 4 2 2 2" xfId="5068" xr:uid="{081F8295-062A-47F6-9657-98111BBE3E84}"/>
    <cellStyle name="Normal 9 5 2 4 2 3" xfId="4159" xr:uid="{EFF64E7E-6813-4ADE-BAE1-E8D5D8163B3F}"/>
    <cellStyle name="Normal 9 5 2 4 2 3 2" xfId="5069" xr:uid="{38D41027-A31D-4E71-ABD3-55DF6A1E145A}"/>
    <cellStyle name="Normal 9 5 2 4 2 4" xfId="4160" xr:uid="{E3AD00E3-B2E6-4279-AE3F-ACDDC732EC4D}"/>
    <cellStyle name="Normal 9 5 2 4 2 4 2" xfId="5070" xr:uid="{15AAF9F4-E873-4D94-8FAF-2D6A7197C995}"/>
    <cellStyle name="Normal 9 5 2 4 2 5" xfId="5067" xr:uid="{1B5DEADD-6BCE-4165-BBCC-8034D75BE4E3}"/>
    <cellStyle name="Normal 9 5 2 4 3" xfId="4161" xr:uid="{4E625D9B-F23E-4EA9-B58F-78421D7E3586}"/>
    <cellStyle name="Normal 9 5 2 4 3 2" xfId="5071" xr:uid="{5F7D2328-0E39-47A3-BF76-9EBDEF077292}"/>
    <cellStyle name="Normal 9 5 2 4 4" xfId="4162" xr:uid="{622D1EEF-D462-4572-AA17-4A9BE3B04D20}"/>
    <cellStyle name="Normal 9 5 2 4 4 2" xfId="5072" xr:uid="{A8AE26AF-ED7F-4DEB-AD65-AC98FC98ACFC}"/>
    <cellStyle name="Normal 9 5 2 4 5" xfId="4163" xr:uid="{7CE751F7-B0B7-471E-97EE-38C62D4FF065}"/>
    <cellStyle name="Normal 9 5 2 4 5 2" xfId="5073" xr:uid="{9A1A8F81-EE4C-4320-A5DE-A179B0D7D35A}"/>
    <cellStyle name="Normal 9 5 2 4 6" xfId="5066" xr:uid="{D597A58F-9589-4921-A15C-79BF6813DD34}"/>
    <cellStyle name="Normal 9 5 2 5" xfId="877" xr:uid="{D533702C-7935-4CC4-B774-83B9D3D95478}"/>
    <cellStyle name="Normal 9 5 2 5 2" xfId="4164" xr:uid="{63109A8B-E786-429E-9054-A045942ECF00}"/>
    <cellStyle name="Normal 9 5 2 5 2 2" xfId="5075" xr:uid="{5DF12431-B3B3-4896-B1BC-F0065F768C7C}"/>
    <cellStyle name="Normal 9 5 2 5 3" xfId="4165" xr:uid="{58F5FD60-D236-4682-BCEA-FB05561DCF1D}"/>
    <cellStyle name="Normal 9 5 2 5 3 2" xfId="5076" xr:uid="{44CC3914-6260-4370-9686-DF1D11506A6A}"/>
    <cellStyle name="Normal 9 5 2 5 4" xfId="4166" xr:uid="{931530CC-04E3-427C-8B87-3D2D7EE18026}"/>
    <cellStyle name="Normal 9 5 2 5 4 2" xfId="5077" xr:uid="{EF87B3CB-31CC-4328-A8F8-D6ECC44E331B}"/>
    <cellStyle name="Normal 9 5 2 5 5" xfId="5074" xr:uid="{D47B5332-64AF-4847-9B6E-2CA81E1DA4A0}"/>
    <cellStyle name="Normal 9 5 2 6" xfId="4167" xr:uid="{5D6C72B8-3925-43CD-B987-C093CEC91AFA}"/>
    <cellStyle name="Normal 9 5 2 6 2" xfId="4168" xr:uid="{65700634-2803-4020-AEE0-FB0F3BF75F1F}"/>
    <cellStyle name="Normal 9 5 2 6 2 2" xfId="5079" xr:uid="{6F6C0DE7-59F7-453D-B5D1-06FF3FE194DB}"/>
    <cellStyle name="Normal 9 5 2 6 3" xfId="4169" xr:uid="{08ED0AEA-B288-4C88-9253-1FFF33791F40}"/>
    <cellStyle name="Normal 9 5 2 6 3 2" xfId="5080" xr:uid="{40F57091-2FC7-4420-B47B-3D44B6DA8EDC}"/>
    <cellStyle name="Normal 9 5 2 6 4" xfId="4170" xr:uid="{33F1CCFE-8592-46E8-BF48-02936A213C0B}"/>
    <cellStyle name="Normal 9 5 2 6 4 2" xfId="5081" xr:uid="{19CCEA59-C0FA-4E20-BD79-2691187454DD}"/>
    <cellStyle name="Normal 9 5 2 6 5" xfId="5078" xr:uid="{E6D3609F-445B-4186-B68F-1FD92256BE54}"/>
    <cellStyle name="Normal 9 5 2 7" xfId="4171" xr:uid="{D2F06763-160D-43F4-8918-E2E1C9517AAB}"/>
    <cellStyle name="Normal 9 5 2 7 2" xfId="5082" xr:uid="{07C19004-D6C0-4D37-AB9E-F8DC250718EC}"/>
    <cellStyle name="Normal 9 5 2 8" xfId="4172" xr:uid="{9F47F7BC-F576-45D2-A1EC-BD96A9AFA970}"/>
    <cellStyle name="Normal 9 5 2 8 2" xfId="5083" xr:uid="{040D9CE3-027B-4710-B7D1-943FB3D7EFB8}"/>
    <cellStyle name="Normal 9 5 2 9" xfId="4173" xr:uid="{84326DCB-3DD8-4CBC-AC50-86BFC5B12902}"/>
    <cellStyle name="Normal 9 5 2 9 2" xfId="5084" xr:uid="{1F2B7669-3755-4FF7-9C57-D63AC3B931DA}"/>
    <cellStyle name="Normal 9 5 3" xfId="420" xr:uid="{40CBD0F7-2CE3-443E-B0CE-EAAFE79DFF01}"/>
    <cellStyle name="Normal 9 5 3 2" xfId="878" xr:uid="{ACCF74A3-715C-4D7D-AC21-AAA9AE9279F5}"/>
    <cellStyle name="Normal 9 5 3 2 2" xfId="879" xr:uid="{ADD7ABC9-5FA2-4B44-8444-68C7629CA628}"/>
    <cellStyle name="Normal 9 5 3 2 2 2" xfId="2451" xr:uid="{3969D1D6-A940-4B57-BBB8-2D3B626AF611}"/>
    <cellStyle name="Normal 9 5 3 2 2 2 2" xfId="2452" xr:uid="{D5CA4D3C-6E21-4A26-9D12-92C67AD7E2FE}"/>
    <cellStyle name="Normal 9 5 3 2 2 2 2 2" xfId="5089" xr:uid="{D6A826A8-AB1A-485E-9305-18D20C8C89CD}"/>
    <cellStyle name="Normal 9 5 3 2 2 2 3" xfId="5088" xr:uid="{65574C2B-64E7-4ED0-A60C-27C48D41E077}"/>
    <cellStyle name="Normal 9 5 3 2 2 3" xfId="2453" xr:uid="{D873CCC6-0CB6-4467-A0D5-3A195AA19222}"/>
    <cellStyle name="Normal 9 5 3 2 2 3 2" xfId="5090" xr:uid="{BE6DC435-8186-4A48-AA99-0B19948983D6}"/>
    <cellStyle name="Normal 9 5 3 2 2 4" xfId="4174" xr:uid="{7C8F1DB8-7254-4170-A54F-5FA84096AFC1}"/>
    <cellStyle name="Normal 9 5 3 2 2 4 2" xfId="5091" xr:uid="{066E0CD6-1B65-49DC-85C9-3B4BC9EF1D0D}"/>
    <cellStyle name="Normal 9 5 3 2 2 5" xfId="5087" xr:uid="{492C8402-8865-4F4F-AD75-E80F323CF2A1}"/>
    <cellStyle name="Normal 9 5 3 2 3" xfId="2454" xr:uid="{F0B4C412-A2D7-44DD-8D61-437DBE14BFB3}"/>
    <cellStyle name="Normal 9 5 3 2 3 2" xfId="2455" xr:uid="{FC14D87E-A3CA-4D70-9842-AC7616D0783D}"/>
    <cellStyle name="Normal 9 5 3 2 3 2 2" xfId="5093" xr:uid="{E3993B70-ABFA-413D-8858-F0AC4654B221}"/>
    <cellStyle name="Normal 9 5 3 2 3 3" xfId="4175" xr:uid="{6C88451D-CED2-4FA5-977C-B8BBF61EC878}"/>
    <cellStyle name="Normal 9 5 3 2 3 3 2" xfId="5094" xr:uid="{F36AB43B-F3AB-4845-85CD-DBE19E48A812}"/>
    <cellStyle name="Normal 9 5 3 2 3 4" xfId="4176" xr:uid="{DE36DBE2-E4FE-49D7-9BB3-79EA47CE97E0}"/>
    <cellStyle name="Normal 9 5 3 2 3 4 2" xfId="5095" xr:uid="{537E636C-BA82-453A-857D-E40864353592}"/>
    <cellStyle name="Normal 9 5 3 2 3 5" xfId="5092" xr:uid="{8810CF5E-A8A6-406A-BE3C-06EFE40DE656}"/>
    <cellStyle name="Normal 9 5 3 2 4" xfId="2456" xr:uid="{865859DD-4497-4FB3-B309-F3207C23E8DD}"/>
    <cellStyle name="Normal 9 5 3 2 4 2" xfId="5096" xr:uid="{82D7825A-F860-4029-88E1-4E6FA387227D}"/>
    <cellStyle name="Normal 9 5 3 2 5" xfId="4177" xr:uid="{DB569560-6C67-4F9F-942C-4AF5C3221E55}"/>
    <cellStyle name="Normal 9 5 3 2 5 2" xfId="5097" xr:uid="{887B7407-46B4-41CA-8537-DFD5D090D5D5}"/>
    <cellStyle name="Normal 9 5 3 2 6" xfId="4178" xr:uid="{FAEACD2E-A467-48AA-9A65-0A74B1DA9005}"/>
    <cellStyle name="Normal 9 5 3 2 6 2" xfId="5098" xr:uid="{59A10BC9-7C17-4A47-8FE1-92E32A3237DA}"/>
    <cellStyle name="Normal 9 5 3 2 7" xfId="5086" xr:uid="{1A733BD6-F72A-48E3-BDBA-801DA47777DD}"/>
    <cellStyle name="Normal 9 5 3 3" xfId="880" xr:uid="{63DB3049-8E4D-4445-9A46-18A684FB983C}"/>
    <cellStyle name="Normal 9 5 3 3 2" xfId="2457" xr:uid="{E3EE51DB-B337-486A-A7C7-06A8E99DEAD6}"/>
    <cellStyle name="Normal 9 5 3 3 2 2" xfId="2458" xr:uid="{56340ABD-8F0D-4C25-85C0-019FD12F45D6}"/>
    <cellStyle name="Normal 9 5 3 3 2 2 2" xfId="5101" xr:uid="{1B55DDA8-E478-4842-ADA9-1A97A7E1F4A4}"/>
    <cellStyle name="Normal 9 5 3 3 2 3" xfId="4179" xr:uid="{48627C1A-89AA-430B-8579-9107E0606798}"/>
    <cellStyle name="Normal 9 5 3 3 2 3 2" xfId="5102" xr:uid="{29B02D56-A5F5-473F-A3EA-11340BC5EED3}"/>
    <cellStyle name="Normal 9 5 3 3 2 4" xfId="4180" xr:uid="{1373C969-BE82-4C99-B3BD-EA66CD2932DC}"/>
    <cellStyle name="Normal 9 5 3 3 2 4 2" xfId="5103" xr:uid="{436A00A2-78E0-4BE2-803B-833CAFD6F6AD}"/>
    <cellStyle name="Normal 9 5 3 3 2 5" xfId="5100" xr:uid="{60FA0DA9-FCBE-4A14-BE15-E1D40E049D4B}"/>
    <cellStyle name="Normal 9 5 3 3 3" xfId="2459" xr:uid="{8004F221-A873-4E34-98D0-354555EC7500}"/>
    <cellStyle name="Normal 9 5 3 3 3 2" xfId="5104" xr:uid="{D23E9AD5-4644-4E14-A9D3-2C50E6788824}"/>
    <cellStyle name="Normal 9 5 3 3 4" xfId="4181" xr:uid="{E716EC4E-A563-4D0A-B6EF-75CF82C8DE23}"/>
    <cellStyle name="Normal 9 5 3 3 4 2" xfId="5105" xr:uid="{9FE3244F-EF89-4870-BFD1-32016B802A3E}"/>
    <cellStyle name="Normal 9 5 3 3 5" xfId="4182" xr:uid="{87B36BAF-F6FB-4BD6-BD72-D3FF8D7104EF}"/>
    <cellStyle name="Normal 9 5 3 3 5 2" xfId="5106" xr:uid="{7DC5AAAE-1C00-4DA9-8D54-0E7D41CEBE1C}"/>
    <cellStyle name="Normal 9 5 3 3 6" xfId="5099" xr:uid="{8FD20D34-014D-4520-A324-7AA4810A823A}"/>
    <cellStyle name="Normal 9 5 3 4" xfId="2460" xr:uid="{F3B513DF-65DB-412B-AB02-D05B2F601A20}"/>
    <cellStyle name="Normal 9 5 3 4 2" xfId="2461" xr:uid="{0DCC7635-DF28-44F8-A7D7-8D8E28C7181A}"/>
    <cellStyle name="Normal 9 5 3 4 2 2" xfId="5108" xr:uid="{7EE495EA-30EB-477D-BF8C-0FAEA852195D}"/>
    <cellStyle name="Normal 9 5 3 4 3" xfId="4183" xr:uid="{6CAD0AB3-E219-4BD3-9922-026F1B88992B}"/>
    <cellStyle name="Normal 9 5 3 4 3 2" xfId="5109" xr:uid="{4E4AA322-994F-492F-9FCC-A9D3460C0A61}"/>
    <cellStyle name="Normal 9 5 3 4 4" xfId="4184" xr:uid="{F548016E-FCBE-4795-95DB-E7560C528C0F}"/>
    <cellStyle name="Normal 9 5 3 4 4 2" xfId="5110" xr:uid="{7AC37482-946A-4658-B350-A2B055636561}"/>
    <cellStyle name="Normal 9 5 3 4 5" xfId="5107" xr:uid="{AA031CCE-4972-4B7A-BB33-AF241BF07031}"/>
    <cellStyle name="Normal 9 5 3 5" xfId="2462" xr:uid="{1642B2C0-248E-42B8-8BEF-D6CEDB94D49F}"/>
    <cellStyle name="Normal 9 5 3 5 2" xfId="4185" xr:uid="{90F4CA21-FC79-41ED-A70E-1BBE0EAD5753}"/>
    <cellStyle name="Normal 9 5 3 5 2 2" xfId="5112" xr:uid="{5891B0E6-6F8C-40D2-9921-2CA478B0AB3C}"/>
    <cellStyle name="Normal 9 5 3 5 3" xfId="4186" xr:uid="{98C9EDDB-F8A2-4725-8946-DEAC2EFB1DFE}"/>
    <cellStyle name="Normal 9 5 3 5 3 2" xfId="5113" xr:uid="{C247FCE8-9BA7-4D0A-8346-F6DF40E20DA6}"/>
    <cellStyle name="Normal 9 5 3 5 4" xfId="4187" xr:uid="{B86BC0AF-E041-489A-B10D-2E27BA251E6C}"/>
    <cellStyle name="Normal 9 5 3 5 4 2" xfId="5114" xr:uid="{96D018C8-A054-4248-834E-270A0A3FE57D}"/>
    <cellStyle name="Normal 9 5 3 5 5" xfId="5111" xr:uid="{7D6CD22A-3067-43E7-B003-5F9A58CCE00F}"/>
    <cellStyle name="Normal 9 5 3 6" xfId="4188" xr:uid="{F4BAE6C4-B495-47B9-A50F-94B0A2A92639}"/>
    <cellStyle name="Normal 9 5 3 6 2" xfId="5115" xr:uid="{4D954C08-C427-4255-BD4B-F096A1F4C109}"/>
    <cellStyle name="Normal 9 5 3 7" xfId="4189" xr:uid="{3ED2A282-674C-43AD-B7EF-E48DAEB7E4DF}"/>
    <cellStyle name="Normal 9 5 3 7 2" xfId="5116" xr:uid="{E13D3BEF-DB8C-4B47-B188-D1D3F689A582}"/>
    <cellStyle name="Normal 9 5 3 8" xfId="4190" xr:uid="{78065E3E-D4B1-4684-A58F-D76C0B69C379}"/>
    <cellStyle name="Normal 9 5 3 8 2" xfId="5117" xr:uid="{5123517E-30C9-4328-8316-130B850C3B88}"/>
    <cellStyle name="Normal 9 5 3 9" xfId="5085" xr:uid="{0728BA62-B3E5-45B1-A455-65A9E3273388}"/>
    <cellStyle name="Normal 9 5 4" xfId="421" xr:uid="{FDCF4547-C74A-4FA1-8D87-8D0EC62368B9}"/>
    <cellStyle name="Normal 9 5 4 2" xfId="881" xr:uid="{1966EF96-012A-4711-BA58-25815ACC5C91}"/>
    <cellStyle name="Normal 9 5 4 2 2" xfId="882" xr:uid="{29D3A7E5-0B31-4F97-A4CE-7C43CF2AC29A}"/>
    <cellStyle name="Normal 9 5 4 2 2 2" xfId="2463" xr:uid="{EBD49568-1446-463B-8601-B7C93268C417}"/>
    <cellStyle name="Normal 9 5 4 2 2 2 2" xfId="5121" xr:uid="{4AEC8213-11F0-4C8B-BF3E-BF33B8088279}"/>
    <cellStyle name="Normal 9 5 4 2 2 3" xfId="4191" xr:uid="{B7DA1774-4762-40FE-A662-2682CDD89C42}"/>
    <cellStyle name="Normal 9 5 4 2 2 3 2" xfId="5122" xr:uid="{ADE29627-0CB7-4072-8E95-C2110E75EE37}"/>
    <cellStyle name="Normal 9 5 4 2 2 4" xfId="4192" xr:uid="{987FAB39-D168-49A7-B524-48C88975238E}"/>
    <cellStyle name="Normal 9 5 4 2 2 4 2" xfId="5123" xr:uid="{44C1342C-3A55-49ED-AE9E-9ABC68643DF6}"/>
    <cellStyle name="Normal 9 5 4 2 2 5" xfId="5120" xr:uid="{2DD695CF-7F2D-4823-8035-997E7F1F419F}"/>
    <cellStyle name="Normal 9 5 4 2 3" xfId="2464" xr:uid="{3193C817-E05B-48FF-9801-0EF2F31B37A1}"/>
    <cellStyle name="Normal 9 5 4 2 3 2" xfId="5124" xr:uid="{224456B7-00D9-4DF9-A1A3-9E7C8ACBFAAE}"/>
    <cellStyle name="Normal 9 5 4 2 4" xfId="4193" xr:uid="{375FD40A-BEA0-4B34-9E61-4C968986A04B}"/>
    <cellStyle name="Normal 9 5 4 2 4 2" xfId="5125" xr:uid="{DE0FDAF1-4EA9-4B26-A373-2AD85AD2CB48}"/>
    <cellStyle name="Normal 9 5 4 2 5" xfId="4194" xr:uid="{24B75F50-BC31-4C14-B332-03E60B79A04A}"/>
    <cellStyle name="Normal 9 5 4 2 5 2" xfId="5126" xr:uid="{350A97E2-6F95-4FF7-8FEB-42A1112B516A}"/>
    <cellStyle name="Normal 9 5 4 2 6" xfId="5119" xr:uid="{7E946CA0-DFE1-46A0-8A30-72BCA8A3B8AD}"/>
    <cellStyle name="Normal 9 5 4 3" xfId="883" xr:uid="{31D69034-2F6B-4B91-9BA7-AE4E304A9734}"/>
    <cellStyle name="Normal 9 5 4 3 2" xfId="2465" xr:uid="{6F3273F9-1941-4F0D-A8E4-96A37694265C}"/>
    <cellStyle name="Normal 9 5 4 3 2 2" xfId="5128" xr:uid="{C9B7B106-1098-4D40-8719-8D7270C9FBEA}"/>
    <cellStyle name="Normal 9 5 4 3 3" xfId="4195" xr:uid="{5DC65DAC-335D-4AA0-80C3-DCE5D8BE2471}"/>
    <cellStyle name="Normal 9 5 4 3 3 2" xfId="5129" xr:uid="{5C846741-BED4-4F35-AF06-0889CC9366B1}"/>
    <cellStyle name="Normal 9 5 4 3 4" xfId="4196" xr:uid="{14C0A489-4F93-4674-B29E-D60299FD2C1D}"/>
    <cellStyle name="Normal 9 5 4 3 4 2" xfId="5130" xr:uid="{BF77DCE5-B277-4EBD-A7DB-3A938D9FF760}"/>
    <cellStyle name="Normal 9 5 4 3 5" xfId="5127" xr:uid="{32A751AD-599F-46F9-AF97-8850D49A0CAB}"/>
    <cellStyle name="Normal 9 5 4 4" xfId="2466" xr:uid="{87695A7E-23AD-4ED6-8C79-1AFF74C07BA1}"/>
    <cellStyle name="Normal 9 5 4 4 2" xfId="4197" xr:uid="{8BB9D67C-F1FE-405E-A846-394FDF6B5193}"/>
    <cellStyle name="Normal 9 5 4 4 2 2" xfId="5132" xr:uid="{74513BCC-738E-44BE-ABF9-8809E2276EBA}"/>
    <cellStyle name="Normal 9 5 4 4 3" xfId="4198" xr:uid="{E2747038-9160-41BB-91CA-7C745DC37CBC}"/>
    <cellStyle name="Normal 9 5 4 4 3 2" xfId="5133" xr:uid="{04757C59-B504-4B27-8DE5-2746333B569D}"/>
    <cellStyle name="Normal 9 5 4 4 4" xfId="4199" xr:uid="{9AC479C1-D4ED-41A3-82FF-13962151103E}"/>
    <cellStyle name="Normal 9 5 4 4 4 2" xfId="5134" xr:uid="{BEBF2E97-E3B4-45E9-AD75-024CC616F6D4}"/>
    <cellStyle name="Normal 9 5 4 4 5" xfId="5131" xr:uid="{F7FF496A-3382-4E73-AC46-27233C71A901}"/>
    <cellStyle name="Normal 9 5 4 5" xfId="4200" xr:uid="{52655C45-3429-4EBC-BC2F-9A7FB7E060D5}"/>
    <cellStyle name="Normal 9 5 4 5 2" xfId="5135" xr:uid="{DFB32449-9CD4-4FB5-AD18-15B4182B02D3}"/>
    <cellStyle name="Normal 9 5 4 6" xfId="4201" xr:uid="{DE6E2B4D-E64E-4AE2-8FC9-4539DA4BEDD6}"/>
    <cellStyle name="Normal 9 5 4 6 2" xfId="5136" xr:uid="{80521A2E-7702-41DF-9B4C-D5A79CE59E66}"/>
    <cellStyle name="Normal 9 5 4 7" xfId="4202" xr:uid="{11DB6CB9-9D14-42A0-B3D8-F6A9523B38E5}"/>
    <cellStyle name="Normal 9 5 4 7 2" xfId="5137" xr:uid="{151A3F29-7B74-4DD2-B56F-4CCBC6967021}"/>
    <cellStyle name="Normal 9 5 4 8" xfId="5118" xr:uid="{F6511D15-5B4A-4806-9255-B1B006CC9DA0}"/>
    <cellStyle name="Normal 9 5 5" xfId="422" xr:uid="{0D85226B-5FDB-47C3-B17F-9A362B8D52E6}"/>
    <cellStyle name="Normal 9 5 5 2" xfId="884" xr:uid="{69658187-D843-4412-8BE1-44ABA1B857C3}"/>
    <cellStyle name="Normal 9 5 5 2 2" xfId="2467" xr:uid="{751BDE0A-AC68-46B8-AB68-02A6260AE1BB}"/>
    <cellStyle name="Normal 9 5 5 2 2 2" xfId="5140" xr:uid="{13DDCE7F-EB3C-4F01-9E0B-B0188CA47B67}"/>
    <cellStyle name="Normal 9 5 5 2 3" xfId="4203" xr:uid="{93402D17-5F26-454C-8916-FA384A9BCFFB}"/>
    <cellStyle name="Normal 9 5 5 2 3 2" xfId="5141" xr:uid="{6D01C229-5185-4794-8B43-95B58A03090D}"/>
    <cellStyle name="Normal 9 5 5 2 4" xfId="4204" xr:uid="{ECE5B09A-43C8-4F7D-9867-00D429BDB6CF}"/>
    <cellStyle name="Normal 9 5 5 2 4 2" xfId="5142" xr:uid="{0FDBD3E1-0FD5-472F-A4E0-BE7FAA35A549}"/>
    <cellStyle name="Normal 9 5 5 2 5" xfId="5139" xr:uid="{63F74223-9226-498C-B8BB-C8841F785E09}"/>
    <cellStyle name="Normal 9 5 5 3" xfId="2468" xr:uid="{9B4AA095-AB7D-4CEC-824F-E097DA00DCA9}"/>
    <cellStyle name="Normal 9 5 5 3 2" xfId="4205" xr:uid="{C3FACEB5-3B17-4EA9-97D0-8108C01CD66E}"/>
    <cellStyle name="Normal 9 5 5 3 2 2" xfId="5144" xr:uid="{1BF0A42D-6674-4096-A2AE-5619AF097B9B}"/>
    <cellStyle name="Normal 9 5 5 3 3" xfId="4206" xr:uid="{37C75E20-C6B3-4F8A-B82D-C1F68F1C0422}"/>
    <cellStyle name="Normal 9 5 5 3 3 2" xfId="5145" xr:uid="{A87C3AFF-C938-4103-9955-AD3D85560A75}"/>
    <cellStyle name="Normal 9 5 5 3 4" xfId="4207" xr:uid="{A70A6A38-E0DE-4704-A1ED-EC87390CD253}"/>
    <cellStyle name="Normal 9 5 5 3 4 2" xfId="5146" xr:uid="{C94ECA94-C7D9-4269-85A8-166BCCC63F69}"/>
    <cellStyle name="Normal 9 5 5 3 5" xfId="5143" xr:uid="{D900D0EC-6956-4FF9-85B6-9CBDE7A61DBC}"/>
    <cellStyle name="Normal 9 5 5 4" xfId="4208" xr:uid="{26BDA9E5-5290-4488-ABF5-09557CF1345C}"/>
    <cellStyle name="Normal 9 5 5 4 2" xfId="5147" xr:uid="{464D266E-0BEF-438C-B785-C28CA1DBD184}"/>
    <cellStyle name="Normal 9 5 5 5" xfId="4209" xr:uid="{E88B7EE5-4FC5-4CCF-A461-51CA0CD380E7}"/>
    <cellStyle name="Normal 9 5 5 5 2" xfId="5148" xr:uid="{8AA2CE47-8201-4925-BBED-4BA0D2CE9BC3}"/>
    <cellStyle name="Normal 9 5 5 6" xfId="4210" xr:uid="{159D370D-225A-49ED-A07A-624E5A0A6074}"/>
    <cellStyle name="Normal 9 5 5 6 2" xfId="5149" xr:uid="{A0E0EA0F-9FD3-4848-B17F-B8BCF7EDB9B1}"/>
    <cellStyle name="Normal 9 5 5 7" xfId="5138" xr:uid="{1BB81EC7-55D1-41F7-979C-FBE9FCE78477}"/>
    <cellStyle name="Normal 9 5 6" xfId="885" xr:uid="{1B10F0D5-08C7-419C-B451-BB6C9AA90C5A}"/>
    <cellStyle name="Normal 9 5 6 2" xfId="2469" xr:uid="{01D3DCD3-BBCF-455F-95C2-3985FE626A1B}"/>
    <cellStyle name="Normal 9 5 6 2 2" xfId="4211" xr:uid="{D3916DB7-31CC-419D-AE6F-9274B711B1F4}"/>
    <cellStyle name="Normal 9 5 6 2 2 2" xfId="5152" xr:uid="{D04452D5-EA4D-479B-866F-53A495C5D0CD}"/>
    <cellStyle name="Normal 9 5 6 2 3" xfId="4212" xr:uid="{86393960-CABD-4852-8962-D6CA36BB1D53}"/>
    <cellStyle name="Normal 9 5 6 2 3 2" xfId="5153" xr:uid="{3D885408-4B93-4052-9CD3-C9DD3AC6CD72}"/>
    <cellStyle name="Normal 9 5 6 2 4" xfId="4213" xr:uid="{2111447C-EDFD-449D-B32B-963E29550480}"/>
    <cellStyle name="Normal 9 5 6 2 4 2" xfId="5154" xr:uid="{7479B969-2214-401C-A253-1FD1F40D396E}"/>
    <cellStyle name="Normal 9 5 6 2 5" xfId="5151" xr:uid="{4FFE2999-CD1B-42D1-9369-5CD6AC960C20}"/>
    <cellStyle name="Normal 9 5 6 3" xfId="4214" xr:uid="{E57FBF47-8D9A-4FCF-8472-4014BF4CE90F}"/>
    <cellStyle name="Normal 9 5 6 3 2" xfId="5155" xr:uid="{8CA09112-0C55-4EEF-A2E9-1511F48A8902}"/>
    <cellStyle name="Normal 9 5 6 4" xfId="4215" xr:uid="{454E1111-3E4D-4ECC-B24F-7191CE8C29F3}"/>
    <cellStyle name="Normal 9 5 6 4 2" xfId="5156" xr:uid="{97579B05-1C23-4CBE-BC62-35B08371F669}"/>
    <cellStyle name="Normal 9 5 6 5" xfId="4216" xr:uid="{1E727B79-692D-4E26-8F04-0BFB548A1678}"/>
    <cellStyle name="Normal 9 5 6 5 2" xfId="5157" xr:uid="{4CFB13FE-1E3F-45F8-AD52-7FC0121D114E}"/>
    <cellStyle name="Normal 9 5 6 6" xfId="5150" xr:uid="{5C687236-7510-4916-B660-53D1CB392F94}"/>
    <cellStyle name="Normal 9 5 7" xfId="2470" xr:uid="{5DD8BC6E-404F-48C1-A5F6-69EDEB63D20A}"/>
    <cellStyle name="Normal 9 5 7 2" xfId="4217" xr:uid="{96AC8098-758E-45CB-A120-04D8D4F44266}"/>
    <cellStyle name="Normal 9 5 7 2 2" xfId="5159" xr:uid="{EABCF81B-FA56-445E-9DE7-428484CF4055}"/>
    <cellStyle name="Normal 9 5 7 3" xfId="4218" xr:uid="{56A6FD7D-A15E-42A9-8AA0-6A499166EFBE}"/>
    <cellStyle name="Normal 9 5 7 3 2" xfId="5160" xr:uid="{085A7B3A-9942-408E-9421-26BE5178C8AA}"/>
    <cellStyle name="Normal 9 5 7 4" xfId="4219" xr:uid="{E3E96D5E-0119-450B-A5EB-C281AC09C1C3}"/>
    <cellStyle name="Normal 9 5 7 4 2" xfId="5161" xr:uid="{5DEAA447-3A27-45DF-8266-564244143CB6}"/>
    <cellStyle name="Normal 9 5 7 5" xfId="5158" xr:uid="{85B1992D-4C3B-4144-AEDC-BE1DCCD1DD15}"/>
    <cellStyle name="Normal 9 5 8" xfId="4220" xr:uid="{3C73D840-59B3-46AB-A053-35FD19D3DAF5}"/>
    <cellStyle name="Normal 9 5 8 2" xfId="4221" xr:uid="{4B851BF0-0C58-4382-AA3A-E4124CF6945C}"/>
    <cellStyle name="Normal 9 5 8 2 2" xfId="5163" xr:uid="{40BF7191-2033-4FC2-9919-C26B15C5F25D}"/>
    <cellStyle name="Normal 9 5 8 3" xfId="4222" xr:uid="{A52D08DC-22B8-43F2-9BF9-7DDEB4C322E6}"/>
    <cellStyle name="Normal 9 5 8 3 2" xfId="5164" xr:uid="{5684D565-1B89-4CA6-838A-EB6B203E14BC}"/>
    <cellStyle name="Normal 9 5 8 4" xfId="4223" xr:uid="{5EC908E3-2FC4-4322-AA2C-BAE94BAD3F85}"/>
    <cellStyle name="Normal 9 5 8 4 2" xfId="5165" xr:uid="{9A441B50-32AD-491A-A994-41AA7E303B18}"/>
    <cellStyle name="Normal 9 5 8 5" xfId="5162" xr:uid="{C50057CF-76EA-4A0F-B784-A3F985AE2B9B}"/>
    <cellStyle name="Normal 9 5 9" xfId="4224" xr:uid="{DA10082C-94D2-4E37-966C-68D3338BAC91}"/>
    <cellStyle name="Normal 9 5 9 2" xfId="5166" xr:uid="{A4618E31-28A9-4705-BA99-604B1E538807}"/>
    <cellStyle name="Normal 9 6" xfId="180" xr:uid="{65E2BD58-2902-4EA1-9E19-A7E33EEDB115}"/>
    <cellStyle name="Normal 9 6 10" xfId="5167" xr:uid="{5D55C859-450C-4FC8-A40A-C666C4928F02}"/>
    <cellStyle name="Normal 9 6 2" xfId="181" xr:uid="{F82C8FCF-F079-4BCB-9607-170540F10608}"/>
    <cellStyle name="Normal 9 6 2 2" xfId="423" xr:uid="{33B8406A-3237-4E9B-B105-A3A6A24041C6}"/>
    <cellStyle name="Normal 9 6 2 2 2" xfId="886" xr:uid="{4B686EBC-8A59-4C81-8B08-F3892DA3EF07}"/>
    <cellStyle name="Normal 9 6 2 2 2 2" xfId="2471" xr:uid="{B3262E5A-4296-4F74-8ECE-B5ED78723845}"/>
    <cellStyle name="Normal 9 6 2 2 2 2 2" xfId="5171" xr:uid="{A2F1EA80-91D8-4A8F-82C3-04C514497E60}"/>
    <cellStyle name="Normal 9 6 2 2 2 3" xfId="4225" xr:uid="{1CC21EC1-2722-433C-BC1B-41C3B9906C8E}"/>
    <cellStyle name="Normal 9 6 2 2 2 3 2" xfId="5172" xr:uid="{8BEF2D4E-5027-4A5F-AB60-BEE890E307BA}"/>
    <cellStyle name="Normal 9 6 2 2 2 4" xfId="4226" xr:uid="{6ED5FAC6-C329-4343-B817-AD44A93B032F}"/>
    <cellStyle name="Normal 9 6 2 2 2 4 2" xfId="5173" xr:uid="{72492C74-ED3F-450D-97E7-81AB8D31BA4F}"/>
    <cellStyle name="Normal 9 6 2 2 2 5" xfId="5170" xr:uid="{6862C1CD-3108-49FE-83B1-EDF960FB99D6}"/>
    <cellStyle name="Normal 9 6 2 2 3" xfId="2472" xr:uid="{D47E3B74-D14A-454E-90D0-6ED94C6B8280}"/>
    <cellStyle name="Normal 9 6 2 2 3 2" xfId="4227" xr:uid="{FCD54381-31BB-434E-BA1B-8C273F9D9B8C}"/>
    <cellStyle name="Normal 9 6 2 2 3 2 2" xfId="5175" xr:uid="{EAEF59B6-86E7-4C27-BB48-27DFC7D4C01A}"/>
    <cellStyle name="Normal 9 6 2 2 3 3" xfId="4228" xr:uid="{8AC7E331-F9BF-4DDF-B78A-10AAC7577638}"/>
    <cellStyle name="Normal 9 6 2 2 3 3 2" xfId="5176" xr:uid="{DFD6C59A-C76F-48B2-8913-9A8D71ACACCA}"/>
    <cellStyle name="Normal 9 6 2 2 3 4" xfId="4229" xr:uid="{4C3B068C-5B7C-47DF-9B03-7A0735687048}"/>
    <cellStyle name="Normal 9 6 2 2 3 4 2" xfId="5177" xr:uid="{B1468520-B305-47F9-9A7A-21572851C4C7}"/>
    <cellStyle name="Normal 9 6 2 2 3 5" xfId="5174" xr:uid="{110477C3-BE87-4330-BE42-12752F3362E8}"/>
    <cellStyle name="Normal 9 6 2 2 4" xfId="4230" xr:uid="{E540FAD9-378F-437E-B17E-BB8ED6673126}"/>
    <cellStyle name="Normal 9 6 2 2 4 2" xfId="5178" xr:uid="{3B8119E7-6D7C-431A-A621-B0ACE19854CE}"/>
    <cellStyle name="Normal 9 6 2 2 5" xfId="4231" xr:uid="{793042F2-2C82-42E6-9EAB-5B1A30A1B132}"/>
    <cellStyle name="Normal 9 6 2 2 5 2" xfId="5179" xr:uid="{064B3431-9B6C-46DA-A2E3-60F0F9989608}"/>
    <cellStyle name="Normal 9 6 2 2 6" xfId="4232" xr:uid="{1A4DB6DB-777C-4E34-B8A2-333757024A81}"/>
    <cellStyle name="Normal 9 6 2 2 6 2" xfId="5180" xr:uid="{DF215693-6B0D-4E3C-81CA-FBF6A76EF259}"/>
    <cellStyle name="Normal 9 6 2 2 7" xfId="5169" xr:uid="{F2E5FC74-A61D-4BEA-B1E0-6CA5F5CA4CE5}"/>
    <cellStyle name="Normal 9 6 2 3" xfId="887" xr:uid="{D6C9A245-59F1-47FE-8512-AED71E9DEB13}"/>
    <cellStyle name="Normal 9 6 2 3 2" xfId="2473" xr:uid="{8ADB918F-653D-42B1-984A-041377C776F9}"/>
    <cellStyle name="Normal 9 6 2 3 2 2" xfId="4233" xr:uid="{06F44A2F-C98B-4EF1-9EC1-85F1A329ED39}"/>
    <cellStyle name="Normal 9 6 2 3 2 2 2" xfId="5183" xr:uid="{2C911104-06C5-4BB2-89C5-B8935C3C998F}"/>
    <cellStyle name="Normal 9 6 2 3 2 3" xfId="4234" xr:uid="{A389564B-87F9-42DC-AC7D-C86CA00A051A}"/>
    <cellStyle name="Normal 9 6 2 3 2 3 2" xfId="5184" xr:uid="{E301BFFF-BC35-4B4D-99B8-77BD34DEFBDB}"/>
    <cellStyle name="Normal 9 6 2 3 2 4" xfId="4235" xr:uid="{7A4270F3-51C1-4474-A8C7-28EE5034AEB0}"/>
    <cellStyle name="Normal 9 6 2 3 2 4 2" xfId="5185" xr:uid="{168FA45E-1FFD-49D5-8CCD-034F93D8985B}"/>
    <cellStyle name="Normal 9 6 2 3 2 5" xfId="5182" xr:uid="{A33A509A-573E-47F2-ACCE-BE5333997814}"/>
    <cellStyle name="Normal 9 6 2 3 3" xfId="4236" xr:uid="{63ECA479-D29E-466E-9DF0-BB8E152519A7}"/>
    <cellStyle name="Normal 9 6 2 3 3 2" xfId="5186" xr:uid="{FDE2A4BF-41D0-4C74-B68E-9C68980E8685}"/>
    <cellStyle name="Normal 9 6 2 3 4" xfId="4237" xr:uid="{090CCC26-0A0B-463C-9CFD-D1552C5CEF2D}"/>
    <cellStyle name="Normal 9 6 2 3 4 2" xfId="5187" xr:uid="{99D2B9FD-4C47-4C46-A599-89C53F9123D1}"/>
    <cellStyle name="Normal 9 6 2 3 5" xfId="4238" xr:uid="{82BF231C-5618-4C23-8CA2-B78C6E8C507B}"/>
    <cellStyle name="Normal 9 6 2 3 5 2" xfId="5188" xr:uid="{0DB4BA12-A74B-4A74-9089-C5F48F5D04F7}"/>
    <cellStyle name="Normal 9 6 2 3 6" xfId="5181" xr:uid="{0C0C8C13-3D4D-4976-8C5C-7ED285135076}"/>
    <cellStyle name="Normal 9 6 2 4" xfId="2474" xr:uid="{EA804E24-7F46-4BE0-BFEE-97F7F1E187D0}"/>
    <cellStyle name="Normal 9 6 2 4 2" xfId="4239" xr:uid="{BAC35278-2594-4872-A317-8D8843C75C8E}"/>
    <cellStyle name="Normal 9 6 2 4 2 2" xfId="5190" xr:uid="{F3ED58F2-3E12-4320-9C1A-60E1F0134C91}"/>
    <cellStyle name="Normal 9 6 2 4 3" xfId="4240" xr:uid="{090A5C7F-056F-4D98-B161-6DCB7B23C16D}"/>
    <cellStyle name="Normal 9 6 2 4 3 2" xfId="5191" xr:uid="{CE516E96-8089-431A-AA83-10B69628098C}"/>
    <cellStyle name="Normal 9 6 2 4 4" xfId="4241" xr:uid="{E7A90C0B-DA6F-4B44-A1A4-4FFE75E979B3}"/>
    <cellStyle name="Normal 9 6 2 4 4 2" xfId="5192" xr:uid="{CBC69E50-C5D0-4837-BDA5-9302EA9E62D5}"/>
    <cellStyle name="Normal 9 6 2 4 5" xfId="5189" xr:uid="{6A1597E5-B7AD-4D70-B9ED-7D43704FE7D1}"/>
    <cellStyle name="Normal 9 6 2 5" xfId="4242" xr:uid="{EF4E5470-9400-49A8-88AB-43FD80378A0B}"/>
    <cellStyle name="Normal 9 6 2 5 2" xfId="4243" xr:uid="{70C7B5DF-4EA0-4927-8751-9929366AA970}"/>
    <cellStyle name="Normal 9 6 2 5 2 2" xfId="5194" xr:uid="{2D5DF6B2-C1F8-48B4-B6AB-981070F7576D}"/>
    <cellStyle name="Normal 9 6 2 5 3" xfId="4244" xr:uid="{C515C305-A54B-4691-B47D-1350136019F1}"/>
    <cellStyle name="Normal 9 6 2 5 3 2" xfId="5195" xr:uid="{DBDFE138-3A63-4530-8410-E594A066157C}"/>
    <cellStyle name="Normal 9 6 2 5 4" xfId="4245" xr:uid="{4878C88B-613B-498E-AE8F-B319293DD3BA}"/>
    <cellStyle name="Normal 9 6 2 5 4 2" xfId="5196" xr:uid="{05EB047D-1486-4F7C-9966-00BD55924743}"/>
    <cellStyle name="Normal 9 6 2 5 5" xfId="5193" xr:uid="{5BE1A6F7-C611-4DF0-B6E4-A6851EA31366}"/>
    <cellStyle name="Normal 9 6 2 6" xfId="4246" xr:uid="{248D350F-74CC-4BAC-AF32-DE5B013F8E2D}"/>
    <cellStyle name="Normal 9 6 2 6 2" xfId="5197" xr:uid="{67B59F93-F3BE-4FEA-84F9-049F1A5A0FCF}"/>
    <cellStyle name="Normal 9 6 2 7" xfId="4247" xr:uid="{F7FDDF24-23B2-4CB9-941B-CD2FC0B0E36E}"/>
    <cellStyle name="Normal 9 6 2 7 2" xfId="5198" xr:uid="{822A22B1-5EC3-4040-8694-E62F67B21589}"/>
    <cellStyle name="Normal 9 6 2 8" xfId="4248" xr:uid="{6B2EB5F9-3690-4850-9B91-F9B6DF526B28}"/>
    <cellStyle name="Normal 9 6 2 8 2" xfId="5199" xr:uid="{7D3BFA3A-3267-480F-9D76-5466E7467049}"/>
    <cellStyle name="Normal 9 6 2 9" xfId="5168" xr:uid="{B47BF72F-0DC6-4BFA-9EDD-A0E4A8D22F6C}"/>
    <cellStyle name="Normal 9 6 3" xfId="424" xr:uid="{60E4D0C2-767C-40C6-8777-19F2C306184B}"/>
    <cellStyle name="Normal 9 6 3 2" xfId="888" xr:uid="{8A86A7CD-EDB6-4F8B-95F5-53AFA84D71F9}"/>
    <cellStyle name="Normal 9 6 3 2 2" xfId="889" xr:uid="{D9B8B4F2-C1BC-495E-972A-1EFF7346F306}"/>
    <cellStyle name="Normal 9 6 3 2 2 2" xfId="5202" xr:uid="{0323A949-DFF7-435D-8EB3-F7E6AAB5D045}"/>
    <cellStyle name="Normal 9 6 3 2 3" xfId="4249" xr:uid="{5DAE47F5-0714-4EB3-B174-12E3FA6DE06C}"/>
    <cellStyle name="Normal 9 6 3 2 3 2" xfId="5203" xr:uid="{87630CEE-B50D-449A-843A-BFE14D38357E}"/>
    <cellStyle name="Normal 9 6 3 2 4" xfId="4250" xr:uid="{82FEC3B2-3DE9-4DB4-944A-5C93ED56B61D}"/>
    <cellStyle name="Normal 9 6 3 2 4 2" xfId="5204" xr:uid="{C0ADFF98-9052-436E-BB6B-AA7D5FE7FD78}"/>
    <cellStyle name="Normal 9 6 3 2 5" xfId="5201" xr:uid="{935D1AD4-3420-40B8-AD28-24EF66E07D99}"/>
    <cellStyle name="Normal 9 6 3 3" xfId="890" xr:uid="{B9AD7940-97BC-468C-B516-EB03945041A1}"/>
    <cellStyle name="Normal 9 6 3 3 2" xfId="4251" xr:uid="{23D72DBD-FA1B-48F0-A46B-D7218410D4B0}"/>
    <cellStyle name="Normal 9 6 3 3 2 2" xfId="5206" xr:uid="{A4EDB8E8-0BBF-4D49-902A-D8F7ECC259ED}"/>
    <cellStyle name="Normal 9 6 3 3 3" xfId="4252" xr:uid="{A9332791-3826-4CA5-B37E-5BC18F379DDD}"/>
    <cellStyle name="Normal 9 6 3 3 3 2" xfId="5207" xr:uid="{4CFBAAB7-3682-426D-8323-DD2D548B4AEF}"/>
    <cellStyle name="Normal 9 6 3 3 4" xfId="4253" xr:uid="{C7349C59-B821-4469-A0E9-39915B86E096}"/>
    <cellStyle name="Normal 9 6 3 3 4 2" xfId="5208" xr:uid="{7788BD2C-992E-4796-A784-BB36CBC2FCBE}"/>
    <cellStyle name="Normal 9 6 3 3 5" xfId="5205" xr:uid="{7D2C4B4C-C883-4733-9D06-618A2E6EA397}"/>
    <cellStyle name="Normal 9 6 3 4" xfId="4254" xr:uid="{108EA0BC-032D-4CED-B9E4-02AD37C33157}"/>
    <cellStyle name="Normal 9 6 3 4 2" xfId="5209" xr:uid="{47F77FE4-E0AA-4F80-9B1E-CA4CEC2EEB28}"/>
    <cellStyle name="Normal 9 6 3 5" xfId="4255" xr:uid="{4C206047-004B-4D59-933F-B3C8E8EB5DC0}"/>
    <cellStyle name="Normal 9 6 3 5 2" xfId="5210" xr:uid="{6012090E-118A-471B-9E54-B2472A063483}"/>
    <cellStyle name="Normal 9 6 3 6" xfId="4256" xr:uid="{7B8A19F1-6544-4DDE-B9FE-8E1B87C57E68}"/>
    <cellStyle name="Normal 9 6 3 6 2" xfId="5211" xr:uid="{07B59D4D-749A-4048-BF8F-A22E25264AF4}"/>
    <cellStyle name="Normal 9 6 3 7" xfId="5200" xr:uid="{24B2C03F-A861-4765-9986-23E9AFE2E42B}"/>
    <cellStyle name="Normal 9 6 4" xfId="425" xr:uid="{C6FC9B29-01A9-4CB0-8ED6-A2D7816A8749}"/>
    <cellStyle name="Normal 9 6 4 2" xfId="891" xr:uid="{FE63EAA3-8AA3-4D92-801B-C6E6F9E56CAA}"/>
    <cellStyle name="Normal 9 6 4 2 2" xfId="4257" xr:uid="{923D2E9A-6108-46DE-A14A-0BC16E52BA9F}"/>
    <cellStyle name="Normal 9 6 4 2 2 2" xfId="5214" xr:uid="{9AB2D24B-1FF4-4A6E-A608-96B5D11707C1}"/>
    <cellStyle name="Normal 9 6 4 2 3" xfId="4258" xr:uid="{1CFD221A-E92F-4265-8BE3-E398EF5BCC83}"/>
    <cellStyle name="Normal 9 6 4 2 3 2" xfId="5215" xr:uid="{E4EC431A-2C61-4652-891B-386358D45AAA}"/>
    <cellStyle name="Normal 9 6 4 2 4" xfId="4259" xr:uid="{81020062-6081-4BD5-8522-3CE3280E03EA}"/>
    <cellStyle name="Normal 9 6 4 2 4 2" xfId="5216" xr:uid="{116BC525-8E91-4044-83B1-25CF29E50169}"/>
    <cellStyle name="Normal 9 6 4 2 5" xfId="5213" xr:uid="{17924D7F-A19C-482A-87AF-264E14F5D609}"/>
    <cellStyle name="Normal 9 6 4 3" xfId="4260" xr:uid="{AFEED31B-7161-4378-9812-21C770D0639E}"/>
    <cellStyle name="Normal 9 6 4 3 2" xfId="5217" xr:uid="{2FCBE447-F778-466F-991C-0E09B0304376}"/>
    <cellStyle name="Normal 9 6 4 4" xfId="4261" xr:uid="{4111F8EE-8890-4171-B01E-096C7A9C30CE}"/>
    <cellStyle name="Normal 9 6 4 4 2" xfId="5218" xr:uid="{6A1134F2-228E-470E-A1B0-35E7AED9F1E8}"/>
    <cellStyle name="Normal 9 6 4 5" xfId="4262" xr:uid="{DAE8F373-3656-4B56-8553-D0E01EA8C39C}"/>
    <cellStyle name="Normal 9 6 4 5 2" xfId="5219" xr:uid="{467BF1BB-8AFE-4A48-AE39-6E99A9426BEB}"/>
    <cellStyle name="Normal 9 6 4 6" xfId="5212" xr:uid="{82F07C6D-0119-4347-8844-82608EF829B1}"/>
    <cellStyle name="Normal 9 6 5" xfId="892" xr:uid="{FF7B0213-2E7D-4A1D-924D-7922EDCF9A02}"/>
    <cellStyle name="Normal 9 6 5 2" xfId="4263" xr:uid="{FD8733E8-61E8-4762-A415-B86F7BC48378}"/>
    <cellStyle name="Normal 9 6 5 2 2" xfId="5221" xr:uid="{F11BF23C-A543-4C18-BCE8-955A4CC085BF}"/>
    <cellStyle name="Normal 9 6 5 3" xfId="4264" xr:uid="{8D5E5507-8C36-4C8F-8AD1-3942A1262FDF}"/>
    <cellStyle name="Normal 9 6 5 3 2" xfId="5222" xr:uid="{B8EE2572-E367-4B96-BA5C-21FCCDE2B4C9}"/>
    <cellStyle name="Normal 9 6 5 4" xfId="4265" xr:uid="{56BE359F-1299-4C26-8D14-069B2CE53BA4}"/>
    <cellStyle name="Normal 9 6 5 4 2" xfId="5223" xr:uid="{FBBF0864-B194-4B17-91FB-0CB0A112DD49}"/>
    <cellStyle name="Normal 9 6 5 5" xfId="5220" xr:uid="{EB3A16E9-FF06-4A1D-BF77-C1B0818DF35E}"/>
    <cellStyle name="Normal 9 6 6" xfId="4266" xr:uid="{83C21F7F-4F5D-474E-98CF-A6DA43B132E4}"/>
    <cellStyle name="Normal 9 6 6 2" xfId="4267" xr:uid="{904D7302-0E9A-48D4-811E-EE342C0A07FB}"/>
    <cellStyle name="Normal 9 6 6 2 2" xfId="5225" xr:uid="{169801B6-DD4B-4797-82AC-7B97E82E4256}"/>
    <cellStyle name="Normal 9 6 6 3" xfId="4268" xr:uid="{4824B64E-2DAE-4327-B626-60235599A3D4}"/>
    <cellStyle name="Normal 9 6 6 3 2" xfId="5226" xr:uid="{72465B6E-7912-40ED-8D5F-DAD69EA0F836}"/>
    <cellStyle name="Normal 9 6 6 4" xfId="4269" xr:uid="{12856D40-BD50-4A57-AA10-4A5C019ECDBA}"/>
    <cellStyle name="Normal 9 6 6 4 2" xfId="5227" xr:uid="{4866BA01-1C98-4DE0-A98E-7697365F0368}"/>
    <cellStyle name="Normal 9 6 6 5" xfId="5224" xr:uid="{0CE39FAE-6FB8-401C-927E-77DA161E388B}"/>
    <cellStyle name="Normal 9 6 7" xfId="4270" xr:uid="{F50AF58E-F50F-4270-8AF2-5DB985C42828}"/>
    <cellStyle name="Normal 9 6 7 2" xfId="5228" xr:uid="{24EDECA4-3E7C-45B8-80F4-E07103B3D271}"/>
    <cellStyle name="Normal 9 6 8" xfId="4271" xr:uid="{CE2D8154-A3DF-482B-88C4-5336ACF77049}"/>
    <cellStyle name="Normal 9 6 8 2" xfId="5229" xr:uid="{42DA0272-68D6-4812-A563-0904E5DDA50A}"/>
    <cellStyle name="Normal 9 6 9" xfId="4272" xr:uid="{36C18F64-16D7-4672-BD6A-0778C3DDE7B4}"/>
    <cellStyle name="Normal 9 6 9 2" xfId="5230" xr:uid="{F0243E9A-F1F7-4ADC-B2A1-AC78A151EEBE}"/>
    <cellStyle name="Normal 9 7" xfId="182" xr:uid="{EDD042BA-C439-4825-8EDA-ED7F32512658}"/>
    <cellStyle name="Normal 9 7 2" xfId="426" xr:uid="{D2D18A2C-825B-4635-813E-7BBEEC5BF255}"/>
    <cellStyle name="Normal 9 7 2 2" xfId="893" xr:uid="{DAA9B27D-E106-438E-83B2-99EC8DCEC2A1}"/>
    <cellStyle name="Normal 9 7 2 2 2" xfId="2475" xr:uid="{AE805251-E7CD-41A8-9E05-DCA62C96350B}"/>
    <cellStyle name="Normal 9 7 2 2 2 2" xfId="2476" xr:uid="{B2053CBB-13C8-4496-AF41-ACB027C6BF33}"/>
    <cellStyle name="Normal 9 7 2 2 2 2 2" xfId="5235" xr:uid="{F15E565B-699A-4AB2-9C48-1064F21480AB}"/>
    <cellStyle name="Normal 9 7 2 2 2 3" xfId="5234" xr:uid="{052D95AD-C547-4884-B8C6-20F3493310F6}"/>
    <cellStyle name="Normal 9 7 2 2 3" xfId="2477" xr:uid="{3D63E8BC-5846-4C35-AA84-FAB0F1FED82A}"/>
    <cellStyle name="Normal 9 7 2 2 3 2" xfId="5236" xr:uid="{4AD90F60-B50B-48A4-95F3-0F4BAC2640DD}"/>
    <cellStyle name="Normal 9 7 2 2 4" xfId="4273" xr:uid="{0AAB32B6-EDAB-4FD2-87AD-A45AF55DCE6B}"/>
    <cellStyle name="Normal 9 7 2 2 4 2" xfId="5237" xr:uid="{F04309AA-E1D9-47BA-99B9-3BB435B8BDD5}"/>
    <cellStyle name="Normal 9 7 2 2 5" xfId="5233" xr:uid="{238E862E-6E6A-4825-B031-3FC43EEA8ED3}"/>
    <cellStyle name="Normal 9 7 2 3" xfId="2478" xr:uid="{776C655C-72F0-4381-BEDC-D0B98D1941BC}"/>
    <cellStyle name="Normal 9 7 2 3 2" xfId="2479" xr:uid="{7CF6E087-A602-455B-A8DA-D109804C6DC3}"/>
    <cellStyle name="Normal 9 7 2 3 2 2" xfId="5239" xr:uid="{E70098EF-F9B6-4757-A1FA-EF766680DE06}"/>
    <cellStyle name="Normal 9 7 2 3 3" xfId="4274" xr:uid="{6428973B-B973-4EE4-8CD4-FA9AF13C4535}"/>
    <cellStyle name="Normal 9 7 2 3 3 2" xfId="5240" xr:uid="{632EE66D-B905-4E90-9B8A-9690BC798928}"/>
    <cellStyle name="Normal 9 7 2 3 4" xfId="4275" xr:uid="{10818BEA-ECA7-4E5E-93E8-65098E18DB31}"/>
    <cellStyle name="Normal 9 7 2 3 4 2" xfId="5241" xr:uid="{39B9ED93-E3D8-4468-BFCC-4D64F81801B6}"/>
    <cellStyle name="Normal 9 7 2 3 5" xfId="5238" xr:uid="{6390AFC4-C085-4A42-9C4A-DA66C6D8099C}"/>
    <cellStyle name="Normal 9 7 2 4" xfId="2480" xr:uid="{BB9AA75F-56A9-44A5-8A2E-D02E53B569A6}"/>
    <cellStyle name="Normal 9 7 2 4 2" xfId="5242" xr:uid="{BA6B7152-0541-4A12-9EBE-36B7A60547E9}"/>
    <cellStyle name="Normal 9 7 2 5" xfId="4276" xr:uid="{2FDB39A0-7298-44AA-A9A1-FB94EE53CE59}"/>
    <cellStyle name="Normal 9 7 2 5 2" xfId="5243" xr:uid="{48F84A76-E754-45B4-BB45-A33E12C1FFE8}"/>
    <cellStyle name="Normal 9 7 2 6" xfId="4277" xr:uid="{324CB119-C1AD-4C30-850E-9611D9CB5CB9}"/>
    <cellStyle name="Normal 9 7 2 6 2" xfId="5244" xr:uid="{86F280B4-9632-47C1-836E-C963EF647C7D}"/>
    <cellStyle name="Normal 9 7 2 7" xfId="5232" xr:uid="{193552B6-C6D2-4778-8D1D-13A82BF0B222}"/>
    <cellStyle name="Normal 9 7 3" xfId="894" xr:uid="{133B934E-023E-47A5-9069-B8CEF8C9CDD0}"/>
    <cellStyle name="Normal 9 7 3 2" xfId="2481" xr:uid="{499D201A-6A1B-4B2B-A0B1-DA5A38C520B5}"/>
    <cellStyle name="Normal 9 7 3 2 2" xfId="2482" xr:uid="{8C67FB75-ACAE-45B2-BD02-5C920711EC37}"/>
    <cellStyle name="Normal 9 7 3 2 2 2" xfId="5247" xr:uid="{0E2F1346-C99D-4C43-B7F2-0BF734BC8720}"/>
    <cellStyle name="Normal 9 7 3 2 3" xfId="4278" xr:uid="{D88B51EF-2FF3-42C8-833E-B7B44D67326C}"/>
    <cellStyle name="Normal 9 7 3 2 3 2" xfId="5248" xr:uid="{F29A21D0-7537-4D3E-9675-7139705D74AD}"/>
    <cellStyle name="Normal 9 7 3 2 4" xfId="4279" xr:uid="{CBEB960F-5F31-477D-ADD9-98D4FF8429DC}"/>
    <cellStyle name="Normal 9 7 3 2 4 2" xfId="5249" xr:uid="{635D50E8-D406-4C40-B908-E6EC32188BA8}"/>
    <cellStyle name="Normal 9 7 3 2 5" xfId="5246" xr:uid="{ED144E51-6E7F-47BB-9544-7F627F20699B}"/>
    <cellStyle name="Normal 9 7 3 3" xfId="2483" xr:uid="{1FD28D8C-DBC0-4C51-8808-6DE376C04B32}"/>
    <cellStyle name="Normal 9 7 3 3 2" xfId="5250" xr:uid="{1DD1F692-BB37-4112-B43D-2E674C5DFEC9}"/>
    <cellStyle name="Normal 9 7 3 4" xfId="4280" xr:uid="{5B6E13F6-B9BD-45A0-A333-40F53B1480C9}"/>
    <cellStyle name="Normal 9 7 3 4 2" xfId="5251" xr:uid="{57D23C59-65FA-4479-A539-DDC7884FAF31}"/>
    <cellStyle name="Normal 9 7 3 5" xfId="4281" xr:uid="{88BE986B-7337-46B4-B2AF-1F19FD73BD4E}"/>
    <cellStyle name="Normal 9 7 3 5 2" xfId="5252" xr:uid="{3523D763-8DF9-45D4-87F1-1CEC2A961E87}"/>
    <cellStyle name="Normal 9 7 3 6" xfId="5245" xr:uid="{75C279C3-E870-4A79-904F-63EFB27760D6}"/>
    <cellStyle name="Normal 9 7 4" xfId="2484" xr:uid="{5945836E-8843-473B-B47D-030FE9D274CE}"/>
    <cellStyle name="Normal 9 7 4 2" xfId="2485" xr:uid="{051B0710-9AEC-4315-98B2-A6990E917282}"/>
    <cellStyle name="Normal 9 7 4 2 2" xfId="5254" xr:uid="{BE06FE24-5A94-474E-8558-F7EE875AEFFE}"/>
    <cellStyle name="Normal 9 7 4 3" xfId="4282" xr:uid="{77AD158C-52CE-4605-A107-987FBA64342B}"/>
    <cellStyle name="Normal 9 7 4 3 2" xfId="5255" xr:uid="{BB1B6333-B878-4B7E-9B8F-377AB99F3E9D}"/>
    <cellStyle name="Normal 9 7 4 4" xfId="4283" xr:uid="{7ABCFFC7-7670-4E58-8747-8F4EF43EC8E3}"/>
    <cellStyle name="Normal 9 7 4 4 2" xfId="5256" xr:uid="{AD3B2D8E-B680-4D8A-B69C-703AE901EF24}"/>
    <cellStyle name="Normal 9 7 4 5" xfId="5253" xr:uid="{C33C049A-733B-4150-9F29-115F68B2F2AB}"/>
    <cellStyle name="Normal 9 7 5" xfId="2486" xr:uid="{37F1F428-C326-46A7-977A-BAFE144AFA6D}"/>
    <cellStyle name="Normal 9 7 5 2" xfId="4284" xr:uid="{D37E5FE3-1FA8-46DC-A168-C884642EF330}"/>
    <cellStyle name="Normal 9 7 5 2 2" xfId="5258" xr:uid="{E0ABD880-6041-48A3-A564-865F4CC074D6}"/>
    <cellStyle name="Normal 9 7 5 3" xfId="4285" xr:uid="{DEA91C5E-965F-4AAD-ACA8-4976554A360A}"/>
    <cellStyle name="Normal 9 7 5 3 2" xfId="5259" xr:uid="{6C32DF02-3876-4538-A70F-F24592E41342}"/>
    <cellStyle name="Normal 9 7 5 4" xfId="4286" xr:uid="{31AFDCD5-7AD3-4790-8E60-E7125745636B}"/>
    <cellStyle name="Normal 9 7 5 4 2" xfId="5260" xr:uid="{0B6C8594-4637-4BDE-9722-A1CECA403C77}"/>
    <cellStyle name="Normal 9 7 5 5" xfId="5257" xr:uid="{8F498D9B-4F9C-435D-B3DF-48E6E86FB19A}"/>
    <cellStyle name="Normal 9 7 6" xfId="4287" xr:uid="{F46A4A70-21E9-49D7-B578-CC146A63B038}"/>
    <cellStyle name="Normal 9 7 6 2" xfId="5261" xr:uid="{DA914E50-A503-4A73-9C5E-57802236BE8A}"/>
    <cellStyle name="Normal 9 7 7" xfId="4288" xr:uid="{995CCC5A-7332-446E-A6DE-42D064FF982C}"/>
    <cellStyle name="Normal 9 7 7 2" xfId="5262" xr:uid="{0782FD7A-4F07-48DB-89F9-ED3B5F297DDE}"/>
    <cellStyle name="Normal 9 7 8" xfId="4289" xr:uid="{8CC62BDA-C3BB-4F3B-B312-3AEAC843584E}"/>
    <cellStyle name="Normal 9 7 8 2" xfId="5263" xr:uid="{D3EC35AF-7CFD-4514-8EAB-126D8ED9E841}"/>
    <cellStyle name="Normal 9 7 9" xfId="5231" xr:uid="{6E78DF2D-589F-4EC2-80C5-B3A24EE31FE1}"/>
    <cellStyle name="Normal 9 8" xfId="427" xr:uid="{B20F7761-8042-46AD-AC07-8A87CA00AF54}"/>
    <cellStyle name="Normal 9 8 2" xfId="895" xr:uid="{27DE3929-77C1-40A1-85EE-8AA58AE38F19}"/>
    <cellStyle name="Normal 9 8 2 2" xfId="896" xr:uid="{334D26FB-6BC6-4D67-802C-F79D4AAEC5D5}"/>
    <cellStyle name="Normal 9 8 2 2 2" xfId="2487" xr:uid="{8D039BDE-BFE4-46AA-B710-67584D65C24B}"/>
    <cellStyle name="Normal 9 8 2 2 2 2" xfId="5267" xr:uid="{D7DBE5D8-410B-409E-87B4-6B36CCFA7138}"/>
    <cellStyle name="Normal 9 8 2 2 3" xfId="4290" xr:uid="{C54EFA78-4FBD-421D-81EA-FF8701B3E68A}"/>
    <cellStyle name="Normal 9 8 2 2 3 2" xfId="5268" xr:uid="{9A82EE68-BC1E-4488-9775-BB2E8339A8D2}"/>
    <cellStyle name="Normal 9 8 2 2 4" xfId="4291" xr:uid="{3AD217AE-3ED8-42F4-B138-2BAFBF509066}"/>
    <cellStyle name="Normal 9 8 2 2 4 2" xfId="5269" xr:uid="{47422BC4-5DC9-4CFB-9AE5-D7CD1ADE3611}"/>
    <cellStyle name="Normal 9 8 2 2 5" xfId="5266" xr:uid="{A8E2DB93-C8DA-4E33-AFA4-B776E13B005A}"/>
    <cellStyle name="Normal 9 8 2 3" xfId="2488" xr:uid="{7C02CACB-1827-4C3F-B279-AD850D2EC6E3}"/>
    <cellStyle name="Normal 9 8 2 3 2" xfId="5270" xr:uid="{765921C6-1CA5-403E-A82A-689294F61DDE}"/>
    <cellStyle name="Normal 9 8 2 4" xfId="4292" xr:uid="{CC571133-28E4-4817-85F1-9C1E67BC4A4F}"/>
    <cellStyle name="Normal 9 8 2 4 2" xfId="5271" xr:uid="{CB85687A-798E-4B50-B188-853552EF3942}"/>
    <cellStyle name="Normal 9 8 2 5" xfId="4293" xr:uid="{901EE192-30F2-4E0C-9FAF-AE9B9F5481D7}"/>
    <cellStyle name="Normal 9 8 2 5 2" xfId="5272" xr:uid="{0F00E79B-A559-4BB9-BB8F-BD8CC4FDC4BE}"/>
    <cellStyle name="Normal 9 8 2 6" xfId="5265" xr:uid="{0E1C2476-A806-4E90-B9AD-646B76253C69}"/>
    <cellStyle name="Normal 9 8 3" xfId="897" xr:uid="{C59BDB1D-BB38-4F40-A319-64063EC71720}"/>
    <cellStyle name="Normal 9 8 3 2" xfId="2489" xr:uid="{CE1DA73A-C865-4C3D-AB0C-707F381A1691}"/>
    <cellStyle name="Normal 9 8 3 2 2" xfId="5274" xr:uid="{6C4BFF7D-3EA6-45DE-821E-A688CDA22F00}"/>
    <cellStyle name="Normal 9 8 3 3" xfId="4294" xr:uid="{810D3BE2-5A0E-4B2F-9EF9-DBF8543905B6}"/>
    <cellStyle name="Normal 9 8 3 3 2" xfId="5275" xr:uid="{F302533D-9595-4060-9648-FEA4457B4608}"/>
    <cellStyle name="Normal 9 8 3 4" xfId="4295" xr:uid="{8659A564-0334-440D-93F0-0CAE23435219}"/>
    <cellStyle name="Normal 9 8 3 4 2" xfId="5276" xr:uid="{144CB8DB-1E41-4BDE-BCF4-0CA09229C8C2}"/>
    <cellStyle name="Normal 9 8 3 5" xfId="5273" xr:uid="{A03F9505-E5DD-49C3-865F-3B30B4DFE7E6}"/>
    <cellStyle name="Normal 9 8 4" xfId="2490" xr:uid="{CCF5550F-5042-43F7-A0ED-9DAECB13E9AF}"/>
    <cellStyle name="Normal 9 8 4 2" xfId="4296" xr:uid="{FE7D266F-39C7-4DDE-86DD-02AAB1C3F48D}"/>
    <cellStyle name="Normal 9 8 4 2 2" xfId="5278" xr:uid="{CE5200E1-D253-41FB-837C-469D2667FE9D}"/>
    <cellStyle name="Normal 9 8 4 3" xfId="4297" xr:uid="{5DE6D235-375D-4EBC-9C2F-1647CAB23B2C}"/>
    <cellStyle name="Normal 9 8 4 3 2" xfId="5279" xr:uid="{F6B105EB-74C0-4DFB-A5EC-4B29C3FFEADA}"/>
    <cellStyle name="Normal 9 8 4 4" xfId="4298" xr:uid="{1BBE6AF5-520E-495A-8F21-C75B56453F37}"/>
    <cellStyle name="Normal 9 8 4 4 2" xfId="5280" xr:uid="{A73BDBBE-5A65-4C79-917C-C5EDB195E4D6}"/>
    <cellStyle name="Normal 9 8 4 5" xfId="5277" xr:uid="{8485F6F8-41B8-40D9-B10B-AD4432FDCF0A}"/>
    <cellStyle name="Normal 9 8 5" xfId="4299" xr:uid="{89BA0818-8725-4BA1-8F0C-9405B3926D13}"/>
    <cellStyle name="Normal 9 8 5 2" xfId="5281" xr:uid="{E4045A0A-2BE4-4F71-8567-B55C86DDDFB9}"/>
    <cellStyle name="Normal 9 8 6" xfId="4300" xr:uid="{7051E94F-933C-47F2-A565-F3AEE7D049DF}"/>
    <cellStyle name="Normal 9 8 6 2" xfId="5282" xr:uid="{1204015C-DC3C-447E-A7AC-744DCA91503F}"/>
    <cellStyle name="Normal 9 8 7" xfId="4301" xr:uid="{F4FC4180-CF88-4114-8E07-1E1BFA8FF8DC}"/>
    <cellStyle name="Normal 9 8 7 2" xfId="5283" xr:uid="{F5653163-BBD2-4C70-8F05-D90E756F9CB8}"/>
    <cellStyle name="Normal 9 8 8" xfId="5264" xr:uid="{CDFD1797-7BB1-425F-80AC-E34AD5715C5E}"/>
    <cellStyle name="Normal 9 9" xfId="428" xr:uid="{B24AD532-41F1-4761-99D9-A83C01674A56}"/>
    <cellStyle name="Normal 9 9 2" xfId="898" xr:uid="{371BE013-E236-48E9-8555-4AC97B82298D}"/>
    <cellStyle name="Normal 9 9 2 2" xfId="2491" xr:uid="{2ABB0FA6-0029-4C42-A7AA-909F120B7E65}"/>
    <cellStyle name="Normal 9 9 2 2 2" xfId="5286" xr:uid="{BA56CFC2-387C-4B9A-9597-B1F0D03A2466}"/>
    <cellStyle name="Normal 9 9 2 3" xfId="4302" xr:uid="{D7C3A217-78D0-482F-86D4-9A7277C9FEBC}"/>
    <cellStyle name="Normal 9 9 2 3 2" xfId="5287" xr:uid="{504ECCAD-806E-4F50-8B88-A9CDA6C22B53}"/>
    <cellStyle name="Normal 9 9 2 4" xfId="4303" xr:uid="{1F9B7E03-6B9F-4D25-9DC3-407CF867B20E}"/>
    <cellStyle name="Normal 9 9 2 4 2" xfId="5288" xr:uid="{81523ACE-FD54-44F5-A344-B0C4444800AD}"/>
    <cellStyle name="Normal 9 9 2 5" xfId="5285" xr:uid="{CCA88858-D5CC-4090-93D2-31859973D7C1}"/>
    <cellStyle name="Normal 9 9 3" xfId="2492" xr:uid="{0B19B318-8438-4E74-9834-6A077AE9FE74}"/>
    <cellStyle name="Normal 9 9 3 2" xfId="4304" xr:uid="{EADF3E8B-3A27-417A-B6C3-655A29D0D734}"/>
    <cellStyle name="Normal 9 9 3 2 2" xfId="5290" xr:uid="{B09E1B97-A663-41C7-85B5-3BDD1A0023D6}"/>
    <cellStyle name="Normal 9 9 3 3" xfId="4305" xr:uid="{69EC9F8B-39F7-4594-AD83-1A8CB6C842DE}"/>
    <cellStyle name="Normal 9 9 3 3 2" xfId="5291" xr:uid="{29297FDC-CE9C-4AD0-99D7-B2A2C642BEF3}"/>
    <cellStyle name="Normal 9 9 3 4" xfId="4306" xr:uid="{80CDA8EA-06B5-44BF-BCAF-4AA7EA2A4159}"/>
    <cellStyle name="Normal 9 9 3 4 2" xfId="5292" xr:uid="{6A9C16F4-8880-45D3-80C9-3B3D16E5113C}"/>
    <cellStyle name="Normal 9 9 3 5" xfId="5289" xr:uid="{4D1C606D-B1D1-47BA-9D63-E2355897A99B}"/>
    <cellStyle name="Normal 9 9 4" xfId="4307" xr:uid="{228A47A8-C3C0-445D-A4F9-9DC480AAED3C}"/>
    <cellStyle name="Normal 9 9 4 2" xfId="5293" xr:uid="{FD9DA99C-D70E-4517-8137-8CE41C56681E}"/>
    <cellStyle name="Normal 9 9 5" xfId="4308" xr:uid="{A6115318-1619-4B09-936C-F8C438705F06}"/>
    <cellStyle name="Normal 9 9 5 2" xfId="5294" xr:uid="{7A0F7C69-1014-49AF-A5ED-8B0ECAFB2EF9}"/>
    <cellStyle name="Normal 9 9 6" xfId="4309" xr:uid="{6C527B52-C33C-4F0D-8DA1-37F2F2E51FE3}"/>
    <cellStyle name="Normal 9 9 6 2" xfId="5295" xr:uid="{8442B8A9-A2C1-4F6A-B186-D10788478238}"/>
    <cellStyle name="Normal 9 9 7" xfId="5284" xr:uid="{6DE96D54-A137-4206-AE66-03467CCA8110}"/>
    <cellStyle name="Percent 2" xfId="183" xr:uid="{6A5165BB-8027-4380-AECA-D78F0E1B80A9}"/>
    <cellStyle name="Percent 2 2" xfId="5296" xr:uid="{85215D35-7779-49E0-8812-56948DC3807A}"/>
    <cellStyle name="Гиперссылка 2" xfId="4" xr:uid="{49BAA0F8-B3D3-41B5-87DD-435502328B29}"/>
    <cellStyle name="Гиперссылка 2 2" xfId="5297" xr:uid="{079A9277-D254-4554-B775-EF9E66C3C809}"/>
    <cellStyle name="Обычный 2" xfId="1" xr:uid="{A3CD5D5E-4502-4158-8112-08CDD679ACF5}"/>
    <cellStyle name="Обычный 2 2" xfId="5" xr:uid="{D19F253E-EE9B-4476-9D91-2EE3A6D7A3DC}"/>
    <cellStyle name="Обычный 2 2 2" xfId="5299" xr:uid="{1B3056E1-1B31-4BCA-B67F-704B771B8265}"/>
    <cellStyle name="Обычный 2 3" xfId="5298" xr:uid="{B503DB5D-C958-4474-968A-C845EFAC73DF}"/>
    <cellStyle name="常规_Sheet1_1" xfId="4411" xr:uid="{C8BEC43D-B4FD-4030-A131-C821CECCA91E}"/>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1"/>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6" width="10.140625" style="2" customWidth="1"/>
    <col min="7"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711</v>
      </c>
      <c r="C10" s="120"/>
      <c r="D10" s="120"/>
      <c r="E10" s="120"/>
      <c r="F10" s="115"/>
      <c r="G10" s="116"/>
      <c r="H10" s="116" t="s">
        <v>711</v>
      </c>
      <c r="I10" s="120"/>
      <c r="J10" s="138">
        <v>51090</v>
      </c>
      <c r="K10" s="115"/>
    </row>
    <row r="11" spans="1:11">
      <c r="A11" s="114"/>
      <c r="B11" s="114" t="s">
        <v>712</v>
      </c>
      <c r="C11" s="120"/>
      <c r="D11" s="120"/>
      <c r="E11" s="120"/>
      <c r="F11" s="115"/>
      <c r="G11" s="116"/>
      <c r="H11" s="116" t="s">
        <v>712</v>
      </c>
      <c r="I11" s="120"/>
      <c r="J11" s="139"/>
      <c r="K11" s="115"/>
    </row>
    <row r="12" spans="1:11">
      <c r="A12" s="114"/>
      <c r="B12" s="114" t="s">
        <v>760</v>
      </c>
      <c r="C12" s="120"/>
      <c r="D12" s="120"/>
      <c r="E12" s="120"/>
      <c r="F12" s="115"/>
      <c r="G12" s="116"/>
      <c r="H12" s="116" t="s">
        <v>760</v>
      </c>
      <c r="I12" s="120"/>
      <c r="J12" s="120"/>
      <c r="K12" s="115"/>
    </row>
    <row r="13" spans="1:11">
      <c r="A13" s="114"/>
      <c r="B13" s="114" t="s">
        <v>761</v>
      </c>
      <c r="C13" s="120"/>
      <c r="D13" s="120"/>
      <c r="E13" s="120"/>
      <c r="F13" s="115"/>
      <c r="G13" s="116"/>
      <c r="H13" s="130" t="s">
        <v>761</v>
      </c>
      <c r="I13" s="120"/>
      <c r="J13" s="99" t="s">
        <v>11</v>
      </c>
      <c r="K13" s="115"/>
    </row>
    <row r="14" spans="1:11" ht="15" customHeight="1">
      <c r="A14" s="114"/>
      <c r="B14" s="114" t="s">
        <v>762</v>
      </c>
      <c r="C14" s="120"/>
      <c r="D14" s="120"/>
      <c r="E14" s="120"/>
      <c r="F14" s="115"/>
      <c r="G14" s="116"/>
      <c r="H14" s="116" t="s">
        <v>762</v>
      </c>
      <c r="I14" s="120"/>
      <c r="J14" s="140">
        <v>45157</v>
      </c>
      <c r="K14" s="115"/>
    </row>
    <row r="15" spans="1:11" ht="15" customHeight="1">
      <c r="A15" s="114"/>
      <c r="B15" s="114" t="s">
        <v>715</v>
      </c>
      <c r="C15" s="120"/>
      <c r="D15" s="120"/>
      <c r="E15" s="120"/>
      <c r="F15" s="115"/>
      <c r="G15" s="116"/>
      <c r="H15" s="116" t="s">
        <v>715</v>
      </c>
      <c r="I15" s="120"/>
      <c r="J15" s="141"/>
      <c r="K15" s="115"/>
    </row>
    <row r="16" spans="1:11" ht="15" customHeight="1">
      <c r="A16" s="114"/>
      <c r="B16" s="131" t="s">
        <v>763</v>
      </c>
      <c r="C16" s="7"/>
      <c r="D16" s="7"/>
      <c r="E16" s="7"/>
      <c r="F16" s="8"/>
      <c r="G16" s="116"/>
      <c r="H16" s="131" t="s">
        <v>763</v>
      </c>
      <c r="I16" s="120"/>
      <c r="J16" s="142"/>
      <c r="K16" s="115"/>
    </row>
    <row r="17" spans="1:11" ht="15" customHeight="1">
      <c r="A17" s="114"/>
      <c r="B17" s="120"/>
      <c r="C17" s="120"/>
      <c r="D17" s="120"/>
      <c r="E17" s="120"/>
      <c r="F17" s="120"/>
      <c r="G17" s="120"/>
      <c r="H17" s="120"/>
      <c r="I17" s="123" t="s">
        <v>142</v>
      </c>
      <c r="J17" s="129">
        <v>39667</v>
      </c>
      <c r="K17" s="115"/>
    </row>
    <row r="18" spans="1:11">
      <c r="A18" s="114"/>
      <c r="B18" s="120" t="s">
        <v>716</v>
      </c>
      <c r="C18" s="120"/>
      <c r="D18" s="120"/>
      <c r="E18" s="120"/>
      <c r="F18" s="120"/>
      <c r="G18" s="120"/>
      <c r="H18" s="120"/>
      <c r="I18" s="123" t="s">
        <v>143</v>
      </c>
      <c r="J18" s="129" t="s">
        <v>765</v>
      </c>
      <c r="K18" s="115"/>
    </row>
    <row r="19" spans="1:11" ht="18">
      <c r="A19" s="114"/>
      <c r="B19" s="120" t="s">
        <v>764</v>
      </c>
      <c r="C19" s="120"/>
      <c r="D19" s="120"/>
      <c r="E19" s="120"/>
      <c r="F19" s="120"/>
      <c r="G19" s="120"/>
      <c r="H19" s="120"/>
      <c r="I19" s="122" t="s">
        <v>258</v>
      </c>
      <c r="J19" s="104" t="s">
        <v>133</v>
      </c>
      <c r="K19" s="115"/>
    </row>
    <row r="20" spans="1:11">
      <c r="A20" s="114"/>
      <c r="B20" s="120"/>
      <c r="C20" s="120"/>
      <c r="D20" s="120"/>
      <c r="E20" s="120"/>
      <c r="F20" s="120"/>
      <c r="G20" s="120"/>
      <c r="H20" s="120"/>
      <c r="I20" s="120"/>
      <c r="J20" s="120"/>
      <c r="K20" s="115"/>
    </row>
    <row r="21" spans="1:11">
      <c r="A21" s="114"/>
      <c r="B21" s="100" t="s">
        <v>198</v>
      </c>
      <c r="C21" s="100" t="s">
        <v>199</v>
      </c>
      <c r="D21" s="117" t="s">
        <v>284</v>
      </c>
      <c r="E21" s="117" t="s">
        <v>200</v>
      </c>
      <c r="F21" s="143" t="s">
        <v>201</v>
      </c>
      <c r="G21" s="144"/>
      <c r="H21" s="100" t="s">
        <v>169</v>
      </c>
      <c r="I21" s="100" t="s">
        <v>202</v>
      </c>
      <c r="J21" s="100" t="s">
        <v>21</v>
      </c>
      <c r="K21" s="115"/>
    </row>
    <row r="22" spans="1:11">
      <c r="A22" s="114"/>
      <c r="B22" s="105"/>
      <c r="C22" s="105"/>
      <c r="D22" s="106"/>
      <c r="E22" s="106"/>
      <c r="F22" s="145"/>
      <c r="G22" s="146"/>
      <c r="H22" s="105" t="s">
        <v>141</v>
      </c>
      <c r="I22" s="105"/>
      <c r="J22" s="105"/>
      <c r="K22" s="115"/>
    </row>
    <row r="23" spans="1:11" ht="24">
      <c r="A23" s="114"/>
      <c r="B23" s="107">
        <v>1</v>
      </c>
      <c r="C23" s="10" t="s">
        <v>718</v>
      </c>
      <c r="D23" s="118" t="s">
        <v>718</v>
      </c>
      <c r="E23" s="118" t="s">
        <v>25</v>
      </c>
      <c r="F23" s="136"/>
      <c r="G23" s="137"/>
      <c r="H23" s="11" t="s">
        <v>719</v>
      </c>
      <c r="I23" s="14">
        <v>14.48</v>
      </c>
      <c r="J23" s="109">
        <f t="shared" ref="J23:J54" si="0">I23*B23</f>
        <v>14.48</v>
      </c>
      <c r="K23" s="115"/>
    </row>
    <row r="24" spans="1:11" ht="24">
      <c r="A24" s="114"/>
      <c r="B24" s="107">
        <v>2</v>
      </c>
      <c r="C24" s="10" t="s">
        <v>718</v>
      </c>
      <c r="D24" s="118" t="s">
        <v>718</v>
      </c>
      <c r="E24" s="118" t="s">
        <v>26</v>
      </c>
      <c r="F24" s="136"/>
      <c r="G24" s="137"/>
      <c r="H24" s="11" t="s">
        <v>719</v>
      </c>
      <c r="I24" s="14">
        <v>14.48</v>
      </c>
      <c r="J24" s="109">
        <f t="shared" si="0"/>
        <v>28.96</v>
      </c>
      <c r="K24" s="115"/>
    </row>
    <row r="25" spans="1:11" ht="24">
      <c r="A25" s="114"/>
      <c r="B25" s="107">
        <v>50</v>
      </c>
      <c r="C25" s="10" t="s">
        <v>662</v>
      </c>
      <c r="D25" s="118" t="s">
        <v>662</v>
      </c>
      <c r="E25" s="118" t="s">
        <v>25</v>
      </c>
      <c r="F25" s="136" t="s">
        <v>107</v>
      </c>
      <c r="G25" s="137"/>
      <c r="H25" s="11" t="s">
        <v>720</v>
      </c>
      <c r="I25" s="14">
        <v>0.76</v>
      </c>
      <c r="J25" s="109">
        <f t="shared" si="0"/>
        <v>38</v>
      </c>
      <c r="K25" s="115"/>
    </row>
    <row r="26" spans="1:11" ht="24">
      <c r="A26" s="114"/>
      <c r="B26" s="107">
        <v>20</v>
      </c>
      <c r="C26" s="10" t="s">
        <v>662</v>
      </c>
      <c r="D26" s="118" t="s">
        <v>662</v>
      </c>
      <c r="E26" s="118" t="s">
        <v>25</v>
      </c>
      <c r="F26" s="136" t="s">
        <v>210</v>
      </c>
      <c r="G26" s="137"/>
      <c r="H26" s="11" t="s">
        <v>720</v>
      </c>
      <c r="I26" s="14">
        <v>0.76</v>
      </c>
      <c r="J26" s="109">
        <f t="shared" si="0"/>
        <v>15.2</v>
      </c>
      <c r="K26" s="115"/>
    </row>
    <row r="27" spans="1:11" ht="24">
      <c r="A27" s="114"/>
      <c r="B27" s="107">
        <v>20</v>
      </c>
      <c r="C27" s="10" t="s">
        <v>662</v>
      </c>
      <c r="D27" s="118" t="s">
        <v>662</v>
      </c>
      <c r="E27" s="118" t="s">
        <v>25</v>
      </c>
      <c r="F27" s="136" t="s">
        <v>213</v>
      </c>
      <c r="G27" s="137"/>
      <c r="H27" s="11" t="s">
        <v>720</v>
      </c>
      <c r="I27" s="14">
        <v>0.76</v>
      </c>
      <c r="J27" s="109">
        <f t="shared" si="0"/>
        <v>15.2</v>
      </c>
      <c r="K27" s="115"/>
    </row>
    <row r="28" spans="1:11" ht="24">
      <c r="A28" s="114"/>
      <c r="B28" s="107">
        <v>10</v>
      </c>
      <c r="C28" s="10" t="s">
        <v>662</v>
      </c>
      <c r="D28" s="118" t="s">
        <v>662</v>
      </c>
      <c r="E28" s="118" t="s">
        <v>25</v>
      </c>
      <c r="F28" s="136" t="s">
        <v>263</v>
      </c>
      <c r="G28" s="137"/>
      <c r="H28" s="11" t="s">
        <v>720</v>
      </c>
      <c r="I28" s="14">
        <v>0.76</v>
      </c>
      <c r="J28" s="109">
        <f t="shared" si="0"/>
        <v>7.6</v>
      </c>
      <c r="K28" s="115"/>
    </row>
    <row r="29" spans="1:11" ht="24">
      <c r="A29" s="114"/>
      <c r="B29" s="107">
        <v>10</v>
      </c>
      <c r="C29" s="10" t="s">
        <v>662</v>
      </c>
      <c r="D29" s="118" t="s">
        <v>662</v>
      </c>
      <c r="E29" s="118" t="s">
        <v>25</v>
      </c>
      <c r="F29" s="136" t="s">
        <v>214</v>
      </c>
      <c r="G29" s="137"/>
      <c r="H29" s="11" t="s">
        <v>720</v>
      </c>
      <c r="I29" s="14">
        <v>0.76</v>
      </c>
      <c r="J29" s="109">
        <f t="shared" si="0"/>
        <v>7.6</v>
      </c>
      <c r="K29" s="115"/>
    </row>
    <row r="30" spans="1:11" ht="24">
      <c r="A30" s="114"/>
      <c r="B30" s="107">
        <v>10</v>
      </c>
      <c r="C30" s="10" t="s">
        <v>662</v>
      </c>
      <c r="D30" s="118" t="s">
        <v>662</v>
      </c>
      <c r="E30" s="118" t="s">
        <v>25</v>
      </c>
      <c r="F30" s="136" t="s">
        <v>265</v>
      </c>
      <c r="G30" s="137"/>
      <c r="H30" s="11" t="s">
        <v>720</v>
      </c>
      <c r="I30" s="14">
        <v>0.76</v>
      </c>
      <c r="J30" s="109">
        <f t="shared" si="0"/>
        <v>7.6</v>
      </c>
      <c r="K30" s="115"/>
    </row>
    <row r="31" spans="1:11" ht="24">
      <c r="A31" s="114"/>
      <c r="B31" s="107">
        <v>10</v>
      </c>
      <c r="C31" s="10" t="s">
        <v>662</v>
      </c>
      <c r="D31" s="118" t="s">
        <v>662</v>
      </c>
      <c r="E31" s="118" t="s">
        <v>25</v>
      </c>
      <c r="F31" s="136" t="s">
        <v>266</v>
      </c>
      <c r="G31" s="137"/>
      <c r="H31" s="11" t="s">
        <v>720</v>
      </c>
      <c r="I31" s="14">
        <v>0.76</v>
      </c>
      <c r="J31" s="109">
        <f t="shared" si="0"/>
        <v>7.6</v>
      </c>
      <c r="K31" s="115"/>
    </row>
    <row r="32" spans="1:11" ht="24">
      <c r="A32" s="114"/>
      <c r="B32" s="107">
        <v>10</v>
      </c>
      <c r="C32" s="10" t="s">
        <v>662</v>
      </c>
      <c r="D32" s="118" t="s">
        <v>662</v>
      </c>
      <c r="E32" s="118" t="s">
        <v>25</v>
      </c>
      <c r="F32" s="136" t="s">
        <v>267</v>
      </c>
      <c r="G32" s="137"/>
      <c r="H32" s="11" t="s">
        <v>720</v>
      </c>
      <c r="I32" s="14">
        <v>0.76</v>
      </c>
      <c r="J32" s="109">
        <f t="shared" si="0"/>
        <v>7.6</v>
      </c>
      <c r="K32" s="115"/>
    </row>
    <row r="33" spans="1:11" ht="24">
      <c r="A33" s="114"/>
      <c r="B33" s="107">
        <v>10</v>
      </c>
      <c r="C33" s="10" t="s">
        <v>662</v>
      </c>
      <c r="D33" s="118" t="s">
        <v>662</v>
      </c>
      <c r="E33" s="118" t="s">
        <v>25</v>
      </c>
      <c r="F33" s="136" t="s">
        <v>268</v>
      </c>
      <c r="G33" s="137"/>
      <c r="H33" s="11" t="s">
        <v>720</v>
      </c>
      <c r="I33" s="14">
        <v>0.76</v>
      </c>
      <c r="J33" s="109">
        <f t="shared" si="0"/>
        <v>7.6</v>
      </c>
      <c r="K33" s="115"/>
    </row>
    <row r="34" spans="1:11" ht="24">
      <c r="A34" s="114"/>
      <c r="B34" s="107">
        <v>10</v>
      </c>
      <c r="C34" s="10" t="s">
        <v>662</v>
      </c>
      <c r="D34" s="118" t="s">
        <v>662</v>
      </c>
      <c r="E34" s="118" t="s">
        <v>25</v>
      </c>
      <c r="F34" s="136" t="s">
        <v>310</v>
      </c>
      <c r="G34" s="137"/>
      <c r="H34" s="11" t="s">
        <v>720</v>
      </c>
      <c r="I34" s="14">
        <v>0.76</v>
      </c>
      <c r="J34" s="109">
        <f t="shared" si="0"/>
        <v>7.6</v>
      </c>
      <c r="K34" s="115"/>
    </row>
    <row r="35" spans="1:11" ht="24">
      <c r="A35" s="114"/>
      <c r="B35" s="107">
        <v>10</v>
      </c>
      <c r="C35" s="10" t="s">
        <v>662</v>
      </c>
      <c r="D35" s="118" t="s">
        <v>662</v>
      </c>
      <c r="E35" s="118" t="s">
        <v>25</v>
      </c>
      <c r="F35" s="136" t="s">
        <v>269</v>
      </c>
      <c r="G35" s="137"/>
      <c r="H35" s="11" t="s">
        <v>720</v>
      </c>
      <c r="I35" s="14">
        <v>0.76</v>
      </c>
      <c r="J35" s="109">
        <f t="shared" si="0"/>
        <v>7.6</v>
      </c>
      <c r="K35" s="115"/>
    </row>
    <row r="36" spans="1:11" ht="24">
      <c r="A36" s="114"/>
      <c r="B36" s="107">
        <v>10</v>
      </c>
      <c r="C36" s="10" t="s">
        <v>662</v>
      </c>
      <c r="D36" s="118" t="s">
        <v>662</v>
      </c>
      <c r="E36" s="118" t="s">
        <v>25</v>
      </c>
      <c r="F36" s="136" t="s">
        <v>664</v>
      </c>
      <c r="G36" s="137"/>
      <c r="H36" s="11" t="s">
        <v>720</v>
      </c>
      <c r="I36" s="14">
        <v>0.76</v>
      </c>
      <c r="J36" s="109">
        <f t="shared" si="0"/>
        <v>7.6</v>
      </c>
      <c r="K36" s="115"/>
    </row>
    <row r="37" spans="1:11" ht="24">
      <c r="A37" s="114"/>
      <c r="B37" s="107">
        <v>10</v>
      </c>
      <c r="C37" s="10" t="s">
        <v>662</v>
      </c>
      <c r="D37" s="118" t="s">
        <v>662</v>
      </c>
      <c r="E37" s="118" t="s">
        <v>25</v>
      </c>
      <c r="F37" s="136" t="s">
        <v>663</v>
      </c>
      <c r="G37" s="137"/>
      <c r="H37" s="11" t="s">
        <v>720</v>
      </c>
      <c r="I37" s="14">
        <v>0.76</v>
      </c>
      <c r="J37" s="109">
        <f t="shared" si="0"/>
        <v>7.6</v>
      </c>
      <c r="K37" s="115"/>
    </row>
    <row r="38" spans="1:11" ht="24">
      <c r="A38" s="114"/>
      <c r="B38" s="107">
        <v>50</v>
      </c>
      <c r="C38" s="10" t="s">
        <v>662</v>
      </c>
      <c r="D38" s="118" t="s">
        <v>662</v>
      </c>
      <c r="E38" s="118" t="s">
        <v>26</v>
      </c>
      <c r="F38" s="136" t="s">
        <v>107</v>
      </c>
      <c r="G38" s="137"/>
      <c r="H38" s="11" t="s">
        <v>720</v>
      </c>
      <c r="I38" s="14">
        <v>0.76</v>
      </c>
      <c r="J38" s="109">
        <f t="shared" si="0"/>
        <v>38</v>
      </c>
      <c r="K38" s="115"/>
    </row>
    <row r="39" spans="1:11" ht="24">
      <c r="A39" s="114"/>
      <c r="B39" s="107">
        <v>10</v>
      </c>
      <c r="C39" s="10" t="s">
        <v>662</v>
      </c>
      <c r="D39" s="118" t="s">
        <v>662</v>
      </c>
      <c r="E39" s="118" t="s">
        <v>26</v>
      </c>
      <c r="F39" s="136" t="s">
        <v>210</v>
      </c>
      <c r="G39" s="137"/>
      <c r="H39" s="11" t="s">
        <v>720</v>
      </c>
      <c r="I39" s="14">
        <v>0.76</v>
      </c>
      <c r="J39" s="109">
        <f t="shared" si="0"/>
        <v>7.6</v>
      </c>
      <c r="K39" s="115"/>
    </row>
    <row r="40" spans="1:11" ht="24">
      <c r="A40" s="114"/>
      <c r="B40" s="107">
        <v>20</v>
      </c>
      <c r="C40" s="10" t="s">
        <v>662</v>
      </c>
      <c r="D40" s="118" t="s">
        <v>662</v>
      </c>
      <c r="E40" s="118" t="s">
        <v>26</v>
      </c>
      <c r="F40" s="136" t="s">
        <v>213</v>
      </c>
      <c r="G40" s="137"/>
      <c r="H40" s="11" t="s">
        <v>720</v>
      </c>
      <c r="I40" s="14">
        <v>0.76</v>
      </c>
      <c r="J40" s="109">
        <f t="shared" si="0"/>
        <v>15.2</v>
      </c>
      <c r="K40" s="115"/>
    </row>
    <row r="41" spans="1:11" ht="24">
      <c r="A41" s="114"/>
      <c r="B41" s="107">
        <v>10</v>
      </c>
      <c r="C41" s="10" t="s">
        <v>662</v>
      </c>
      <c r="D41" s="118" t="s">
        <v>662</v>
      </c>
      <c r="E41" s="118" t="s">
        <v>26</v>
      </c>
      <c r="F41" s="136" t="s">
        <v>263</v>
      </c>
      <c r="G41" s="137"/>
      <c r="H41" s="11" t="s">
        <v>720</v>
      </c>
      <c r="I41" s="14">
        <v>0.76</v>
      </c>
      <c r="J41" s="109">
        <f t="shared" si="0"/>
        <v>7.6</v>
      </c>
      <c r="K41" s="115"/>
    </row>
    <row r="42" spans="1:11" ht="24">
      <c r="A42" s="114"/>
      <c r="B42" s="107">
        <v>10</v>
      </c>
      <c r="C42" s="10" t="s">
        <v>662</v>
      </c>
      <c r="D42" s="118" t="s">
        <v>662</v>
      </c>
      <c r="E42" s="118" t="s">
        <v>26</v>
      </c>
      <c r="F42" s="136" t="s">
        <v>214</v>
      </c>
      <c r="G42" s="137"/>
      <c r="H42" s="11" t="s">
        <v>720</v>
      </c>
      <c r="I42" s="14">
        <v>0.76</v>
      </c>
      <c r="J42" s="109">
        <f t="shared" si="0"/>
        <v>7.6</v>
      </c>
      <c r="K42" s="115"/>
    </row>
    <row r="43" spans="1:11" ht="24">
      <c r="A43" s="114"/>
      <c r="B43" s="107">
        <v>10</v>
      </c>
      <c r="C43" s="10" t="s">
        <v>662</v>
      </c>
      <c r="D43" s="118" t="s">
        <v>662</v>
      </c>
      <c r="E43" s="118" t="s">
        <v>26</v>
      </c>
      <c r="F43" s="136" t="s">
        <v>265</v>
      </c>
      <c r="G43" s="137"/>
      <c r="H43" s="11" t="s">
        <v>720</v>
      </c>
      <c r="I43" s="14">
        <v>0.76</v>
      </c>
      <c r="J43" s="109">
        <f t="shared" si="0"/>
        <v>7.6</v>
      </c>
      <c r="K43" s="115"/>
    </row>
    <row r="44" spans="1:11" ht="24">
      <c r="A44" s="114"/>
      <c r="B44" s="107">
        <v>10</v>
      </c>
      <c r="C44" s="10" t="s">
        <v>662</v>
      </c>
      <c r="D44" s="118" t="s">
        <v>662</v>
      </c>
      <c r="E44" s="118" t="s">
        <v>26</v>
      </c>
      <c r="F44" s="136" t="s">
        <v>266</v>
      </c>
      <c r="G44" s="137"/>
      <c r="H44" s="11" t="s">
        <v>720</v>
      </c>
      <c r="I44" s="14">
        <v>0.76</v>
      </c>
      <c r="J44" s="109">
        <f t="shared" si="0"/>
        <v>7.6</v>
      </c>
      <c r="K44" s="115"/>
    </row>
    <row r="45" spans="1:11" ht="24">
      <c r="A45" s="114"/>
      <c r="B45" s="107">
        <v>10</v>
      </c>
      <c r="C45" s="10" t="s">
        <v>662</v>
      </c>
      <c r="D45" s="118" t="s">
        <v>662</v>
      </c>
      <c r="E45" s="118" t="s">
        <v>26</v>
      </c>
      <c r="F45" s="136" t="s">
        <v>267</v>
      </c>
      <c r="G45" s="137"/>
      <c r="H45" s="11" t="s">
        <v>720</v>
      </c>
      <c r="I45" s="14">
        <v>0.76</v>
      </c>
      <c r="J45" s="109">
        <f t="shared" si="0"/>
        <v>7.6</v>
      </c>
      <c r="K45" s="115"/>
    </row>
    <row r="46" spans="1:11" ht="24">
      <c r="A46" s="114"/>
      <c r="B46" s="107">
        <v>10</v>
      </c>
      <c r="C46" s="10" t="s">
        <v>662</v>
      </c>
      <c r="D46" s="118" t="s">
        <v>662</v>
      </c>
      <c r="E46" s="118" t="s">
        <v>26</v>
      </c>
      <c r="F46" s="136" t="s">
        <v>268</v>
      </c>
      <c r="G46" s="137"/>
      <c r="H46" s="11" t="s">
        <v>720</v>
      </c>
      <c r="I46" s="14">
        <v>0.76</v>
      </c>
      <c r="J46" s="109">
        <f t="shared" si="0"/>
        <v>7.6</v>
      </c>
      <c r="K46" s="115"/>
    </row>
    <row r="47" spans="1:11" ht="24">
      <c r="A47" s="114"/>
      <c r="B47" s="107">
        <v>10</v>
      </c>
      <c r="C47" s="10" t="s">
        <v>662</v>
      </c>
      <c r="D47" s="118" t="s">
        <v>662</v>
      </c>
      <c r="E47" s="118" t="s">
        <v>26</v>
      </c>
      <c r="F47" s="136" t="s">
        <v>310</v>
      </c>
      <c r="G47" s="137"/>
      <c r="H47" s="11" t="s">
        <v>720</v>
      </c>
      <c r="I47" s="14">
        <v>0.76</v>
      </c>
      <c r="J47" s="109">
        <f t="shared" si="0"/>
        <v>7.6</v>
      </c>
      <c r="K47" s="115"/>
    </row>
    <row r="48" spans="1:11" ht="24">
      <c r="A48" s="114"/>
      <c r="B48" s="107">
        <v>10</v>
      </c>
      <c r="C48" s="10" t="s">
        <v>662</v>
      </c>
      <c r="D48" s="118" t="s">
        <v>662</v>
      </c>
      <c r="E48" s="118" t="s">
        <v>26</v>
      </c>
      <c r="F48" s="136" t="s">
        <v>269</v>
      </c>
      <c r="G48" s="137"/>
      <c r="H48" s="11" t="s">
        <v>720</v>
      </c>
      <c r="I48" s="14">
        <v>0.76</v>
      </c>
      <c r="J48" s="109">
        <f t="shared" si="0"/>
        <v>7.6</v>
      </c>
      <c r="K48" s="115"/>
    </row>
    <row r="49" spans="1:11" ht="24">
      <c r="A49" s="114"/>
      <c r="B49" s="107">
        <v>10</v>
      </c>
      <c r="C49" s="10" t="s">
        <v>662</v>
      </c>
      <c r="D49" s="118" t="s">
        <v>662</v>
      </c>
      <c r="E49" s="118" t="s">
        <v>26</v>
      </c>
      <c r="F49" s="136" t="s">
        <v>664</v>
      </c>
      <c r="G49" s="137"/>
      <c r="H49" s="11" t="s">
        <v>720</v>
      </c>
      <c r="I49" s="14">
        <v>0.76</v>
      </c>
      <c r="J49" s="109">
        <f t="shared" si="0"/>
        <v>7.6</v>
      </c>
      <c r="K49" s="115"/>
    </row>
    <row r="50" spans="1:11" ht="24">
      <c r="A50" s="114"/>
      <c r="B50" s="107">
        <v>10</v>
      </c>
      <c r="C50" s="10" t="s">
        <v>662</v>
      </c>
      <c r="D50" s="118" t="s">
        <v>662</v>
      </c>
      <c r="E50" s="118" t="s">
        <v>26</v>
      </c>
      <c r="F50" s="136" t="s">
        <v>663</v>
      </c>
      <c r="G50" s="137"/>
      <c r="H50" s="11" t="s">
        <v>720</v>
      </c>
      <c r="I50" s="14">
        <v>0.76</v>
      </c>
      <c r="J50" s="109">
        <f t="shared" si="0"/>
        <v>7.6</v>
      </c>
      <c r="K50" s="115"/>
    </row>
    <row r="51" spans="1:11" ht="24">
      <c r="A51" s="114"/>
      <c r="B51" s="107">
        <v>200</v>
      </c>
      <c r="C51" s="10" t="s">
        <v>662</v>
      </c>
      <c r="D51" s="118" t="s">
        <v>662</v>
      </c>
      <c r="E51" s="118" t="s">
        <v>27</v>
      </c>
      <c r="F51" s="136" t="s">
        <v>107</v>
      </c>
      <c r="G51" s="137"/>
      <c r="H51" s="11" t="s">
        <v>720</v>
      </c>
      <c r="I51" s="14">
        <v>0.76</v>
      </c>
      <c r="J51" s="109">
        <f t="shared" si="0"/>
        <v>152</v>
      </c>
      <c r="K51" s="115"/>
    </row>
    <row r="52" spans="1:11" ht="24">
      <c r="A52" s="114"/>
      <c r="B52" s="107">
        <v>20</v>
      </c>
      <c r="C52" s="10" t="s">
        <v>662</v>
      </c>
      <c r="D52" s="118" t="s">
        <v>662</v>
      </c>
      <c r="E52" s="118" t="s">
        <v>28</v>
      </c>
      <c r="F52" s="136" t="s">
        <v>107</v>
      </c>
      <c r="G52" s="137"/>
      <c r="H52" s="11" t="s">
        <v>720</v>
      </c>
      <c r="I52" s="14">
        <v>0.76</v>
      </c>
      <c r="J52" s="109">
        <f t="shared" si="0"/>
        <v>15.2</v>
      </c>
      <c r="K52" s="115"/>
    </row>
    <row r="53" spans="1:11" ht="24">
      <c r="A53" s="114"/>
      <c r="B53" s="107">
        <v>1</v>
      </c>
      <c r="C53" s="10" t="s">
        <v>721</v>
      </c>
      <c r="D53" s="118" t="s">
        <v>721</v>
      </c>
      <c r="E53" s="118"/>
      <c r="F53" s="136"/>
      <c r="G53" s="137"/>
      <c r="H53" s="11" t="s">
        <v>722</v>
      </c>
      <c r="I53" s="14">
        <v>43.96</v>
      </c>
      <c r="J53" s="109">
        <f t="shared" si="0"/>
        <v>43.96</v>
      </c>
      <c r="K53" s="115"/>
    </row>
    <row r="54" spans="1:11" ht="36">
      <c r="A54" s="114"/>
      <c r="B54" s="107">
        <v>20</v>
      </c>
      <c r="C54" s="10" t="s">
        <v>723</v>
      </c>
      <c r="D54" s="118" t="s">
        <v>752</v>
      </c>
      <c r="E54" s="118" t="s">
        <v>572</v>
      </c>
      <c r="F54" s="136" t="s">
        <v>272</v>
      </c>
      <c r="G54" s="137"/>
      <c r="H54" s="11" t="s">
        <v>724</v>
      </c>
      <c r="I54" s="14">
        <v>0.52</v>
      </c>
      <c r="J54" s="109">
        <f t="shared" si="0"/>
        <v>10.4</v>
      </c>
      <c r="K54" s="115"/>
    </row>
    <row r="55" spans="1:11" ht="36">
      <c r="A55" s="114"/>
      <c r="B55" s="107">
        <v>20</v>
      </c>
      <c r="C55" s="10" t="s">
        <v>723</v>
      </c>
      <c r="D55" s="118" t="s">
        <v>753</v>
      </c>
      <c r="E55" s="118" t="s">
        <v>725</v>
      </c>
      <c r="F55" s="136" t="s">
        <v>272</v>
      </c>
      <c r="G55" s="137"/>
      <c r="H55" s="11" t="s">
        <v>724</v>
      </c>
      <c r="I55" s="14">
        <v>0.52</v>
      </c>
      <c r="J55" s="109">
        <f t="shared" ref="J55:J86" si="1">I55*B55</f>
        <v>10.4</v>
      </c>
      <c r="K55" s="115"/>
    </row>
    <row r="56" spans="1:11" ht="45.95" customHeight="1">
      <c r="A56" s="114"/>
      <c r="B56" s="107">
        <v>20</v>
      </c>
      <c r="C56" s="10" t="s">
        <v>726</v>
      </c>
      <c r="D56" s="118" t="s">
        <v>726</v>
      </c>
      <c r="E56" s="118" t="s">
        <v>273</v>
      </c>
      <c r="F56" s="136"/>
      <c r="G56" s="137"/>
      <c r="H56" s="11" t="s">
        <v>727</v>
      </c>
      <c r="I56" s="14">
        <v>0.76</v>
      </c>
      <c r="J56" s="109">
        <f t="shared" si="1"/>
        <v>15.2</v>
      </c>
      <c r="K56" s="115"/>
    </row>
    <row r="57" spans="1:11" ht="45.95" customHeight="1">
      <c r="A57" s="114"/>
      <c r="B57" s="107">
        <v>80</v>
      </c>
      <c r="C57" s="10" t="s">
        <v>726</v>
      </c>
      <c r="D57" s="118" t="s">
        <v>726</v>
      </c>
      <c r="E57" s="118" t="s">
        <v>272</v>
      </c>
      <c r="F57" s="136"/>
      <c r="G57" s="137"/>
      <c r="H57" s="11" t="s">
        <v>727</v>
      </c>
      <c r="I57" s="14">
        <v>0.76</v>
      </c>
      <c r="J57" s="109">
        <f t="shared" si="1"/>
        <v>60.8</v>
      </c>
      <c r="K57" s="115"/>
    </row>
    <row r="58" spans="1:11" ht="36">
      <c r="A58" s="114"/>
      <c r="B58" s="107">
        <v>50</v>
      </c>
      <c r="C58" s="10" t="s">
        <v>728</v>
      </c>
      <c r="D58" s="118" t="s">
        <v>754</v>
      </c>
      <c r="E58" s="118" t="s">
        <v>25</v>
      </c>
      <c r="F58" s="136" t="s">
        <v>239</v>
      </c>
      <c r="G58" s="137"/>
      <c r="H58" s="11" t="s">
        <v>729</v>
      </c>
      <c r="I58" s="14">
        <v>1.21</v>
      </c>
      <c r="J58" s="109">
        <f t="shared" si="1"/>
        <v>60.5</v>
      </c>
      <c r="K58" s="115"/>
    </row>
    <row r="59" spans="1:11" ht="36">
      <c r="A59" s="114"/>
      <c r="B59" s="107">
        <v>20</v>
      </c>
      <c r="C59" s="10" t="s">
        <v>728</v>
      </c>
      <c r="D59" s="118" t="s">
        <v>754</v>
      </c>
      <c r="E59" s="118" t="s">
        <v>25</v>
      </c>
      <c r="F59" s="136" t="s">
        <v>348</v>
      </c>
      <c r="G59" s="137"/>
      <c r="H59" s="11" t="s">
        <v>729</v>
      </c>
      <c r="I59" s="14">
        <v>1.21</v>
      </c>
      <c r="J59" s="109">
        <f t="shared" si="1"/>
        <v>24.2</v>
      </c>
      <c r="K59" s="115"/>
    </row>
    <row r="60" spans="1:11" ht="36">
      <c r="A60" s="114"/>
      <c r="B60" s="107">
        <v>20</v>
      </c>
      <c r="C60" s="10" t="s">
        <v>728</v>
      </c>
      <c r="D60" s="118" t="s">
        <v>754</v>
      </c>
      <c r="E60" s="118" t="s">
        <v>25</v>
      </c>
      <c r="F60" s="136" t="s">
        <v>528</v>
      </c>
      <c r="G60" s="137"/>
      <c r="H60" s="11" t="s">
        <v>729</v>
      </c>
      <c r="I60" s="14">
        <v>1.21</v>
      </c>
      <c r="J60" s="109">
        <f t="shared" si="1"/>
        <v>24.2</v>
      </c>
      <c r="K60" s="115"/>
    </row>
    <row r="61" spans="1:11" ht="36">
      <c r="A61" s="114"/>
      <c r="B61" s="107">
        <v>20</v>
      </c>
      <c r="C61" s="10" t="s">
        <v>728</v>
      </c>
      <c r="D61" s="118" t="s">
        <v>754</v>
      </c>
      <c r="E61" s="118" t="s">
        <v>25</v>
      </c>
      <c r="F61" s="136" t="s">
        <v>730</v>
      </c>
      <c r="G61" s="137"/>
      <c r="H61" s="11" t="s">
        <v>729</v>
      </c>
      <c r="I61" s="14">
        <v>1.21</v>
      </c>
      <c r="J61" s="109">
        <f t="shared" si="1"/>
        <v>24.2</v>
      </c>
      <c r="K61" s="115"/>
    </row>
    <row r="62" spans="1:11" ht="36">
      <c r="A62" s="114"/>
      <c r="B62" s="107">
        <v>20</v>
      </c>
      <c r="C62" s="10" t="s">
        <v>728</v>
      </c>
      <c r="D62" s="118" t="s">
        <v>754</v>
      </c>
      <c r="E62" s="118" t="s">
        <v>25</v>
      </c>
      <c r="F62" s="136" t="s">
        <v>731</v>
      </c>
      <c r="G62" s="137"/>
      <c r="H62" s="11" t="s">
        <v>729</v>
      </c>
      <c r="I62" s="14">
        <v>1.21</v>
      </c>
      <c r="J62" s="109">
        <f t="shared" si="1"/>
        <v>24.2</v>
      </c>
      <c r="K62" s="115"/>
    </row>
    <row r="63" spans="1:11" ht="36">
      <c r="A63" s="114"/>
      <c r="B63" s="107">
        <v>20</v>
      </c>
      <c r="C63" s="10" t="s">
        <v>728</v>
      </c>
      <c r="D63" s="118" t="s">
        <v>754</v>
      </c>
      <c r="E63" s="118" t="s">
        <v>25</v>
      </c>
      <c r="F63" s="136" t="s">
        <v>732</v>
      </c>
      <c r="G63" s="137"/>
      <c r="H63" s="11" t="s">
        <v>729</v>
      </c>
      <c r="I63" s="14">
        <v>1.21</v>
      </c>
      <c r="J63" s="109">
        <f t="shared" si="1"/>
        <v>24.2</v>
      </c>
      <c r="K63" s="115"/>
    </row>
    <row r="64" spans="1:11" ht="24">
      <c r="A64" s="114"/>
      <c r="B64" s="107">
        <v>300</v>
      </c>
      <c r="C64" s="10" t="s">
        <v>733</v>
      </c>
      <c r="D64" s="118" t="s">
        <v>733</v>
      </c>
      <c r="E64" s="118" t="s">
        <v>107</v>
      </c>
      <c r="F64" s="136"/>
      <c r="G64" s="137"/>
      <c r="H64" s="11" t="s">
        <v>734</v>
      </c>
      <c r="I64" s="14">
        <v>0.23</v>
      </c>
      <c r="J64" s="109">
        <f t="shared" si="1"/>
        <v>69</v>
      </c>
      <c r="K64" s="115"/>
    </row>
    <row r="65" spans="1:11" ht="24">
      <c r="A65" s="114"/>
      <c r="B65" s="107">
        <v>100</v>
      </c>
      <c r="C65" s="10" t="s">
        <v>733</v>
      </c>
      <c r="D65" s="118" t="s">
        <v>733</v>
      </c>
      <c r="E65" s="118" t="s">
        <v>210</v>
      </c>
      <c r="F65" s="136"/>
      <c r="G65" s="137"/>
      <c r="H65" s="11" t="s">
        <v>734</v>
      </c>
      <c r="I65" s="14">
        <v>0.23</v>
      </c>
      <c r="J65" s="109">
        <f t="shared" si="1"/>
        <v>23</v>
      </c>
      <c r="K65" s="115"/>
    </row>
    <row r="66" spans="1:11" ht="24">
      <c r="A66" s="114"/>
      <c r="B66" s="107">
        <v>200</v>
      </c>
      <c r="C66" s="10" t="s">
        <v>735</v>
      </c>
      <c r="D66" s="118" t="s">
        <v>735</v>
      </c>
      <c r="E66" s="118" t="s">
        <v>272</v>
      </c>
      <c r="F66" s="136" t="s">
        <v>107</v>
      </c>
      <c r="G66" s="137"/>
      <c r="H66" s="11" t="s">
        <v>736</v>
      </c>
      <c r="I66" s="14">
        <v>0.42</v>
      </c>
      <c r="J66" s="109">
        <f t="shared" si="1"/>
        <v>84</v>
      </c>
      <c r="K66" s="115"/>
    </row>
    <row r="67" spans="1:11" ht="12.95" customHeight="1">
      <c r="A67" s="114"/>
      <c r="B67" s="107">
        <v>20</v>
      </c>
      <c r="C67" s="10" t="s">
        <v>65</v>
      </c>
      <c r="D67" s="118" t="s">
        <v>65</v>
      </c>
      <c r="E67" s="118" t="s">
        <v>23</v>
      </c>
      <c r="F67" s="136"/>
      <c r="G67" s="137"/>
      <c r="H67" s="11" t="s">
        <v>737</v>
      </c>
      <c r="I67" s="14">
        <v>1.53</v>
      </c>
      <c r="J67" s="109">
        <f t="shared" si="1"/>
        <v>30.6</v>
      </c>
      <c r="K67" s="115"/>
    </row>
    <row r="68" spans="1:11" ht="12.95" customHeight="1">
      <c r="A68" s="114"/>
      <c r="B68" s="107">
        <v>20</v>
      </c>
      <c r="C68" s="10" t="s">
        <v>65</v>
      </c>
      <c r="D68" s="118" t="s">
        <v>65</v>
      </c>
      <c r="E68" s="118" t="s">
        <v>25</v>
      </c>
      <c r="F68" s="136"/>
      <c r="G68" s="137"/>
      <c r="H68" s="11" t="s">
        <v>737</v>
      </c>
      <c r="I68" s="14">
        <v>1.53</v>
      </c>
      <c r="J68" s="109">
        <f t="shared" si="1"/>
        <v>30.6</v>
      </c>
      <c r="K68" s="115"/>
    </row>
    <row r="69" spans="1:11" ht="12.95" customHeight="1">
      <c r="A69" s="114"/>
      <c r="B69" s="107">
        <v>30</v>
      </c>
      <c r="C69" s="10" t="s">
        <v>65</v>
      </c>
      <c r="D69" s="118" t="s">
        <v>65</v>
      </c>
      <c r="E69" s="118" t="s">
        <v>26</v>
      </c>
      <c r="F69" s="136"/>
      <c r="G69" s="137"/>
      <c r="H69" s="11" t="s">
        <v>737</v>
      </c>
      <c r="I69" s="14">
        <v>1.53</v>
      </c>
      <c r="J69" s="109">
        <f t="shared" si="1"/>
        <v>45.9</v>
      </c>
      <c r="K69" s="115"/>
    </row>
    <row r="70" spans="1:11">
      <c r="A70" s="114"/>
      <c r="B70" s="107">
        <v>20</v>
      </c>
      <c r="C70" s="10" t="s">
        <v>68</v>
      </c>
      <c r="D70" s="118" t="s">
        <v>68</v>
      </c>
      <c r="E70" s="118" t="s">
        <v>23</v>
      </c>
      <c r="F70" s="136" t="s">
        <v>272</v>
      </c>
      <c r="G70" s="137"/>
      <c r="H70" s="11" t="s">
        <v>738</v>
      </c>
      <c r="I70" s="14">
        <v>1.87</v>
      </c>
      <c r="J70" s="109">
        <f t="shared" si="1"/>
        <v>37.400000000000006</v>
      </c>
      <c r="K70" s="115"/>
    </row>
    <row r="71" spans="1:11">
      <c r="A71" s="114"/>
      <c r="B71" s="107">
        <v>25</v>
      </c>
      <c r="C71" s="10" t="s">
        <v>68</v>
      </c>
      <c r="D71" s="118" t="s">
        <v>68</v>
      </c>
      <c r="E71" s="118" t="s">
        <v>26</v>
      </c>
      <c r="F71" s="136" t="s">
        <v>272</v>
      </c>
      <c r="G71" s="137"/>
      <c r="H71" s="11" t="s">
        <v>738</v>
      </c>
      <c r="I71" s="14">
        <v>1.87</v>
      </c>
      <c r="J71" s="109">
        <f t="shared" si="1"/>
        <v>46.75</v>
      </c>
      <c r="K71" s="115"/>
    </row>
    <row r="72" spans="1:11" ht="24">
      <c r="A72" s="114"/>
      <c r="B72" s="107">
        <v>100</v>
      </c>
      <c r="C72" s="10" t="s">
        <v>739</v>
      </c>
      <c r="D72" s="118" t="s">
        <v>739</v>
      </c>
      <c r="E72" s="118" t="s">
        <v>23</v>
      </c>
      <c r="F72" s="136"/>
      <c r="G72" s="137"/>
      <c r="H72" s="11" t="s">
        <v>740</v>
      </c>
      <c r="I72" s="14">
        <v>0.23</v>
      </c>
      <c r="J72" s="109">
        <f t="shared" si="1"/>
        <v>23</v>
      </c>
      <c r="K72" s="115"/>
    </row>
    <row r="73" spans="1:11" ht="24">
      <c r="A73" s="114"/>
      <c r="B73" s="107">
        <v>200</v>
      </c>
      <c r="C73" s="10" t="s">
        <v>739</v>
      </c>
      <c r="D73" s="118" t="s">
        <v>739</v>
      </c>
      <c r="E73" s="118" t="s">
        <v>651</v>
      </c>
      <c r="F73" s="136"/>
      <c r="G73" s="137"/>
      <c r="H73" s="11" t="s">
        <v>740</v>
      </c>
      <c r="I73" s="14">
        <v>0.23</v>
      </c>
      <c r="J73" s="109">
        <f t="shared" si="1"/>
        <v>46</v>
      </c>
      <c r="K73" s="115"/>
    </row>
    <row r="74" spans="1:11" ht="24">
      <c r="A74" s="114"/>
      <c r="B74" s="107">
        <v>200</v>
      </c>
      <c r="C74" s="10" t="s">
        <v>739</v>
      </c>
      <c r="D74" s="118" t="s">
        <v>739</v>
      </c>
      <c r="E74" s="118" t="s">
        <v>25</v>
      </c>
      <c r="F74" s="136"/>
      <c r="G74" s="137"/>
      <c r="H74" s="11" t="s">
        <v>740</v>
      </c>
      <c r="I74" s="14">
        <v>0.23</v>
      </c>
      <c r="J74" s="109">
        <f t="shared" si="1"/>
        <v>46</v>
      </c>
      <c r="K74" s="115"/>
    </row>
    <row r="75" spans="1:11" ht="24">
      <c r="A75" s="114"/>
      <c r="B75" s="107">
        <v>100</v>
      </c>
      <c r="C75" s="10" t="s">
        <v>739</v>
      </c>
      <c r="D75" s="118" t="s">
        <v>739</v>
      </c>
      <c r="E75" s="118" t="s">
        <v>67</v>
      </c>
      <c r="F75" s="136"/>
      <c r="G75" s="137"/>
      <c r="H75" s="11" t="s">
        <v>740</v>
      </c>
      <c r="I75" s="14">
        <v>0.23</v>
      </c>
      <c r="J75" s="109">
        <f t="shared" si="1"/>
        <v>23</v>
      </c>
      <c r="K75" s="115"/>
    </row>
    <row r="76" spans="1:11" ht="12.95" customHeight="1">
      <c r="A76" s="114"/>
      <c r="B76" s="107">
        <v>50</v>
      </c>
      <c r="C76" s="10" t="s">
        <v>98</v>
      </c>
      <c r="D76" s="118" t="s">
        <v>98</v>
      </c>
      <c r="E76" s="118" t="s">
        <v>23</v>
      </c>
      <c r="F76" s="136" t="s">
        <v>273</v>
      </c>
      <c r="G76" s="137"/>
      <c r="H76" s="11" t="s">
        <v>741</v>
      </c>
      <c r="I76" s="14">
        <v>0.56999999999999995</v>
      </c>
      <c r="J76" s="109">
        <f t="shared" si="1"/>
        <v>28.499999999999996</v>
      </c>
      <c r="K76" s="115"/>
    </row>
    <row r="77" spans="1:11" ht="12.95" customHeight="1">
      <c r="A77" s="114"/>
      <c r="B77" s="107">
        <v>100</v>
      </c>
      <c r="C77" s="10" t="s">
        <v>98</v>
      </c>
      <c r="D77" s="118" t="s">
        <v>98</v>
      </c>
      <c r="E77" s="118" t="s">
        <v>23</v>
      </c>
      <c r="F77" s="136" t="s">
        <v>272</v>
      </c>
      <c r="G77" s="137"/>
      <c r="H77" s="11" t="s">
        <v>741</v>
      </c>
      <c r="I77" s="14">
        <v>0.56999999999999995</v>
      </c>
      <c r="J77" s="109">
        <f t="shared" si="1"/>
        <v>56.999999999999993</v>
      </c>
      <c r="K77" s="115"/>
    </row>
    <row r="78" spans="1:11" ht="12.95" customHeight="1">
      <c r="A78" s="114"/>
      <c r="B78" s="107">
        <v>50</v>
      </c>
      <c r="C78" s="10" t="s">
        <v>98</v>
      </c>
      <c r="D78" s="118" t="s">
        <v>98</v>
      </c>
      <c r="E78" s="118" t="s">
        <v>25</v>
      </c>
      <c r="F78" s="136" t="s">
        <v>273</v>
      </c>
      <c r="G78" s="137"/>
      <c r="H78" s="11" t="s">
        <v>741</v>
      </c>
      <c r="I78" s="14">
        <v>0.56999999999999995</v>
      </c>
      <c r="J78" s="109">
        <f t="shared" si="1"/>
        <v>28.499999999999996</v>
      </c>
      <c r="K78" s="115"/>
    </row>
    <row r="79" spans="1:11" ht="12.95" customHeight="1">
      <c r="A79" s="114"/>
      <c r="B79" s="107">
        <v>150</v>
      </c>
      <c r="C79" s="10" t="s">
        <v>98</v>
      </c>
      <c r="D79" s="118" t="s">
        <v>98</v>
      </c>
      <c r="E79" s="118" t="s">
        <v>25</v>
      </c>
      <c r="F79" s="136" t="s">
        <v>272</v>
      </c>
      <c r="G79" s="137"/>
      <c r="H79" s="11" t="s">
        <v>741</v>
      </c>
      <c r="I79" s="14">
        <v>0.56999999999999995</v>
      </c>
      <c r="J79" s="109">
        <f t="shared" si="1"/>
        <v>85.499999999999986</v>
      </c>
      <c r="K79" s="115"/>
    </row>
    <row r="80" spans="1:11" ht="24" customHeight="1">
      <c r="A80" s="114"/>
      <c r="B80" s="107">
        <v>50</v>
      </c>
      <c r="C80" s="10" t="s">
        <v>742</v>
      </c>
      <c r="D80" s="118" t="s">
        <v>742</v>
      </c>
      <c r="E80" s="118" t="s">
        <v>107</v>
      </c>
      <c r="F80" s="136"/>
      <c r="G80" s="137"/>
      <c r="H80" s="11" t="s">
        <v>743</v>
      </c>
      <c r="I80" s="14">
        <v>0.67</v>
      </c>
      <c r="J80" s="109">
        <f t="shared" si="1"/>
        <v>33.5</v>
      </c>
      <c r="K80" s="115"/>
    </row>
    <row r="81" spans="1:11" ht="48">
      <c r="A81" s="114"/>
      <c r="B81" s="107">
        <v>150</v>
      </c>
      <c r="C81" s="10" t="s">
        <v>744</v>
      </c>
      <c r="D81" s="118" t="s">
        <v>744</v>
      </c>
      <c r="E81" s="118" t="s">
        <v>107</v>
      </c>
      <c r="F81" s="136"/>
      <c r="G81" s="137"/>
      <c r="H81" s="11" t="s">
        <v>745</v>
      </c>
      <c r="I81" s="14">
        <v>0.76</v>
      </c>
      <c r="J81" s="109">
        <f t="shared" si="1"/>
        <v>114</v>
      </c>
      <c r="K81" s="115"/>
    </row>
    <row r="82" spans="1:11" ht="48">
      <c r="A82" s="114"/>
      <c r="B82" s="107">
        <v>20</v>
      </c>
      <c r="C82" s="10" t="s">
        <v>744</v>
      </c>
      <c r="D82" s="118" t="s">
        <v>744</v>
      </c>
      <c r="E82" s="118" t="s">
        <v>210</v>
      </c>
      <c r="F82" s="136"/>
      <c r="G82" s="137"/>
      <c r="H82" s="11" t="s">
        <v>745</v>
      </c>
      <c r="I82" s="14">
        <v>0.76</v>
      </c>
      <c r="J82" s="109">
        <f t="shared" si="1"/>
        <v>15.2</v>
      </c>
      <c r="K82" s="115"/>
    </row>
    <row r="83" spans="1:11" ht="48">
      <c r="A83" s="114"/>
      <c r="B83" s="107">
        <v>10</v>
      </c>
      <c r="C83" s="10" t="s">
        <v>744</v>
      </c>
      <c r="D83" s="118" t="s">
        <v>744</v>
      </c>
      <c r="E83" s="118" t="s">
        <v>263</v>
      </c>
      <c r="F83" s="136"/>
      <c r="G83" s="137"/>
      <c r="H83" s="11" t="s">
        <v>745</v>
      </c>
      <c r="I83" s="14">
        <v>0.76</v>
      </c>
      <c r="J83" s="109">
        <f t="shared" si="1"/>
        <v>7.6</v>
      </c>
      <c r="K83" s="115"/>
    </row>
    <row r="84" spans="1:11" ht="48">
      <c r="A84" s="114"/>
      <c r="B84" s="107">
        <v>10</v>
      </c>
      <c r="C84" s="10" t="s">
        <v>744</v>
      </c>
      <c r="D84" s="118" t="s">
        <v>744</v>
      </c>
      <c r="E84" s="118" t="s">
        <v>265</v>
      </c>
      <c r="F84" s="136"/>
      <c r="G84" s="137"/>
      <c r="H84" s="11" t="s">
        <v>745</v>
      </c>
      <c r="I84" s="14">
        <v>0.76</v>
      </c>
      <c r="J84" s="109">
        <f t="shared" si="1"/>
        <v>7.6</v>
      </c>
      <c r="K84" s="115"/>
    </row>
    <row r="85" spans="1:11" ht="48">
      <c r="A85" s="114"/>
      <c r="B85" s="107">
        <v>10</v>
      </c>
      <c r="C85" s="10" t="s">
        <v>744</v>
      </c>
      <c r="D85" s="118" t="s">
        <v>744</v>
      </c>
      <c r="E85" s="118" t="s">
        <v>266</v>
      </c>
      <c r="F85" s="136"/>
      <c r="G85" s="137"/>
      <c r="H85" s="11" t="s">
        <v>745</v>
      </c>
      <c r="I85" s="14">
        <v>0.76</v>
      </c>
      <c r="J85" s="109">
        <f t="shared" si="1"/>
        <v>7.6</v>
      </c>
      <c r="K85" s="115"/>
    </row>
    <row r="86" spans="1:11" ht="48">
      <c r="A86" s="114"/>
      <c r="B86" s="107">
        <v>10</v>
      </c>
      <c r="C86" s="10" t="s">
        <v>744</v>
      </c>
      <c r="D86" s="118" t="s">
        <v>744</v>
      </c>
      <c r="E86" s="118" t="s">
        <v>311</v>
      </c>
      <c r="F86" s="136"/>
      <c r="G86" s="137"/>
      <c r="H86" s="11" t="s">
        <v>745</v>
      </c>
      <c r="I86" s="14">
        <v>0.76</v>
      </c>
      <c r="J86" s="109">
        <f t="shared" si="1"/>
        <v>7.6</v>
      </c>
      <c r="K86" s="115"/>
    </row>
    <row r="87" spans="1:11" ht="36">
      <c r="A87" s="114"/>
      <c r="B87" s="107">
        <v>50</v>
      </c>
      <c r="C87" s="10" t="s">
        <v>746</v>
      </c>
      <c r="D87" s="118" t="s">
        <v>755</v>
      </c>
      <c r="E87" s="118" t="s">
        <v>231</v>
      </c>
      <c r="F87" s="136" t="s">
        <v>239</v>
      </c>
      <c r="G87" s="137"/>
      <c r="H87" s="11" t="s">
        <v>747</v>
      </c>
      <c r="I87" s="14">
        <v>1.2</v>
      </c>
      <c r="J87" s="109">
        <f t="shared" ref="J87:J98" si="2">I87*B87</f>
        <v>60</v>
      </c>
      <c r="K87" s="115"/>
    </row>
    <row r="88" spans="1:11" ht="36">
      <c r="A88" s="114"/>
      <c r="B88" s="107">
        <v>20</v>
      </c>
      <c r="C88" s="10" t="s">
        <v>746</v>
      </c>
      <c r="D88" s="118" t="s">
        <v>755</v>
      </c>
      <c r="E88" s="118" t="s">
        <v>231</v>
      </c>
      <c r="F88" s="136" t="s">
        <v>348</v>
      </c>
      <c r="G88" s="137"/>
      <c r="H88" s="11" t="s">
        <v>747</v>
      </c>
      <c r="I88" s="14">
        <v>1.2</v>
      </c>
      <c r="J88" s="109">
        <f t="shared" si="2"/>
        <v>24</v>
      </c>
      <c r="K88" s="115"/>
    </row>
    <row r="89" spans="1:11" ht="36">
      <c r="A89" s="114"/>
      <c r="B89" s="107">
        <v>20</v>
      </c>
      <c r="C89" s="10" t="s">
        <v>746</v>
      </c>
      <c r="D89" s="118" t="s">
        <v>755</v>
      </c>
      <c r="E89" s="118" t="s">
        <v>231</v>
      </c>
      <c r="F89" s="136" t="s">
        <v>528</v>
      </c>
      <c r="G89" s="137"/>
      <c r="H89" s="11" t="s">
        <v>747</v>
      </c>
      <c r="I89" s="14">
        <v>1.2</v>
      </c>
      <c r="J89" s="109">
        <f t="shared" si="2"/>
        <v>24</v>
      </c>
      <c r="K89" s="115"/>
    </row>
    <row r="90" spans="1:11" ht="36">
      <c r="A90" s="114"/>
      <c r="B90" s="107">
        <v>20</v>
      </c>
      <c r="C90" s="10" t="s">
        <v>746</v>
      </c>
      <c r="D90" s="118" t="s">
        <v>755</v>
      </c>
      <c r="E90" s="118" t="s">
        <v>231</v>
      </c>
      <c r="F90" s="136" t="s">
        <v>730</v>
      </c>
      <c r="G90" s="137"/>
      <c r="H90" s="11" t="s">
        <v>747</v>
      </c>
      <c r="I90" s="14">
        <v>1.2</v>
      </c>
      <c r="J90" s="109">
        <f t="shared" si="2"/>
        <v>24</v>
      </c>
      <c r="K90" s="115"/>
    </row>
    <row r="91" spans="1:11" ht="36">
      <c r="A91" s="114"/>
      <c r="B91" s="107">
        <v>20</v>
      </c>
      <c r="C91" s="10" t="s">
        <v>746</v>
      </c>
      <c r="D91" s="118" t="s">
        <v>755</v>
      </c>
      <c r="E91" s="118" t="s">
        <v>231</v>
      </c>
      <c r="F91" s="136" t="s">
        <v>731</v>
      </c>
      <c r="G91" s="137"/>
      <c r="H91" s="11" t="s">
        <v>747</v>
      </c>
      <c r="I91" s="14">
        <v>1.2</v>
      </c>
      <c r="J91" s="109">
        <f t="shared" si="2"/>
        <v>24</v>
      </c>
      <c r="K91" s="115"/>
    </row>
    <row r="92" spans="1:11" ht="36">
      <c r="A92" s="114"/>
      <c r="B92" s="107">
        <v>20</v>
      </c>
      <c r="C92" s="10" t="s">
        <v>746</v>
      </c>
      <c r="D92" s="118" t="s">
        <v>755</v>
      </c>
      <c r="E92" s="118" t="s">
        <v>231</v>
      </c>
      <c r="F92" s="136" t="s">
        <v>732</v>
      </c>
      <c r="G92" s="137"/>
      <c r="H92" s="11" t="s">
        <v>747</v>
      </c>
      <c r="I92" s="14">
        <v>1.2</v>
      </c>
      <c r="J92" s="109">
        <f t="shared" si="2"/>
        <v>24</v>
      </c>
      <c r="K92" s="115"/>
    </row>
    <row r="93" spans="1:11" ht="36">
      <c r="A93" s="114"/>
      <c r="B93" s="107">
        <v>20</v>
      </c>
      <c r="C93" s="10" t="s">
        <v>746</v>
      </c>
      <c r="D93" s="118" t="s">
        <v>755</v>
      </c>
      <c r="E93" s="118" t="s">
        <v>231</v>
      </c>
      <c r="F93" s="136" t="s">
        <v>748</v>
      </c>
      <c r="G93" s="137"/>
      <c r="H93" s="11" t="s">
        <v>747</v>
      </c>
      <c r="I93" s="14">
        <v>1.2</v>
      </c>
      <c r="J93" s="109">
        <f t="shared" si="2"/>
        <v>24</v>
      </c>
      <c r="K93" s="115"/>
    </row>
    <row r="94" spans="1:11" ht="60">
      <c r="A94" s="114"/>
      <c r="B94" s="107">
        <v>1</v>
      </c>
      <c r="C94" s="10" t="s">
        <v>749</v>
      </c>
      <c r="D94" s="118" t="s">
        <v>756</v>
      </c>
      <c r="E94" s="118" t="s">
        <v>204</v>
      </c>
      <c r="F94" s="136" t="s">
        <v>710</v>
      </c>
      <c r="G94" s="137"/>
      <c r="H94" s="11" t="s">
        <v>750</v>
      </c>
      <c r="I94" s="14">
        <v>193.06</v>
      </c>
      <c r="J94" s="109">
        <f t="shared" si="2"/>
        <v>193.06</v>
      </c>
      <c r="K94" s="115"/>
    </row>
    <row r="95" spans="1:11" ht="24" customHeight="1">
      <c r="A95" s="114"/>
      <c r="B95" s="107">
        <v>3</v>
      </c>
      <c r="C95" s="10" t="s">
        <v>751</v>
      </c>
      <c r="D95" s="118" t="s">
        <v>751</v>
      </c>
      <c r="E95" s="118" t="s">
        <v>23</v>
      </c>
      <c r="F95" s="136"/>
      <c r="G95" s="137"/>
      <c r="H95" s="11" t="s">
        <v>758</v>
      </c>
      <c r="I95" s="14">
        <v>0.62</v>
      </c>
      <c r="J95" s="109">
        <f t="shared" si="2"/>
        <v>1.8599999999999999</v>
      </c>
      <c r="K95" s="115"/>
    </row>
    <row r="96" spans="1:11" ht="24" customHeight="1">
      <c r="A96" s="114"/>
      <c r="B96" s="107">
        <v>3</v>
      </c>
      <c r="C96" s="10" t="s">
        <v>751</v>
      </c>
      <c r="D96" s="118" t="s">
        <v>751</v>
      </c>
      <c r="E96" s="118" t="s">
        <v>25</v>
      </c>
      <c r="F96" s="136"/>
      <c r="G96" s="137"/>
      <c r="H96" s="11" t="s">
        <v>758</v>
      </c>
      <c r="I96" s="14">
        <v>0.62</v>
      </c>
      <c r="J96" s="109">
        <f t="shared" si="2"/>
        <v>1.8599999999999999</v>
      </c>
      <c r="K96" s="115"/>
    </row>
    <row r="97" spans="1:11" ht="24" customHeight="1">
      <c r="A97" s="114"/>
      <c r="B97" s="107">
        <v>3</v>
      </c>
      <c r="C97" s="10" t="s">
        <v>751</v>
      </c>
      <c r="D97" s="118" t="s">
        <v>751</v>
      </c>
      <c r="E97" s="118" t="s">
        <v>26</v>
      </c>
      <c r="F97" s="136"/>
      <c r="G97" s="137"/>
      <c r="H97" s="11" t="s">
        <v>758</v>
      </c>
      <c r="I97" s="14">
        <v>0.62</v>
      </c>
      <c r="J97" s="109">
        <f t="shared" si="2"/>
        <v>1.8599999999999999</v>
      </c>
      <c r="K97" s="115"/>
    </row>
    <row r="98" spans="1:11" ht="24" customHeight="1">
      <c r="A98" s="114"/>
      <c r="B98" s="108">
        <v>3</v>
      </c>
      <c r="C98" s="12" t="s">
        <v>751</v>
      </c>
      <c r="D98" s="119" t="s">
        <v>751</v>
      </c>
      <c r="E98" s="119" t="s">
        <v>27</v>
      </c>
      <c r="F98" s="147"/>
      <c r="G98" s="148"/>
      <c r="H98" s="13" t="s">
        <v>758</v>
      </c>
      <c r="I98" s="15">
        <v>0.62</v>
      </c>
      <c r="J98" s="110">
        <f t="shared" si="2"/>
        <v>1.8599999999999999</v>
      </c>
      <c r="K98" s="115"/>
    </row>
    <row r="99" spans="1:11">
      <c r="A99" s="114"/>
      <c r="B99" s="126"/>
      <c r="C99" s="126"/>
      <c r="D99" s="126"/>
      <c r="E99" s="126"/>
      <c r="F99" s="126"/>
      <c r="G99" s="126"/>
      <c r="H99" s="126"/>
      <c r="I99" s="127" t="s">
        <v>255</v>
      </c>
      <c r="J99" s="128">
        <f>SUM(J23:J98)</f>
        <v>2116.4500000000007</v>
      </c>
      <c r="K99" s="115"/>
    </row>
    <row r="100" spans="1:11">
      <c r="A100" s="114"/>
      <c r="B100" s="126"/>
      <c r="C100" s="126"/>
      <c r="D100" s="126"/>
      <c r="E100" s="126"/>
      <c r="F100" s="126"/>
      <c r="G100" s="126"/>
      <c r="H100" s="126"/>
      <c r="I100" s="127" t="s">
        <v>766</v>
      </c>
      <c r="J100" s="128">
        <v>-73.790000000000006</v>
      </c>
      <c r="K100" s="115"/>
    </row>
    <row r="101" spans="1:11" outlineLevel="1">
      <c r="A101" s="114"/>
      <c r="B101" s="126"/>
      <c r="C101" s="126"/>
      <c r="D101" s="126"/>
      <c r="E101" s="126"/>
      <c r="F101" s="126"/>
      <c r="G101" s="126"/>
      <c r="H101" s="126"/>
      <c r="I101" s="132" t="s">
        <v>768</v>
      </c>
      <c r="J101" s="128">
        <f>J99*-0.075</f>
        <v>-158.73375000000004</v>
      </c>
      <c r="K101" s="115"/>
    </row>
    <row r="102" spans="1:11" outlineLevel="1">
      <c r="A102" s="114"/>
      <c r="B102" s="126"/>
      <c r="C102" s="126"/>
      <c r="D102" s="126"/>
      <c r="E102" s="126"/>
      <c r="F102" s="126"/>
      <c r="G102" s="126"/>
      <c r="H102" s="126"/>
      <c r="I102" s="127" t="s">
        <v>767</v>
      </c>
      <c r="J102" s="128">
        <v>0</v>
      </c>
      <c r="K102" s="115"/>
    </row>
    <row r="103" spans="1:11">
      <c r="A103" s="114"/>
      <c r="B103" s="126"/>
      <c r="C103" s="126"/>
      <c r="D103" s="126"/>
      <c r="E103" s="126"/>
      <c r="F103" s="126"/>
      <c r="G103" s="126"/>
      <c r="H103" s="126"/>
      <c r="I103" s="127" t="s">
        <v>257</v>
      </c>
      <c r="J103" s="128">
        <f>SUM(J99:J102)</f>
        <v>1883.9262500000007</v>
      </c>
      <c r="K103" s="115"/>
    </row>
    <row r="104" spans="1:11">
      <c r="A104" s="6"/>
      <c r="B104" s="7"/>
      <c r="C104" s="7"/>
      <c r="D104" s="7"/>
      <c r="E104" s="7"/>
      <c r="F104" s="7"/>
      <c r="G104" s="7"/>
      <c r="H104" s="7" t="s">
        <v>770</v>
      </c>
      <c r="I104" s="7"/>
      <c r="J104" s="7"/>
      <c r="K104" s="8"/>
    </row>
    <row r="106" spans="1:11">
      <c r="H106" s="1" t="s">
        <v>759</v>
      </c>
      <c r="I106" s="91">
        <f>'Tax Invoice'!E14</f>
        <v>37.49</v>
      </c>
    </row>
    <row r="107" spans="1:11">
      <c r="H107" s="1" t="s">
        <v>705</v>
      </c>
      <c r="I107" s="91">
        <f>'Tax Invoice'!M11</f>
        <v>34.97</v>
      </c>
    </row>
    <row r="108" spans="1:11">
      <c r="H108" s="1" t="s">
        <v>708</v>
      </c>
      <c r="I108" s="91">
        <f>I110/I107</f>
        <v>2019.689325135831</v>
      </c>
    </row>
    <row r="109" spans="1:11">
      <c r="H109" s="1" t="s">
        <v>709</v>
      </c>
      <c r="I109" s="91">
        <f>I111/I107</f>
        <v>2019.689325135831</v>
      </c>
    </row>
    <row r="110" spans="1:11">
      <c r="H110" s="1" t="s">
        <v>706</v>
      </c>
      <c r="I110" s="91">
        <f>I111</f>
        <v>70628.535700000008</v>
      </c>
    </row>
    <row r="111" spans="1:11">
      <c r="H111" s="1" t="s">
        <v>707</v>
      </c>
      <c r="I111" s="91">
        <f>1883.93*I106</f>
        <v>70628.535700000008</v>
      </c>
    </row>
  </sheetData>
  <mergeCells count="80">
    <mergeCell ref="F96:G96"/>
    <mergeCell ref="F97:G97"/>
    <mergeCell ref="F98:G98"/>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6"/>
    <mergeCell ref="F21:G21"/>
    <mergeCell ref="F22:G22"/>
    <mergeCell ref="F23:G23"/>
    <mergeCell ref="F34:G34"/>
    <mergeCell ref="F35:G35"/>
    <mergeCell ref="F24:G24"/>
    <mergeCell ref="F25:G25"/>
    <mergeCell ref="F26:G26"/>
    <mergeCell ref="F27:G27"/>
    <mergeCell ref="F28:G28"/>
    <mergeCell ref="F29:G29"/>
    <mergeCell ref="F30:G30"/>
    <mergeCell ref="F31:G31"/>
    <mergeCell ref="F32:G32"/>
    <mergeCell ref="F33:G33"/>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2992</v>
      </c>
      <c r="O1" t="s">
        <v>144</v>
      </c>
      <c r="T1" t="s">
        <v>255</v>
      </c>
      <c r="U1">
        <v>2116.4500000000007</v>
      </c>
    </row>
    <row r="2" spans="1:21" ht="15.75">
      <c r="A2" s="114"/>
      <c r="B2" s="124" t="s">
        <v>134</v>
      </c>
      <c r="C2" s="120"/>
      <c r="D2" s="120"/>
      <c r="E2" s="120"/>
      <c r="F2" s="120"/>
      <c r="G2" s="120"/>
      <c r="H2" s="120"/>
      <c r="I2" s="125" t="s">
        <v>140</v>
      </c>
      <c r="J2" s="115"/>
      <c r="T2" t="s">
        <v>184</v>
      </c>
      <c r="U2">
        <v>158.72999999999999</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2275.1800000000007</v>
      </c>
    </row>
    <row r="5" spans="1:21">
      <c r="A5" s="114"/>
      <c r="B5" s="121" t="s">
        <v>137</v>
      </c>
      <c r="C5" s="120"/>
      <c r="D5" s="120"/>
      <c r="E5" s="120"/>
      <c r="F5" s="120"/>
      <c r="G5" s="120"/>
      <c r="H5" s="120"/>
      <c r="I5" s="120"/>
      <c r="J5" s="115"/>
      <c r="S5" t="s">
        <v>757</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711</v>
      </c>
      <c r="C10" s="120"/>
      <c r="D10" s="120"/>
      <c r="E10" s="115"/>
      <c r="F10" s="116"/>
      <c r="G10" s="116" t="s">
        <v>711</v>
      </c>
      <c r="H10" s="120"/>
      <c r="I10" s="138"/>
      <c r="J10" s="115"/>
    </row>
    <row r="11" spans="1:21">
      <c r="A11" s="114"/>
      <c r="B11" s="114" t="s">
        <v>712</v>
      </c>
      <c r="C11" s="120"/>
      <c r="D11" s="120"/>
      <c r="E11" s="115"/>
      <c r="F11" s="116"/>
      <c r="G11" s="116" t="s">
        <v>712</v>
      </c>
      <c r="H11" s="120"/>
      <c r="I11" s="139"/>
      <c r="J11" s="115"/>
    </row>
    <row r="12" spans="1:21">
      <c r="A12" s="114"/>
      <c r="B12" s="114" t="s">
        <v>713</v>
      </c>
      <c r="C12" s="120"/>
      <c r="D12" s="120"/>
      <c r="E12" s="115"/>
      <c r="F12" s="116"/>
      <c r="G12" s="116" t="s">
        <v>713</v>
      </c>
      <c r="H12" s="120"/>
      <c r="I12" s="120"/>
      <c r="J12" s="115"/>
    </row>
    <row r="13" spans="1:21">
      <c r="A13" s="114"/>
      <c r="B13" s="114" t="s">
        <v>714</v>
      </c>
      <c r="C13" s="120"/>
      <c r="D13" s="120"/>
      <c r="E13" s="115"/>
      <c r="F13" s="116"/>
      <c r="G13" s="116" t="s">
        <v>714</v>
      </c>
      <c r="H13" s="120"/>
      <c r="I13" s="99" t="s">
        <v>11</v>
      </c>
      <c r="J13" s="115"/>
    </row>
    <row r="14" spans="1:21">
      <c r="A14" s="114"/>
      <c r="B14" s="114" t="s">
        <v>715</v>
      </c>
      <c r="C14" s="120"/>
      <c r="D14" s="120"/>
      <c r="E14" s="115"/>
      <c r="F14" s="116"/>
      <c r="G14" s="116" t="s">
        <v>715</v>
      </c>
      <c r="H14" s="120"/>
      <c r="I14" s="140">
        <v>45156</v>
      </c>
      <c r="J14" s="115"/>
    </row>
    <row r="15" spans="1:21">
      <c r="A15" s="114"/>
      <c r="B15" s="6" t="s">
        <v>6</v>
      </c>
      <c r="C15" s="7"/>
      <c r="D15" s="7"/>
      <c r="E15" s="8"/>
      <c r="F15" s="116"/>
      <c r="G15" s="9" t="s">
        <v>6</v>
      </c>
      <c r="H15" s="120"/>
      <c r="I15" s="142"/>
      <c r="J15" s="115"/>
    </row>
    <row r="16" spans="1:21">
      <c r="A16" s="114"/>
      <c r="B16" s="120"/>
      <c r="C16" s="120"/>
      <c r="D16" s="120"/>
      <c r="E16" s="120"/>
      <c r="F16" s="120"/>
      <c r="G16" s="120"/>
      <c r="H16" s="123" t="s">
        <v>142</v>
      </c>
      <c r="I16" s="129">
        <v>39667</v>
      </c>
      <c r="J16" s="115"/>
    </row>
    <row r="17" spans="1:16">
      <c r="A17" s="114"/>
      <c r="B17" s="120" t="s">
        <v>716</v>
      </c>
      <c r="C17" s="120"/>
      <c r="D17" s="120"/>
      <c r="E17" s="120"/>
      <c r="F17" s="120"/>
      <c r="G17" s="120"/>
      <c r="H17" s="123" t="s">
        <v>143</v>
      </c>
      <c r="I17" s="129"/>
      <c r="J17" s="115"/>
    </row>
    <row r="18" spans="1:16" ht="18">
      <c r="A18" s="114"/>
      <c r="B18" s="120" t="s">
        <v>717</v>
      </c>
      <c r="C18" s="120"/>
      <c r="D18" s="120"/>
      <c r="E18" s="120"/>
      <c r="F18" s="120"/>
      <c r="G18" s="120"/>
      <c r="H18" s="122" t="s">
        <v>258</v>
      </c>
      <c r="I18" s="104" t="s">
        <v>133</v>
      </c>
      <c r="J18" s="115"/>
    </row>
    <row r="19" spans="1:16">
      <c r="A19" s="114"/>
      <c r="B19" s="120"/>
      <c r="C19" s="120"/>
      <c r="D19" s="120"/>
      <c r="E19" s="120"/>
      <c r="F19" s="120"/>
      <c r="G19" s="120"/>
      <c r="H19" s="120"/>
      <c r="I19" s="120"/>
      <c r="J19" s="115"/>
      <c r="P19">
        <v>45156</v>
      </c>
    </row>
    <row r="20" spans="1:16">
      <c r="A20" s="114"/>
      <c r="B20" s="100" t="s">
        <v>198</v>
      </c>
      <c r="C20" s="100" t="s">
        <v>199</v>
      </c>
      <c r="D20" s="117" t="s">
        <v>200</v>
      </c>
      <c r="E20" s="143" t="s">
        <v>201</v>
      </c>
      <c r="F20" s="144"/>
      <c r="G20" s="100" t="s">
        <v>169</v>
      </c>
      <c r="H20" s="100" t="s">
        <v>202</v>
      </c>
      <c r="I20" s="100" t="s">
        <v>21</v>
      </c>
      <c r="J20" s="115"/>
    </row>
    <row r="21" spans="1:16">
      <c r="A21" s="114"/>
      <c r="B21" s="105"/>
      <c r="C21" s="105"/>
      <c r="D21" s="106"/>
      <c r="E21" s="145"/>
      <c r="F21" s="146"/>
      <c r="G21" s="105" t="s">
        <v>141</v>
      </c>
      <c r="H21" s="105"/>
      <c r="I21" s="105"/>
      <c r="J21" s="115"/>
    </row>
    <row r="22" spans="1:16" ht="144">
      <c r="A22" s="114"/>
      <c r="B22" s="107">
        <v>1</v>
      </c>
      <c r="C22" s="10" t="s">
        <v>718</v>
      </c>
      <c r="D22" s="118" t="s">
        <v>25</v>
      </c>
      <c r="E22" s="136"/>
      <c r="F22" s="137"/>
      <c r="G22" s="11" t="s">
        <v>719</v>
      </c>
      <c r="H22" s="14">
        <v>14.48</v>
      </c>
      <c r="I22" s="109">
        <f t="shared" ref="I22:I53" si="0">H22*B22</f>
        <v>14.48</v>
      </c>
      <c r="J22" s="115"/>
    </row>
    <row r="23" spans="1:16" ht="144">
      <c r="A23" s="114"/>
      <c r="B23" s="107">
        <v>2</v>
      </c>
      <c r="C23" s="10" t="s">
        <v>718</v>
      </c>
      <c r="D23" s="118" t="s">
        <v>26</v>
      </c>
      <c r="E23" s="136"/>
      <c r="F23" s="137"/>
      <c r="G23" s="11" t="s">
        <v>719</v>
      </c>
      <c r="H23" s="14">
        <v>14.48</v>
      </c>
      <c r="I23" s="109">
        <f t="shared" si="0"/>
        <v>28.96</v>
      </c>
      <c r="J23" s="115"/>
    </row>
    <row r="24" spans="1:16" ht="192">
      <c r="A24" s="114"/>
      <c r="B24" s="107">
        <v>50</v>
      </c>
      <c r="C24" s="10" t="s">
        <v>662</v>
      </c>
      <c r="D24" s="118" t="s">
        <v>25</v>
      </c>
      <c r="E24" s="136" t="s">
        <v>107</v>
      </c>
      <c r="F24" s="137"/>
      <c r="G24" s="11" t="s">
        <v>720</v>
      </c>
      <c r="H24" s="14">
        <v>0.76</v>
      </c>
      <c r="I24" s="109">
        <f t="shared" si="0"/>
        <v>38</v>
      </c>
      <c r="J24" s="115"/>
    </row>
    <row r="25" spans="1:16" ht="192">
      <c r="A25" s="114"/>
      <c r="B25" s="107">
        <v>20</v>
      </c>
      <c r="C25" s="10" t="s">
        <v>662</v>
      </c>
      <c r="D25" s="118" t="s">
        <v>25</v>
      </c>
      <c r="E25" s="136" t="s">
        <v>210</v>
      </c>
      <c r="F25" s="137"/>
      <c r="G25" s="11" t="s">
        <v>720</v>
      </c>
      <c r="H25" s="14">
        <v>0.76</v>
      </c>
      <c r="I25" s="109">
        <f t="shared" si="0"/>
        <v>15.2</v>
      </c>
      <c r="J25" s="115"/>
    </row>
    <row r="26" spans="1:16" ht="192">
      <c r="A26" s="114"/>
      <c r="B26" s="107">
        <v>20</v>
      </c>
      <c r="C26" s="10" t="s">
        <v>662</v>
      </c>
      <c r="D26" s="118" t="s">
        <v>25</v>
      </c>
      <c r="E26" s="136" t="s">
        <v>213</v>
      </c>
      <c r="F26" s="137"/>
      <c r="G26" s="11" t="s">
        <v>720</v>
      </c>
      <c r="H26" s="14">
        <v>0.76</v>
      </c>
      <c r="I26" s="109">
        <f t="shared" si="0"/>
        <v>15.2</v>
      </c>
      <c r="J26" s="115"/>
    </row>
    <row r="27" spans="1:16" ht="192">
      <c r="A27" s="114"/>
      <c r="B27" s="107">
        <v>10</v>
      </c>
      <c r="C27" s="10" t="s">
        <v>662</v>
      </c>
      <c r="D27" s="118" t="s">
        <v>25</v>
      </c>
      <c r="E27" s="136" t="s">
        <v>263</v>
      </c>
      <c r="F27" s="137"/>
      <c r="G27" s="11" t="s">
        <v>720</v>
      </c>
      <c r="H27" s="14">
        <v>0.76</v>
      </c>
      <c r="I27" s="109">
        <f t="shared" si="0"/>
        <v>7.6</v>
      </c>
      <c r="J27" s="115"/>
    </row>
    <row r="28" spans="1:16" ht="192">
      <c r="A28" s="114"/>
      <c r="B28" s="107">
        <v>10</v>
      </c>
      <c r="C28" s="10" t="s">
        <v>662</v>
      </c>
      <c r="D28" s="118" t="s">
        <v>25</v>
      </c>
      <c r="E28" s="136" t="s">
        <v>214</v>
      </c>
      <c r="F28" s="137"/>
      <c r="G28" s="11" t="s">
        <v>720</v>
      </c>
      <c r="H28" s="14">
        <v>0.76</v>
      </c>
      <c r="I28" s="109">
        <f t="shared" si="0"/>
        <v>7.6</v>
      </c>
      <c r="J28" s="115"/>
    </row>
    <row r="29" spans="1:16" ht="192">
      <c r="A29" s="114"/>
      <c r="B29" s="107">
        <v>10</v>
      </c>
      <c r="C29" s="10" t="s">
        <v>662</v>
      </c>
      <c r="D29" s="118" t="s">
        <v>25</v>
      </c>
      <c r="E29" s="136" t="s">
        <v>265</v>
      </c>
      <c r="F29" s="137"/>
      <c r="G29" s="11" t="s">
        <v>720</v>
      </c>
      <c r="H29" s="14">
        <v>0.76</v>
      </c>
      <c r="I29" s="109">
        <f t="shared" si="0"/>
        <v>7.6</v>
      </c>
      <c r="J29" s="115"/>
    </row>
    <row r="30" spans="1:16" ht="192">
      <c r="A30" s="114"/>
      <c r="B30" s="107">
        <v>10</v>
      </c>
      <c r="C30" s="10" t="s">
        <v>662</v>
      </c>
      <c r="D30" s="118" t="s">
        <v>25</v>
      </c>
      <c r="E30" s="136" t="s">
        <v>266</v>
      </c>
      <c r="F30" s="137"/>
      <c r="G30" s="11" t="s">
        <v>720</v>
      </c>
      <c r="H30" s="14">
        <v>0.76</v>
      </c>
      <c r="I30" s="109">
        <f t="shared" si="0"/>
        <v>7.6</v>
      </c>
      <c r="J30" s="115"/>
    </row>
    <row r="31" spans="1:16" ht="192">
      <c r="A31" s="114"/>
      <c r="B31" s="107">
        <v>10</v>
      </c>
      <c r="C31" s="10" t="s">
        <v>662</v>
      </c>
      <c r="D31" s="118" t="s">
        <v>25</v>
      </c>
      <c r="E31" s="136" t="s">
        <v>267</v>
      </c>
      <c r="F31" s="137"/>
      <c r="G31" s="11" t="s">
        <v>720</v>
      </c>
      <c r="H31" s="14">
        <v>0.76</v>
      </c>
      <c r="I31" s="109">
        <f t="shared" si="0"/>
        <v>7.6</v>
      </c>
      <c r="J31" s="115"/>
    </row>
    <row r="32" spans="1:16" ht="192">
      <c r="A32" s="114"/>
      <c r="B32" s="107">
        <v>10</v>
      </c>
      <c r="C32" s="10" t="s">
        <v>662</v>
      </c>
      <c r="D32" s="118" t="s">
        <v>25</v>
      </c>
      <c r="E32" s="136" t="s">
        <v>268</v>
      </c>
      <c r="F32" s="137"/>
      <c r="G32" s="11" t="s">
        <v>720</v>
      </c>
      <c r="H32" s="14">
        <v>0.76</v>
      </c>
      <c r="I32" s="109">
        <f t="shared" si="0"/>
        <v>7.6</v>
      </c>
      <c r="J32" s="115"/>
    </row>
    <row r="33" spans="1:10" ht="192">
      <c r="A33" s="114"/>
      <c r="B33" s="107">
        <v>10</v>
      </c>
      <c r="C33" s="10" t="s">
        <v>662</v>
      </c>
      <c r="D33" s="118" t="s">
        <v>25</v>
      </c>
      <c r="E33" s="136" t="s">
        <v>310</v>
      </c>
      <c r="F33" s="137"/>
      <c r="G33" s="11" t="s">
        <v>720</v>
      </c>
      <c r="H33" s="14">
        <v>0.76</v>
      </c>
      <c r="I33" s="109">
        <f t="shared" si="0"/>
        <v>7.6</v>
      </c>
      <c r="J33" s="115"/>
    </row>
    <row r="34" spans="1:10" ht="192">
      <c r="A34" s="114"/>
      <c r="B34" s="107">
        <v>10</v>
      </c>
      <c r="C34" s="10" t="s">
        <v>662</v>
      </c>
      <c r="D34" s="118" t="s">
        <v>25</v>
      </c>
      <c r="E34" s="136" t="s">
        <v>269</v>
      </c>
      <c r="F34" s="137"/>
      <c r="G34" s="11" t="s">
        <v>720</v>
      </c>
      <c r="H34" s="14">
        <v>0.76</v>
      </c>
      <c r="I34" s="109">
        <f t="shared" si="0"/>
        <v>7.6</v>
      </c>
      <c r="J34" s="115"/>
    </row>
    <row r="35" spans="1:10" ht="192">
      <c r="A35" s="114"/>
      <c r="B35" s="107">
        <v>10</v>
      </c>
      <c r="C35" s="10" t="s">
        <v>662</v>
      </c>
      <c r="D35" s="118" t="s">
        <v>25</v>
      </c>
      <c r="E35" s="136" t="s">
        <v>664</v>
      </c>
      <c r="F35" s="137"/>
      <c r="G35" s="11" t="s">
        <v>720</v>
      </c>
      <c r="H35" s="14">
        <v>0.76</v>
      </c>
      <c r="I35" s="109">
        <f t="shared" si="0"/>
        <v>7.6</v>
      </c>
      <c r="J35" s="115"/>
    </row>
    <row r="36" spans="1:10" ht="192">
      <c r="A36" s="114"/>
      <c r="B36" s="107">
        <v>10</v>
      </c>
      <c r="C36" s="10" t="s">
        <v>662</v>
      </c>
      <c r="D36" s="118" t="s">
        <v>25</v>
      </c>
      <c r="E36" s="136" t="s">
        <v>663</v>
      </c>
      <c r="F36" s="137"/>
      <c r="G36" s="11" t="s">
        <v>720</v>
      </c>
      <c r="H36" s="14">
        <v>0.76</v>
      </c>
      <c r="I36" s="109">
        <f t="shared" si="0"/>
        <v>7.6</v>
      </c>
      <c r="J36" s="115"/>
    </row>
    <row r="37" spans="1:10" ht="192">
      <c r="A37" s="114"/>
      <c r="B37" s="107">
        <v>50</v>
      </c>
      <c r="C37" s="10" t="s">
        <v>662</v>
      </c>
      <c r="D37" s="118" t="s">
        <v>26</v>
      </c>
      <c r="E37" s="136" t="s">
        <v>107</v>
      </c>
      <c r="F37" s="137"/>
      <c r="G37" s="11" t="s">
        <v>720</v>
      </c>
      <c r="H37" s="14">
        <v>0.76</v>
      </c>
      <c r="I37" s="109">
        <f t="shared" si="0"/>
        <v>38</v>
      </c>
      <c r="J37" s="115"/>
    </row>
    <row r="38" spans="1:10" ht="192">
      <c r="A38" s="114"/>
      <c r="B38" s="107">
        <v>10</v>
      </c>
      <c r="C38" s="10" t="s">
        <v>662</v>
      </c>
      <c r="D38" s="118" t="s">
        <v>26</v>
      </c>
      <c r="E38" s="136" t="s">
        <v>210</v>
      </c>
      <c r="F38" s="137"/>
      <c r="G38" s="11" t="s">
        <v>720</v>
      </c>
      <c r="H38" s="14">
        <v>0.76</v>
      </c>
      <c r="I38" s="109">
        <f t="shared" si="0"/>
        <v>7.6</v>
      </c>
      <c r="J38" s="115"/>
    </row>
    <row r="39" spans="1:10" ht="192">
      <c r="A39" s="114"/>
      <c r="B39" s="107">
        <v>20</v>
      </c>
      <c r="C39" s="10" t="s">
        <v>662</v>
      </c>
      <c r="D39" s="118" t="s">
        <v>26</v>
      </c>
      <c r="E39" s="136" t="s">
        <v>213</v>
      </c>
      <c r="F39" s="137"/>
      <c r="G39" s="11" t="s">
        <v>720</v>
      </c>
      <c r="H39" s="14">
        <v>0.76</v>
      </c>
      <c r="I39" s="109">
        <f t="shared" si="0"/>
        <v>15.2</v>
      </c>
      <c r="J39" s="115"/>
    </row>
    <row r="40" spans="1:10" ht="192">
      <c r="A40" s="114"/>
      <c r="B40" s="107">
        <v>10</v>
      </c>
      <c r="C40" s="10" t="s">
        <v>662</v>
      </c>
      <c r="D40" s="118" t="s">
        <v>26</v>
      </c>
      <c r="E40" s="136" t="s">
        <v>263</v>
      </c>
      <c r="F40" s="137"/>
      <c r="G40" s="11" t="s">
        <v>720</v>
      </c>
      <c r="H40" s="14">
        <v>0.76</v>
      </c>
      <c r="I40" s="109">
        <f t="shared" si="0"/>
        <v>7.6</v>
      </c>
      <c r="J40" s="115"/>
    </row>
    <row r="41" spans="1:10" ht="192">
      <c r="A41" s="114"/>
      <c r="B41" s="107">
        <v>10</v>
      </c>
      <c r="C41" s="10" t="s">
        <v>662</v>
      </c>
      <c r="D41" s="118" t="s">
        <v>26</v>
      </c>
      <c r="E41" s="136" t="s">
        <v>214</v>
      </c>
      <c r="F41" s="137"/>
      <c r="G41" s="11" t="s">
        <v>720</v>
      </c>
      <c r="H41" s="14">
        <v>0.76</v>
      </c>
      <c r="I41" s="109">
        <f t="shared" si="0"/>
        <v>7.6</v>
      </c>
      <c r="J41" s="115"/>
    </row>
    <row r="42" spans="1:10" ht="192">
      <c r="A42" s="114"/>
      <c r="B42" s="107">
        <v>10</v>
      </c>
      <c r="C42" s="10" t="s">
        <v>662</v>
      </c>
      <c r="D42" s="118" t="s">
        <v>26</v>
      </c>
      <c r="E42" s="136" t="s">
        <v>265</v>
      </c>
      <c r="F42" s="137"/>
      <c r="G42" s="11" t="s">
        <v>720</v>
      </c>
      <c r="H42" s="14">
        <v>0.76</v>
      </c>
      <c r="I42" s="109">
        <f t="shared" si="0"/>
        <v>7.6</v>
      </c>
      <c r="J42" s="115"/>
    </row>
    <row r="43" spans="1:10" ht="192">
      <c r="A43" s="114"/>
      <c r="B43" s="107">
        <v>10</v>
      </c>
      <c r="C43" s="10" t="s">
        <v>662</v>
      </c>
      <c r="D43" s="118" t="s">
        <v>26</v>
      </c>
      <c r="E43" s="136" t="s">
        <v>266</v>
      </c>
      <c r="F43" s="137"/>
      <c r="G43" s="11" t="s">
        <v>720</v>
      </c>
      <c r="H43" s="14">
        <v>0.76</v>
      </c>
      <c r="I43" s="109">
        <f t="shared" si="0"/>
        <v>7.6</v>
      </c>
      <c r="J43" s="115"/>
    </row>
    <row r="44" spans="1:10" ht="192">
      <c r="A44" s="114"/>
      <c r="B44" s="107">
        <v>10</v>
      </c>
      <c r="C44" s="10" t="s">
        <v>662</v>
      </c>
      <c r="D44" s="118" t="s">
        <v>26</v>
      </c>
      <c r="E44" s="136" t="s">
        <v>267</v>
      </c>
      <c r="F44" s="137"/>
      <c r="G44" s="11" t="s">
        <v>720</v>
      </c>
      <c r="H44" s="14">
        <v>0.76</v>
      </c>
      <c r="I44" s="109">
        <f t="shared" si="0"/>
        <v>7.6</v>
      </c>
      <c r="J44" s="115"/>
    </row>
    <row r="45" spans="1:10" ht="192">
      <c r="A45" s="114"/>
      <c r="B45" s="107">
        <v>10</v>
      </c>
      <c r="C45" s="10" t="s">
        <v>662</v>
      </c>
      <c r="D45" s="118" t="s">
        <v>26</v>
      </c>
      <c r="E45" s="136" t="s">
        <v>268</v>
      </c>
      <c r="F45" s="137"/>
      <c r="G45" s="11" t="s">
        <v>720</v>
      </c>
      <c r="H45" s="14">
        <v>0.76</v>
      </c>
      <c r="I45" s="109">
        <f t="shared" si="0"/>
        <v>7.6</v>
      </c>
      <c r="J45" s="115"/>
    </row>
    <row r="46" spans="1:10" ht="192">
      <c r="A46" s="114"/>
      <c r="B46" s="107">
        <v>10</v>
      </c>
      <c r="C46" s="10" t="s">
        <v>662</v>
      </c>
      <c r="D46" s="118" t="s">
        <v>26</v>
      </c>
      <c r="E46" s="136" t="s">
        <v>310</v>
      </c>
      <c r="F46" s="137"/>
      <c r="G46" s="11" t="s">
        <v>720</v>
      </c>
      <c r="H46" s="14">
        <v>0.76</v>
      </c>
      <c r="I46" s="109">
        <f t="shared" si="0"/>
        <v>7.6</v>
      </c>
      <c r="J46" s="115"/>
    </row>
    <row r="47" spans="1:10" ht="192">
      <c r="A47" s="114"/>
      <c r="B47" s="107">
        <v>10</v>
      </c>
      <c r="C47" s="10" t="s">
        <v>662</v>
      </c>
      <c r="D47" s="118" t="s">
        <v>26</v>
      </c>
      <c r="E47" s="136" t="s">
        <v>269</v>
      </c>
      <c r="F47" s="137"/>
      <c r="G47" s="11" t="s">
        <v>720</v>
      </c>
      <c r="H47" s="14">
        <v>0.76</v>
      </c>
      <c r="I47" s="109">
        <f t="shared" si="0"/>
        <v>7.6</v>
      </c>
      <c r="J47" s="115"/>
    </row>
    <row r="48" spans="1:10" ht="192">
      <c r="A48" s="114"/>
      <c r="B48" s="107">
        <v>10</v>
      </c>
      <c r="C48" s="10" t="s">
        <v>662</v>
      </c>
      <c r="D48" s="118" t="s">
        <v>26</v>
      </c>
      <c r="E48" s="136" t="s">
        <v>664</v>
      </c>
      <c r="F48" s="137"/>
      <c r="G48" s="11" t="s">
        <v>720</v>
      </c>
      <c r="H48" s="14">
        <v>0.76</v>
      </c>
      <c r="I48" s="109">
        <f t="shared" si="0"/>
        <v>7.6</v>
      </c>
      <c r="J48" s="115"/>
    </row>
    <row r="49" spans="1:10" ht="192">
      <c r="A49" s="114"/>
      <c r="B49" s="107">
        <v>10</v>
      </c>
      <c r="C49" s="10" t="s">
        <v>662</v>
      </c>
      <c r="D49" s="118" t="s">
        <v>26</v>
      </c>
      <c r="E49" s="136" t="s">
        <v>663</v>
      </c>
      <c r="F49" s="137"/>
      <c r="G49" s="11" t="s">
        <v>720</v>
      </c>
      <c r="H49" s="14">
        <v>0.76</v>
      </c>
      <c r="I49" s="109">
        <f t="shared" si="0"/>
        <v>7.6</v>
      </c>
      <c r="J49" s="115"/>
    </row>
    <row r="50" spans="1:10" ht="192">
      <c r="A50" s="114"/>
      <c r="B50" s="107">
        <v>200</v>
      </c>
      <c r="C50" s="10" t="s">
        <v>662</v>
      </c>
      <c r="D50" s="118" t="s">
        <v>27</v>
      </c>
      <c r="E50" s="136" t="s">
        <v>107</v>
      </c>
      <c r="F50" s="137"/>
      <c r="G50" s="11" t="s">
        <v>720</v>
      </c>
      <c r="H50" s="14">
        <v>0.76</v>
      </c>
      <c r="I50" s="109">
        <f t="shared" si="0"/>
        <v>152</v>
      </c>
      <c r="J50" s="115"/>
    </row>
    <row r="51" spans="1:10" ht="192">
      <c r="A51" s="114"/>
      <c r="B51" s="107">
        <v>20</v>
      </c>
      <c r="C51" s="10" t="s">
        <v>662</v>
      </c>
      <c r="D51" s="118" t="s">
        <v>28</v>
      </c>
      <c r="E51" s="136" t="s">
        <v>107</v>
      </c>
      <c r="F51" s="137"/>
      <c r="G51" s="11" t="s">
        <v>720</v>
      </c>
      <c r="H51" s="14">
        <v>0.76</v>
      </c>
      <c r="I51" s="109">
        <f t="shared" si="0"/>
        <v>15.2</v>
      </c>
      <c r="J51" s="115"/>
    </row>
    <row r="52" spans="1:10" ht="144">
      <c r="A52" s="114"/>
      <c r="B52" s="107">
        <v>1</v>
      </c>
      <c r="C52" s="10" t="s">
        <v>721</v>
      </c>
      <c r="D52" s="118"/>
      <c r="E52" s="136"/>
      <c r="F52" s="137"/>
      <c r="G52" s="11" t="s">
        <v>722</v>
      </c>
      <c r="H52" s="14">
        <v>43.96</v>
      </c>
      <c r="I52" s="109">
        <f t="shared" si="0"/>
        <v>43.96</v>
      </c>
      <c r="J52" s="115"/>
    </row>
    <row r="53" spans="1:10" ht="264">
      <c r="A53" s="114"/>
      <c r="B53" s="107">
        <v>20</v>
      </c>
      <c r="C53" s="10" t="s">
        <v>723</v>
      </c>
      <c r="D53" s="118" t="s">
        <v>572</v>
      </c>
      <c r="E53" s="136" t="s">
        <v>272</v>
      </c>
      <c r="F53" s="137"/>
      <c r="G53" s="11" t="s">
        <v>724</v>
      </c>
      <c r="H53" s="14">
        <v>0.52</v>
      </c>
      <c r="I53" s="109">
        <f t="shared" si="0"/>
        <v>10.4</v>
      </c>
      <c r="J53" s="115"/>
    </row>
    <row r="54" spans="1:10" ht="264">
      <c r="A54" s="114"/>
      <c r="B54" s="107">
        <v>20</v>
      </c>
      <c r="C54" s="10" t="s">
        <v>723</v>
      </c>
      <c r="D54" s="118" t="s">
        <v>725</v>
      </c>
      <c r="E54" s="136" t="s">
        <v>272</v>
      </c>
      <c r="F54" s="137"/>
      <c r="G54" s="11" t="s">
        <v>724</v>
      </c>
      <c r="H54" s="14">
        <v>0.52</v>
      </c>
      <c r="I54" s="109">
        <f t="shared" ref="I54:I85" si="1">H54*B54</f>
        <v>10.4</v>
      </c>
      <c r="J54" s="115"/>
    </row>
    <row r="55" spans="1:10" ht="384">
      <c r="A55" s="114"/>
      <c r="B55" s="107">
        <v>20</v>
      </c>
      <c r="C55" s="10" t="s">
        <v>726</v>
      </c>
      <c r="D55" s="118" t="s">
        <v>273</v>
      </c>
      <c r="E55" s="136"/>
      <c r="F55" s="137"/>
      <c r="G55" s="11" t="s">
        <v>727</v>
      </c>
      <c r="H55" s="14">
        <v>0.76</v>
      </c>
      <c r="I55" s="109">
        <f t="shared" si="1"/>
        <v>15.2</v>
      </c>
      <c r="J55" s="115"/>
    </row>
    <row r="56" spans="1:10" ht="384">
      <c r="A56" s="114"/>
      <c r="B56" s="107">
        <v>80</v>
      </c>
      <c r="C56" s="10" t="s">
        <v>726</v>
      </c>
      <c r="D56" s="118" t="s">
        <v>272</v>
      </c>
      <c r="E56" s="136"/>
      <c r="F56" s="137"/>
      <c r="G56" s="11" t="s">
        <v>727</v>
      </c>
      <c r="H56" s="14">
        <v>0.76</v>
      </c>
      <c r="I56" s="109">
        <f t="shared" si="1"/>
        <v>60.8</v>
      </c>
      <c r="J56" s="115"/>
    </row>
    <row r="57" spans="1:10" ht="228">
      <c r="A57" s="114"/>
      <c r="B57" s="107">
        <v>50</v>
      </c>
      <c r="C57" s="10" t="s">
        <v>728</v>
      </c>
      <c r="D57" s="118" t="s">
        <v>25</v>
      </c>
      <c r="E57" s="136" t="s">
        <v>239</v>
      </c>
      <c r="F57" s="137"/>
      <c r="G57" s="11" t="s">
        <v>729</v>
      </c>
      <c r="H57" s="14">
        <v>1.21</v>
      </c>
      <c r="I57" s="109">
        <f t="shared" si="1"/>
        <v>60.5</v>
      </c>
      <c r="J57" s="115"/>
    </row>
    <row r="58" spans="1:10" ht="228">
      <c r="A58" s="114"/>
      <c r="B58" s="107">
        <v>20</v>
      </c>
      <c r="C58" s="10" t="s">
        <v>728</v>
      </c>
      <c r="D58" s="118" t="s">
        <v>25</v>
      </c>
      <c r="E58" s="136" t="s">
        <v>348</v>
      </c>
      <c r="F58" s="137"/>
      <c r="G58" s="11" t="s">
        <v>729</v>
      </c>
      <c r="H58" s="14">
        <v>1.21</v>
      </c>
      <c r="I58" s="109">
        <f t="shared" si="1"/>
        <v>24.2</v>
      </c>
      <c r="J58" s="115"/>
    </row>
    <row r="59" spans="1:10" ht="228">
      <c r="A59" s="114"/>
      <c r="B59" s="107">
        <v>20</v>
      </c>
      <c r="C59" s="10" t="s">
        <v>728</v>
      </c>
      <c r="D59" s="118" t="s">
        <v>25</v>
      </c>
      <c r="E59" s="136" t="s">
        <v>528</v>
      </c>
      <c r="F59" s="137"/>
      <c r="G59" s="11" t="s">
        <v>729</v>
      </c>
      <c r="H59" s="14">
        <v>1.21</v>
      </c>
      <c r="I59" s="109">
        <f t="shared" si="1"/>
        <v>24.2</v>
      </c>
      <c r="J59" s="115"/>
    </row>
    <row r="60" spans="1:10" ht="228">
      <c r="A60" s="114"/>
      <c r="B60" s="107">
        <v>20</v>
      </c>
      <c r="C60" s="10" t="s">
        <v>728</v>
      </c>
      <c r="D60" s="118" t="s">
        <v>25</v>
      </c>
      <c r="E60" s="136" t="s">
        <v>730</v>
      </c>
      <c r="F60" s="137"/>
      <c r="G60" s="11" t="s">
        <v>729</v>
      </c>
      <c r="H60" s="14">
        <v>1.21</v>
      </c>
      <c r="I60" s="109">
        <f t="shared" si="1"/>
        <v>24.2</v>
      </c>
      <c r="J60" s="115"/>
    </row>
    <row r="61" spans="1:10" ht="228">
      <c r="A61" s="114"/>
      <c r="B61" s="107">
        <v>20</v>
      </c>
      <c r="C61" s="10" t="s">
        <v>728</v>
      </c>
      <c r="D61" s="118" t="s">
        <v>25</v>
      </c>
      <c r="E61" s="136" t="s">
        <v>731</v>
      </c>
      <c r="F61" s="137"/>
      <c r="G61" s="11" t="s">
        <v>729</v>
      </c>
      <c r="H61" s="14">
        <v>1.21</v>
      </c>
      <c r="I61" s="109">
        <f t="shared" si="1"/>
        <v>24.2</v>
      </c>
      <c r="J61" s="115"/>
    </row>
    <row r="62" spans="1:10" ht="228">
      <c r="A62" s="114"/>
      <c r="B62" s="107">
        <v>20</v>
      </c>
      <c r="C62" s="10" t="s">
        <v>728</v>
      </c>
      <c r="D62" s="118" t="s">
        <v>25</v>
      </c>
      <c r="E62" s="136" t="s">
        <v>732</v>
      </c>
      <c r="F62" s="137"/>
      <c r="G62" s="11" t="s">
        <v>729</v>
      </c>
      <c r="H62" s="14">
        <v>1.21</v>
      </c>
      <c r="I62" s="109">
        <f t="shared" si="1"/>
        <v>24.2</v>
      </c>
      <c r="J62" s="115"/>
    </row>
    <row r="63" spans="1:10" ht="120">
      <c r="A63" s="114"/>
      <c r="B63" s="107">
        <v>300</v>
      </c>
      <c r="C63" s="10" t="s">
        <v>733</v>
      </c>
      <c r="D63" s="118" t="s">
        <v>107</v>
      </c>
      <c r="E63" s="136"/>
      <c r="F63" s="137"/>
      <c r="G63" s="11" t="s">
        <v>734</v>
      </c>
      <c r="H63" s="14">
        <v>0.23</v>
      </c>
      <c r="I63" s="109">
        <f t="shared" si="1"/>
        <v>69</v>
      </c>
      <c r="J63" s="115"/>
    </row>
    <row r="64" spans="1:10" ht="120">
      <c r="A64" s="114"/>
      <c r="B64" s="107">
        <v>100</v>
      </c>
      <c r="C64" s="10" t="s">
        <v>733</v>
      </c>
      <c r="D64" s="118" t="s">
        <v>210</v>
      </c>
      <c r="E64" s="136"/>
      <c r="F64" s="137"/>
      <c r="G64" s="11" t="s">
        <v>734</v>
      </c>
      <c r="H64" s="14">
        <v>0.23</v>
      </c>
      <c r="I64" s="109">
        <f t="shared" si="1"/>
        <v>23</v>
      </c>
      <c r="J64" s="115"/>
    </row>
    <row r="65" spans="1:10" ht="132">
      <c r="A65" s="114"/>
      <c r="B65" s="107">
        <v>200</v>
      </c>
      <c r="C65" s="10" t="s">
        <v>735</v>
      </c>
      <c r="D65" s="118" t="s">
        <v>272</v>
      </c>
      <c r="E65" s="136" t="s">
        <v>107</v>
      </c>
      <c r="F65" s="137"/>
      <c r="G65" s="11" t="s">
        <v>736</v>
      </c>
      <c r="H65" s="14">
        <v>0.42</v>
      </c>
      <c r="I65" s="109">
        <f t="shared" si="1"/>
        <v>84</v>
      </c>
      <c r="J65" s="115"/>
    </row>
    <row r="66" spans="1:10" ht="96">
      <c r="A66" s="114"/>
      <c r="B66" s="107">
        <v>20</v>
      </c>
      <c r="C66" s="10" t="s">
        <v>65</v>
      </c>
      <c r="D66" s="118" t="s">
        <v>23</v>
      </c>
      <c r="E66" s="136"/>
      <c r="F66" s="137"/>
      <c r="G66" s="11" t="s">
        <v>737</v>
      </c>
      <c r="H66" s="14">
        <v>1.53</v>
      </c>
      <c r="I66" s="109">
        <f t="shared" si="1"/>
        <v>30.6</v>
      </c>
      <c r="J66" s="115"/>
    </row>
    <row r="67" spans="1:10" ht="96">
      <c r="A67" s="114"/>
      <c r="B67" s="107">
        <v>20</v>
      </c>
      <c r="C67" s="10" t="s">
        <v>65</v>
      </c>
      <c r="D67" s="118" t="s">
        <v>25</v>
      </c>
      <c r="E67" s="136"/>
      <c r="F67" s="137"/>
      <c r="G67" s="11" t="s">
        <v>737</v>
      </c>
      <c r="H67" s="14">
        <v>1.53</v>
      </c>
      <c r="I67" s="109">
        <f t="shared" si="1"/>
        <v>30.6</v>
      </c>
      <c r="J67" s="115"/>
    </row>
    <row r="68" spans="1:10" ht="96">
      <c r="A68" s="114"/>
      <c r="B68" s="107">
        <v>30</v>
      </c>
      <c r="C68" s="10" t="s">
        <v>65</v>
      </c>
      <c r="D68" s="118" t="s">
        <v>26</v>
      </c>
      <c r="E68" s="136"/>
      <c r="F68" s="137"/>
      <c r="G68" s="11" t="s">
        <v>737</v>
      </c>
      <c r="H68" s="14">
        <v>1.53</v>
      </c>
      <c r="I68" s="109">
        <f t="shared" si="1"/>
        <v>45.9</v>
      </c>
      <c r="J68" s="115"/>
    </row>
    <row r="69" spans="1:10" ht="96">
      <c r="A69" s="114"/>
      <c r="B69" s="107">
        <v>20</v>
      </c>
      <c r="C69" s="10" t="s">
        <v>68</v>
      </c>
      <c r="D69" s="118" t="s">
        <v>23</v>
      </c>
      <c r="E69" s="136" t="s">
        <v>272</v>
      </c>
      <c r="F69" s="137"/>
      <c r="G69" s="11" t="s">
        <v>738</v>
      </c>
      <c r="H69" s="14">
        <v>1.87</v>
      </c>
      <c r="I69" s="109">
        <f t="shared" si="1"/>
        <v>37.400000000000006</v>
      </c>
      <c r="J69" s="115"/>
    </row>
    <row r="70" spans="1:10" ht="96">
      <c r="A70" s="114"/>
      <c r="B70" s="107">
        <v>25</v>
      </c>
      <c r="C70" s="10" t="s">
        <v>68</v>
      </c>
      <c r="D70" s="118" t="s">
        <v>26</v>
      </c>
      <c r="E70" s="136" t="s">
        <v>272</v>
      </c>
      <c r="F70" s="137"/>
      <c r="G70" s="11" t="s">
        <v>738</v>
      </c>
      <c r="H70" s="14">
        <v>1.87</v>
      </c>
      <c r="I70" s="109">
        <f t="shared" si="1"/>
        <v>46.75</v>
      </c>
      <c r="J70" s="115"/>
    </row>
    <row r="71" spans="1:10" ht="108">
      <c r="A71" s="114"/>
      <c r="B71" s="107">
        <v>100</v>
      </c>
      <c r="C71" s="10" t="s">
        <v>739</v>
      </c>
      <c r="D71" s="118" t="s">
        <v>23</v>
      </c>
      <c r="E71" s="136"/>
      <c r="F71" s="137"/>
      <c r="G71" s="11" t="s">
        <v>740</v>
      </c>
      <c r="H71" s="14">
        <v>0.23</v>
      </c>
      <c r="I71" s="109">
        <f t="shared" si="1"/>
        <v>23</v>
      </c>
      <c r="J71" s="115"/>
    </row>
    <row r="72" spans="1:10" ht="108">
      <c r="A72" s="114"/>
      <c r="B72" s="107">
        <v>200</v>
      </c>
      <c r="C72" s="10" t="s">
        <v>739</v>
      </c>
      <c r="D72" s="118" t="s">
        <v>651</v>
      </c>
      <c r="E72" s="136"/>
      <c r="F72" s="137"/>
      <c r="G72" s="11" t="s">
        <v>740</v>
      </c>
      <c r="H72" s="14">
        <v>0.23</v>
      </c>
      <c r="I72" s="109">
        <f t="shared" si="1"/>
        <v>46</v>
      </c>
      <c r="J72" s="115"/>
    </row>
    <row r="73" spans="1:10" ht="108">
      <c r="A73" s="114"/>
      <c r="B73" s="107">
        <v>200</v>
      </c>
      <c r="C73" s="10" t="s">
        <v>739</v>
      </c>
      <c r="D73" s="118" t="s">
        <v>25</v>
      </c>
      <c r="E73" s="136"/>
      <c r="F73" s="137"/>
      <c r="G73" s="11" t="s">
        <v>740</v>
      </c>
      <c r="H73" s="14">
        <v>0.23</v>
      </c>
      <c r="I73" s="109">
        <f t="shared" si="1"/>
        <v>46</v>
      </c>
      <c r="J73" s="115"/>
    </row>
    <row r="74" spans="1:10" ht="108">
      <c r="A74" s="114"/>
      <c r="B74" s="107">
        <v>100</v>
      </c>
      <c r="C74" s="10" t="s">
        <v>739</v>
      </c>
      <c r="D74" s="118" t="s">
        <v>67</v>
      </c>
      <c r="E74" s="136"/>
      <c r="F74" s="137"/>
      <c r="G74" s="11" t="s">
        <v>740</v>
      </c>
      <c r="H74" s="14">
        <v>0.23</v>
      </c>
      <c r="I74" s="109">
        <f t="shared" si="1"/>
        <v>23</v>
      </c>
      <c r="J74" s="115"/>
    </row>
    <row r="75" spans="1:10" ht="108">
      <c r="A75" s="114"/>
      <c r="B75" s="107">
        <v>50</v>
      </c>
      <c r="C75" s="10" t="s">
        <v>98</v>
      </c>
      <c r="D75" s="118" t="s">
        <v>23</v>
      </c>
      <c r="E75" s="136" t="s">
        <v>273</v>
      </c>
      <c r="F75" s="137"/>
      <c r="G75" s="11" t="s">
        <v>741</v>
      </c>
      <c r="H75" s="14">
        <v>0.56999999999999995</v>
      </c>
      <c r="I75" s="109">
        <f t="shared" si="1"/>
        <v>28.499999999999996</v>
      </c>
      <c r="J75" s="115"/>
    </row>
    <row r="76" spans="1:10" ht="108">
      <c r="A76" s="114"/>
      <c r="B76" s="107">
        <v>100</v>
      </c>
      <c r="C76" s="10" t="s">
        <v>98</v>
      </c>
      <c r="D76" s="118" t="s">
        <v>23</v>
      </c>
      <c r="E76" s="136" t="s">
        <v>272</v>
      </c>
      <c r="F76" s="137"/>
      <c r="G76" s="11" t="s">
        <v>741</v>
      </c>
      <c r="H76" s="14">
        <v>0.56999999999999995</v>
      </c>
      <c r="I76" s="109">
        <f t="shared" si="1"/>
        <v>56.999999999999993</v>
      </c>
      <c r="J76" s="115"/>
    </row>
    <row r="77" spans="1:10" ht="108">
      <c r="A77" s="114"/>
      <c r="B77" s="107">
        <v>50</v>
      </c>
      <c r="C77" s="10" t="s">
        <v>98</v>
      </c>
      <c r="D77" s="118" t="s">
        <v>25</v>
      </c>
      <c r="E77" s="136" t="s">
        <v>273</v>
      </c>
      <c r="F77" s="137"/>
      <c r="G77" s="11" t="s">
        <v>741</v>
      </c>
      <c r="H77" s="14">
        <v>0.56999999999999995</v>
      </c>
      <c r="I77" s="109">
        <f t="shared" si="1"/>
        <v>28.499999999999996</v>
      </c>
      <c r="J77" s="115"/>
    </row>
    <row r="78" spans="1:10" ht="108">
      <c r="A78" s="114"/>
      <c r="B78" s="107">
        <v>150</v>
      </c>
      <c r="C78" s="10" t="s">
        <v>98</v>
      </c>
      <c r="D78" s="118" t="s">
        <v>25</v>
      </c>
      <c r="E78" s="136" t="s">
        <v>272</v>
      </c>
      <c r="F78" s="137"/>
      <c r="G78" s="11" t="s">
        <v>741</v>
      </c>
      <c r="H78" s="14">
        <v>0.56999999999999995</v>
      </c>
      <c r="I78" s="109">
        <f t="shared" si="1"/>
        <v>85.499999999999986</v>
      </c>
      <c r="J78" s="115"/>
    </row>
    <row r="79" spans="1:10" ht="192">
      <c r="A79" s="114"/>
      <c r="B79" s="107">
        <v>50</v>
      </c>
      <c r="C79" s="10" t="s">
        <v>742</v>
      </c>
      <c r="D79" s="118" t="s">
        <v>107</v>
      </c>
      <c r="E79" s="136"/>
      <c r="F79" s="137"/>
      <c r="G79" s="11" t="s">
        <v>743</v>
      </c>
      <c r="H79" s="14">
        <v>0.67</v>
      </c>
      <c r="I79" s="109">
        <f t="shared" si="1"/>
        <v>33.5</v>
      </c>
      <c r="J79" s="115"/>
    </row>
    <row r="80" spans="1:10" ht="336">
      <c r="A80" s="114"/>
      <c r="B80" s="107">
        <v>150</v>
      </c>
      <c r="C80" s="10" t="s">
        <v>744</v>
      </c>
      <c r="D80" s="118" t="s">
        <v>107</v>
      </c>
      <c r="E80" s="136"/>
      <c r="F80" s="137"/>
      <c r="G80" s="11" t="s">
        <v>745</v>
      </c>
      <c r="H80" s="14">
        <v>0.76</v>
      </c>
      <c r="I80" s="109">
        <f t="shared" si="1"/>
        <v>114</v>
      </c>
      <c r="J80" s="115"/>
    </row>
    <row r="81" spans="1:10" ht="336">
      <c r="A81" s="114"/>
      <c r="B81" s="107">
        <v>20</v>
      </c>
      <c r="C81" s="10" t="s">
        <v>744</v>
      </c>
      <c r="D81" s="118" t="s">
        <v>210</v>
      </c>
      <c r="E81" s="136"/>
      <c r="F81" s="137"/>
      <c r="G81" s="11" t="s">
        <v>745</v>
      </c>
      <c r="H81" s="14">
        <v>0.76</v>
      </c>
      <c r="I81" s="109">
        <f t="shared" si="1"/>
        <v>15.2</v>
      </c>
      <c r="J81" s="115"/>
    </row>
    <row r="82" spans="1:10" ht="336">
      <c r="A82" s="114"/>
      <c r="B82" s="107">
        <v>10</v>
      </c>
      <c r="C82" s="10" t="s">
        <v>744</v>
      </c>
      <c r="D82" s="118" t="s">
        <v>263</v>
      </c>
      <c r="E82" s="136"/>
      <c r="F82" s="137"/>
      <c r="G82" s="11" t="s">
        <v>745</v>
      </c>
      <c r="H82" s="14">
        <v>0.76</v>
      </c>
      <c r="I82" s="109">
        <f t="shared" si="1"/>
        <v>7.6</v>
      </c>
      <c r="J82" s="115"/>
    </row>
    <row r="83" spans="1:10" ht="336">
      <c r="A83" s="114"/>
      <c r="B83" s="107">
        <v>10</v>
      </c>
      <c r="C83" s="10" t="s">
        <v>744</v>
      </c>
      <c r="D83" s="118" t="s">
        <v>265</v>
      </c>
      <c r="E83" s="136"/>
      <c r="F83" s="137"/>
      <c r="G83" s="11" t="s">
        <v>745</v>
      </c>
      <c r="H83" s="14">
        <v>0.76</v>
      </c>
      <c r="I83" s="109">
        <f t="shared" si="1"/>
        <v>7.6</v>
      </c>
      <c r="J83" s="115"/>
    </row>
    <row r="84" spans="1:10" ht="336">
      <c r="A84" s="114"/>
      <c r="B84" s="107">
        <v>10</v>
      </c>
      <c r="C84" s="10" t="s">
        <v>744</v>
      </c>
      <c r="D84" s="118" t="s">
        <v>266</v>
      </c>
      <c r="E84" s="136"/>
      <c r="F84" s="137"/>
      <c r="G84" s="11" t="s">
        <v>745</v>
      </c>
      <c r="H84" s="14">
        <v>0.76</v>
      </c>
      <c r="I84" s="109">
        <f t="shared" si="1"/>
        <v>7.6</v>
      </c>
      <c r="J84" s="115"/>
    </row>
    <row r="85" spans="1:10" ht="336">
      <c r="A85" s="114"/>
      <c r="B85" s="107">
        <v>10</v>
      </c>
      <c r="C85" s="10" t="s">
        <v>744</v>
      </c>
      <c r="D85" s="118" t="s">
        <v>311</v>
      </c>
      <c r="E85" s="136"/>
      <c r="F85" s="137"/>
      <c r="G85" s="11" t="s">
        <v>745</v>
      </c>
      <c r="H85" s="14">
        <v>0.76</v>
      </c>
      <c r="I85" s="109">
        <f t="shared" si="1"/>
        <v>7.6</v>
      </c>
      <c r="J85" s="115"/>
    </row>
    <row r="86" spans="1:10" ht="216">
      <c r="A86" s="114"/>
      <c r="B86" s="107">
        <v>50</v>
      </c>
      <c r="C86" s="10" t="s">
        <v>746</v>
      </c>
      <c r="D86" s="118" t="s">
        <v>231</v>
      </c>
      <c r="E86" s="136" t="s">
        <v>239</v>
      </c>
      <c r="F86" s="137"/>
      <c r="G86" s="11" t="s">
        <v>747</v>
      </c>
      <c r="H86" s="14">
        <v>1.2</v>
      </c>
      <c r="I86" s="109">
        <f t="shared" ref="I86:I97" si="2">H86*B86</f>
        <v>60</v>
      </c>
      <c r="J86" s="115"/>
    </row>
    <row r="87" spans="1:10" ht="216">
      <c r="A87" s="114"/>
      <c r="B87" s="107">
        <v>20</v>
      </c>
      <c r="C87" s="10" t="s">
        <v>746</v>
      </c>
      <c r="D87" s="118" t="s">
        <v>231</v>
      </c>
      <c r="E87" s="136" t="s">
        <v>348</v>
      </c>
      <c r="F87" s="137"/>
      <c r="G87" s="11" t="s">
        <v>747</v>
      </c>
      <c r="H87" s="14">
        <v>1.2</v>
      </c>
      <c r="I87" s="109">
        <f t="shared" si="2"/>
        <v>24</v>
      </c>
      <c r="J87" s="115"/>
    </row>
    <row r="88" spans="1:10" ht="216">
      <c r="A88" s="114"/>
      <c r="B88" s="107">
        <v>20</v>
      </c>
      <c r="C88" s="10" t="s">
        <v>746</v>
      </c>
      <c r="D88" s="118" t="s">
        <v>231</v>
      </c>
      <c r="E88" s="136" t="s">
        <v>528</v>
      </c>
      <c r="F88" s="137"/>
      <c r="G88" s="11" t="s">
        <v>747</v>
      </c>
      <c r="H88" s="14">
        <v>1.2</v>
      </c>
      <c r="I88" s="109">
        <f t="shared" si="2"/>
        <v>24</v>
      </c>
      <c r="J88" s="115"/>
    </row>
    <row r="89" spans="1:10" ht="216">
      <c r="A89" s="114"/>
      <c r="B89" s="107">
        <v>20</v>
      </c>
      <c r="C89" s="10" t="s">
        <v>746</v>
      </c>
      <c r="D89" s="118" t="s">
        <v>231</v>
      </c>
      <c r="E89" s="136" t="s">
        <v>730</v>
      </c>
      <c r="F89" s="137"/>
      <c r="G89" s="11" t="s">
        <v>747</v>
      </c>
      <c r="H89" s="14">
        <v>1.2</v>
      </c>
      <c r="I89" s="109">
        <f t="shared" si="2"/>
        <v>24</v>
      </c>
      <c r="J89" s="115"/>
    </row>
    <row r="90" spans="1:10" ht="216">
      <c r="A90" s="114"/>
      <c r="B90" s="107">
        <v>20</v>
      </c>
      <c r="C90" s="10" t="s">
        <v>746</v>
      </c>
      <c r="D90" s="118" t="s">
        <v>231</v>
      </c>
      <c r="E90" s="136" t="s">
        <v>731</v>
      </c>
      <c r="F90" s="137"/>
      <c r="G90" s="11" t="s">
        <v>747</v>
      </c>
      <c r="H90" s="14">
        <v>1.2</v>
      </c>
      <c r="I90" s="109">
        <f t="shared" si="2"/>
        <v>24</v>
      </c>
      <c r="J90" s="115"/>
    </row>
    <row r="91" spans="1:10" ht="216">
      <c r="A91" s="114"/>
      <c r="B91" s="107">
        <v>20</v>
      </c>
      <c r="C91" s="10" t="s">
        <v>746</v>
      </c>
      <c r="D91" s="118" t="s">
        <v>231</v>
      </c>
      <c r="E91" s="136" t="s">
        <v>732</v>
      </c>
      <c r="F91" s="137"/>
      <c r="G91" s="11" t="s">
        <v>747</v>
      </c>
      <c r="H91" s="14">
        <v>1.2</v>
      </c>
      <c r="I91" s="109">
        <f t="shared" si="2"/>
        <v>24</v>
      </c>
      <c r="J91" s="115"/>
    </row>
    <row r="92" spans="1:10" ht="216">
      <c r="A92" s="114"/>
      <c r="B92" s="107">
        <v>20</v>
      </c>
      <c r="C92" s="10" t="s">
        <v>746</v>
      </c>
      <c r="D92" s="118" t="s">
        <v>231</v>
      </c>
      <c r="E92" s="136" t="s">
        <v>748</v>
      </c>
      <c r="F92" s="137"/>
      <c r="G92" s="11" t="s">
        <v>747</v>
      </c>
      <c r="H92" s="14">
        <v>1.2</v>
      </c>
      <c r="I92" s="109">
        <f t="shared" si="2"/>
        <v>24</v>
      </c>
      <c r="J92" s="115"/>
    </row>
    <row r="93" spans="1:10" ht="409.5">
      <c r="A93" s="114"/>
      <c r="B93" s="107">
        <v>1</v>
      </c>
      <c r="C93" s="10" t="s">
        <v>749</v>
      </c>
      <c r="D93" s="118" t="s">
        <v>204</v>
      </c>
      <c r="E93" s="136" t="s">
        <v>710</v>
      </c>
      <c r="F93" s="137"/>
      <c r="G93" s="11" t="s">
        <v>750</v>
      </c>
      <c r="H93" s="14">
        <v>193.06</v>
      </c>
      <c r="I93" s="109">
        <f t="shared" si="2"/>
        <v>193.06</v>
      </c>
      <c r="J93" s="115"/>
    </row>
    <row r="94" spans="1:10" ht="192">
      <c r="A94" s="114"/>
      <c r="B94" s="107">
        <v>3</v>
      </c>
      <c r="C94" s="10" t="s">
        <v>751</v>
      </c>
      <c r="D94" s="118" t="s">
        <v>23</v>
      </c>
      <c r="E94" s="136"/>
      <c r="F94" s="137"/>
      <c r="G94" s="11" t="s">
        <v>758</v>
      </c>
      <c r="H94" s="14">
        <v>0.62</v>
      </c>
      <c r="I94" s="109">
        <f t="shared" si="2"/>
        <v>1.8599999999999999</v>
      </c>
      <c r="J94" s="115"/>
    </row>
    <row r="95" spans="1:10" ht="192">
      <c r="A95" s="114"/>
      <c r="B95" s="107">
        <v>3</v>
      </c>
      <c r="C95" s="10" t="s">
        <v>751</v>
      </c>
      <c r="D95" s="118" t="s">
        <v>25</v>
      </c>
      <c r="E95" s="136"/>
      <c r="F95" s="137"/>
      <c r="G95" s="11" t="s">
        <v>758</v>
      </c>
      <c r="H95" s="14">
        <v>0.62</v>
      </c>
      <c r="I95" s="109">
        <f t="shared" si="2"/>
        <v>1.8599999999999999</v>
      </c>
      <c r="J95" s="115"/>
    </row>
    <row r="96" spans="1:10" ht="192">
      <c r="A96" s="114"/>
      <c r="B96" s="107">
        <v>3</v>
      </c>
      <c r="C96" s="10" t="s">
        <v>751</v>
      </c>
      <c r="D96" s="118" t="s">
        <v>26</v>
      </c>
      <c r="E96" s="136"/>
      <c r="F96" s="137"/>
      <c r="G96" s="11" t="s">
        <v>758</v>
      </c>
      <c r="H96" s="14">
        <v>0.62</v>
      </c>
      <c r="I96" s="109">
        <f t="shared" si="2"/>
        <v>1.8599999999999999</v>
      </c>
      <c r="J96" s="115"/>
    </row>
    <row r="97" spans="1:10" ht="192">
      <c r="A97" s="114"/>
      <c r="B97" s="108">
        <v>3</v>
      </c>
      <c r="C97" s="12" t="s">
        <v>751</v>
      </c>
      <c r="D97" s="119" t="s">
        <v>27</v>
      </c>
      <c r="E97" s="147"/>
      <c r="F97" s="148"/>
      <c r="G97" s="13" t="s">
        <v>758</v>
      </c>
      <c r="H97" s="15">
        <v>0.62</v>
      </c>
      <c r="I97" s="110">
        <f t="shared" si="2"/>
        <v>1.8599999999999999</v>
      </c>
      <c r="J97" s="115"/>
    </row>
  </sheetData>
  <mergeCells count="80">
    <mergeCell ref="E95:F95"/>
    <mergeCell ref="E96:F96"/>
    <mergeCell ref="E97:F97"/>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6" width="10.42578125" customWidth="1"/>
    <col min="7"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2116.4500000000007</v>
      </c>
      <c r="O2" t="s">
        <v>182</v>
      </c>
    </row>
    <row r="3" spans="1:15" ht="12.75" customHeight="1">
      <c r="A3" s="114"/>
      <c r="B3" s="121" t="s">
        <v>135</v>
      </c>
      <c r="C3" s="120"/>
      <c r="D3" s="120"/>
      <c r="E3" s="120"/>
      <c r="F3" s="120"/>
      <c r="G3" s="120"/>
      <c r="H3" s="120"/>
      <c r="I3" s="120"/>
      <c r="J3" s="120"/>
      <c r="K3" s="120"/>
      <c r="L3" s="115"/>
      <c r="N3">
        <v>2116.4500000000007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711</v>
      </c>
      <c r="C10" s="120"/>
      <c r="D10" s="120"/>
      <c r="E10" s="120"/>
      <c r="F10" s="115"/>
      <c r="G10" s="116"/>
      <c r="H10" s="116" t="s">
        <v>711</v>
      </c>
      <c r="I10" s="120"/>
      <c r="J10" s="120"/>
      <c r="K10" s="138">
        <f>IF(Invoice!J10&lt;&gt;"",Invoice!J10,"")</f>
        <v>51090</v>
      </c>
      <c r="L10" s="115"/>
    </row>
    <row r="11" spans="1:15" ht="12.75" customHeight="1">
      <c r="A11" s="114"/>
      <c r="B11" s="114" t="s">
        <v>712</v>
      </c>
      <c r="C11" s="120"/>
      <c r="D11" s="120"/>
      <c r="E11" s="120"/>
      <c r="F11" s="115"/>
      <c r="G11" s="116"/>
      <c r="H11" s="116" t="s">
        <v>712</v>
      </c>
      <c r="I11" s="120"/>
      <c r="J11" s="120"/>
      <c r="K11" s="139"/>
      <c r="L11" s="115"/>
    </row>
    <row r="12" spans="1:15" ht="12.75" customHeight="1">
      <c r="A12" s="114"/>
      <c r="B12" s="114" t="s">
        <v>760</v>
      </c>
      <c r="C12" s="120"/>
      <c r="D12" s="120"/>
      <c r="E12" s="120"/>
      <c r="F12" s="115"/>
      <c r="G12" s="116"/>
      <c r="H12" s="116" t="s">
        <v>760</v>
      </c>
      <c r="I12" s="120"/>
      <c r="J12" s="120"/>
      <c r="K12" s="120"/>
      <c r="L12" s="115"/>
    </row>
    <row r="13" spans="1:15" ht="12.75" customHeight="1">
      <c r="A13" s="114"/>
      <c r="B13" s="114" t="s">
        <v>761</v>
      </c>
      <c r="C13" s="120"/>
      <c r="D13" s="120"/>
      <c r="E13" s="120"/>
      <c r="F13" s="115"/>
      <c r="G13" s="116"/>
      <c r="H13" s="130" t="s">
        <v>761</v>
      </c>
      <c r="I13" s="120"/>
      <c r="J13" s="120"/>
      <c r="K13" s="99" t="s">
        <v>11</v>
      </c>
      <c r="L13" s="115"/>
    </row>
    <row r="14" spans="1:15" ht="15" customHeight="1">
      <c r="A14" s="114"/>
      <c r="B14" s="114" t="s">
        <v>762</v>
      </c>
      <c r="C14" s="120"/>
      <c r="D14" s="120"/>
      <c r="E14" s="120"/>
      <c r="F14" s="115"/>
      <c r="G14" s="116"/>
      <c r="H14" s="116" t="s">
        <v>762</v>
      </c>
      <c r="I14" s="120"/>
      <c r="J14" s="120"/>
      <c r="K14" s="140">
        <f>Invoice!J14</f>
        <v>45157</v>
      </c>
      <c r="L14" s="115"/>
    </row>
    <row r="15" spans="1:15" ht="15" customHeight="1">
      <c r="A15" s="114"/>
      <c r="B15" s="114" t="s">
        <v>715</v>
      </c>
      <c r="C15" s="120"/>
      <c r="D15" s="120"/>
      <c r="E15" s="120"/>
      <c r="F15" s="115"/>
      <c r="G15" s="116"/>
      <c r="H15" s="116" t="s">
        <v>715</v>
      </c>
      <c r="I15" s="120"/>
      <c r="J15" s="120"/>
      <c r="K15" s="141"/>
      <c r="L15" s="115"/>
    </row>
    <row r="16" spans="1:15" ht="15" customHeight="1">
      <c r="A16" s="114"/>
      <c r="B16" s="131" t="s">
        <v>763</v>
      </c>
      <c r="C16" s="7"/>
      <c r="D16" s="7"/>
      <c r="E16" s="7"/>
      <c r="F16" s="8"/>
      <c r="G16" s="116"/>
      <c r="H16" s="131" t="s">
        <v>763</v>
      </c>
      <c r="I16" s="120"/>
      <c r="J16" s="120"/>
      <c r="K16" s="142"/>
      <c r="L16" s="115"/>
    </row>
    <row r="17" spans="1:12" ht="15" customHeight="1">
      <c r="A17" s="114"/>
      <c r="B17" s="120"/>
      <c r="C17" s="120"/>
      <c r="D17" s="120"/>
      <c r="E17" s="120"/>
      <c r="F17" s="120"/>
      <c r="G17" s="120"/>
      <c r="H17" s="120"/>
      <c r="I17" s="123" t="s">
        <v>142</v>
      </c>
      <c r="J17" s="123" t="s">
        <v>142</v>
      </c>
      <c r="K17" s="129">
        <v>39667</v>
      </c>
      <c r="L17" s="115"/>
    </row>
    <row r="18" spans="1:12" ht="12.75" customHeight="1">
      <c r="A18" s="114"/>
      <c r="B18" s="120" t="s">
        <v>716</v>
      </c>
      <c r="C18" s="120"/>
      <c r="D18" s="120"/>
      <c r="E18" s="120"/>
      <c r="F18" s="120"/>
      <c r="G18" s="120"/>
      <c r="H18" s="120"/>
      <c r="I18" s="123" t="s">
        <v>143</v>
      </c>
      <c r="J18" s="123" t="s">
        <v>143</v>
      </c>
      <c r="K18" s="129" t="str">
        <f>IF(Invoice!J18&lt;&gt;"",Invoice!J18,"")</f>
        <v>Leo</v>
      </c>
      <c r="L18" s="115"/>
    </row>
    <row r="19" spans="1:12" ht="18" customHeight="1">
      <c r="A19" s="114"/>
      <c r="B19" s="120" t="s">
        <v>764</v>
      </c>
      <c r="C19" s="120"/>
      <c r="D19" s="120"/>
      <c r="E19" s="120"/>
      <c r="F19" s="120"/>
      <c r="G19" s="120"/>
      <c r="H19" s="120"/>
      <c r="I19" s="122" t="s">
        <v>258</v>
      </c>
      <c r="J19" s="122" t="s">
        <v>258</v>
      </c>
      <c r="K19" s="104" t="s">
        <v>133</v>
      </c>
      <c r="L19" s="115"/>
    </row>
    <row r="20" spans="1:12" ht="12.75" customHeight="1">
      <c r="A20" s="114"/>
      <c r="B20" s="120"/>
      <c r="C20" s="120"/>
      <c r="D20" s="120"/>
      <c r="E20" s="120"/>
      <c r="F20" s="120"/>
      <c r="G20" s="120"/>
      <c r="H20" s="120"/>
      <c r="I20" s="120"/>
      <c r="J20" s="120"/>
      <c r="K20" s="120"/>
      <c r="L20" s="115"/>
    </row>
    <row r="21" spans="1:12" ht="12.75" customHeight="1">
      <c r="A21" s="114"/>
      <c r="B21" s="100" t="s">
        <v>198</v>
      </c>
      <c r="C21" s="100" t="s">
        <v>199</v>
      </c>
      <c r="D21" s="100" t="s">
        <v>776</v>
      </c>
      <c r="E21" s="117" t="s">
        <v>200</v>
      </c>
      <c r="F21" s="143" t="s">
        <v>201</v>
      </c>
      <c r="G21" s="144"/>
      <c r="H21" s="100" t="s">
        <v>169</v>
      </c>
      <c r="I21" s="100" t="s">
        <v>202</v>
      </c>
      <c r="J21" s="100" t="s">
        <v>202</v>
      </c>
      <c r="K21" s="100" t="s">
        <v>21</v>
      </c>
      <c r="L21" s="115"/>
    </row>
    <row r="22" spans="1:12" ht="38.25">
      <c r="A22" s="114"/>
      <c r="B22" s="134"/>
      <c r="C22" s="134"/>
      <c r="D22" s="134"/>
      <c r="E22" s="133"/>
      <c r="F22" s="149"/>
      <c r="G22" s="150"/>
      <c r="H22" s="134" t="s">
        <v>790</v>
      </c>
      <c r="I22" s="134"/>
      <c r="J22" s="134"/>
      <c r="K22" s="134"/>
      <c r="L22" s="115"/>
    </row>
    <row r="23" spans="1:12" ht="18">
      <c r="A23" s="114"/>
      <c r="B23" s="134"/>
      <c r="C23" s="134"/>
      <c r="D23" s="134"/>
      <c r="E23" s="133"/>
      <c r="F23" s="149"/>
      <c r="G23" s="150"/>
      <c r="H23" s="135" t="s">
        <v>769</v>
      </c>
      <c r="I23" s="134"/>
      <c r="J23" s="134"/>
      <c r="K23" s="134"/>
      <c r="L23" s="115"/>
    </row>
    <row r="24" spans="1:12" ht="24" customHeight="1">
      <c r="A24" s="114"/>
      <c r="B24" s="107">
        <f>'Tax Invoice'!D18</f>
        <v>1</v>
      </c>
      <c r="C24" s="10" t="s">
        <v>718</v>
      </c>
      <c r="D24" s="10" t="s">
        <v>718</v>
      </c>
      <c r="E24" s="118" t="s">
        <v>25</v>
      </c>
      <c r="F24" s="136"/>
      <c r="G24" s="137"/>
      <c r="H24" s="11" t="s">
        <v>789</v>
      </c>
      <c r="I24" s="14">
        <f t="shared" ref="I24:I55" si="0">ROUNDUP(J24*$N$1,2)</f>
        <v>14.48</v>
      </c>
      <c r="J24" s="14">
        <v>14.48</v>
      </c>
      <c r="K24" s="109">
        <f t="shared" ref="K24:K55" si="1">I24*B24</f>
        <v>14.48</v>
      </c>
      <c r="L24" s="115"/>
    </row>
    <row r="25" spans="1:12" ht="24" customHeight="1">
      <c r="A25" s="114"/>
      <c r="B25" s="107">
        <f>'Tax Invoice'!D19</f>
        <v>2</v>
      </c>
      <c r="C25" s="10" t="s">
        <v>718</v>
      </c>
      <c r="D25" s="10" t="s">
        <v>718</v>
      </c>
      <c r="E25" s="118" t="s">
        <v>26</v>
      </c>
      <c r="F25" s="136"/>
      <c r="G25" s="137"/>
      <c r="H25" s="11" t="s">
        <v>789</v>
      </c>
      <c r="I25" s="14">
        <f t="shared" si="0"/>
        <v>14.48</v>
      </c>
      <c r="J25" s="14">
        <v>14.48</v>
      </c>
      <c r="K25" s="109">
        <f t="shared" si="1"/>
        <v>28.96</v>
      </c>
      <c r="L25" s="115"/>
    </row>
    <row r="26" spans="1:12" ht="24" customHeight="1">
      <c r="A26" s="114"/>
      <c r="B26" s="107">
        <f>'Tax Invoice'!D20</f>
        <v>50</v>
      </c>
      <c r="C26" s="10" t="s">
        <v>662</v>
      </c>
      <c r="D26" s="10" t="s">
        <v>662</v>
      </c>
      <c r="E26" s="118" t="s">
        <v>25</v>
      </c>
      <c r="F26" s="136" t="s">
        <v>107</v>
      </c>
      <c r="G26" s="137"/>
      <c r="H26" s="11" t="s">
        <v>788</v>
      </c>
      <c r="I26" s="14">
        <f t="shared" si="0"/>
        <v>0.76</v>
      </c>
      <c r="J26" s="14">
        <v>0.76</v>
      </c>
      <c r="K26" s="109">
        <f t="shared" si="1"/>
        <v>38</v>
      </c>
      <c r="L26" s="115"/>
    </row>
    <row r="27" spans="1:12" ht="24" customHeight="1">
      <c r="A27" s="114"/>
      <c r="B27" s="107">
        <f>'Tax Invoice'!D21</f>
        <v>20</v>
      </c>
      <c r="C27" s="10" t="s">
        <v>662</v>
      </c>
      <c r="D27" s="10" t="s">
        <v>662</v>
      </c>
      <c r="E27" s="118" t="s">
        <v>25</v>
      </c>
      <c r="F27" s="136" t="s">
        <v>210</v>
      </c>
      <c r="G27" s="137"/>
      <c r="H27" s="11" t="s">
        <v>788</v>
      </c>
      <c r="I27" s="14">
        <f t="shared" si="0"/>
        <v>0.76</v>
      </c>
      <c r="J27" s="14">
        <v>0.76</v>
      </c>
      <c r="K27" s="109">
        <f t="shared" si="1"/>
        <v>15.2</v>
      </c>
      <c r="L27" s="115"/>
    </row>
    <row r="28" spans="1:12" ht="24" customHeight="1">
      <c r="A28" s="114"/>
      <c r="B28" s="107">
        <f>'Tax Invoice'!D22</f>
        <v>20</v>
      </c>
      <c r="C28" s="10" t="s">
        <v>662</v>
      </c>
      <c r="D28" s="10" t="s">
        <v>662</v>
      </c>
      <c r="E28" s="118" t="s">
        <v>25</v>
      </c>
      <c r="F28" s="136" t="s">
        <v>213</v>
      </c>
      <c r="G28" s="137"/>
      <c r="H28" s="11" t="s">
        <v>788</v>
      </c>
      <c r="I28" s="14">
        <f t="shared" si="0"/>
        <v>0.76</v>
      </c>
      <c r="J28" s="14">
        <v>0.76</v>
      </c>
      <c r="K28" s="109">
        <f t="shared" si="1"/>
        <v>15.2</v>
      </c>
      <c r="L28" s="115"/>
    </row>
    <row r="29" spans="1:12" ht="24" customHeight="1">
      <c r="A29" s="114"/>
      <c r="B29" s="107">
        <f>'Tax Invoice'!D23</f>
        <v>10</v>
      </c>
      <c r="C29" s="10" t="s">
        <v>662</v>
      </c>
      <c r="D29" s="10" t="s">
        <v>662</v>
      </c>
      <c r="E29" s="118" t="s">
        <v>25</v>
      </c>
      <c r="F29" s="136" t="s">
        <v>263</v>
      </c>
      <c r="G29" s="137"/>
      <c r="H29" s="11" t="s">
        <v>788</v>
      </c>
      <c r="I29" s="14">
        <f t="shared" si="0"/>
        <v>0.76</v>
      </c>
      <c r="J29" s="14">
        <v>0.76</v>
      </c>
      <c r="K29" s="109">
        <f t="shared" si="1"/>
        <v>7.6</v>
      </c>
      <c r="L29" s="115"/>
    </row>
    <row r="30" spans="1:12" ht="24" customHeight="1">
      <c r="A30" s="114"/>
      <c r="B30" s="107">
        <f>'Tax Invoice'!D24</f>
        <v>10</v>
      </c>
      <c r="C30" s="10" t="s">
        <v>662</v>
      </c>
      <c r="D30" s="10" t="s">
        <v>662</v>
      </c>
      <c r="E30" s="118" t="s">
        <v>25</v>
      </c>
      <c r="F30" s="136" t="s">
        <v>214</v>
      </c>
      <c r="G30" s="137"/>
      <c r="H30" s="11" t="s">
        <v>788</v>
      </c>
      <c r="I30" s="14">
        <f t="shared" si="0"/>
        <v>0.76</v>
      </c>
      <c r="J30" s="14">
        <v>0.76</v>
      </c>
      <c r="K30" s="109">
        <f t="shared" si="1"/>
        <v>7.6</v>
      </c>
      <c r="L30" s="115"/>
    </row>
    <row r="31" spans="1:12" ht="24" customHeight="1">
      <c r="A31" s="114"/>
      <c r="B31" s="107">
        <f>'Tax Invoice'!D25</f>
        <v>10</v>
      </c>
      <c r="C31" s="10" t="s">
        <v>662</v>
      </c>
      <c r="D31" s="10" t="s">
        <v>662</v>
      </c>
      <c r="E31" s="118" t="s">
        <v>25</v>
      </c>
      <c r="F31" s="136" t="s">
        <v>265</v>
      </c>
      <c r="G31" s="137"/>
      <c r="H31" s="11" t="s">
        <v>788</v>
      </c>
      <c r="I31" s="14">
        <f t="shared" si="0"/>
        <v>0.76</v>
      </c>
      <c r="J31" s="14">
        <v>0.76</v>
      </c>
      <c r="K31" s="109">
        <f t="shared" si="1"/>
        <v>7.6</v>
      </c>
      <c r="L31" s="115"/>
    </row>
    <row r="32" spans="1:12" ht="24" customHeight="1">
      <c r="A32" s="114"/>
      <c r="B32" s="107">
        <f>'Tax Invoice'!D26</f>
        <v>10</v>
      </c>
      <c r="C32" s="10" t="s">
        <v>662</v>
      </c>
      <c r="D32" s="10" t="s">
        <v>662</v>
      </c>
      <c r="E32" s="118" t="s">
        <v>25</v>
      </c>
      <c r="F32" s="136" t="s">
        <v>266</v>
      </c>
      <c r="G32" s="137"/>
      <c r="H32" s="11" t="s">
        <v>788</v>
      </c>
      <c r="I32" s="14">
        <f t="shared" si="0"/>
        <v>0.76</v>
      </c>
      <c r="J32" s="14">
        <v>0.76</v>
      </c>
      <c r="K32" s="109">
        <f t="shared" si="1"/>
        <v>7.6</v>
      </c>
      <c r="L32" s="115"/>
    </row>
    <row r="33" spans="1:12" ht="24" customHeight="1">
      <c r="A33" s="114"/>
      <c r="B33" s="107">
        <f>'Tax Invoice'!D27</f>
        <v>10</v>
      </c>
      <c r="C33" s="10" t="s">
        <v>662</v>
      </c>
      <c r="D33" s="10" t="s">
        <v>662</v>
      </c>
      <c r="E33" s="118" t="s">
        <v>25</v>
      </c>
      <c r="F33" s="136" t="s">
        <v>267</v>
      </c>
      <c r="G33" s="137"/>
      <c r="H33" s="11" t="s">
        <v>788</v>
      </c>
      <c r="I33" s="14">
        <f t="shared" si="0"/>
        <v>0.76</v>
      </c>
      <c r="J33" s="14">
        <v>0.76</v>
      </c>
      <c r="K33" s="109">
        <f t="shared" si="1"/>
        <v>7.6</v>
      </c>
      <c r="L33" s="115"/>
    </row>
    <row r="34" spans="1:12" ht="24" customHeight="1">
      <c r="A34" s="114"/>
      <c r="B34" s="107">
        <f>'Tax Invoice'!D28</f>
        <v>10</v>
      </c>
      <c r="C34" s="10" t="s">
        <v>662</v>
      </c>
      <c r="D34" s="10" t="s">
        <v>662</v>
      </c>
      <c r="E34" s="118" t="s">
        <v>25</v>
      </c>
      <c r="F34" s="136" t="s">
        <v>268</v>
      </c>
      <c r="G34" s="137"/>
      <c r="H34" s="11" t="s">
        <v>788</v>
      </c>
      <c r="I34" s="14">
        <f t="shared" si="0"/>
        <v>0.76</v>
      </c>
      <c r="J34" s="14">
        <v>0.76</v>
      </c>
      <c r="K34" s="109">
        <f t="shared" si="1"/>
        <v>7.6</v>
      </c>
      <c r="L34" s="115"/>
    </row>
    <row r="35" spans="1:12" ht="24" customHeight="1">
      <c r="A35" s="114"/>
      <c r="B35" s="107">
        <f>'Tax Invoice'!D29</f>
        <v>10</v>
      </c>
      <c r="C35" s="10" t="s">
        <v>662</v>
      </c>
      <c r="D35" s="10" t="s">
        <v>662</v>
      </c>
      <c r="E35" s="118" t="s">
        <v>25</v>
      </c>
      <c r="F35" s="136" t="s">
        <v>310</v>
      </c>
      <c r="G35" s="137"/>
      <c r="H35" s="11" t="s">
        <v>788</v>
      </c>
      <c r="I35" s="14">
        <f t="shared" si="0"/>
        <v>0.76</v>
      </c>
      <c r="J35" s="14">
        <v>0.76</v>
      </c>
      <c r="K35" s="109">
        <f t="shared" si="1"/>
        <v>7.6</v>
      </c>
      <c r="L35" s="115"/>
    </row>
    <row r="36" spans="1:12" ht="24" customHeight="1">
      <c r="A36" s="114"/>
      <c r="B36" s="107">
        <f>'Tax Invoice'!D30</f>
        <v>10</v>
      </c>
      <c r="C36" s="10" t="s">
        <v>662</v>
      </c>
      <c r="D36" s="10" t="s">
        <v>662</v>
      </c>
      <c r="E36" s="118" t="s">
        <v>25</v>
      </c>
      <c r="F36" s="136" t="s">
        <v>269</v>
      </c>
      <c r="G36" s="137"/>
      <c r="H36" s="11" t="s">
        <v>788</v>
      </c>
      <c r="I36" s="14">
        <f t="shared" si="0"/>
        <v>0.76</v>
      </c>
      <c r="J36" s="14">
        <v>0.76</v>
      </c>
      <c r="K36" s="109">
        <f t="shared" si="1"/>
        <v>7.6</v>
      </c>
      <c r="L36" s="115"/>
    </row>
    <row r="37" spans="1:12" ht="24" customHeight="1">
      <c r="A37" s="114"/>
      <c r="B37" s="107">
        <f>'Tax Invoice'!D31</f>
        <v>10</v>
      </c>
      <c r="C37" s="10" t="s">
        <v>662</v>
      </c>
      <c r="D37" s="10" t="s">
        <v>662</v>
      </c>
      <c r="E37" s="118" t="s">
        <v>25</v>
      </c>
      <c r="F37" s="136" t="s">
        <v>664</v>
      </c>
      <c r="G37" s="137"/>
      <c r="H37" s="11" t="s">
        <v>788</v>
      </c>
      <c r="I37" s="14">
        <f t="shared" si="0"/>
        <v>0.76</v>
      </c>
      <c r="J37" s="14">
        <v>0.76</v>
      </c>
      <c r="K37" s="109">
        <f t="shared" si="1"/>
        <v>7.6</v>
      </c>
      <c r="L37" s="115"/>
    </row>
    <row r="38" spans="1:12" ht="24" customHeight="1">
      <c r="A38" s="114"/>
      <c r="B38" s="107">
        <f>'Tax Invoice'!D32</f>
        <v>10</v>
      </c>
      <c r="C38" s="10" t="s">
        <v>662</v>
      </c>
      <c r="D38" s="10" t="s">
        <v>662</v>
      </c>
      <c r="E38" s="118" t="s">
        <v>25</v>
      </c>
      <c r="F38" s="136" t="s">
        <v>663</v>
      </c>
      <c r="G38" s="137"/>
      <c r="H38" s="11" t="s">
        <v>788</v>
      </c>
      <c r="I38" s="14">
        <f t="shared" si="0"/>
        <v>0.76</v>
      </c>
      <c r="J38" s="14">
        <v>0.76</v>
      </c>
      <c r="K38" s="109">
        <f t="shared" si="1"/>
        <v>7.6</v>
      </c>
      <c r="L38" s="115"/>
    </row>
    <row r="39" spans="1:12" ht="24" customHeight="1">
      <c r="A39" s="114"/>
      <c r="B39" s="107">
        <f>'Tax Invoice'!D33</f>
        <v>50</v>
      </c>
      <c r="C39" s="10" t="s">
        <v>662</v>
      </c>
      <c r="D39" s="10" t="s">
        <v>662</v>
      </c>
      <c r="E39" s="118" t="s">
        <v>26</v>
      </c>
      <c r="F39" s="136" t="s">
        <v>107</v>
      </c>
      <c r="G39" s="137"/>
      <c r="H39" s="11" t="s">
        <v>788</v>
      </c>
      <c r="I39" s="14">
        <f t="shared" si="0"/>
        <v>0.76</v>
      </c>
      <c r="J39" s="14">
        <v>0.76</v>
      </c>
      <c r="K39" s="109">
        <f t="shared" si="1"/>
        <v>38</v>
      </c>
      <c r="L39" s="115"/>
    </row>
    <row r="40" spans="1:12" ht="24" customHeight="1">
      <c r="A40" s="114"/>
      <c r="B40" s="107">
        <f>'Tax Invoice'!D34</f>
        <v>10</v>
      </c>
      <c r="C40" s="10" t="s">
        <v>662</v>
      </c>
      <c r="D40" s="10" t="s">
        <v>662</v>
      </c>
      <c r="E40" s="118" t="s">
        <v>26</v>
      </c>
      <c r="F40" s="136" t="s">
        <v>210</v>
      </c>
      <c r="G40" s="137"/>
      <c r="H40" s="11" t="s">
        <v>788</v>
      </c>
      <c r="I40" s="14">
        <f t="shared" si="0"/>
        <v>0.76</v>
      </c>
      <c r="J40" s="14">
        <v>0.76</v>
      </c>
      <c r="K40" s="109">
        <f t="shared" si="1"/>
        <v>7.6</v>
      </c>
      <c r="L40" s="115"/>
    </row>
    <row r="41" spans="1:12" ht="24" customHeight="1">
      <c r="A41" s="114"/>
      <c r="B41" s="107">
        <f>'Tax Invoice'!D35</f>
        <v>20</v>
      </c>
      <c r="C41" s="10" t="s">
        <v>662</v>
      </c>
      <c r="D41" s="10" t="s">
        <v>662</v>
      </c>
      <c r="E41" s="118" t="s">
        <v>26</v>
      </c>
      <c r="F41" s="136" t="s">
        <v>213</v>
      </c>
      <c r="G41" s="137"/>
      <c r="H41" s="11" t="s">
        <v>788</v>
      </c>
      <c r="I41" s="14">
        <f t="shared" si="0"/>
        <v>0.76</v>
      </c>
      <c r="J41" s="14">
        <v>0.76</v>
      </c>
      <c r="K41" s="109">
        <f t="shared" si="1"/>
        <v>15.2</v>
      </c>
      <c r="L41" s="115"/>
    </row>
    <row r="42" spans="1:12" ht="24" customHeight="1">
      <c r="A42" s="114"/>
      <c r="B42" s="107">
        <f>'Tax Invoice'!D36</f>
        <v>10</v>
      </c>
      <c r="C42" s="10" t="s">
        <v>662</v>
      </c>
      <c r="D42" s="10" t="s">
        <v>662</v>
      </c>
      <c r="E42" s="118" t="s">
        <v>26</v>
      </c>
      <c r="F42" s="136" t="s">
        <v>263</v>
      </c>
      <c r="G42" s="137"/>
      <c r="H42" s="11" t="s">
        <v>788</v>
      </c>
      <c r="I42" s="14">
        <f t="shared" si="0"/>
        <v>0.76</v>
      </c>
      <c r="J42" s="14">
        <v>0.76</v>
      </c>
      <c r="K42" s="109">
        <f t="shared" si="1"/>
        <v>7.6</v>
      </c>
      <c r="L42" s="115"/>
    </row>
    <row r="43" spans="1:12" ht="24" customHeight="1">
      <c r="A43" s="114"/>
      <c r="B43" s="107">
        <f>'Tax Invoice'!D37</f>
        <v>10</v>
      </c>
      <c r="C43" s="10" t="s">
        <v>662</v>
      </c>
      <c r="D43" s="10" t="s">
        <v>662</v>
      </c>
      <c r="E43" s="118" t="s">
        <v>26</v>
      </c>
      <c r="F43" s="136" t="s">
        <v>214</v>
      </c>
      <c r="G43" s="137"/>
      <c r="H43" s="11" t="s">
        <v>788</v>
      </c>
      <c r="I43" s="14">
        <f t="shared" si="0"/>
        <v>0.76</v>
      </c>
      <c r="J43" s="14">
        <v>0.76</v>
      </c>
      <c r="K43" s="109">
        <f t="shared" si="1"/>
        <v>7.6</v>
      </c>
      <c r="L43" s="115"/>
    </row>
    <row r="44" spans="1:12" ht="24" customHeight="1">
      <c r="A44" s="114"/>
      <c r="B44" s="107">
        <f>'Tax Invoice'!D38</f>
        <v>10</v>
      </c>
      <c r="C44" s="10" t="s">
        <v>662</v>
      </c>
      <c r="D44" s="10" t="s">
        <v>662</v>
      </c>
      <c r="E44" s="118" t="s">
        <v>26</v>
      </c>
      <c r="F44" s="136" t="s">
        <v>265</v>
      </c>
      <c r="G44" s="137"/>
      <c r="H44" s="11" t="s">
        <v>788</v>
      </c>
      <c r="I44" s="14">
        <f t="shared" si="0"/>
        <v>0.76</v>
      </c>
      <c r="J44" s="14">
        <v>0.76</v>
      </c>
      <c r="K44" s="109">
        <f t="shared" si="1"/>
        <v>7.6</v>
      </c>
      <c r="L44" s="115"/>
    </row>
    <row r="45" spans="1:12" ht="24" customHeight="1">
      <c r="A45" s="114"/>
      <c r="B45" s="107">
        <f>'Tax Invoice'!D39</f>
        <v>10</v>
      </c>
      <c r="C45" s="10" t="s">
        <v>662</v>
      </c>
      <c r="D45" s="10" t="s">
        <v>662</v>
      </c>
      <c r="E45" s="118" t="s">
        <v>26</v>
      </c>
      <c r="F45" s="136" t="s">
        <v>266</v>
      </c>
      <c r="G45" s="137"/>
      <c r="H45" s="11" t="s">
        <v>788</v>
      </c>
      <c r="I45" s="14">
        <f t="shared" si="0"/>
        <v>0.76</v>
      </c>
      <c r="J45" s="14">
        <v>0.76</v>
      </c>
      <c r="K45" s="109">
        <f t="shared" si="1"/>
        <v>7.6</v>
      </c>
      <c r="L45" s="115"/>
    </row>
    <row r="46" spans="1:12" ht="24" customHeight="1">
      <c r="A46" s="114"/>
      <c r="B46" s="107">
        <f>'Tax Invoice'!D40</f>
        <v>10</v>
      </c>
      <c r="C46" s="10" t="s">
        <v>662</v>
      </c>
      <c r="D46" s="10" t="s">
        <v>662</v>
      </c>
      <c r="E46" s="118" t="s">
        <v>26</v>
      </c>
      <c r="F46" s="136" t="s">
        <v>267</v>
      </c>
      <c r="G46" s="137"/>
      <c r="H46" s="11" t="s">
        <v>788</v>
      </c>
      <c r="I46" s="14">
        <f t="shared" si="0"/>
        <v>0.76</v>
      </c>
      <c r="J46" s="14">
        <v>0.76</v>
      </c>
      <c r="K46" s="109">
        <f t="shared" si="1"/>
        <v>7.6</v>
      </c>
      <c r="L46" s="115"/>
    </row>
    <row r="47" spans="1:12" ht="24" customHeight="1">
      <c r="A47" s="114"/>
      <c r="B47" s="107">
        <f>'Tax Invoice'!D41</f>
        <v>10</v>
      </c>
      <c r="C47" s="10" t="s">
        <v>662</v>
      </c>
      <c r="D47" s="10" t="s">
        <v>662</v>
      </c>
      <c r="E47" s="118" t="s">
        <v>26</v>
      </c>
      <c r="F47" s="136" t="s">
        <v>268</v>
      </c>
      <c r="G47" s="137"/>
      <c r="H47" s="11" t="s">
        <v>788</v>
      </c>
      <c r="I47" s="14">
        <f t="shared" si="0"/>
        <v>0.76</v>
      </c>
      <c r="J47" s="14">
        <v>0.76</v>
      </c>
      <c r="K47" s="109">
        <f t="shared" si="1"/>
        <v>7.6</v>
      </c>
      <c r="L47" s="115"/>
    </row>
    <row r="48" spans="1:12" ht="24" customHeight="1">
      <c r="A48" s="114"/>
      <c r="B48" s="107">
        <f>'Tax Invoice'!D42</f>
        <v>10</v>
      </c>
      <c r="C48" s="10" t="s">
        <v>662</v>
      </c>
      <c r="D48" s="10" t="s">
        <v>662</v>
      </c>
      <c r="E48" s="118" t="s">
        <v>26</v>
      </c>
      <c r="F48" s="136" t="s">
        <v>310</v>
      </c>
      <c r="G48" s="137"/>
      <c r="H48" s="11" t="s">
        <v>788</v>
      </c>
      <c r="I48" s="14">
        <f t="shared" si="0"/>
        <v>0.76</v>
      </c>
      <c r="J48" s="14">
        <v>0.76</v>
      </c>
      <c r="K48" s="109">
        <f t="shared" si="1"/>
        <v>7.6</v>
      </c>
      <c r="L48" s="115"/>
    </row>
    <row r="49" spans="1:12" ht="24" customHeight="1">
      <c r="A49" s="114"/>
      <c r="B49" s="107">
        <f>'Tax Invoice'!D43</f>
        <v>10</v>
      </c>
      <c r="C49" s="10" t="s">
        <v>662</v>
      </c>
      <c r="D49" s="10" t="s">
        <v>662</v>
      </c>
      <c r="E49" s="118" t="s">
        <v>26</v>
      </c>
      <c r="F49" s="136" t="s">
        <v>269</v>
      </c>
      <c r="G49" s="137"/>
      <c r="H49" s="11" t="s">
        <v>788</v>
      </c>
      <c r="I49" s="14">
        <f t="shared" si="0"/>
        <v>0.76</v>
      </c>
      <c r="J49" s="14">
        <v>0.76</v>
      </c>
      <c r="K49" s="109">
        <f t="shared" si="1"/>
        <v>7.6</v>
      </c>
      <c r="L49" s="115"/>
    </row>
    <row r="50" spans="1:12" ht="24" customHeight="1">
      <c r="A50" s="114"/>
      <c r="B50" s="107">
        <f>'Tax Invoice'!D44</f>
        <v>10</v>
      </c>
      <c r="C50" s="10" t="s">
        <v>662</v>
      </c>
      <c r="D50" s="10" t="s">
        <v>662</v>
      </c>
      <c r="E50" s="118" t="s">
        <v>26</v>
      </c>
      <c r="F50" s="136" t="s">
        <v>664</v>
      </c>
      <c r="G50" s="137"/>
      <c r="H50" s="11" t="s">
        <v>788</v>
      </c>
      <c r="I50" s="14">
        <f t="shared" si="0"/>
        <v>0.76</v>
      </c>
      <c r="J50" s="14">
        <v>0.76</v>
      </c>
      <c r="K50" s="109">
        <f t="shared" si="1"/>
        <v>7.6</v>
      </c>
      <c r="L50" s="115"/>
    </row>
    <row r="51" spans="1:12" ht="24" customHeight="1">
      <c r="A51" s="114"/>
      <c r="B51" s="107">
        <f>'Tax Invoice'!D45</f>
        <v>10</v>
      </c>
      <c r="C51" s="10" t="s">
        <v>662</v>
      </c>
      <c r="D51" s="10" t="s">
        <v>662</v>
      </c>
      <c r="E51" s="118" t="s">
        <v>26</v>
      </c>
      <c r="F51" s="136" t="s">
        <v>663</v>
      </c>
      <c r="G51" s="137"/>
      <c r="H51" s="11" t="s">
        <v>788</v>
      </c>
      <c r="I51" s="14">
        <f t="shared" si="0"/>
        <v>0.76</v>
      </c>
      <c r="J51" s="14">
        <v>0.76</v>
      </c>
      <c r="K51" s="109">
        <f t="shared" si="1"/>
        <v>7.6</v>
      </c>
      <c r="L51" s="115"/>
    </row>
    <row r="52" spans="1:12" ht="24" customHeight="1">
      <c r="A52" s="114"/>
      <c r="B52" s="107">
        <f>'Tax Invoice'!D46</f>
        <v>200</v>
      </c>
      <c r="C52" s="10" t="s">
        <v>662</v>
      </c>
      <c r="D52" s="10" t="s">
        <v>662</v>
      </c>
      <c r="E52" s="118" t="s">
        <v>27</v>
      </c>
      <c r="F52" s="136" t="s">
        <v>107</v>
      </c>
      <c r="G52" s="137"/>
      <c r="H52" s="11" t="s">
        <v>788</v>
      </c>
      <c r="I52" s="14">
        <f t="shared" si="0"/>
        <v>0.76</v>
      </c>
      <c r="J52" s="14">
        <v>0.76</v>
      </c>
      <c r="K52" s="109">
        <f t="shared" si="1"/>
        <v>152</v>
      </c>
      <c r="L52" s="115"/>
    </row>
    <row r="53" spans="1:12" ht="24" customHeight="1">
      <c r="A53" s="114"/>
      <c r="B53" s="107">
        <f>'Tax Invoice'!D47</f>
        <v>20</v>
      </c>
      <c r="C53" s="10" t="s">
        <v>662</v>
      </c>
      <c r="D53" s="10" t="s">
        <v>662</v>
      </c>
      <c r="E53" s="118" t="s">
        <v>28</v>
      </c>
      <c r="F53" s="136" t="s">
        <v>107</v>
      </c>
      <c r="G53" s="137"/>
      <c r="H53" s="11" t="s">
        <v>788</v>
      </c>
      <c r="I53" s="14">
        <f t="shared" si="0"/>
        <v>0.76</v>
      </c>
      <c r="J53" s="14">
        <v>0.76</v>
      </c>
      <c r="K53" s="109">
        <f t="shared" si="1"/>
        <v>15.2</v>
      </c>
      <c r="L53" s="115"/>
    </row>
    <row r="54" spans="1:12" ht="24" customHeight="1">
      <c r="A54" s="114"/>
      <c r="B54" s="107">
        <f>'Tax Invoice'!D48</f>
        <v>1</v>
      </c>
      <c r="C54" s="10" t="s">
        <v>721</v>
      </c>
      <c r="D54" s="10" t="s">
        <v>721</v>
      </c>
      <c r="E54" s="118"/>
      <c r="F54" s="136"/>
      <c r="G54" s="137"/>
      <c r="H54" s="11" t="s">
        <v>777</v>
      </c>
      <c r="I54" s="14">
        <f t="shared" si="0"/>
        <v>43.96</v>
      </c>
      <c r="J54" s="14">
        <v>43.96</v>
      </c>
      <c r="K54" s="109">
        <f t="shared" si="1"/>
        <v>43.96</v>
      </c>
      <c r="L54" s="115"/>
    </row>
    <row r="55" spans="1:12" ht="36" customHeight="1">
      <c r="A55" s="114"/>
      <c r="B55" s="107">
        <f>'Tax Invoice'!D49</f>
        <v>20</v>
      </c>
      <c r="C55" s="10" t="s">
        <v>723</v>
      </c>
      <c r="D55" s="10" t="s">
        <v>752</v>
      </c>
      <c r="E55" s="118" t="s">
        <v>572</v>
      </c>
      <c r="F55" s="136" t="s">
        <v>272</v>
      </c>
      <c r="G55" s="137"/>
      <c r="H55" s="11" t="s">
        <v>782</v>
      </c>
      <c r="I55" s="14">
        <f t="shared" si="0"/>
        <v>0.52</v>
      </c>
      <c r="J55" s="14">
        <v>0.52</v>
      </c>
      <c r="K55" s="109">
        <f t="shared" si="1"/>
        <v>10.4</v>
      </c>
      <c r="L55" s="115"/>
    </row>
    <row r="56" spans="1:12" ht="36" customHeight="1">
      <c r="A56" s="114"/>
      <c r="B56" s="107">
        <f>'Tax Invoice'!D50</f>
        <v>20</v>
      </c>
      <c r="C56" s="10" t="s">
        <v>723</v>
      </c>
      <c r="D56" s="10" t="s">
        <v>753</v>
      </c>
      <c r="E56" s="118" t="s">
        <v>725</v>
      </c>
      <c r="F56" s="136" t="s">
        <v>272</v>
      </c>
      <c r="G56" s="137"/>
      <c r="H56" s="11" t="s">
        <v>782</v>
      </c>
      <c r="I56" s="14">
        <f t="shared" ref="I56:I87" si="2">ROUNDUP(J56*$N$1,2)</f>
        <v>0.52</v>
      </c>
      <c r="J56" s="14">
        <v>0.52</v>
      </c>
      <c r="K56" s="109">
        <f t="shared" ref="K56:K87" si="3">I56*B56</f>
        <v>10.4</v>
      </c>
      <c r="L56" s="115"/>
    </row>
    <row r="57" spans="1:12" ht="45.95" customHeight="1">
      <c r="A57" s="114"/>
      <c r="B57" s="107">
        <f>'Tax Invoice'!D51</f>
        <v>20</v>
      </c>
      <c r="C57" s="10" t="s">
        <v>726</v>
      </c>
      <c r="D57" s="10" t="s">
        <v>726</v>
      </c>
      <c r="E57" s="118" t="s">
        <v>273</v>
      </c>
      <c r="F57" s="136"/>
      <c r="G57" s="137"/>
      <c r="H57" s="11" t="s">
        <v>778</v>
      </c>
      <c r="I57" s="14">
        <f t="shared" si="2"/>
        <v>0.76</v>
      </c>
      <c r="J57" s="14">
        <v>0.76</v>
      </c>
      <c r="K57" s="109">
        <f t="shared" si="3"/>
        <v>15.2</v>
      </c>
      <c r="L57" s="115"/>
    </row>
    <row r="58" spans="1:12" ht="48">
      <c r="A58" s="114"/>
      <c r="B58" s="107">
        <f>'Tax Invoice'!D52</f>
        <v>80</v>
      </c>
      <c r="C58" s="10" t="s">
        <v>726</v>
      </c>
      <c r="D58" s="10" t="s">
        <v>726</v>
      </c>
      <c r="E58" s="118" t="s">
        <v>272</v>
      </c>
      <c r="F58" s="136"/>
      <c r="G58" s="137"/>
      <c r="H58" s="11" t="s">
        <v>778</v>
      </c>
      <c r="I58" s="14">
        <f t="shared" si="2"/>
        <v>0.76</v>
      </c>
      <c r="J58" s="14">
        <v>0.76</v>
      </c>
      <c r="K58" s="109">
        <f t="shared" si="3"/>
        <v>60.8</v>
      </c>
      <c r="L58" s="115"/>
    </row>
    <row r="59" spans="1:12" ht="25.5" customHeight="1">
      <c r="A59" s="114"/>
      <c r="B59" s="107">
        <f>'Tax Invoice'!D53</f>
        <v>50</v>
      </c>
      <c r="C59" s="10" t="s">
        <v>728</v>
      </c>
      <c r="D59" s="10" t="s">
        <v>754</v>
      </c>
      <c r="E59" s="118" t="s">
        <v>25</v>
      </c>
      <c r="F59" s="136" t="s">
        <v>239</v>
      </c>
      <c r="G59" s="137"/>
      <c r="H59" s="11" t="s">
        <v>774</v>
      </c>
      <c r="I59" s="14">
        <f t="shared" si="2"/>
        <v>1.21</v>
      </c>
      <c r="J59" s="14">
        <v>1.21</v>
      </c>
      <c r="K59" s="109">
        <f t="shared" si="3"/>
        <v>60.5</v>
      </c>
      <c r="L59" s="115"/>
    </row>
    <row r="60" spans="1:12" ht="25.5" customHeight="1">
      <c r="A60" s="114"/>
      <c r="B60" s="107">
        <f>'Tax Invoice'!D54</f>
        <v>20</v>
      </c>
      <c r="C60" s="10" t="s">
        <v>728</v>
      </c>
      <c r="D60" s="10" t="s">
        <v>754</v>
      </c>
      <c r="E60" s="118" t="s">
        <v>25</v>
      </c>
      <c r="F60" s="136" t="s">
        <v>348</v>
      </c>
      <c r="G60" s="137"/>
      <c r="H60" s="11" t="s">
        <v>774</v>
      </c>
      <c r="I60" s="14">
        <f t="shared" si="2"/>
        <v>1.21</v>
      </c>
      <c r="J60" s="14">
        <v>1.21</v>
      </c>
      <c r="K60" s="109">
        <f t="shared" si="3"/>
        <v>24.2</v>
      </c>
      <c r="L60" s="115"/>
    </row>
    <row r="61" spans="1:12" ht="25.5" customHeight="1">
      <c r="A61" s="114"/>
      <c r="B61" s="107">
        <f>'Tax Invoice'!D55</f>
        <v>20</v>
      </c>
      <c r="C61" s="10" t="s">
        <v>728</v>
      </c>
      <c r="D61" s="10" t="s">
        <v>754</v>
      </c>
      <c r="E61" s="118" t="s">
        <v>25</v>
      </c>
      <c r="F61" s="136" t="s">
        <v>528</v>
      </c>
      <c r="G61" s="137"/>
      <c r="H61" s="11" t="s">
        <v>774</v>
      </c>
      <c r="I61" s="14">
        <f t="shared" si="2"/>
        <v>1.21</v>
      </c>
      <c r="J61" s="14">
        <v>1.21</v>
      </c>
      <c r="K61" s="109">
        <f t="shared" si="3"/>
        <v>24.2</v>
      </c>
      <c r="L61" s="115"/>
    </row>
    <row r="62" spans="1:12" ht="25.5" customHeight="1">
      <c r="A62" s="114"/>
      <c r="B62" s="107">
        <f>'Tax Invoice'!D56</f>
        <v>20</v>
      </c>
      <c r="C62" s="10" t="s">
        <v>728</v>
      </c>
      <c r="D62" s="10" t="s">
        <v>754</v>
      </c>
      <c r="E62" s="118" t="s">
        <v>25</v>
      </c>
      <c r="F62" s="136" t="s">
        <v>730</v>
      </c>
      <c r="G62" s="137"/>
      <c r="H62" s="11" t="s">
        <v>774</v>
      </c>
      <c r="I62" s="14">
        <f t="shared" si="2"/>
        <v>1.21</v>
      </c>
      <c r="J62" s="14">
        <v>1.21</v>
      </c>
      <c r="K62" s="109">
        <f t="shared" si="3"/>
        <v>24.2</v>
      </c>
      <c r="L62" s="115"/>
    </row>
    <row r="63" spans="1:12" ht="25.5" customHeight="1">
      <c r="A63" s="114"/>
      <c r="B63" s="107">
        <f>'Tax Invoice'!D57</f>
        <v>20</v>
      </c>
      <c r="C63" s="10" t="s">
        <v>728</v>
      </c>
      <c r="D63" s="10" t="s">
        <v>754</v>
      </c>
      <c r="E63" s="118" t="s">
        <v>25</v>
      </c>
      <c r="F63" s="136" t="s">
        <v>731</v>
      </c>
      <c r="G63" s="137"/>
      <c r="H63" s="11" t="s">
        <v>774</v>
      </c>
      <c r="I63" s="14">
        <f t="shared" si="2"/>
        <v>1.21</v>
      </c>
      <c r="J63" s="14">
        <v>1.21</v>
      </c>
      <c r="K63" s="109">
        <f t="shared" si="3"/>
        <v>24.2</v>
      </c>
      <c r="L63" s="115"/>
    </row>
    <row r="64" spans="1:12" ht="25.5" customHeight="1">
      <c r="A64" s="114"/>
      <c r="B64" s="107">
        <f>'Tax Invoice'!D58</f>
        <v>20</v>
      </c>
      <c r="C64" s="10" t="s">
        <v>728</v>
      </c>
      <c r="D64" s="10" t="s">
        <v>754</v>
      </c>
      <c r="E64" s="118" t="s">
        <v>25</v>
      </c>
      <c r="F64" s="136" t="s">
        <v>732</v>
      </c>
      <c r="G64" s="137"/>
      <c r="H64" s="11" t="s">
        <v>774</v>
      </c>
      <c r="I64" s="14">
        <f t="shared" si="2"/>
        <v>1.21</v>
      </c>
      <c r="J64" s="14">
        <v>1.21</v>
      </c>
      <c r="K64" s="109">
        <f t="shared" si="3"/>
        <v>24.2</v>
      </c>
      <c r="L64" s="115"/>
    </row>
    <row r="65" spans="1:12">
      <c r="A65" s="114"/>
      <c r="B65" s="107">
        <f>'Tax Invoice'!D59</f>
        <v>300</v>
      </c>
      <c r="C65" s="10" t="s">
        <v>733</v>
      </c>
      <c r="D65" s="10" t="s">
        <v>733</v>
      </c>
      <c r="E65" s="118" t="s">
        <v>107</v>
      </c>
      <c r="F65" s="136"/>
      <c r="G65" s="137"/>
      <c r="H65" s="11" t="s">
        <v>771</v>
      </c>
      <c r="I65" s="14">
        <f t="shared" si="2"/>
        <v>0.23</v>
      </c>
      <c r="J65" s="14">
        <v>0.23</v>
      </c>
      <c r="K65" s="109">
        <f t="shared" si="3"/>
        <v>69</v>
      </c>
      <c r="L65" s="115"/>
    </row>
    <row r="66" spans="1:12">
      <c r="A66" s="114"/>
      <c r="B66" s="107">
        <f>'Tax Invoice'!D60</f>
        <v>100</v>
      </c>
      <c r="C66" s="10" t="s">
        <v>733</v>
      </c>
      <c r="D66" s="10" t="s">
        <v>733</v>
      </c>
      <c r="E66" s="118" t="s">
        <v>210</v>
      </c>
      <c r="F66" s="136"/>
      <c r="G66" s="137"/>
      <c r="H66" s="11" t="s">
        <v>771</v>
      </c>
      <c r="I66" s="14">
        <f t="shared" si="2"/>
        <v>0.23</v>
      </c>
      <c r="J66" s="14">
        <v>0.23</v>
      </c>
      <c r="K66" s="109">
        <f t="shared" si="3"/>
        <v>23</v>
      </c>
      <c r="L66" s="115"/>
    </row>
    <row r="67" spans="1:12" ht="24">
      <c r="A67" s="114"/>
      <c r="B67" s="107">
        <f>'Tax Invoice'!D61</f>
        <v>200</v>
      </c>
      <c r="C67" s="10" t="s">
        <v>735</v>
      </c>
      <c r="D67" s="10" t="s">
        <v>735</v>
      </c>
      <c r="E67" s="118" t="s">
        <v>272</v>
      </c>
      <c r="F67" s="136" t="s">
        <v>107</v>
      </c>
      <c r="G67" s="137"/>
      <c r="H67" s="11" t="s">
        <v>772</v>
      </c>
      <c r="I67" s="14">
        <f t="shared" si="2"/>
        <v>0.42</v>
      </c>
      <c r="J67" s="14">
        <v>0.42</v>
      </c>
      <c r="K67" s="109">
        <f t="shared" si="3"/>
        <v>84</v>
      </c>
      <c r="L67" s="115"/>
    </row>
    <row r="68" spans="1:12" ht="12.95" customHeight="1">
      <c r="A68" s="114"/>
      <c r="B68" s="107">
        <f>'Tax Invoice'!D62</f>
        <v>20</v>
      </c>
      <c r="C68" s="10" t="s">
        <v>65</v>
      </c>
      <c r="D68" s="10" t="s">
        <v>65</v>
      </c>
      <c r="E68" s="118" t="s">
        <v>23</v>
      </c>
      <c r="F68" s="136"/>
      <c r="G68" s="137"/>
      <c r="H68" s="11" t="s">
        <v>773</v>
      </c>
      <c r="I68" s="14">
        <f t="shared" si="2"/>
        <v>1.53</v>
      </c>
      <c r="J68" s="14">
        <v>1.53</v>
      </c>
      <c r="K68" s="109">
        <f t="shared" si="3"/>
        <v>30.6</v>
      </c>
      <c r="L68" s="115"/>
    </row>
    <row r="69" spans="1:12" ht="12.95" customHeight="1">
      <c r="A69" s="114"/>
      <c r="B69" s="107">
        <f>'Tax Invoice'!D63</f>
        <v>20</v>
      </c>
      <c r="C69" s="10" t="s">
        <v>65</v>
      </c>
      <c r="D69" s="10" t="s">
        <v>65</v>
      </c>
      <c r="E69" s="118" t="s">
        <v>25</v>
      </c>
      <c r="F69" s="136"/>
      <c r="G69" s="137"/>
      <c r="H69" s="11" t="s">
        <v>773</v>
      </c>
      <c r="I69" s="14">
        <f t="shared" si="2"/>
        <v>1.53</v>
      </c>
      <c r="J69" s="14">
        <v>1.53</v>
      </c>
      <c r="K69" s="109">
        <f t="shared" si="3"/>
        <v>30.6</v>
      </c>
      <c r="L69" s="115"/>
    </row>
    <row r="70" spans="1:12" ht="12.95" customHeight="1">
      <c r="A70" s="114"/>
      <c r="B70" s="107">
        <f>'Tax Invoice'!D64</f>
        <v>30</v>
      </c>
      <c r="C70" s="10" t="s">
        <v>65</v>
      </c>
      <c r="D70" s="10" t="s">
        <v>65</v>
      </c>
      <c r="E70" s="118" t="s">
        <v>26</v>
      </c>
      <c r="F70" s="136"/>
      <c r="G70" s="137"/>
      <c r="H70" s="11" t="s">
        <v>773</v>
      </c>
      <c r="I70" s="14">
        <f t="shared" si="2"/>
        <v>1.53</v>
      </c>
      <c r="J70" s="14">
        <v>1.53</v>
      </c>
      <c r="K70" s="109">
        <f t="shared" si="3"/>
        <v>45.9</v>
      </c>
      <c r="L70" s="115"/>
    </row>
    <row r="71" spans="1:12" ht="12.75" customHeight="1">
      <c r="A71" s="114"/>
      <c r="B71" s="107">
        <f>'Tax Invoice'!D65</f>
        <v>20</v>
      </c>
      <c r="C71" s="10" t="s">
        <v>68</v>
      </c>
      <c r="D71" s="10" t="s">
        <v>68</v>
      </c>
      <c r="E71" s="118" t="s">
        <v>23</v>
      </c>
      <c r="F71" s="136" t="s">
        <v>272</v>
      </c>
      <c r="G71" s="137"/>
      <c r="H71" s="11" t="s">
        <v>780</v>
      </c>
      <c r="I71" s="14">
        <f t="shared" si="2"/>
        <v>1.87</v>
      </c>
      <c r="J71" s="14">
        <v>1.87</v>
      </c>
      <c r="K71" s="109">
        <f t="shared" si="3"/>
        <v>37.400000000000006</v>
      </c>
      <c r="L71" s="115"/>
    </row>
    <row r="72" spans="1:12" ht="12.75" customHeight="1">
      <c r="A72" s="114"/>
      <c r="B72" s="107">
        <f>'Tax Invoice'!D66</f>
        <v>25</v>
      </c>
      <c r="C72" s="10" t="s">
        <v>68</v>
      </c>
      <c r="D72" s="10" t="s">
        <v>68</v>
      </c>
      <c r="E72" s="118" t="s">
        <v>26</v>
      </c>
      <c r="F72" s="136" t="s">
        <v>272</v>
      </c>
      <c r="G72" s="137"/>
      <c r="H72" s="11" t="s">
        <v>780</v>
      </c>
      <c r="I72" s="14">
        <f t="shared" si="2"/>
        <v>1.87</v>
      </c>
      <c r="J72" s="14">
        <v>1.87</v>
      </c>
      <c r="K72" s="109">
        <f t="shared" si="3"/>
        <v>46.75</v>
      </c>
      <c r="L72" s="115"/>
    </row>
    <row r="73" spans="1:12">
      <c r="A73" s="114"/>
      <c r="B73" s="107">
        <f>'Tax Invoice'!D67</f>
        <v>100</v>
      </c>
      <c r="C73" s="10" t="s">
        <v>739</v>
      </c>
      <c r="D73" s="10" t="s">
        <v>739</v>
      </c>
      <c r="E73" s="118" t="s">
        <v>23</v>
      </c>
      <c r="F73" s="136"/>
      <c r="G73" s="137"/>
      <c r="H73" s="11" t="s">
        <v>779</v>
      </c>
      <c r="I73" s="14">
        <f t="shared" si="2"/>
        <v>0.23</v>
      </c>
      <c r="J73" s="14">
        <v>0.23</v>
      </c>
      <c r="K73" s="109">
        <f t="shared" si="3"/>
        <v>23</v>
      </c>
      <c r="L73" s="115"/>
    </row>
    <row r="74" spans="1:12">
      <c r="A74" s="114"/>
      <c r="B74" s="107">
        <f>'Tax Invoice'!D68</f>
        <v>200</v>
      </c>
      <c r="C74" s="10" t="s">
        <v>739</v>
      </c>
      <c r="D74" s="10" t="s">
        <v>739</v>
      </c>
      <c r="E74" s="118" t="s">
        <v>651</v>
      </c>
      <c r="F74" s="136"/>
      <c r="G74" s="137"/>
      <c r="H74" s="11" t="s">
        <v>779</v>
      </c>
      <c r="I74" s="14">
        <f t="shared" si="2"/>
        <v>0.23</v>
      </c>
      <c r="J74" s="14">
        <v>0.23</v>
      </c>
      <c r="K74" s="109">
        <f t="shared" si="3"/>
        <v>46</v>
      </c>
      <c r="L74" s="115"/>
    </row>
    <row r="75" spans="1:12">
      <c r="A75" s="114"/>
      <c r="B75" s="107">
        <f>'Tax Invoice'!D69</f>
        <v>200</v>
      </c>
      <c r="C75" s="10" t="s">
        <v>739</v>
      </c>
      <c r="D75" s="10" t="s">
        <v>739</v>
      </c>
      <c r="E75" s="118" t="s">
        <v>25</v>
      </c>
      <c r="F75" s="136"/>
      <c r="G75" s="137"/>
      <c r="H75" s="11" t="s">
        <v>779</v>
      </c>
      <c r="I75" s="14">
        <f t="shared" si="2"/>
        <v>0.23</v>
      </c>
      <c r="J75" s="14">
        <v>0.23</v>
      </c>
      <c r="K75" s="109">
        <f t="shared" si="3"/>
        <v>46</v>
      </c>
      <c r="L75" s="115"/>
    </row>
    <row r="76" spans="1:12">
      <c r="A76" s="114"/>
      <c r="B76" s="107">
        <f>'Tax Invoice'!D70</f>
        <v>100</v>
      </c>
      <c r="C76" s="10" t="s">
        <v>739</v>
      </c>
      <c r="D76" s="10" t="s">
        <v>739</v>
      </c>
      <c r="E76" s="118" t="s">
        <v>67</v>
      </c>
      <c r="F76" s="136"/>
      <c r="G76" s="137"/>
      <c r="H76" s="11" t="s">
        <v>779</v>
      </c>
      <c r="I76" s="14">
        <f t="shared" si="2"/>
        <v>0.23</v>
      </c>
      <c r="J76" s="14">
        <v>0.23</v>
      </c>
      <c r="K76" s="109">
        <f t="shared" si="3"/>
        <v>23</v>
      </c>
      <c r="L76" s="115"/>
    </row>
    <row r="77" spans="1:12" ht="12.95" customHeight="1">
      <c r="A77" s="114"/>
      <c r="B77" s="107">
        <f>'Tax Invoice'!D71</f>
        <v>50</v>
      </c>
      <c r="C77" s="10" t="s">
        <v>98</v>
      </c>
      <c r="D77" s="10" t="s">
        <v>98</v>
      </c>
      <c r="E77" s="118" t="s">
        <v>23</v>
      </c>
      <c r="F77" s="136" t="s">
        <v>273</v>
      </c>
      <c r="G77" s="137"/>
      <c r="H77" s="11" t="s">
        <v>781</v>
      </c>
      <c r="I77" s="14">
        <f t="shared" si="2"/>
        <v>0.56999999999999995</v>
      </c>
      <c r="J77" s="14">
        <v>0.56999999999999995</v>
      </c>
      <c r="K77" s="109">
        <f t="shared" si="3"/>
        <v>28.499999999999996</v>
      </c>
      <c r="L77" s="115"/>
    </row>
    <row r="78" spans="1:12" ht="12.95" customHeight="1">
      <c r="A78" s="114"/>
      <c r="B78" s="107">
        <f>'Tax Invoice'!D72</f>
        <v>100</v>
      </c>
      <c r="C78" s="10" t="s">
        <v>98</v>
      </c>
      <c r="D78" s="10" t="s">
        <v>98</v>
      </c>
      <c r="E78" s="118" t="s">
        <v>23</v>
      </c>
      <c r="F78" s="136" t="s">
        <v>272</v>
      </c>
      <c r="G78" s="137"/>
      <c r="H78" s="11" t="s">
        <v>781</v>
      </c>
      <c r="I78" s="14">
        <f t="shared" si="2"/>
        <v>0.56999999999999995</v>
      </c>
      <c r="J78" s="14">
        <v>0.56999999999999995</v>
      </c>
      <c r="K78" s="109">
        <f t="shared" si="3"/>
        <v>56.999999999999993</v>
      </c>
      <c r="L78" s="115"/>
    </row>
    <row r="79" spans="1:12" ht="12.95" customHeight="1">
      <c r="A79" s="114"/>
      <c r="B79" s="107">
        <f>'Tax Invoice'!D73</f>
        <v>50</v>
      </c>
      <c r="C79" s="10" t="s">
        <v>98</v>
      </c>
      <c r="D79" s="10" t="s">
        <v>98</v>
      </c>
      <c r="E79" s="118" t="s">
        <v>25</v>
      </c>
      <c r="F79" s="136" t="s">
        <v>273</v>
      </c>
      <c r="G79" s="137"/>
      <c r="H79" s="11" t="s">
        <v>781</v>
      </c>
      <c r="I79" s="14">
        <f t="shared" si="2"/>
        <v>0.56999999999999995</v>
      </c>
      <c r="J79" s="14">
        <v>0.56999999999999995</v>
      </c>
      <c r="K79" s="109">
        <f t="shared" si="3"/>
        <v>28.499999999999996</v>
      </c>
      <c r="L79" s="115"/>
    </row>
    <row r="80" spans="1:12" ht="12.95" customHeight="1">
      <c r="A80" s="114"/>
      <c r="B80" s="107">
        <f>'Tax Invoice'!D74</f>
        <v>150</v>
      </c>
      <c r="C80" s="10" t="s">
        <v>98</v>
      </c>
      <c r="D80" s="10" t="s">
        <v>98</v>
      </c>
      <c r="E80" s="118" t="s">
        <v>25</v>
      </c>
      <c r="F80" s="136" t="s">
        <v>272</v>
      </c>
      <c r="G80" s="137"/>
      <c r="H80" s="11" t="s">
        <v>781</v>
      </c>
      <c r="I80" s="14">
        <f t="shared" si="2"/>
        <v>0.56999999999999995</v>
      </c>
      <c r="J80" s="14">
        <v>0.56999999999999995</v>
      </c>
      <c r="K80" s="109">
        <f t="shared" si="3"/>
        <v>85.499999999999986</v>
      </c>
      <c r="L80" s="115"/>
    </row>
    <row r="81" spans="1:12" ht="24">
      <c r="A81" s="114"/>
      <c r="B81" s="107">
        <f>'Tax Invoice'!D75</f>
        <v>50</v>
      </c>
      <c r="C81" s="10" t="s">
        <v>742</v>
      </c>
      <c r="D81" s="10" t="s">
        <v>742</v>
      </c>
      <c r="E81" s="118" t="s">
        <v>107</v>
      </c>
      <c r="F81" s="136"/>
      <c r="G81" s="137"/>
      <c r="H81" s="11" t="s">
        <v>783</v>
      </c>
      <c r="I81" s="14">
        <f t="shared" si="2"/>
        <v>0.67</v>
      </c>
      <c r="J81" s="14">
        <v>0.67</v>
      </c>
      <c r="K81" s="109">
        <f t="shared" si="3"/>
        <v>33.5</v>
      </c>
      <c r="L81" s="115"/>
    </row>
    <row r="82" spans="1:12" ht="48" customHeight="1">
      <c r="A82" s="114"/>
      <c r="B82" s="107">
        <f>'Tax Invoice'!D76</f>
        <v>150</v>
      </c>
      <c r="C82" s="10" t="s">
        <v>744</v>
      </c>
      <c r="D82" s="10" t="s">
        <v>744</v>
      </c>
      <c r="E82" s="118" t="s">
        <v>107</v>
      </c>
      <c r="F82" s="136"/>
      <c r="G82" s="137"/>
      <c r="H82" s="11" t="s">
        <v>784</v>
      </c>
      <c r="I82" s="14">
        <f t="shared" si="2"/>
        <v>0.76</v>
      </c>
      <c r="J82" s="14">
        <v>0.76</v>
      </c>
      <c r="K82" s="109">
        <f t="shared" si="3"/>
        <v>114</v>
      </c>
      <c r="L82" s="115"/>
    </row>
    <row r="83" spans="1:12" ht="48" customHeight="1">
      <c r="A83" s="114"/>
      <c r="B83" s="107">
        <f>'Tax Invoice'!D77</f>
        <v>20</v>
      </c>
      <c r="C83" s="10" t="s">
        <v>744</v>
      </c>
      <c r="D83" s="10" t="s">
        <v>744</v>
      </c>
      <c r="E83" s="118" t="s">
        <v>210</v>
      </c>
      <c r="F83" s="136"/>
      <c r="G83" s="137"/>
      <c r="H83" s="11" t="s">
        <v>784</v>
      </c>
      <c r="I83" s="14">
        <f t="shared" si="2"/>
        <v>0.76</v>
      </c>
      <c r="J83" s="14">
        <v>0.76</v>
      </c>
      <c r="K83" s="109">
        <f t="shared" si="3"/>
        <v>15.2</v>
      </c>
      <c r="L83" s="115"/>
    </row>
    <row r="84" spans="1:12" ht="48" customHeight="1">
      <c r="A84" s="114"/>
      <c r="B84" s="107">
        <f>'Tax Invoice'!D78</f>
        <v>10</v>
      </c>
      <c r="C84" s="10" t="s">
        <v>744</v>
      </c>
      <c r="D84" s="10" t="s">
        <v>744</v>
      </c>
      <c r="E84" s="118" t="s">
        <v>263</v>
      </c>
      <c r="F84" s="136"/>
      <c r="G84" s="137"/>
      <c r="H84" s="11" t="s">
        <v>784</v>
      </c>
      <c r="I84" s="14">
        <f t="shared" si="2"/>
        <v>0.76</v>
      </c>
      <c r="J84" s="14">
        <v>0.76</v>
      </c>
      <c r="K84" s="109">
        <f t="shared" si="3"/>
        <v>7.6</v>
      </c>
      <c r="L84" s="115"/>
    </row>
    <row r="85" spans="1:12" ht="48" customHeight="1">
      <c r="A85" s="114"/>
      <c r="B85" s="107">
        <f>'Tax Invoice'!D79</f>
        <v>10</v>
      </c>
      <c r="C85" s="10" t="s">
        <v>744</v>
      </c>
      <c r="D85" s="10" t="s">
        <v>744</v>
      </c>
      <c r="E85" s="118" t="s">
        <v>265</v>
      </c>
      <c r="F85" s="136"/>
      <c r="G85" s="137"/>
      <c r="H85" s="11" t="s">
        <v>784</v>
      </c>
      <c r="I85" s="14">
        <f t="shared" si="2"/>
        <v>0.76</v>
      </c>
      <c r="J85" s="14">
        <v>0.76</v>
      </c>
      <c r="K85" s="109">
        <f t="shared" si="3"/>
        <v>7.6</v>
      </c>
      <c r="L85" s="115"/>
    </row>
    <row r="86" spans="1:12" ht="48" customHeight="1">
      <c r="A86" s="114"/>
      <c r="B86" s="107">
        <f>'Tax Invoice'!D80</f>
        <v>10</v>
      </c>
      <c r="C86" s="10" t="s">
        <v>744</v>
      </c>
      <c r="D86" s="10" t="s">
        <v>744</v>
      </c>
      <c r="E86" s="118" t="s">
        <v>266</v>
      </c>
      <c r="F86" s="136"/>
      <c r="G86" s="137"/>
      <c r="H86" s="11" t="s">
        <v>784</v>
      </c>
      <c r="I86" s="14">
        <f t="shared" si="2"/>
        <v>0.76</v>
      </c>
      <c r="J86" s="14">
        <v>0.76</v>
      </c>
      <c r="K86" s="109">
        <f t="shared" si="3"/>
        <v>7.6</v>
      </c>
      <c r="L86" s="115"/>
    </row>
    <row r="87" spans="1:12" ht="48" customHeight="1">
      <c r="A87" s="114"/>
      <c r="B87" s="107">
        <f>'Tax Invoice'!D81</f>
        <v>10</v>
      </c>
      <c r="C87" s="10" t="s">
        <v>744</v>
      </c>
      <c r="D87" s="10" t="s">
        <v>744</v>
      </c>
      <c r="E87" s="118" t="s">
        <v>311</v>
      </c>
      <c r="F87" s="136"/>
      <c r="G87" s="137"/>
      <c r="H87" s="11" t="s">
        <v>784</v>
      </c>
      <c r="I87" s="14">
        <f t="shared" si="2"/>
        <v>0.76</v>
      </c>
      <c r="J87" s="14">
        <v>0.76</v>
      </c>
      <c r="K87" s="109">
        <f t="shared" si="3"/>
        <v>7.6</v>
      </c>
      <c r="L87" s="115"/>
    </row>
    <row r="88" spans="1:12" ht="36" customHeight="1">
      <c r="A88" s="114"/>
      <c r="B88" s="107">
        <f>'Tax Invoice'!D82</f>
        <v>50</v>
      </c>
      <c r="C88" s="10" t="s">
        <v>746</v>
      </c>
      <c r="D88" s="10" t="s">
        <v>755</v>
      </c>
      <c r="E88" s="118" t="s">
        <v>231</v>
      </c>
      <c r="F88" s="136" t="s">
        <v>239</v>
      </c>
      <c r="G88" s="137"/>
      <c r="H88" s="11" t="s">
        <v>775</v>
      </c>
      <c r="I88" s="14">
        <f t="shared" ref="I88:I99" si="4">ROUNDUP(J88*$N$1,2)</f>
        <v>1.2</v>
      </c>
      <c r="J88" s="14">
        <v>1.2</v>
      </c>
      <c r="K88" s="109">
        <f t="shared" ref="K88:K99" si="5">I88*B88</f>
        <v>60</v>
      </c>
      <c r="L88" s="115"/>
    </row>
    <row r="89" spans="1:12" ht="36" customHeight="1">
      <c r="A89" s="114"/>
      <c r="B89" s="107">
        <f>'Tax Invoice'!D83</f>
        <v>20</v>
      </c>
      <c r="C89" s="10" t="s">
        <v>746</v>
      </c>
      <c r="D89" s="10" t="s">
        <v>755</v>
      </c>
      <c r="E89" s="118" t="s">
        <v>231</v>
      </c>
      <c r="F89" s="136" t="s">
        <v>348</v>
      </c>
      <c r="G89" s="137"/>
      <c r="H89" s="11" t="s">
        <v>775</v>
      </c>
      <c r="I89" s="14">
        <f t="shared" si="4"/>
        <v>1.2</v>
      </c>
      <c r="J89" s="14">
        <v>1.2</v>
      </c>
      <c r="K89" s="109">
        <f t="shared" si="5"/>
        <v>24</v>
      </c>
      <c r="L89" s="115"/>
    </row>
    <row r="90" spans="1:12" ht="36" customHeight="1">
      <c r="A90" s="114"/>
      <c r="B90" s="107">
        <f>'Tax Invoice'!D84</f>
        <v>20</v>
      </c>
      <c r="C90" s="10" t="s">
        <v>746</v>
      </c>
      <c r="D90" s="10" t="s">
        <v>755</v>
      </c>
      <c r="E90" s="118" t="s">
        <v>231</v>
      </c>
      <c r="F90" s="136" t="s">
        <v>528</v>
      </c>
      <c r="G90" s="137"/>
      <c r="H90" s="11" t="s">
        <v>775</v>
      </c>
      <c r="I90" s="14">
        <f t="shared" si="4"/>
        <v>1.2</v>
      </c>
      <c r="J90" s="14">
        <v>1.2</v>
      </c>
      <c r="K90" s="109">
        <f t="shared" si="5"/>
        <v>24</v>
      </c>
      <c r="L90" s="115"/>
    </row>
    <row r="91" spans="1:12" ht="36" customHeight="1">
      <c r="A91" s="114"/>
      <c r="B91" s="107">
        <f>'Tax Invoice'!D85</f>
        <v>20</v>
      </c>
      <c r="C91" s="10" t="s">
        <v>746</v>
      </c>
      <c r="D91" s="10" t="s">
        <v>755</v>
      </c>
      <c r="E91" s="118" t="s">
        <v>231</v>
      </c>
      <c r="F91" s="136" t="s">
        <v>730</v>
      </c>
      <c r="G91" s="137"/>
      <c r="H91" s="11" t="s">
        <v>775</v>
      </c>
      <c r="I91" s="14">
        <f t="shared" si="4"/>
        <v>1.2</v>
      </c>
      <c r="J91" s="14">
        <v>1.2</v>
      </c>
      <c r="K91" s="109">
        <f t="shared" si="5"/>
        <v>24</v>
      </c>
      <c r="L91" s="115"/>
    </row>
    <row r="92" spans="1:12" ht="36" customHeight="1">
      <c r="A92" s="114"/>
      <c r="B92" s="107">
        <f>'Tax Invoice'!D86</f>
        <v>20</v>
      </c>
      <c r="C92" s="10" t="s">
        <v>746</v>
      </c>
      <c r="D92" s="10" t="s">
        <v>755</v>
      </c>
      <c r="E92" s="118" t="s">
        <v>231</v>
      </c>
      <c r="F92" s="136" t="s">
        <v>731</v>
      </c>
      <c r="G92" s="137"/>
      <c r="H92" s="11" t="s">
        <v>775</v>
      </c>
      <c r="I92" s="14">
        <f t="shared" si="4"/>
        <v>1.2</v>
      </c>
      <c r="J92" s="14">
        <v>1.2</v>
      </c>
      <c r="K92" s="109">
        <f t="shared" si="5"/>
        <v>24</v>
      </c>
      <c r="L92" s="115"/>
    </row>
    <row r="93" spans="1:12" ht="36" customHeight="1">
      <c r="A93" s="114"/>
      <c r="B93" s="107">
        <f>'Tax Invoice'!D87</f>
        <v>20</v>
      </c>
      <c r="C93" s="10" t="s">
        <v>746</v>
      </c>
      <c r="D93" s="10" t="s">
        <v>755</v>
      </c>
      <c r="E93" s="118" t="s">
        <v>231</v>
      </c>
      <c r="F93" s="136" t="s">
        <v>732</v>
      </c>
      <c r="G93" s="137"/>
      <c r="H93" s="11" t="s">
        <v>775</v>
      </c>
      <c r="I93" s="14">
        <f t="shared" si="4"/>
        <v>1.2</v>
      </c>
      <c r="J93" s="14">
        <v>1.2</v>
      </c>
      <c r="K93" s="109">
        <f t="shared" si="5"/>
        <v>24</v>
      </c>
      <c r="L93" s="115"/>
    </row>
    <row r="94" spans="1:12" ht="36" customHeight="1">
      <c r="A94" s="114"/>
      <c r="B94" s="107">
        <f>'Tax Invoice'!D88</f>
        <v>20</v>
      </c>
      <c r="C94" s="10" t="s">
        <v>746</v>
      </c>
      <c r="D94" s="10" t="s">
        <v>755</v>
      </c>
      <c r="E94" s="118" t="s">
        <v>231</v>
      </c>
      <c r="F94" s="136" t="s">
        <v>748</v>
      </c>
      <c r="G94" s="137"/>
      <c r="H94" s="11" t="s">
        <v>775</v>
      </c>
      <c r="I94" s="14">
        <f t="shared" si="4"/>
        <v>1.2</v>
      </c>
      <c r="J94" s="14">
        <v>1.2</v>
      </c>
      <c r="K94" s="109">
        <f t="shared" si="5"/>
        <v>24</v>
      </c>
      <c r="L94" s="115"/>
    </row>
    <row r="95" spans="1:12" ht="51" customHeight="1">
      <c r="A95" s="114"/>
      <c r="B95" s="107">
        <f>'Tax Invoice'!D89</f>
        <v>1</v>
      </c>
      <c r="C95" s="10" t="s">
        <v>749</v>
      </c>
      <c r="D95" s="10" t="s">
        <v>756</v>
      </c>
      <c r="E95" s="118" t="s">
        <v>204</v>
      </c>
      <c r="F95" s="136" t="s">
        <v>710</v>
      </c>
      <c r="G95" s="137"/>
      <c r="H95" s="11" t="s">
        <v>787</v>
      </c>
      <c r="I95" s="14">
        <f t="shared" si="4"/>
        <v>193.06</v>
      </c>
      <c r="J95" s="14">
        <v>193.06</v>
      </c>
      <c r="K95" s="109">
        <f t="shared" si="5"/>
        <v>193.06</v>
      </c>
      <c r="L95" s="115"/>
    </row>
    <row r="96" spans="1:12" ht="24" customHeight="1">
      <c r="A96" s="114"/>
      <c r="B96" s="107">
        <f>'Tax Invoice'!D90</f>
        <v>3</v>
      </c>
      <c r="C96" s="10" t="s">
        <v>751</v>
      </c>
      <c r="D96" s="10" t="s">
        <v>751</v>
      </c>
      <c r="E96" s="118" t="s">
        <v>23</v>
      </c>
      <c r="F96" s="136"/>
      <c r="G96" s="137"/>
      <c r="H96" s="11" t="s">
        <v>758</v>
      </c>
      <c r="I96" s="14">
        <f t="shared" si="4"/>
        <v>0.62</v>
      </c>
      <c r="J96" s="14">
        <v>0.62</v>
      </c>
      <c r="K96" s="109">
        <f t="shared" si="5"/>
        <v>1.8599999999999999</v>
      </c>
      <c r="L96" s="115"/>
    </row>
    <row r="97" spans="1:12" ht="24" customHeight="1">
      <c r="A97" s="114"/>
      <c r="B97" s="107">
        <f>'Tax Invoice'!D91</f>
        <v>3</v>
      </c>
      <c r="C97" s="10" t="s">
        <v>751</v>
      </c>
      <c r="D97" s="10" t="s">
        <v>751</v>
      </c>
      <c r="E97" s="118" t="s">
        <v>25</v>
      </c>
      <c r="F97" s="136"/>
      <c r="G97" s="137"/>
      <c r="H97" s="11" t="s">
        <v>758</v>
      </c>
      <c r="I97" s="14">
        <f t="shared" si="4"/>
        <v>0.62</v>
      </c>
      <c r="J97" s="14">
        <v>0.62</v>
      </c>
      <c r="K97" s="109">
        <f t="shared" si="5"/>
        <v>1.8599999999999999</v>
      </c>
      <c r="L97" s="115"/>
    </row>
    <row r="98" spans="1:12" ht="24" customHeight="1">
      <c r="A98" s="114"/>
      <c r="B98" s="107">
        <f>'Tax Invoice'!D92</f>
        <v>3</v>
      </c>
      <c r="C98" s="10" t="s">
        <v>751</v>
      </c>
      <c r="D98" s="10" t="s">
        <v>751</v>
      </c>
      <c r="E98" s="118" t="s">
        <v>26</v>
      </c>
      <c r="F98" s="136"/>
      <c r="G98" s="137"/>
      <c r="H98" s="11" t="s">
        <v>758</v>
      </c>
      <c r="I98" s="14">
        <f t="shared" si="4"/>
        <v>0.62</v>
      </c>
      <c r="J98" s="14">
        <v>0.62</v>
      </c>
      <c r="K98" s="109">
        <f t="shared" si="5"/>
        <v>1.8599999999999999</v>
      </c>
      <c r="L98" s="115"/>
    </row>
    <row r="99" spans="1:12" ht="24" customHeight="1">
      <c r="A99" s="114"/>
      <c r="B99" s="108">
        <f>'Tax Invoice'!D93</f>
        <v>3</v>
      </c>
      <c r="C99" s="12" t="s">
        <v>751</v>
      </c>
      <c r="D99" s="12" t="s">
        <v>751</v>
      </c>
      <c r="E99" s="119" t="s">
        <v>27</v>
      </c>
      <c r="F99" s="147"/>
      <c r="G99" s="148"/>
      <c r="H99" s="13" t="s">
        <v>758</v>
      </c>
      <c r="I99" s="15">
        <f t="shared" si="4"/>
        <v>0.62</v>
      </c>
      <c r="J99" s="15">
        <v>0.62</v>
      </c>
      <c r="K99" s="110">
        <f t="shared" si="5"/>
        <v>1.8599999999999999</v>
      </c>
      <c r="L99" s="115"/>
    </row>
    <row r="100" spans="1:12" ht="12.75" customHeight="1">
      <c r="A100" s="114"/>
      <c r="B100" s="126">
        <f>SUM(B24:B99)</f>
        <v>2992</v>
      </c>
      <c r="C100" s="126" t="s">
        <v>144</v>
      </c>
      <c r="D100" s="126"/>
      <c r="E100" s="126"/>
      <c r="F100" s="126"/>
      <c r="G100" s="126"/>
      <c r="H100" s="126"/>
      <c r="I100" s="127" t="s">
        <v>255</v>
      </c>
      <c r="J100" s="127" t="s">
        <v>255</v>
      </c>
      <c r="K100" s="128">
        <f>SUM(K24:K99)</f>
        <v>2116.4500000000007</v>
      </c>
      <c r="L100" s="115"/>
    </row>
    <row r="101" spans="1:12" ht="12.75" customHeight="1">
      <c r="A101" s="114"/>
      <c r="B101" s="126"/>
      <c r="C101" s="126"/>
      <c r="D101" s="126"/>
      <c r="E101" s="126"/>
      <c r="F101" s="126"/>
      <c r="G101" s="126"/>
      <c r="H101" s="126"/>
      <c r="I101" s="127" t="s">
        <v>766</v>
      </c>
      <c r="J101" s="127" t="s">
        <v>184</v>
      </c>
      <c r="K101" s="128">
        <f>Invoice!J100</f>
        <v>-73.790000000000006</v>
      </c>
      <c r="L101" s="115"/>
    </row>
    <row r="102" spans="1:12" ht="12.75" customHeight="1" outlineLevel="1">
      <c r="A102" s="114"/>
      <c r="B102" s="126"/>
      <c r="C102" s="126"/>
      <c r="D102" s="126"/>
      <c r="E102" s="126"/>
      <c r="F102" s="126"/>
      <c r="G102" s="126"/>
      <c r="H102" s="126"/>
      <c r="I102" s="132" t="s">
        <v>785</v>
      </c>
      <c r="J102" s="127" t="s">
        <v>185</v>
      </c>
      <c r="K102" s="128">
        <f>Invoice!J101</f>
        <v>-158.73375000000004</v>
      </c>
      <c r="L102" s="115"/>
    </row>
    <row r="103" spans="1:12" ht="12.75" customHeight="1" outlineLevel="1">
      <c r="A103" s="114"/>
      <c r="B103" s="126"/>
      <c r="C103" s="126"/>
      <c r="D103" s="126"/>
      <c r="E103" s="126"/>
      <c r="F103" s="126"/>
      <c r="G103" s="126"/>
      <c r="H103" s="126"/>
      <c r="I103" s="127" t="s">
        <v>786</v>
      </c>
      <c r="J103" s="127"/>
      <c r="K103" s="128">
        <v>0</v>
      </c>
      <c r="L103" s="115"/>
    </row>
    <row r="104" spans="1:12" ht="12.75" customHeight="1">
      <c r="A104" s="114"/>
      <c r="B104" s="126"/>
      <c r="C104" s="126"/>
      <c r="D104" s="126"/>
      <c r="E104" s="126"/>
      <c r="F104" s="126"/>
      <c r="G104" s="126"/>
      <c r="H104" s="126"/>
      <c r="I104" s="127" t="s">
        <v>257</v>
      </c>
      <c r="J104" s="127" t="s">
        <v>257</v>
      </c>
      <c r="K104" s="128">
        <f>SUM(K100:K103)</f>
        <v>1883.9262500000007</v>
      </c>
      <c r="L104" s="115"/>
    </row>
    <row r="105" spans="1:12" ht="12.75" customHeight="1">
      <c r="A105" s="6"/>
      <c r="B105" s="7"/>
      <c r="C105" s="7"/>
      <c r="D105" s="7"/>
      <c r="E105" s="7"/>
      <c r="F105" s="7"/>
      <c r="G105" s="7"/>
      <c r="H105" s="7" t="s">
        <v>770</v>
      </c>
      <c r="I105" s="7"/>
      <c r="J105" s="7"/>
      <c r="K105" s="7"/>
      <c r="L105" s="8"/>
    </row>
  </sheetData>
  <mergeCells count="81">
    <mergeCell ref="F97:G97"/>
    <mergeCell ref="F98:G98"/>
    <mergeCell ref="F99:G99"/>
    <mergeCell ref="F23:G23"/>
    <mergeCell ref="F22:G22"/>
    <mergeCell ref="F92:G92"/>
    <mergeCell ref="F93:G93"/>
    <mergeCell ref="F94:G94"/>
    <mergeCell ref="F95:G95"/>
    <mergeCell ref="F96:G96"/>
    <mergeCell ref="F87:G87"/>
    <mergeCell ref="F88:G88"/>
    <mergeCell ref="F89:G89"/>
    <mergeCell ref="F90:G90"/>
    <mergeCell ref="F91:G91"/>
    <mergeCell ref="F82:G82"/>
    <mergeCell ref="F83:G83"/>
    <mergeCell ref="F84:G84"/>
    <mergeCell ref="F85:G85"/>
    <mergeCell ref="F86:G86"/>
    <mergeCell ref="F77:G77"/>
    <mergeCell ref="F78:G78"/>
    <mergeCell ref="F79:G79"/>
    <mergeCell ref="F80:G80"/>
    <mergeCell ref="F81:G81"/>
    <mergeCell ref="F72:G72"/>
    <mergeCell ref="F73:G73"/>
    <mergeCell ref="F74:G74"/>
    <mergeCell ref="F75:G75"/>
    <mergeCell ref="F76:G76"/>
    <mergeCell ref="F67:G67"/>
    <mergeCell ref="F68:G68"/>
    <mergeCell ref="F69:G69"/>
    <mergeCell ref="F70:G70"/>
    <mergeCell ref="F71:G71"/>
    <mergeCell ref="F62:G62"/>
    <mergeCell ref="F63:G63"/>
    <mergeCell ref="F64:G64"/>
    <mergeCell ref="F65:G65"/>
    <mergeCell ref="F66:G66"/>
    <mergeCell ref="F57:G57"/>
    <mergeCell ref="F58:G58"/>
    <mergeCell ref="F59:G59"/>
    <mergeCell ref="F60:G60"/>
    <mergeCell ref="F61:G61"/>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1:G21"/>
    <mergeCell ref="F24:G24"/>
    <mergeCell ref="K10:K11"/>
    <mergeCell ref="K14:K16"/>
    <mergeCell ref="F35:G35"/>
    <mergeCell ref="F25:G25"/>
    <mergeCell ref="F36:G36"/>
    <mergeCell ref="F32:G32"/>
    <mergeCell ref="F33:G33"/>
    <mergeCell ref="F34:G34"/>
    <mergeCell ref="F26:G26"/>
    <mergeCell ref="F27:G27"/>
    <mergeCell ref="F30:G30"/>
    <mergeCell ref="F31:G31"/>
    <mergeCell ref="F28:G28"/>
    <mergeCell ref="F29:G29"/>
  </mergeCells>
  <printOptions horizontalCentered="1"/>
  <pageMargins left="0.11811023622047245" right="0.11811023622047245" top="0.31496062992125984" bottom="0.31496062992125984" header="0.15748031496062992" footer="0.11811023622047245"/>
  <pageSetup paperSize="9" scale="75"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2116.4500000000007</v>
      </c>
      <c r="O2" s="21" t="s">
        <v>259</v>
      </c>
    </row>
    <row r="3" spans="1:15" s="21" customFormat="1" ht="15" customHeight="1" thickBot="1">
      <c r="A3" s="22" t="s">
        <v>151</v>
      </c>
      <c r="G3" s="28">
        <v>45173</v>
      </c>
      <c r="H3" s="29"/>
      <c r="N3" s="21">
        <v>2116.4500000000007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EUR</v>
      </c>
    </row>
    <row r="10" spans="1:15" s="21" customFormat="1" ht="13.5" thickBot="1">
      <c r="A10" s="36" t="str">
        <f>'Copy paste to Here'!G10</f>
        <v>Big Monster SLU</v>
      </c>
      <c r="B10" s="37"/>
      <c r="C10" s="37"/>
      <c r="D10" s="37"/>
      <c r="F10" s="38" t="str">
        <f>'Copy paste to Here'!B10</f>
        <v>Big Monster SLU</v>
      </c>
      <c r="G10" s="39"/>
      <c r="H10" s="40"/>
      <c r="K10" s="95" t="s">
        <v>276</v>
      </c>
      <c r="L10" s="35" t="s">
        <v>276</v>
      </c>
      <c r="M10" s="21">
        <v>1</v>
      </c>
    </row>
    <row r="11" spans="1:15" s="21" customFormat="1" ht="15.75" thickBot="1">
      <c r="A11" s="41" t="str">
        <f>'Copy paste to Here'!G11</f>
        <v>Jonathan De Paz</v>
      </c>
      <c r="B11" s="42"/>
      <c r="C11" s="42"/>
      <c r="D11" s="42"/>
      <c r="F11" s="43" t="str">
        <f>'Copy paste to Here'!B11</f>
        <v>Jonathan De Paz</v>
      </c>
      <c r="G11" s="44"/>
      <c r="H11" s="45"/>
      <c r="K11" s="93" t="s">
        <v>158</v>
      </c>
      <c r="L11" s="46" t="s">
        <v>159</v>
      </c>
      <c r="M11" s="21">
        <f>VLOOKUP(G3,[1]Sheet1!$A$9:$I$7290,2,FALSE)</f>
        <v>34.97</v>
      </c>
    </row>
    <row r="12" spans="1:15" s="21" customFormat="1" ht="15.75" thickBot="1">
      <c r="A12" s="41" t="str">
        <f>'Copy paste to Here'!G12</f>
        <v>Centro Comercial Añaza Carrefour Planta 0, Local 16, REVOLUTION TATTOO</v>
      </c>
      <c r="B12" s="42"/>
      <c r="C12" s="42"/>
      <c r="D12" s="42"/>
      <c r="E12" s="89"/>
      <c r="F12" s="43" t="str">
        <f>'Copy paste to Here'!B12</f>
        <v>Centro Comercial Añaza Carrefour Planta 0, Local 16, REVOLUTION TATTOO</v>
      </c>
      <c r="G12" s="44"/>
      <c r="H12" s="45"/>
      <c r="K12" s="93" t="s">
        <v>160</v>
      </c>
      <c r="L12" s="46" t="s">
        <v>133</v>
      </c>
      <c r="M12" s="21">
        <f>VLOOKUP(G3,[1]Sheet1!$A$9:$I$7290,3,FALSE)</f>
        <v>37.49</v>
      </c>
    </row>
    <row r="13" spans="1:15" s="21" customFormat="1" ht="15.75" thickBot="1">
      <c r="A13" s="41" t="str">
        <f>'Copy paste to Here'!G13</f>
        <v>38111 SANTA CRUZ DE TENERIFE, Islas Canarias</v>
      </c>
      <c r="B13" s="42"/>
      <c r="C13" s="42"/>
      <c r="D13" s="42"/>
      <c r="E13" s="111" t="s">
        <v>133</v>
      </c>
      <c r="F13" s="43" t="str">
        <f>'Copy paste to Here'!B13</f>
        <v>38111 SANTA CRUZ DE TENERIFE, Islas Canarias</v>
      </c>
      <c r="G13" s="44"/>
      <c r="H13" s="45"/>
      <c r="K13" s="93" t="s">
        <v>161</v>
      </c>
      <c r="L13" s="46" t="s">
        <v>162</v>
      </c>
      <c r="M13" s="113">
        <f>VLOOKUP(G3,[1]Sheet1!$A$9:$I$7290,4,FALSE)</f>
        <v>43.79</v>
      </c>
    </row>
    <row r="14" spans="1:15" s="21" customFormat="1" ht="15.75" thickBot="1">
      <c r="A14" s="41" t="str">
        <f>'Copy paste to Here'!G14</f>
        <v>Spain</v>
      </c>
      <c r="B14" s="42"/>
      <c r="C14" s="42"/>
      <c r="D14" s="42"/>
      <c r="E14" s="111">
        <f>VLOOKUP(J9,$L$10:$M$17,2,FALSE)</f>
        <v>37.49</v>
      </c>
      <c r="F14" s="43" t="str">
        <f>'Copy paste to Here'!B14</f>
        <v>Spain</v>
      </c>
      <c r="G14" s="44"/>
      <c r="H14" s="45"/>
      <c r="K14" s="93" t="s">
        <v>163</v>
      </c>
      <c r="L14" s="46" t="s">
        <v>164</v>
      </c>
      <c r="M14" s="21">
        <f>VLOOKUP(G3,[1]Sheet1!$A$9:$I$7290,5,FALSE)</f>
        <v>22.19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25.53</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EUR</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Bulk body jewelry: 100 pcs. pack of 16g (1.2mm) surgical steel eyebrow bananas with 3mm balls &amp; Length: 8mm  &amp;  </v>
      </c>
      <c r="B18" s="57" t="str">
        <f>'Copy paste to Here'!C22</f>
        <v>BLK18A</v>
      </c>
      <c r="C18" s="57" t="s">
        <v>718</v>
      </c>
      <c r="D18" s="58">
        <f>Invoice!B23</f>
        <v>1</v>
      </c>
      <c r="E18" s="59">
        <f>'Shipping Invoice'!J24*$N$1</f>
        <v>14.48</v>
      </c>
      <c r="F18" s="59">
        <f>D18*E18</f>
        <v>14.48</v>
      </c>
      <c r="G18" s="60">
        <f>E18*$E$14</f>
        <v>542.85520000000008</v>
      </c>
      <c r="H18" s="61">
        <f>D18*G18</f>
        <v>542.85520000000008</v>
      </c>
    </row>
    <row r="19" spans="1:13" s="62" customFormat="1" ht="24">
      <c r="A19" s="112" t="str">
        <f>IF((LEN('Copy paste to Here'!G23))&gt;5,((CONCATENATE('Copy paste to Here'!G23," &amp; ",'Copy paste to Here'!D23,"  &amp;  ",'Copy paste to Here'!E23))),"Empty Cell")</f>
        <v xml:space="preserve">Bulk body jewelry: 100 pcs. pack of 16g (1.2mm) surgical steel eyebrow bananas with 3mm balls &amp; Length: 10mm  &amp;  </v>
      </c>
      <c r="B19" s="57" t="str">
        <f>'Copy paste to Here'!C23</f>
        <v>BLK18A</v>
      </c>
      <c r="C19" s="57" t="s">
        <v>718</v>
      </c>
      <c r="D19" s="58">
        <f>Invoice!B24</f>
        <v>2</v>
      </c>
      <c r="E19" s="59">
        <f>'Shipping Invoice'!J25*$N$1</f>
        <v>14.48</v>
      </c>
      <c r="F19" s="59">
        <f t="shared" ref="F19:F82" si="0">D19*E19</f>
        <v>28.96</v>
      </c>
      <c r="G19" s="60">
        <f t="shared" ref="G19:G82" si="1">E19*$E$14</f>
        <v>542.85520000000008</v>
      </c>
      <c r="H19" s="63">
        <f t="shared" ref="H19:H82" si="2">D19*G19</f>
        <v>1085.7104000000002</v>
      </c>
    </row>
    <row r="20" spans="1:13" s="62" customFormat="1" ht="36">
      <c r="A20" s="56" t="str">
        <f>IF((LEN('Copy paste to Here'!G24))&gt;5,((CONCATENATE('Copy paste to Here'!G24," &amp; ",'Copy paste to Here'!D24,"  &amp;  ",'Copy paste to Here'!E24))),"Empty Cell")</f>
        <v>316L steel belly banana, 14g (1.6m) with a 8mm and a 5mm bezel set jewel ball using original Czech Preciosa crystals. &amp; Length: 8mm  &amp;  Crystal Color: Clear</v>
      </c>
      <c r="B20" s="57" t="str">
        <f>'Copy paste to Here'!C24</f>
        <v>BN2CG</v>
      </c>
      <c r="C20" s="57" t="s">
        <v>662</v>
      </c>
      <c r="D20" s="58">
        <f>Invoice!B25</f>
        <v>50</v>
      </c>
      <c r="E20" s="59">
        <f>'Shipping Invoice'!J26*$N$1</f>
        <v>0.76</v>
      </c>
      <c r="F20" s="59">
        <f t="shared" si="0"/>
        <v>38</v>
      </c>
      <c r="G20" s="60">
        <f t="shared" si="1"/>
        <v>28.492400000000004</v>
      </c>
      <c r="H20" s="63">
        <f t="shared" si="2"/>
        <v>1424.6200000000001</v>
      </c>
    </row>
    <row r="21" spans="1:13" s="62" customFormat="1" ht="36">
      <c r="A21" s="56" t="str">
        <f>IF((LEN('Copy paste to Here'!G25))&gt;5,((CONCATENATE('Copy paste to Here'!G25," &amp; ",'Copy paste to Here'!D25,"  &amp;  ",'Copy paste to Here'!E25))),"Empty Cell")</f>
        <v>316L steel belly banana, 14g (1.6m) with a 8mm and a 5mm bezel set jewel ball using original Czech Preciosa crystals. &amp; Length: 8mm  &amp;  Crystal Color: AB</v>
      </c>
      <c r="B21" s="57" t="str">
        <f>'Copy paste to Here'!C25</f>
        <v>BN2CG</v>
      </c>
      <c r="C21" s="57" t="s">
        <v>662</v>
      </c>
      <c r="D21" s="58">
        <f>Invoice!B26</f>
        <v>20</v>
      </c>
      <c r="E21" s="59">
        <f>'Shipping Invoice'!J27*$N$1</f>
        <v>0.76</v>
      </c>
      <c r="F21" s="59">
        <f t="shared" si="0"/>
        <v>15.2</v>
      </c>
      <c r="G21" s="60">
        <f t="shared" si="1"/>
        <v>28.492400000000004</v>
      </c>
      <c r="H21" s="63">
        <f t="shared" si="2"/>
        <v>569.84800000000007</v>
      </c>
    </row>
    <row r="22" spans="1:13" s="62" customFormat="1" ht="36">
      <c r="A22" s="56" t="str">
        <f>IF((LEN('Copy paste to Here'!G26))&gt;5,((CONCATENATE('Copy paste to Here'!G26," &amp; ",'Copy paste to Here'!D26,"  &amp;  ",'Copy paste to Here'!E26))),"Empty Cell")</f>
        <v>316L steel belly banana, 14g (1.6m) with a 8mm and a 5mm bezel set jewel ball using original Czech Preciosa crystals. &amp; Length: 8mm  &amp;  Crystal Color: Light Sapphire</v>
      </c>
      <c r="B22" s="57" t="str">
        <f>'Copy paste to Here'!C26</f>
        <v>BN2CG</v>
      </c>
      <c r="C22" s="57" t="s">
        <v>662</v>
      </c>
      <c r="D22" s="58">
        <f>Invoice!B27</f>
        <v>20</v>
      </c>
      <c r="E22" s="59">
        <f>'Shipping Invoice'!J28*$N$1</f>
        <v>0.76</v>
      </c>
      <c r="F22" s="59">
        <f t="shared" si="0"/>
        <v>15.2</v>
      </c>
      <c r="G22" s="60">
        <f t="shared" si="1"/>
        <v>28.492400000000004</v>
      </c>
      <c r="H22" s="63">
        <f t="shared" si="2"/>
        <v>569.84800000000007</v>
      </c>
    </row>
    <row r="23" spans="1:13" s="62" customFormat="1" ht="36">
      <c r="A23" s="56" t="str">
        <f>IF((LEN('Copy paste to Here'!G27))&gt;5,((CONCATENATE('Copy paste to Here'!G27," &amp; ",'Copy paste to Here'!D27,"  &amp;  ",'Copy paste to Here'!E27))),"Empty Cell")</f>
        <v>316L steel belly banana, 14g (1.6m) with a 8mm and a 5mm bezel set jewel ball using original Czech Preciosa crystals. &amp; Length: 8mm  &amp;  Crystal Color: Sapphire</v>
      </c>
      <c r="B23" s="57" t="str">
        <f>'Copy paste to Here'!C27</f>
        <v>BN2CG</v>
      </c>
      <c r="C23" s="57" t="s">
        <v>662</v>
      </c>
      <c r="D23" s="58">
        <f>Invoice!B28</f>
        <v>10</v>
      </c>
      <c r="E23" s="59">
        <f>'Shipping Invoice'!J29*$N$1</f>
        <v>0.76</v>
      </c>
      <c r="F23" s="59">
        <f t="shared" si="0"/>
        <v>7.6</v>
      </c>
      <c r="G23" s="60">
        <f t="shared" si="1"/>
        <v>28.492400000000004</v>
      </c>
      <c r="H23" s="63">
        <f t="shared" si="2"/>
        <v>284.92400000000004</v>
      </c>
    </row>
    <row r="24" spans="1:13" s="62" customFormat="1" ht="36">
      <c r="A24" s="56" t="str">
        <f>IF((LEN('Copy paste to Here'!G28))&gt;5,((CONCATENATE('Copy paste to Here'!G28," &amp; ",'Copy paste to Here'!D28,"  &amp;  ",'Copy paste to Here'!E28))),"Empty Cell")</f>
        <v>316L steel belly banana, 14g (1.6m) with a 8mm and a 5mm bezel set jewel ball using original Czech Preciosa crystals. &amp; Length: 8mm  &amp;  Crystal Color: Aquamarine</v>
      </c>
      <c r="B24" s="57" t="str">
        <f>'Copy paste to Here'!C28</f>
        <v>BN2CG</v>
      </c>
      <c r="C24" s="57" t="s">
        <v>662</v>
      </c>
      <c r="D24" s="58">
        <f>Invoice!B29</f>
        <v>10</v>
      </c>
      <c r="E24" s="59">
        <f>'Shipping Invoice'!J30*$N$1</f>
        <v>0.76</v>
      </c>
      <c r="F24" s="59">
        <f t="shared" si="0"/>
        <v>7.6</v>
      </c>
      <c r="G24" s="60">
        <f t="shared" si="1"/>
        <v>28.492400000000004</v>
      </c>
      <c r="H24" s="63">
        <f t="shared" si="2"/>
        <v>284.92400000000004</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8mm  &amp;  Crystal Color: Blue Zircon</v>
      </c>
      <c r="B25" s="57" t="str">
        <f>'Copy paste to Here'!C29</f>
        <v>BN2CG</v>
      </c>
      <c r="C25" s="57" t="s">
        <v>662</v>
      </c>
      <c r="D25" s="58">
        <f>Invoice!B30</f>
        <v>10</v>
      </c>
      <c r="E25" s="59">
        <f>'Shipping Invoice'!J31*$N$1</f>
        <v>0.76</v>
      </c>
      <c r="F25" s="59">
        <f t="shared" si="0"/>
        <v>7.6</v>
      </c>
      <c r="G25" s="60">
        <f t="shared" si="1"/>
        <v>28.492400000000004</v>
      </c>
      <c r="H25" s="63">
        <f t="shared" si="2"/>
        <v>284.92400000000004</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8mm  &amp;  Crystal Color: Light Amethyst</v>
      </c>
      <c r="B26" s="57" t="str">
        <f>'Copy paste to Here'!C30</f>
        <v>BN2CG</v>
      </c>
      <c r="C26" s="57" t="s">
        <v>662</v>
      </c>
      <c r="D26" s="58">
        <f>Invoice!B31</f>
        <v>10</v>
      </c>
      <c r="E26" s="59">
        <f>'Shipping Invoice'!J32*$N$1</f>
        <v>0.76</v>
      </c>
      <c r="F26" s="59">
        <f t="shared" si="0"/>
        <v>7.6</v>
      </c>
      <c r="G26" s="60">
        <f t="shared" si="1"/>
        <v>28.492400000000004</v>
      </c>
      <c r="H26" s="63">
        <f t="shared" si="2"/>
        <v>284.92400000000004</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8mm  &amp;  Crystal Color: Amethyst</v>
      </c>
      <c r="B27" s="57" t="str">
        <f>'Copy paste to Here'!C31</f>
        <v>BN2CG</v>
      </c>
      <c r="C27" s="57" t="s">
        <v>662</v>
      </c>
      <c r="D27" s="58">
        <f>Invoice!B32</f>
        <v>10</v>
      </c>
      <c r="E27" s="59">
        <f>'Shipping Invoice'!J33*$N$1</f>
        <v>0.76</v>
      </c>
      <c r="F27" s="59">
        <f t="shared" si="0"/>
        <v>7.6</v>
      </c>
      <c r="G27" s="60">
        <f t="shared" si="1"/>
        <v>28.492400000000004</v>
      </c>
      <c r="H27" s="63">
        <f t="shared" si="2"/>
        <v>284.92400000000004</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8mm  &amp;  Crystal Color: Jet</v>
      </c>
      <c r="B28" s="57" t="str">
        <f>'Copy paste to Here'!C32</f>
        <v>BN2CG</v>
      </c>
      <c r="C28" s="57" t="s">
        <v>662</v>
      </c>
      <c r="D28" s="58">
        <f>Invoice!B33</f>
        <v>10</v>
      </c>
      <c r="E28" s="59">
        <f>'Shipping Invoice'!J34*$N$1</f>
        <v>0.76</v>
      </c>
      <c r="F28" s="59">
        <f t="shared" si="0"/>
        <v>7.6</v>
      </c>
      <c r="G28" s="60">
        <f t="shared" si="1"/>
        <v>28.492400000000004</v>
      </c>
      <c r="H28" s="63">
        <f t="shared" si="2"/>
        <v>284.92400000000004</v>
      </c>
    </row>
    <row r="29" spans="1:13" s="62" customFormat="1" ht="36">
      <c r="A29" s="56" t="str">
        <f>IF((LEN('Copy paste to Here'!G33))&gt;5,((CONCATENATE('Copy paste to Here'!G33," &amp; ",'Copy paste to Here'!D33,"  &amp;  ",'Copy paste to Here'!E33))),"Empty Cell")</f>
        <v>316L steel belly banana, 14g (1.6m) with a 8mm and a 5mm bezel set jewel ball using original Czech Preciosa crystals. &amp; Length: 8mm  &amp;  Crystal Color: Fuchsia</v>
      </c>
      <c r="B29" s="57" t="str">
        <f>'Copy paste to Here'!C33</f>
        <v>BN2CG</v>
      </c>
      <c r="C29" s="57" t="s">
        <v>662</v>
      </c>
      <c r="D29" s="58">
        <f>Invoice!B34</f>
        <v>10</v>
      </c>
      <c r="E29" s="59">
        <f>'Shipping Invoice'!J35*$N$1</f>
        <v>0.76</v>
      </c>
      <c r="F29" s="59">
        <f t="shared" si="0"/>
        <v>7.6</v>
      </c>
      <c r="G29" s="60">
        <f t="shared" si="1"/>
        <v>28.492400000000004</v>
      </c>
      <c r="H29" s="63">
        <f t="shared" si="2"/>
        <v>284.92400000000004</v>
      </c>
    </row>
    <row r="30" spans="1:13" s="62" customFormat="1" ht="36">
      <c r="A30" s="56" t="str">
        <f>IF((LEN('Copy paste to Here'!G34))&gt;5,((CONCATENATE('Copy paste to Here'!G34," &amp; ",'Copy paste to Here'!D34,"  &amp;  ",'Copy paste to Here'!E34))),"Empty Cell")</f>
        <v>316L steel belly banana, 14g (1.6m) with a 8mm and a 5mm bezel set jewel ball using original Czech Preciosa crystals. &amp; Length: 8mm  &amp;  Crystal Color: Light Siam</v>
      </c>
      <c r="B30" s="57" t="str">
        <f>'Copy paste to Here'!C34</f>
        <v>BN2CG</v>
      </c>
      <c r="C30" s="57" t="s">
        <v>662</v>
      </c>
      <c r="D30" s="58">
        <f>Invoice!B35</f>
        <v>10</v>
      </c>
      <c r="E30" s="59">
        <f>'Shipping Invoice'!J36*$N$1</f>
        <v>0.76</v>
      </c>
      <c r="F30" s="59">
        <f t="shared" si="0"/>
        <v>7.6</v>
      </c>
      <c r="G30" s="60">
        <f t="shared" si="1"/>
        <v>28.492400000000004</v>
      </c>
      <c r="H30" s="63">
        <f t="shared" si="2"/>
        <v>284.92400000000004</v>
      </c>
    </row>
    <row r="31" spans="1:13" s="62" customFormat="1" ht="36">
      <c r="A31" s="56" t="str">
        <f>IF((LEN('Copy paste to Here'!G35))&gt;5,((CONCATENATE('Copy paste to Here'!G35," &amp; ",'Copy paste to Here'!D35,"  &amp;  ",'Copy paste to Here'!E35))),"Empty Cell")</f>
        <v>316L steel belly banana, 14g (1.6m) with a 8mm and a 5mm bezel set jewel ball using original Czech Preciosa crystals. &amp; Length: 8mm  &amp;  Crystal Color: Topaz</v>
      </c>
      <c r="B31" s="57" t="str">
        <f>'Copy paste to Here'!C35</f>
        <v>BN2CG</v>
      </c>
      <c r="C31" s="57" t="s">
        <v>662</v>
      </c>
      <c r="D31" s="58">
        <f>Invoice!B36</f>
        <v>10</v>
      </c>
      <c r="E31" s="59">
        <f>'Shipping Invoice'!J37*$N$1</f>
        <v>0.76</v>
      </c>
      <c r="F31" s="59">
        <f t="shared" si="0"/>
        <v>7.6</v>
      </c>
      <c r="G31" s="60">
        <f t="shared" si="1"/>
        <v>28.492400000000004</v>
      </c>
      <c r="H31" s="63">
        <f t="shared" si="2"/>
        <v>284.92400000000004</v>
      </c>
    </row>
    <row r="32" spans="1:13" s="62" customFormat="1" ht="36">
      <c r="A32" s="56" t="str">
        <f>IF((LEN('Copy paste to Here'!G36))&gt;5,((CONCATENATE('Copy paste to Here'!G36," &amp; ",'Copy paste to Here'!D36,"  &amp;  ",'Copy paste to Here'!E36))),"Empty Cell")</f>
        <v>316L steel belly banana, 14g (1.6m) with a 8mm and a 5mm bezel set jewel ball using original Czech Preciosa crystals. &amp; Length: 8mm  &amp;  Crystal Color: Hyacinth</v>
      </c>
      <c r="B32" s="57" t="str">
        <f>'Copy paste to Here'!C36</f>
        <v>BN2CG</v>
      </c>
      <c r="C32" s="57" t="s">
        <v>662</v>
      </c>
      <c r="D32" s="58">
        <f>Invoice!B37</f>
        <v>10</v>
      </c>
      <c r="E32" s="59">
        <f>'Shipping Invoice'!J38*$N$1</f>
        <v>0.76</v>
      </c>
      <c r="F32" s="59">
        <f t="shared" si="0"/>
        <v>7.6</v>
      </c>
      <c r="G32" s="60">
        <f t="shared" si="1"/>
        <v>28.492400000000004</v>
      </c>
      <c r="H32" s="63">
        <f t="shared" si="2"/>
        <v>284.92400000000004</v>
      </c>
    </row>
    <row r="33" spans="1:8" s="62" customFormat="1" ht="36">
      <c r="A33" s="56" t="str">
        <f>IF((LEN('Copy paste to Here'!G37))&gt;5,((CONCATENATE('Copy paste to Here'!G37," &amp; ",'Copy paste to Here'!D37,"  &amp;  ",'Copy paste to Here'!E37))),"Empty Cell")</f>
        <v>316L steel belly banana, 14g (1.6m) with a 8mm and a 5mm bezel set jewel ball using original Czech Preciosa crystals. &amp; Length: 10mm  &amp;  Crystal Color: Clear</v>
      </c>
      <c r="B33" s="57" t="str">
        <f>'Copy paste to Here'!C37</f>
        <v>BN2CG</v>
      </c>
      <c r="C33" s="57" t="s">
        <v>662</v>
      </c>
      <c r="D33" s="58">
        <f>Invoice!B38</f>
        <v>50</v>
      </c>
      <c r="E33" s="59">
        <f>'Shipping Invoice'!J39*$N$1</f>
        <v>0.76</v>
      </c>
      <c r="F33" s="59">
        <f t="shared" si="0"/>
        <v>38</v>
      </c>
      <c r="G33" s="60">
        <f t="shared" si="1"/>
        <v>28.492400000000004</v>
      </c>
      <c r="H33" s="63">
        <f t="shared" si="2"/>
        <v>1424.6200000000001</v>
      </c>
    </row>
    <row r="34" spans="1:8" s="62" customFormat="1" ht="36">
      <c r="A34" s="56" t="str">
        <f>IF((LEN('Copy paste to Here'!G38))&gt;5,((CONCATENATE('Copy paste to Here'!G38," &amp; ",'Copy paste to Here'!D38,"  &amp;  ",'Copy paste to Here'!E38))),"Empty Cell")</f>
        <v>316L steel belly banana, 14g (1.6m) with a 8mm and a 5mm bezel set jewel ball using original Czech Preciosa crystals. &amp; Length: 10mm  &amp;  Crystal Color: AB</v>
      </c>
      <c r="B34" s="57" t="str">
        <f>'Copy paste to Here'!C38</f>
        <v>BN2CG</v>
      </c>
      <c r="C34" s="57" t="s">
        <v>662</v>
      </c>
      <c r="D34" s="58">
        <f>Invoice!B39</f>
        <v>10</v>
      </c>
      <c r="E34" s="59">
        <f>'Shipping Invoice'!J40*$N$1</f>
        <v>0.76</v>
      </c>
      <c r="F34" s="59">
        <f t="shared" si="0"/>
        <v>7.6</v>
      </c>
      <c r="G34" s="60">
        <f t="shared" si="1"/>
        <v>28.492400000000004</v>
      </c>
      <c r="H34" s="63">
        <f t="shared" si="2"/>
        <v>284.92400000000004</v>
      </c>
    </row>
    <row r="35" spans="1:8" s="62" customFormat="1" ht="36">
      <c r="A35" s="56" t="str">
        <f>IF((LEN('Copy paste to Here'!G39))&gt;5,((CONCATENATE('Copy paste to Here'!G39," &amp; ",'Copy paste to Here'!D39,"  &amp;  ",'Copy paste to Here'!E39))),"Empty Cell")</f>
        <v>316L steel belly banana, 14g (1.6m) with a 8mm and a 5mm bezel set jewel ball using original Czech Preciosa crystals. &amp; Length: 10mm  &amp;  Crystal Color: Light Sapphire</v>
      </c>
      <c r="B35" s="57" t="str">
        <f>'Copy paste to Here'!C39</f>
        <v>BN2CG</v>
      </c>
      <c r="C35" s="57" t="s">
        <v>662</v>
      </c>
      <c r="D35" s="58">
        <f>Invoice!B40</f>
        <v>20</v>
      </c>
      <c r="E35" s="59">
        <f>'Shipping Invoice'!J41*$N$1</f>
        <v>0.76</v>
      </c>
      <c r="F35" s="59">
        <f t="shared" si="0"/>
        <v>15.2</v>
      </c>
      <c r="G35" s="60">
        <f t="shared" si="1"/>
        <v>28.492400000000004</v>
      </c>
      <c r="H35" s="63">
        <f t="shared" si="2"/>
        <v>569.84800000000007</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10mm  &amp;  Crystal Color: Sapphire</v>
      </c>
      <c r="B36" s="57" t="str">
        <f>'Copy paste to Here'!C40</f>
        <v>BN2CG</v>
      </c>
      <c r="C36" s="57" t="s">
        <v>662</v>
      </c>
      <c r="D36" s="58">
        <f>Invoice!B41</f>
        <v>10</v>
      </c>
      <c r="E36" s="59">
        <f>'Shipping Invoice'!J42*$N$1</f>
        <v>0.76</v>
      </c>
      <c r="F36" s="59">
        <f t="shared" si="0"/>
        <v>7.6</v>
      </c>
      <c r="G36" s="60">
        <f t="shared" si="1"/>
        <v>28.492400000000004</v>
      </c>
      <c r="H36" s="63">
        <f t="shared" si="2"/>
        <v>284.92400000000004</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10mm  &amp;  Crystal Color: Aquamarine</v>
      </c>
      <c r="B37" s="57" t="str">
        <f>'Copy paste to Here'!C41</f>
        <v>BN2CG</v>
      </c>
      <c r="C37" s="57" t="s">
        <v>662</v>
      </c>
      <c r="D37" s="58">
        <f>Invoice!B42</f>
        <v>10</v>
      </c>
      <c r="E37" s="59">
        <f>'Shipping Invoice'!J43*$N$1</f>
        <v>0.76</v>
      </c>
      <c r="F37" s="59">
        <f t="shared" si="0"/>
        <v>7.6</v>
      </c>
      <c r="G37" s="60">
        <f t="shared" si="1"/>
        <v>28.492400000000004</v>
      </c>
      <c r="H37" s="63">
        <f t="shared" si="2"/>
        <v>284.92400000000004</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10mm  &amp;  Crystal Color: Blue Zircon</v>
      </c>
      <c r="B38" s="57" t="str">
        <f>'Copy paste to Here'!C42</f>
        <v>BN2CG</v>
      </c>
      <c r="C38" s="57" t="s">
        <v>662</v>
      </c>
      <c r="D38" s="58">
        <f>Invoice!B43</f>
        <v>10</v>
      </c>
      <c r="E38" s="59">
        <f>'Shipping Invoice'!J44*$N$1</f>
        <v>0.76</v>
      </c>
      <c r="F38" s="59">
        <f t="shared" si="0"/>
        <v>7.6</v>
      </c>
      <c r="G38" s="60">
        <f t="shared" si="1"/>
        <v>28.492400000000004</v>
      </c>
      <c r="H38" s="63">
        <f t="shared" si="2"/>
        <v>284.92400000000004</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10mm  &amp;  Crystal Color: Light Amethyst</v>
      </c>
      <c r="B39" s="57" t="str">
        <f>'Copy paste to Here'!C43</f>
        <v>BN2CG</v>
      </c>
      <c r="C39" s="57" t="s">
        <v>662</v>
      </c>
      <c r="D39" s="58">
        <f>Invoice!B44</f>
        <v>10</v>
      </c>
      <c r="E39" s="59">
        <f>'Shipping Invoice'!J45*$N$1</f>
        <v>0.76</v>
      </c>
      <c r="F39" s="59">
        <f t="shared" si="0"/>
        <v>7.6</v>
      </c>
      <c r="G39" s="60">
        <f t="shared" si="1"/>
        <v>28.492400000000004</v>
      </c>
      <c r="H39" s="63">
        <f t="shared" si="2"/>
        <v>284.92400000000004</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10mm  &amp;  Crystal Color: Amethyst</v>
      </c>
      <c r="B40" s="57" t="str">
        <f>'Copy paste to Here'!C44</f>
        <v>BN2CG</v>
      </c>
      <c r="C40" s="57" t="s">
        <v>662</v>
      </c>
      <c r="D40" s="58">
        <f>Invoice!B45</f>
        <v>10</v>
      </c>
      <c r="E40" s="59">
        <f>'Shipping Invoice'!J46*$N$1</f>
        <v>0.76</v>
      </c>
      <c r="F40" s="59">
        <f t="shared" si="0"/>
        <v>7.6</v>
      </c>
      <c r="G40" s="60">
        <f t="shared" si="1"/>
        <v>28.492400000000004</v>
      </c>
      <c r="H40" s="63">
        <f t="shared" si="2"/>
        <v>284.92400000000004</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10mm  &amp;  Crystal Color: Jet</v>
      </c>
      <c r="B41" s="57" t="str">
        <f>'Copy paste to Here'!C45</f>
        <v>BN2CG</v>
      </c>
      <c r="C41" s="57" t="s">
        <v>662</v>
      </c>
      <c r="D41" s="58">
        <f>Invoice!B46</f>
        <v>10</v>
      </c>
      <c r="E41" s="59">
        <f>'Shipping Invoice'!J47*$N$1</f>
        <v>0.76</v>
      </c>
      <c r="F41" s="59">
        <f t="shared" si="0"/>
        <v>7.6</v>
      </c>
      <c r="G41" s="60">
        <f t="shared" si="1"/>
        <v>28.492400000000004</v>
      </c>
      <c r="H41" s="63">
        <f t="shared" si="2"/>
        <v>284.92400000000004</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10mm  &amp;  Crystal Color: Fuchsia</v>
      </c>
      <c r="B42" s="57" t="str">
        <f>'Copy paste to Here'!C46</f>
        <v>BN2CG</v>
      </c>
      <c r="C42" s="57" t="s">
        <v>662</v>
      </c>
      <c r="D42" s="58">
        <f>Invoice!B47</f>
        <v>10</v>
      </c>
      <c r="E42" s="59">
        <f>'Shipping Invoice'!J48*$N$1</f>
        <v>0.76</v>
      </c>
      <c r="F42" s="59">
        <f t="shared" si="0"/>
        <v>7.6</v>
      </c>
      <c r="G42" s="60">
        <f t="shared" si="1"/>
        <v>28.492400000000004</v>
      </c>
      <c r="H42" s="63">
        <f t="shared" si="2"/>
        <v>284.92400000000004</v>
      </c>
    </row>
    <row r="43" spans="1:8" s="62" customFormat="1" ht="36">
      <c r="A43" s="56" t="str">
        <f>IF((LEN('Copy paste to Here'!G47))&gt;5,((CONCATENATE('Copy paste to Here'!G47," &amp; ",'Copy paste to Here'!D47,"  &amp;  ",'Copy paste to Here'!E47))),"Empty Cell")</f>
        <v>316L steel belly banana, 14g (1.6m) with a 8mm and a 5mm bezel set jewel ball using original Czech Preciosa crystals. &amp; Length: 10mm  &amp;  Crystal Color: Light Siam</v>
      </c>
      <c r="B43" s="57" t="str">
        <f>'Copy paste to Here'!C47</f>
        <v>BN2CG</v>
      </c>
      <c r="C43" s="57" t="s">
        <v>662</v>
      </c>
      <c r="D43" s="58">
        <f>Invoice!B48</f>
        <v>10</v>
      </c>
      <c r="E43" s="59">
        <f>'Shipping Invoice'!J49*$N$1</f>
        <v>0.76</v>
      </c>
      <c r="F43" s="59">
        <f t="shared" si="0"/>
        <v>7.6</v>
      </c>
      <c r="G43" s="60">
        <f t="shared" si="1"/>
        <v>28.492400000000004</v>
      </c>
      <c r="H43" s="63">
        <f t="shared" si="2"/>
        <v>284.92400000000004</v>
      </c>
    </row>
    <row r="44" spans="1:8" s="62" customFormat="1" ht="36">
      <c r="A44" s="56" t="str">
        <f>IF((LEN('Copy paste to Here'!G48))&gt;5,((CONCATENATE('Copy paste to Here'!G48," &amp; ",'Copy paste to Here'!D48,"  &amp;  ",'Copy paste to Here'!E48))),"Empty Cell")</f>
        <v>316L steel belly banana, 14g (1.6m) with a 8mm and a 5mm bezel set jewel ball using original Czech Preciosa crystals. &amp; Length: 10mm  &amp;  Crystal Color: Topaz</v>
      </c>
      <c r="B44" s="57" t="str">
        <f>'Copy paste to Here'!C48</f>
        <v>BN2CG</v>
      </c>
      <c r="C44" s="57" t="s">
        <v>662</v>
      </c>
      <c r="D44" s="58">
        <f>Invoice!B49</f>
        <v>10</v>
      </c>
      <c r="E44" s="59">
        <f>'Shipping Invoice'!J50*$N$1</f>
        <v>0.76</v>
      </c>
      <c r="F44" s="59">
        <f t="shared" si="0"/>
        <v>7.6</v>
      </c>
      <c r="G44" s="60">
        <f t="shared" si="1"/>
        <v>28.492400000000004</v>
      </c>
      <c r="H44" s="63">
        <f t="shared" si="2"/>
        <v>284.92400000000004</v>
      </c>
    </row>
    <row r="45" spans="1:8" s="62" customFormat="1" ht="36">
      <c r="A45" s="56" t="str">
        <f>IF((LEN('Copy paste to Here'!G49))&gt;5,((CONCATENATE('Copy paste to Here'!G49," &amp; ",'Copy paste to Here'!D49,"  &amp;  ",'Copy paste to Here'!E49))),"Empty Cell")</f>
        <v>316L steel belly banana, 14g (1.6m) with a 8mm and a 5mm bezel set jewel ball using original Czech Preciosa crystals. &amp; Length: 10mm  &amp;  Crystal Color: Hyacinth</v>
      </c>
      <c r="B45" s="57" t="str">
        <f>'Copy paste to Here'!C49</f>
        <v>BN2CG</v>
      </c>
      <c r="C45" s="57" t="s">
        <v>662</v>
      </c>
      <c r="D45" s="58">
        <f>Invoice!B50</f>
        <v>10</v>
      </c>
      <c r="E45" s="59">
        <f>'Shipping Invoice'!J51*$N$1</f>
        <v>0.76</v>
      </c>
      <c r="F45" s="59">
        <f t="shared" si="0"/>
        <v>7.6</v>
      </c>
      <c r="G45" s="60">
        <f t="shared" si="1"/>
        <v>28.492400000000004</v>
      </c>
      <c r="H45" s="63">
        <f t="shared" si="2"/>
        <v>284.92400000000004</v>
      </c>
    </row>
    <row r="46" spans="1:8" s="62" customFormat="1" ht="36">
      <c r="A46" s="56" t="str">
        <f>IF((LEN('Copy paste to Here'!G50))&gt;5,((CONCATENATE('Copy paste to Here'!G50," &amp; ",'Copy paste to Here'!D50,"  &amp;  ",'Copy paste to Here'!E50))),"Empty Cell")</f>
        <v>316L steel belly banana, 14g (1.6m) with a 8mm and a 5mm bezel set jewel ball using original Czech Preciosa crystals. &amp; Length: 12mm  &amp;  Crystal Color: Clear</v>
      </c>
      <c r="B46" s="57" t="str">
        <f>'Copy paste to Here'!C50</f>
        <v>BN2CG</v>
      </c>
      <c r="C46" s="57" t="s">
        <v>662</v>
      </c>
      <c r="D46" s="58">
        <f>Invoice!B51</f>
        <v>200</v>
      </c>
      <c r="E46" s="59">
        <f>'Shipping Invoice'!J52*$N$1</f>
        <v>0.76</v>
      </c>
      <c r="F46" s="59">
        <f t="shared" si="0"/>
        <v>152</v>
      </c>
      <c r="G46" s="60">
        <f t="shared" si="1"/>
        <v>28.492400000000004</v>
      </c>
      <c r="H46" s="63">
        <f t="shared" si="2"/>
        <v>5698.4800000000005</v>
      </c>
    </row>
    <row r="47" spans="1:8" s="62" customFormat="1" ht="36">
      <c r="A47" s="56" t="str">
        <f>IF((LEN('Copy paste to Here'!G51))&gt;5,((CONCATENATE('Copy paste to Here'!G51," &amp; ",'Copy paste to Here'!D51,"  &amp;  ",'Copy paste to Here'!E51))),"Empty Cell")</f>
        <v>316L steel belly banana, 14g (1.6m) with a 8mm and a 5mm bezel set jewel ball using original Czech Preciosa crystals. &amp; Length: 14mm  &amp;  Crystal Color: Clear</v>
      </c>
      <c r="B47" s="57" t="str">
        <f>'Copy paste to Here'!C51</f>
        <v>BN2CG</v>
      </c>
      <c r="C47" s="57" t="s">
        <v>662</v>
      </c>
      <c r="D47" s="58">
        <f>Invoice!B52</f>
        <v>20</v>
      </c>
      <c r="E47" s="59">
        <f>'Shipping Invoice'!J53*$N$1</f>
        <v>0.76</v>
      </c>
      <c r="F47" s="59">
        <f t="shared" si="0"/>
        <v>15.2</v>
      </c>
      <c r="G47" s="60">
        <f t="shared" si="1"/>
        <v>28.492400000000004</v>
      </c>
      <c r="H47" s="63">
        <f t="shared" si="2"/>
        <v>569.84800000000007</v>
      </c>
    </row>
    <row r="48" spans="1:8" s="62" customFormat="1" ht="24">
      <c r="A48" s="56" t="str">
        <f>IF((LEN('Copy paste to Here'!G52))&gt;5,((CONCATENATE('Copy paste to Here'!G52," &amp; ",'Copy paste to Here'!D52,"  &amp;  ",'Copy paste to Here'!E52))),"Empty Cell")</f>
        <v xml:space="preserve">Display with 24 pairs of black and gold anodized 316L steel fake plug ear studs - size 6mm to 8mm &amp;   &amp;  </v>
      </c>
      <c r="B48" s="57" t="str">
        <f>'Copy paste to Here'!C52</f>
        <v>DACB200</v>
      </c>
      <c r="C48" s="57" t="s">
        <v>721</v>
      </c>
      <c r="D48" s="58">
        <f>Invoice!B53</f>
        <v>1</v>
      </c>
      <c r="E48" s="59">
        <f>'Shipping Invoice'!J54*$N$1</f>
        <v>43.96</v>
      </c>
      <c r="F48" s="59">
        <f t="shared" si="0"/>
        <v>43.96</v>
      </c>
      <c r="G48" s="60">
        <f t="shared" si="1"/>
        <v>1648.0604000000001</v>
      </c>
      <c r="H48" s="63">
        <f t="shared" si="2"/>
        <v>1648.0604000000001</v>
      </c>
    </row>
    <row r="49" spans="1:8" s="62" customFormat="1" ht="36">
      <c r="A49" s="56" t="str">
        <f>IF((LEN('Copy paste to Here'!G53))&gt;5,((CONCATENATE('Copy paste to Here'!G53," &amp; ",'Copy paste to Here'!D53,"  &amp;  ",'Copy paste to Here'!E53))),"Empty Cell")</f>
        <v>Flat dome shaped PVD plated 316L steel dermal anchor top part for internally threaded, 16g (1.2mm) dermal anchor base plate with a height of 2mm - 2.5mm &amp; Size: 3mm  &amp;  Color: Gold</v>
      </c>
      <c r="B49" s="57" t="str">
        <f>'Copy paste to Here'!C53</f>
        <v>ITAG</v>
      </c>
      <c r="C49" s="57" t="s">
        <v>752</v>
      </c>
      <c r="D49" s="58">
        <f>Invoice!B54</f>
        <v>20</v>
      </c>
      <c r="E49" s="59">
        <f>'Shipping Invoice'!J55*$N$1</f>
        <v>0.52</v>
      </c>
      <c r="F49" s="59">
        <f t="shared" si="0"/>
        <v>10.4</v>
      </c>
      <c r="G49" s="60">
        <f t="shared" si="1"/>
        <v>19.494800000000001</v>
      </c>
      <c r="H49" s="63">
        <f t="shared" si="2"/>
        <v>389.89600000000002</v>
      </c>
    </row>
    <row r="50" spans="1:8" s="62" customFormat="1" ht="36">
      <c r="A50" s="56" t="str">
        <f>IF((LEN('Copy paste to Here'!G54))&gt;5,((CONCATENATE('Copy paste to Here'!G54," &amp; ",'Copy paste to Here'!D54,"  &amp;  ",'Copy paste to Here'!E54))),"Empty Cell")</f>
        <v>Flat dome shaped PVD plated 316L steel dermal anchor top part for internally threaded, 16g (1.2mm) dermal anchor base plate with a height of 2mm - 2.5mm &amp; Size: 4mm  &amp;  Color: Gold</v>
      </c>
      <c r="B50" s="57" t="str">
        <f>'Copy paste to Here'!C54</f>
        <v>ITAG</v>
      </c>
      <c r="C50" s="57" t="s">
        <v>753</v>
      </c>
      <c r="D50" s="58">
        <f>Invoice!B55</f>
        <v>20</v>
      </c>
      <c r="E50" s="59">
        <f>'Shipping Invoice'!J56*$N$1</f>
        <v>0.52</v>
      </c>
      <c r="F50" s="59">
        <f t="shared" si="0"/>
        <v>10.4</v>
      </c>
      <c r="G50" s="60">
        <f t="shared" si="1"/>
        <v>19.494800000000001</v>
      </c>
      <c r="H50" s="63">
        <f t="shared" si="2"/>
        <v>389.89600000000002</v>
      </c>
    </row>
    <row r="51" spans="1:8" s="62" customFormat="1" ht="60">
      <c r="A51" s="56" t="str">
        <f>IF((LEN('Copy paste to Here'!G55))&gt;5,((CONCATENATE('Copy paste to Here'!G55," &amp; ",'Copy paste to Here'!D55,"  &amp;  ",'Copy paste to Here'!E55))),"Empty Cell")</f>
        <v xml:space="preserve">4mm bezel set clear crystal flat head shaped anodized surgical steel dermal anchor top part for internally threaded, 16g (1.2mm) dermal anchor base plate with a height of 2mm - 2.5mm (this item does only fit our dermal anchors and surface bars) &amp; Color: Black  &amp;  </v>
      </c>
      <c r="B51" s="57" t="str">
        <f>'Copy paste to Here'!C55</f>
        <v>ITJF4</v>
      </c>
      <c r="C51" s="57" t="s">
        <v>726</v>
      </c>
      <c r="D51" s="58">
        <f>Invoice!B56</f>
        <v>20</v>
      </c>
      <c r="E51" s="59">
        <f>'Shipping Invoice'!J57*$N$1</f>
        <v>0.76</v>
      </c>
      <c r="F51" s="59">
        <f t="shared" si="0"/>
        <v>15.2</v>
      </c>
      <c r="G51" s="60">
        <f t="shared" si="1"/>
        <v>28.492400000000004</v>
      </c>
      <c r="H51" s="63">
        <f t="shared" si="2"/>
        <v>569.84800000000007</v>
      </c>
    </row>
    <row r="52" spans="1:8" s="62" customFormat="1" ht="60">
      <c r="A52" s="56" t="str">
        <f>IF((LEN('Copy paste to Here'!G56))&gt;5,((CONCATENATE('Copy paste to Here'!G56," &amp; ",'Copy paste to Here'!D56,"  &amp;  ",'Copy paste to Here'!E56))),"Empty Cell")</f>
        <v xml:space="preserve">4mm bezel set clear crystal flat head shaped anodized surgical steel dermal anchor top part for internally threaded, 16g (1.2mm) dermal anchor base plate with a height of 2mm - 2.5mm (this item does only fit our dermal anchors and surface bars) &amp; Color: Gold  &amp;  </v>
      </c>
      <c r="B52" s="57" t="str">
        <f>'Copy paste to Here'!C56</f>
        <v>ITJF4</v>
      </c>
      <c r="C52" s="57" t="s">
        <v>726</v>
      </c>
      <c r="D52" s="58">
        <f>Invoice!B57</f>
        <v>80</v>
      </c>
      <c r="E52" s="59">
        <f>'Shipping Invoice'!J58*$N$1</f>
        <v>0.76</v>
      </c>
      <c r="F52" s="59">
        <f t="shared" si="0"/>
        <v>60.8</v>
      </c>
      <c r="G52" s="60">
        <f t="shared" si="1"/>
        <v>28.492400000000004</v>
      </c>
      <c r="H52" s="63">
        <f t="shared" si="2"/>
        <v>2279.3920000000003</v>
      </c>
    </row>
    <row r="53" spans="1:8" s="62" customFormat="1" ht="36">
      <c r="A53" s="56" t="str">
        <f>IF((LEN('Copy paste to Here'!G57))&gt;5,((CONCATENATE('Copy paste to Here'!G57," &amp; ",'Copy paste to Here'!D57,"  &amp;  ",'Copy paste to Here'!E57))),"Empty Cell")</f>
        <v>Internally threaded 316L steel labret, 16g (1.2mm) with an upper 3mm prong set round CZ stone (attachments are made from surgical steel) &amp; Length: 8mm  &amp;  Cz Color: Clear</v>
      </c>
      <c r="B53" s="57" t="str">
        <f>'Copy paste to Here'!C57</f>
        <v>LBCZ3IN</v>
      </c>
      <c r="C53" s="57" t="s">
        <v>754</v>
      </c>
      <c r="D53" s="58">
        <f>Invoice!B58</f>
        <v>50</v>
      </c>
      <c r="E53" s="59">
        <f>'Shipping Invoice'!J59*$N$1</f>
        <v>1.21</v>
      </c>
      <c r="F53" s="59">
        <f t="shared" si="0"/>
        <v>60.5</v>
      </c>
      <c r="G53" s="60">
        <f t="shared" si="1"/>
        <v>45.362900000000003</v>
      </c>
      <c r="H53" s="63">
        <f t="shared" si="2"/>
        <v>2268.145</v>
      </c>
    </row>
    <row r="54" spans="1:8" s="62" customFormat="1" ht="36">
      <c r="A54" s="56" t="str">
        <f>IF((LEN('Copy paste to Here'!G58))&gt;5,((CONCATENATE('Copy paste to Here'!G58," &amp; ",'Copy paste to Here'!D58,"  &amp;  ",'Copy paste to Here'!E58))),"Empty Cell")</f>
        <v>Internally threaded 316L steel labret, 16g (1.2mm) with an upper 3mm prong set round CZ stone (attachments are made from surgical steel) &amp; Length: 8mm  &amp;  Cz Color: Rose</v>
      </c>
      <c r="B54" s="57" t="str">
        <f>'Copy paste to Here'!C58</f>
        <v>LBCZ3IN</v>
      </c>
      <c r="C54" s="57" t="s">
        <v>754</v>
      </c>
      <c r="D54" s="58">
        <f>Invoice!B59</f>
        <v>20</v>
      </c>
      <c r="E54" s="59">
        <f>'Shipping Invoice'!J60*$N$1</f>
        <v>1.21</v>
      </c>
      <c r="F54" s="59">
        <f t="shared" si="0"/>
        <v>24.2</v>
      </c>
      <c r="G54" s="60">
        <f t="shared" si="1"/>
        <v>45.362900000000003</v>
      </c>
      <c r="H54" s="63">
        <f t="shared" si="2"/>
        <v>907.25800000000004</v>
      </c>
    </row>
    <row r="55" spans="1:8" s="62" customFormat="1" ht="36">
      <c r="A55" s="56" t="str">
        <f>IF((LEN('Copy paste to Here'!G59))&gt;5,((CONCATENATE('Copy paste to Here'!G59," &amp; ",'Copy paste to Here'!D59,"  &amp;  ",'Copy paste to Here'!E59))),"Empty Cell")</f>
        <v>Internally threaded 316L steel labret, 16g (1.2mm) with an upper 3mm prong set round CZ stone (attachments are made from surgical steel) &amp; Length: 8mm  &amp;  Cz Color: Lavender</v>
      </c>
      <c r="B55" s="57" t="str">
        <f>'Copy paste to Here'!C59</f>
        <v>LBCZ3IN</v>
      </c>
      <c r="C55" s="57" t="s">
        <v>754</v>
      </c>
      <c r="D55" s="58">
        <f>Invoice!B60</f>
        <v>20</v>
      </c>
      <c r="E55" s="59">
        <f>'Shipping Invoice'!J61*$N$1</f>
        <v>1.21</v>
      </c>
      <c r="F55" s="59">
        <f t="shared" si="0"/>
        <v>24.2</v>
      </c>
      <c r="G55" s="60">
        <f t="shared" si="1"/>
        <v>45.362900000000003</v>
      </c>
      <c r="H55" s="63">
        <f t="shared" si="2"/>
        <v>907.25800000000004</v>
      </c>
    </row>
    <row r="56" spans="1:8" s="62" customFormat="1" ht="36">
      <c r="A56" s="56" t="str">
        <f>IF((LEN('Copy paste to Here'!G60))&gt;5,((CONCATENATE('Copy paste to Here'!G60," &amp; ",'Copy paste to Here'!D60,"  &amp;  ",'Copy paste to Here'!E60))),"Empty Cell")</f>
        <v>Internally threaded 316L steel labret, 16g (1.2mm) with an upper 3mm prong set round CZ stone (attachments are made from surgical steel) &amp; Length: 8mm  &amp;  Cz Color: Jet</v>
      </c>
      <c r="B56" s="57" t="str">
        <f>'Copy paste to Here'!C60</f>
        <v>LBCZ3IN</v>
      </c>
      <c r="C56" s="57" t="s">
        <v>754</v>
      </c>
      <c r="D56" s="58">
        <f>Invoice!B61</f>
        <v>20</v>
      </c>
      <c r="E56" s="59">
        <f>'Shipping Invoice'!J62*$N$1</f>
        <v>1.21</v>
      </c>
      <c r="F56" s="59">
        <f t="shared" si="0"/>
        <v>24.2</v>
      </c>
      <c r="G56" s="60">
        <f t="shared" si="1"/>
        <v>45.362900000000003</v>
      </c>
      <c r="H56" s="63">
        <f t="shared" si="2"/>
        <v>907.25800000000004</v>
      </c>
    </row>
    <row r="57" spans="1:8" s="62" customFormat="1" ht="36">
      <c r="A57" s="56" t="str">
        <f>IF((LEN('Copy paste to Here'!G61))&gt;5,((CONCATENATE('Copy paste to Here'!G61," &amp; ",'Copy paste to Here'!D61,"  &amp;  ",'Copy paste to Here'!E61))),"Empty Cell")</f>
        <v>Internally threaded 316L steel labret, 16g (1.2mm) with an upper 3mm prong set round CZ stone (attachments are made from surgical steel) &amp; Length: 8mm  &amp;  Cz Color: Garnet</v>
      </c>
      <c r="B57" s="57" t="str">
        <f>'Copy paste to Here'!C61</f>
        <v>LBCZ3IN</v>
      </c>
      <c r="C57" s="57" t="s">
        <v>754</v>
      </c>
      <c r="D57" s="58">
        <f>Invoice!B62</f>
        <v>20</v>
      </c>
      <c r="E57" s="59">
        <f>'Shipping Invoice'!J63*$N$1</f>
        <v>1.21</v>
      </c>
      <c r="F57" s="59">
        <f t="shared" si="0"/>
        <v>24.2</v>
      </c>
      <c r="G57" s="60">
        <f t="shared" si="1"/>
        <v>45.362900000000003</v>
      </c>
      <c r="H57" s="63">
        <f t="shared" si="2"/>
        <v>907.25800000000004</v>
      </c>
    </row>
    <row r="58" spans="1:8" s="62" customFormat="1" ht="36">
      <c r="A58" s="56" t="str">
        <f>IF((LEN('Copy paste to Here'!G62))&gt;5,((CONCATENATE('Copy paste to Here'!G62," &amp; ",'Copy paste to Here'!D62,"  &amp;  ",'Copy paste to Here'!E62))),"Empty Cell")</f>
        <v>Internally threaded 316L steel labret, 16g (1.2mm) with an upper 3mm prong set round CZ stone (attachments are made from surgical steel) &amp; Length: 8mm  &amp;  Cz Color: Olive</v>
      </c>
      <c r="B58" s="57" t="str">
        <f>'Copy paste to Here'!C62</f>
        <v>LBCZ3IN</v>
      </c>
      <c r="C58" s="57" t="s">
        <v>754</v>
      </c>
      <c r="D58" s="58">
        <f>Invoice!B63</f>
        <v>20</v>
      </c>
      <c r="E58" s="59">
        <f>'Shipping Invoice'!J64*$N$1</f>
        <v>1.21</v>
      </c>
      <c r="F58" s="59">
        <f t="shared" si="0"/>
        <v>24.2</v>
      </c>
      <c r="G58" s="60">
        <f t="shared" si="1"/>
        <v>45.362900000000003</v>
      </c>
      <c r="H58" s="63">
        <f t="shared" si="2"/>
        <v>907.25800000000004</v>
      </c>
    </row>
    <row r="59" spans="1:8" s="62" customFormat="1" ht="24">
      <c r="A59" s="56" t="str">
        <f>IF((LEN('Copy paste to Here'!G63))&gt;5,((CONCATENATE('Copy paste to Here'!G63," &amp; ",'Copy paste to Here'!D63,"  &amp;  ",'Copy paste to Here'!E63))),"Empty Cell")</f>
        <v xml:space="preserve">Surgical steel nose screw, 18g (1mm) with a 2mm round crystal top &amp; Crystal Color: Clear  &amp;  </v>
      </c>
      <c r="B59" s="57" t="str">
        <f>'Copy paste to Here'!C63</f>
        <v>NSC18</v>
      </c>
      <c r="C59" s="57" t="s">
        <v>733</v>
      </c>
      <c r="D59" s="58">
        <f>Invoice!B64</f>
        <v>300</v>
      </c>
      <c r="E59" s="59">
        <f>'Shipping Invoice'!J65*$N$1</f>
        <v>0.23</v>
      </c>
      <c r="F59" s="59">
        <f t="shared" si="0"/>
        <v>69</v>
      </c>
      <c r="G59" s="60">
        <f t="shared" si="1"/>
        <v>8.6227</v>
      </c>
      <c r="H59" s="63">
        <f t="shared" si="2"/>
        <v>2586.81</v>
      </c>
    </row>
    <row r="60" spans="1:8" s="62" customFormat="1" ht="24">
      <c r="A60" s="56" t="str">
        <f>IF((LEN('Copy paste to Here'!G64))&gt;5,((CONCATENATE('Copy paste to Here'!G64," &amp; ",'Copy paste to Here'!D64,"  &amp;  ",'Copy paste to Here'!E64))),"Empty Cell")</f>
        <v xml:space="preserve">Surgical steel nose screw, 18g (1mm) with a 2mm round crystal top &amp; Crystal Color: AB  &amp;  </v>
      </c>
      <c r="B60" s="57" t="str">
        <f>'Copy paste to Here'!C64</f>
        <v>NSC18</v>
      </c>
      <c r="C60" s="57" t="s">
        <v>733</v>
      </c>
      <c r="D60" s="58">
        <f>Invoice!B65</f>
        <v>100</v>
      </c>
      <c r="E60" s="59">
        <f>'Shipping Invoice'!J66*$N$1</f>
        <v>0.23</v>
      </c>
      <c r="F60" s="59">
        <f t="shared" si="0"/>
        <v>23</v>
      </c>
      <c r="G60" s="60">
        <f t="shared" si="1"/>
        <v>8.6227</v>
      </c>
      <c r="H60" s="63">
        <f t="shared" si="2"/>
        <v>862.27</v>
      </c>
    </row>
    <row r="61" spans="1:8" s="62" customFormat="1" ht="24">
      <c r="A61" s="56" t="str">
        <f>IF((LEN('Copy paste to Here'!G65))&gt;5,((CONCATENATE('Copy paste to Here'!G65," &amp; ",'Copy paste to Here'!D65,"  &amp;  ",'Copy paste to Here'!E65))),"Empty Cell")</f>
        <v>Anodized surgical steel nose screw, 20g (0.8mm) with 2mm round crystal tops &amp; Color: Gold  &amp;  Crystal Color: Clear</v>
      </c>
      <c r="B61" s="57" t="str">
        <f>'Copy paste to Here'!C65</f>
        <v>NSTC</v>
      </c>
      <c r="C61" s="57" t="s">
        <v>735</v>
      </c>
      <c r="D61" s="58">
        <f>Invoice!B66</f>
        <v>200</v>
      </c>
      <c r="E61" s="59">
        <f>'Shipping Invoice'!J67*$N$1</f>
        <v>0.42</v>
      </c>
      <c r="F61" s="59">
        <f t="shared" si="0"/>
        <v>84</v>
      </c>
      <c r="G61" s="60">
        <f t="shared" si="1"/>
        <v>15.745800000000001</v>
      </c>
      <c r="H61" s="63">
        <f t="shared" si="2"/>
        <v>3149.1600000000003</v>
      </c>
    </row>
    <row r="62" spans="1:8" s="62" customFormat="1" ht="24">
      <c r="A62" s="56" t="str">
        <f>IF((LEN('Copy paste to Here'!G66))&gt;5,((CONCATENATE('Copy paste to Here'!G66," &amp; ",'Copy paste to Here'!D66,"  &amp;  ",'Copy paste to Here'!E66))),"Empty Cell")</f>
        <v xml:space="preserve">High polished surgical steel hinged segment ring, 16g (1.2mm) &amp; Length: 6mm  &amp;  </v>
      </c>
      <c r="B62" s="57" t="str">
        <f>'Copy paste to Here'!C66</f>
        <v>SEGH16</v>
      </c>
      <c r="C62" s="57" t="s">
        <v>65</v>
      </c>
      <c r="D62" s="58">
        <f>Invoice!B67</f>
        <v>20</v>
      </c>
      <c r="E62" s="59">
        <f>'Shipping Invoice'!J68*$N$1</f>
        <v>1.53</v>
      </c>
      <c r="F62" s="59">
        <f t="shared" si="0"/>
        <v>30.6</v>
      </c>
      <c r="G62" s="60">
        <f t="shared" si="1"/>
        <v>57.359700000000004</v>
      </c>
      <c r="H62" s="63">
        <f t="shared" si="2"/>
        <v>1147.194</v>
      </c>
    </row>
    <row r="63" spans="1:8" s="62" customFormat="1" ht="24">
      <c r="A63" s="56" t="str">
        <f>IF((LEN('Copy paste to Here'!G67))&gt;5,((CONCATENATE('Copy paste to Here'!G67," &amp; ",'Copy paste to Here'!D67,"  &amp;  ",'Copy paste to Here'!E67))),"Empty Cell")</f>
        <v xml:space="preserve">High polished surgical steel hinged segment ring, 16g (1.2mm) &amp; Length: 8mm  &amp;  </v>
      </c>
      <c r="B63" s="57" t="str">
        <f>'Copy paste to Here'!C67</f>
        <v>SEGH16</v>
      </c>
      <c r="C63" s="57" t="s">
        <v>65</v>
      </c>
      <c r="D63" s="58">
        <f>Invoice!B68</f>
        <v>20</v>
      </c>
      <c r="E63" s="59">
        <f>'Shipping Invoice'!J69*$N$1</f>
        <v>1.53</v>
      </c>
      <c r="F63" s="59">
        <f t="shared" si="0"/>
        <v>30.6</v>
      </c>
      <c r="G63" s="60">
        <f t="shared" si="1"/>
        <v>57.359700000000004</v>
      </c>
      <c r="H63" s="63">
        <f t="shared" si="2"/>
        <v>1147.194</v>
      </c>
    </row>
    <row r="64" spans="1:8" s="62" customFormat="1" ht="24">
      <c r="A64" s="56" t="str">
        <f>IF((LEN('Copy paste to Here'!G68))&gt;5,((CONCATENATE('Copy paste to Here'!G68," &amp; ",'Copy paste to Here'!D68,"  &amp;  ",'Copy paste to Here'!E68))),"Empty Cell")</f>
        <v xml:space="preserve">High polished surgical steel hinged segment ring, 16g (1.2mm) &amp; Length: 10mm  &amp;  </v>
      </c>
      <c r="B64" s="57" t="str">
        <f>'Copy paste to Here'!C68</f>
        <v>SEGH16</v>
      </c>
      <c r="C64" s="57" t="s">
        <v>65</v>
      </c>
      <c r="D64" s="58">
        <f>Invoice!B69</f>
        <v>30</v>
      </c>
      <c r="E64" s="59">
        <f>'Shipping Invoice'!J70*$N$1</f>
        <v>1.53</v>
      </c>
      <c r="F64" s="59">
        <f t="shared" si="0"/>
        <v>45.9</v>
      </c>
      <c r="G64" s="60">
        <f t="shared" si="1"/>
        <v>57.359700000000004</v>
      </c>
      <c r="H64" s="63">
        <f t="shared" si="2"/>
        <v>1720.7910000000002</v>
      </c>
    </row>
    <row r="65" spans="1:8" s="62" customFormat="1" ht="25.5">
      <c r="A65" s="56" t="str">
        <f>IF((LEN('Copy paste to Here'!G69))&gt;5,((CONCATENATE('Copy paste to Here'!G69," &amp; ",'Copy paste to Here'!D69,"  &amp;  ",'Copy paste to Here'!E69))),"Empty Cell")</f>
        <v>PVD plated surgical steel hinged segment ring, 16g (1.2mm) &amp; Length: 6mm  &amp;  Color: Gold</v>
      </c>
      <c r="B65" s="57" t="str">
        <f>'Copy paste to Here'!C69</f>
        <v>SEGHT16</v>
      </c>
      <c r="C65" s="57" t="s">
        <v>68</v>
      </c>
      <c r="D65" s="58">
        <f>Invoice!B70</f>
        <v>20</v>
      </c>
      <c r="E65" s="59">
        <f>'Shipping Invoice'!J71*$N$1</f>
        <v>1.87</v>
      </c>
      <c r="F65" s="59">
        <f t="shared" si="0"/>
        <v>37.400000000000006</v>
      </c>
      <c r="G65" s="60">
        <f t="shared" si="1"/>
        <v>70.106300000000005</v>
      </c>
      <c r="H65" s="63">
        <f t="shared" si="2"/>
        <v>1402.1260000000002</v>
      </c>
    </row>
    <row r="66" spans="1:8" s="62" customFormat="1" ht="25.5">
      <c r="A66" s="56" t="str">
        <f>IF((LEN('Copy paste to Here'!G70))&gt;5,((CONCATENATE('Copy paste to Here'!G70," &amp; ",'Copy paste to Here'!D70,"  &amp;  ",'Copy paste to Here'!E70))),"Empty Cell")</f>
        <v>PVD plated surgical steel hinged segment ring, 16g (1.2mm) &amp; Length: 10mm  &amp;  Color: Gold</v>
      </c>
      <c r="B66" s="57" t="str">
        <f>'Copy paste to Here'!C70</f>
        <v>SEGHT16</v>
      </c>
      <c r="C66" s="57" t="s">
        <v>68</v>
      </c>
      <c r="D66" s="58">
        <f>Invoice!B71</f>
        <v>25</v>
      </c>
      <c r="E66" s="59">
        <f>'Shipping Invoice'!J72*$N$1</f>
        <v>1.87</v>
      </c>
      <c r="F66" s="59">
        <f t="shared" si="0"/>
        <v>46.75</v>
      </c>
      <c r="G66" s="60">
        <f t="shared" si="1"/>
        <v>70.106300000000005</v>
      </c>
      <c r="H66" s="63">
        <f t="shared" si="2"/>
        <v>1752.6575</v>
      </c>
    </row>
    <row r="67" spans="1:8" s="62" customFormat="1" ht="24">
      <c r="A67" s="56" t="str">
        <f>IF((LEN('Copy paste to Here'!G71))&gt;5,((CONCATENATE('Copy paste to Here'!G71," &amp; ",'Copy paste to Here'!D71,"  &amp;  ",'Copy paste to Here'!E71))),"Empty Cell")</f>
        <v xml:space="preserve">High polished annealed 316L steel seamless hoop ring, 20g (0.8mm) &amp; Length: 6mm  &amp;  </v>
      </c>
      <c r="B67" s="57" t="str">
        <f>'Copy paste to Here'!C71</f>
        <v>SEL20</v>
      </c>
      <c r="C67" s="57" t="s">
        <v>739</v>
      </c>
      <c r="D67" s="58">
        <f>Invoice!B72</f>
        <v>100</v>
      </c>
      <c r="E67" s="59">
        <f>'Shipping Invoice'!J73*$N$1</f>
        <v>0.23</v>
      </c>
      <c r="F67" s="59">
        <f t="shared" si="0"/>
        <v>23</v>
      </c>
      <c r="G67" s="60">
        <f t="shared" si="1"/>
        <v>8.6227</v>
      </c>
      <c r="H67" s="63">
        <f t="shared" si="2"/>
        <v>862.27</v>
      </c>
    </row>
    <row r="68" spans="1:8" s="62" customFormat="1" ht="24">
      <c r="A68" s="56" t="str">
        <f>IF((LEN('Copy paste to Here'!G72))&gt;5,((CONCATENATE('Copy paste to Here'!G72," &amp; ",'Copy paste to Here'!D72,"  &amp;  ",'Copy paste to Here'!E72))),"Empty Cell")</f>
        <v xml:space="preserve">High polished annealed 316L steel seamless hoop ring, 20g (0.8mm) &amp; Length: 7mm  &amp;  </v>
      </c>
      <c r="B68" s="57" t="str">
        <f>'Copy paste to Here'!C72</f>
        <v>SEL20</v>
      </c>
      <c r="C68" s="57" t="s">
        <v>739</v>
      </c>
      <c r="D68" s="58">
        <f>Invoice!B73</f>
        <v>200</v>
      </c>
      <c r="E68" s="59">
        <f>'Shipping Invoice'!J74*$N$1</f>
        <v>0.23</v>
      </c>
      <c r="F68" s="59">
        <f t="shared" si="0"/>
        <v>46</v>
      </c>
      <c r="G68" s="60">
        <f t="shared" si="1"/>
        <v>8.6227</v>
      </c>
      <c r="H68" s="63">
        <f t="shared" si="2"/>
        <v>1724.54</v>
      </c>
    </row>
    <row r="69" spans="1:8" s="62" customFormat="1" ht="24">
      <c r="A69" s="56" t="str">
        <f>IF((LEN('Copy paste to Here'!G73))&gt;5,((CONCATENATE('Copy paste to Here'!G73," &amp; ",'Copy paste to Here'!D73,"  &amp;  ",'Copy paste to Here'!E73))),"Empty Cell")</f>
        <v xml:space="preserve">High polished annealed 316L steel seamless hoop ring, 20g (0.8mm) &amp; Length: 8mm  &amp;  </v>
      </c>
      <c r="B69" s="57" t="str">
        <f>'Copy paste to Here'!C73</f>
        <v>SEL20</v>
      </c>
      <c r="C69" s="57" t="s">
        <v>739</v>
      </c>
      <c r="D69" s="58">
        <f>Invoice!B74</f>
        <v>200</v>
      </c>
      <c r="E69" s="59">
        <f>'Shipping Invoice'!J75*$N$1</f>
        <v>0.23</v>
      </c>
      <c r="F69" s="59">
        <f t="shared" si="0"/>
        <v>46</v>
      </c>
      <c r="G69" s="60">
        <f t="shared" si="1"/>
        <v>8.6227</v>
      </c>
      <c r="H69" s="63">
        <f t="shared" si="2"/>
        <v>1724.54</v>
      </c>
    </row>
    <row r="70" spans="1:8" s="62" customFormat="1" ht="24">
      <c r="A70" s="56" t="str">
        <f>IF((LEN('Copy paste to Here'!G74))&gt;5,((CONCATENATE('Copy paste to Here'!G74," &amp; ",'Copy paste to Here'!D74,"  &amp;  ",'Copy paste to Here'!E74))),"Empty Cell")</f>
        <v xml:space="preserve">High polished annealed 316L steel seamless hoop ring, 20g (0.8mm) &amp; Length: 9mm  &amp;  </v>
      </c>
      <c r="B70" s="57" t="str">
        <f>'Copy paste to Here'!C74</f>
        <v>SEL20</v>
      </c>
      <c r="C70" s="57" t="s">
        <v>739</v>
      </c>
      <c r="D70" s="58">
        <f>Invoice!B75</f>
        <v>100</v>
      </c>
      <c r="E70" s="59">
        <f>'Shipping Invoice'!J76*$N$1</f>
        <v>0.23</v>
      </c>
      <c r="F70" s="59">
        <f t="shared" si="0"/>
        <v>23</v>
      </c>
      <c r="G70" s="60">
        <f t="shared" si="1"/>
        <v>8.6227</v>
      </c>
      <c r="H70" s="63">
        <f t="shared" si="2"/>
        <v>862.27</v>
      </c>
    </row>
    <row r="71" spans="1:8" s="62" customFormat="1" ht="24">
      <c r="A71" s="56" t="str">
        <f>IF((LEN('Copy paste to Here'!G75))&gt;5,((CONCATENATE('Copy paste to Here'!G75," &amp; ",'Copy paste to Here'!D75,"  &amp;  ",'Copy paste to Here'!E75))),"Empty Cell")</f>
        <v>PVD plated annealed 316L steel seamless hoop ring, 20g (0.8mm) &amp; Length: 6mm  &amp;  Color: Black</v>
      </c>
      <c r="B71" s="57" t="str">
        <f>'Copy paste to Here'!C75</f>
        <v>SELT20</v>
      </c>
      <c r="C71" s="57" t="s">
        <v>98</v>
      </c>
      <c r="D71" s="58">
        <f>Invoice!B76</f>
        <v>50</v>
      </c>
      <c r="E71" s="59">
        <f>'Shipping Invoice'!J77*$N$1</f>
        <v>0.56999999999999995</v>
      </c>
      <c r="F71" s="59">
        <f t="shared" si="0"/>
        <v>28.499999999999996</v>
      </c>
      <c r="G71" s="60">
        <f t="shared" si="1"/>
        <v>21.369299999999999</v>
      </c>
      <c r="H71" s="63">
        <f t="shared" si="2"/>
        <v>1068.4649999999999</v>
      </c>
    </row>
    <row r="72" spans="1:8" s="62" customFormat="1" ht="24">
      <c r="A72" s="56" t="str">
        <f>IF((LEN('Copy paste to Here'!G76))&gt;5,((CONCATENATE('Copy paste to Here'!G76," &amp; ",'Copy paste to Here'!D76,"  &amp;  ",'Copy paste to Here'!E76))),"Empty Cell")</f>
        <v>PVD plated annealed 316L steel seamless hoop ring, 20g (0.8mm) &amp; Length: 6mm  &amp;  Color: Gold</v>
      </c>
      <c r="B72" s="57" t="str">
        <f>'Copy paste to Here'!C76</f>
        <v>SELT20</v>
      </c>
      <c r="C72" s="57" t="s">
        <v>98</v>
      </c>
      <c r="D72" s="58">
        <f>Invoice!B77</f>
        <v>100</v>
      </c>
      <c r="E72" s="59">
        <f>'Shipping Invoice'!J78*$N$1</f>
        <v>0.56999999999999995</v>
      </c>
      <c r="F72" s="59">
        <f t="shared" si="0"/>
        <v>56.999999999999993</v>
      </c>
      <c r="G72" s="60">
        <f t="shared" si="1"/>
        <v>21.369299999999999</v>
      </c>
      <c r="H72" s="63">
        <f t="shared" si="2"/>
        <v>2136.9299999999998</v>
      </c>
    </row>
    <row r="73" spans="1:8" s="62" customFormat="1" ht="24">
      <c r="A73" s="56" t="str">
        <f>IF((LEN('Copy paste to Here'!G77))&gt;5,((CONCATENATE('Copy paste to Here'!G77," &amp; ",'Copy paste to Here'!D77,"  &amp;  ",'Copy paste to Here'!E77))),"Empty Cell")</f>
        <v>PVD plated annealed 316L steel seamless hoop ring, 20g (0.8mm) &amp; Length: 8mm  &amp;  Color: Black</v>
      </c>
      <c r="B73" s="57" t="str">
        <f>'Copy paste to Here'!C77</f>
        <v>SELT20</v>
      </c>
      <c r="C73" s="57" t="s">
        <v>98</v>
      </c>
      <c r="D73" s="58">
        <f>Invoice!B78</f>
        <v>50</v>
      </c>
      <c r="E73" s="59">
        <f>'Shipping Invoice'!J79*$N$1</f>
        <v>0.56999999999999995</v>
      </c>
      <c r="F73" s="59">
        <f t="shared" si="0"/>
        <v>28.499999999999996</v>
      </c>
      <c r="G73" s="60">
        <f t="shared" si="1"/>
        <v>21.369299999999999</v>
      </c>
      <c r="H73" s="63">
        <f t="shared" si="2"/>
        <v>1068.4649999999999</v>
      </c>
    </row>
    <row r="74" spans="1:8" s="62" customFormat="1" ht="24">
      <c r="A74" s="56" t="str">
        <f>IF((LEN('Copy paste to Here'!G78))&gt;5,((CONCATENATE('Copy paste to Here'!G78," &amp; ",'Copy paste to Here'!D78,"  &amp;  ",'Copy paste to Here'!E78))),"Empty Cell")</f>
        <v>PVD plated annealed 316L steel seamless hoop ring, 20g (0.8mm) &amp; Length: 8mm  &amp;  Color: Gold</v>
      </c>
      <c r="B74" s="57" t="str">
        <f>'Copy paste to Here'!C78</f>
        <v>SELT20</v>
      </c>
      <c r="C74" s="57" t="s">
        <v>98</v>
      </c>
      <c r="D74" s="58">
        <f>Invoice!B79</f>
        <v>150</v>
      </c>
      <c r="E74" s="59">
        <f>'Shipping Invoice'!J80*$N$1</f>
        <v>0.56999999999999995</v>
      </c>
      <c r="F74" s="59">
        <f t="shared" si="0"/>
        <v>85.499999999999986</v>
      </c>
      <c r="G74" s="60">
        <f t="shared" si="1"/>
        <v>21.369299999999999</v>
      </c>
      <c r="H74" s="63">
        <f t="shared" si="2"/>
        <v>3205.395</v>
      </c>
    </row>
    <row r="75" spans="1:8" s="62" customFormat="1" ht="36">
      <c r="A75" s="56" t="str">
        <f>IF((LEN('Copy paste to Here'!G79))&gt;5,((CONCATENATE('Copy paste to Here'!G79," &amp; ",'Copy paste to Here'!D79,"  &amp;  ",'Copy paste to Here'!E79))),"Empty Cell")</f>
        <v xml:space="preserve">Titanium G23 dermal anchor top part with 3mm bezel set crystal (this item does only fit our dermal anchors and surface bars) &amp; Crystal Color: Clear  &amp;  </v>
      </c>
      <c r="B75" s="57" t="str">
        <f>'Copy paste to Here'!C79</f>
        <v>TAJF3</v>
      </c>
      <c r="C75" s="57" t="s">
        <v>742</v>
      </c>
      <c r="D75" s="58">
        <f>Invoice!B80</f>
        <v>50</v>
      </c>
      <c r="E75" s="59">
        <f>'Shipping Invoice'!J81*$N$1</f>
        <v>0.67</v>
      </c>
      <c r="F75" s="59">
        <f t="shared" si="0"/>
        <v>33.5</v>
      </c>
      <c r="G75" s="60">
        <f t="shared" si="1"/>
        <v>25.118300000000001</v>
      </c>
      <c r="H75" s="63">
        <f t="shared" si="2"/>
        <v>1255.915</v>
      </c>
    </row>
    <row r="76" spans="1:8" s="62" customFormat="1" ht="48">
      <c r="A76" s="56" t="str">
        <f>IF((LEN('Copy paste to Here'!G80))&gt;5,((CONCATENATE('Copy paste to Here'!G80," &amp; ",'Copy paste to Here'!D80,"  &amp;  ",'Copy paste to Here'!E80))),"Empty Cell")</f>
        <v xml:space="preserve">4mm flat shaped titanium G23 dermal anchor top part with crystal for internally threaded, 16g (1.2mm) dermal anchor base plate with a height of 2mm - 2.5mm (this item does only fit our dermal anchors and surface bars) &amp; Crystal Color: Clear  &amp;  </v>
      </c>
      <c r="B76" s="57" t="str">
        <f>'Copy paste to Here'!C80</f>
        <v>TAJF4</v>
      </c>
      <c r="C76" s="57" t="s">
        <v>744</v>
      </c>
      <c r="D76" s="58">
        <f>Invoice!B81</f>
        <v>150</v>
      </c>
      <c r="E76" s="59">
        <f>'Shipping Invoice'!J82*$N$1</f>
        <v>0.76</v>
      </c>
      <c r="F76" s="59">
        <f t="shared" si="0"/>
        <v>114</v>
      </c>
      <c r="G76" s="60">
        <f t="shared" si="1"/>
        <v>28.492400000000004</v>
      </c>
      <c r="H76" s="63">
        <f t="shared" si="2"/>
        <v>4273.8600000000006</v>
      </c>
    </row>
    <row r="77" spans="1:8" s="62" customFormat="1" ht="48">
      <c r="A77" s="56" t="str">
        <f>IF((LEN('Copy paste to Here'!G81))&gt;5,((CONCATENATE('Copy paste to Here'!G81," &amp; ",'Copy paste to Here'!D81,"  &amp;  ",'Copy paste to Here'!E81))),"Empty Cell")</f>
        <v xml:space="preserve">4mm flat shaped titanium G23 dermal anchor top part with crystal for internally threaded, 16g (1.2mm) dermal anchor base plate with a height of 2mm - 2.5mm (this item does only fit our dermal anchors and surface bars) &amp; Crystal Color: AB  &amp;  </v>
      </c>
      <c r="B77" s="57" t="str">
        <f>'Copy paste to Here'!C81</f>
        <v>TAJF4</v>
      </c>
      <c r="C77" s="57" t="s">
        <v>744</v>
      </c>
      <c r="D77" s="58">
        <f>Invoice!B82</f>
        <v>20</v>
      </c>
      <c r="E77" s="59">
        <f>'Shipping Invoice'!J83*$N$1</f>
        <v>0.76</v>
      </c>
      <c r="F77" s="59">
        <f t="shared" si="0"/>
        <v>15.2</v>
      </c>
      <c r="G77" s="60">
        <f t="shared" si="1"/>
        <v>28.492400000000004</v>
      </c>
      <c r="H77" s="63">
        <f t="shared" si="2"/>
        <v>569.84800000000007</v>
      </c>
    </row>
    <row r="78" spans="1:8" s="62" customFormat="1" ht="48">
      <c r="A78" s="56" t="str">
        <f>IF((LEN('Copy paste to Here'!G82))&gt;5,((CONCATENATE('Copy paste to Here'!G82," &amp; ",'Copy paste to Here'!D82,"  &amp;  ",'Copy paste to Here'!E82))),"Empty Cell")</f>
        <v xml:space="preserve">4mm flat shaped titanium G23 dermal anchor top part with crystal for internally threaded, 16g (1.2mm) dermal anchor base plate with a height of 2mm - 2.5mm (this item does only fit our dermal anchors and surface bars) &amp; Crystal Color: Sapphire  &amp;  </v>
      </c>
      <c r="B78" s="57" t="str">
        <f>'Copy paste to Here'!C82</f>
        <v>TAJF4</v>
      </c>
      <c r="C78" s="57" t="s">
        <v>744</v>
      </c>
      <c r="D78" s="58">
        <f>Invoice!B83</f>
        <v>10</v>
      </c>
      <c r="E78" s="59">
        <f>'Shipping Invoice'!J84*$N$1</f>
        <v>0.76</v>
      </c>
      <c r="F78" s="59">
        <f t="shared" si="0"/>
        <v>7.6</v>
      </c>
      <c r="G78" s="60">
        <f t="shared" si="1"/>
        <v>28.492400000000004</v>
      </c>
      <c r="H78" s="63">
        <f t="shared" si="2"/>
        <v>284.92400000000004</v>
      </c>
    </row>
    <row r="79" spans="1:8" s="62" customFormat="1" ht="48">
      <c r="A79" s="56" t="str">
        <f>IF((LEN('Copy paste to Here'!G83))&gt;5,((CONCATENATE('Copy paste to Here'!G83," &amp; ",'Copy paste to Here'!D83,"  &amp;  ",'Copy paste to Here'!E83))),"Empty Cell")</f>
        <v xml:space="preserve">4mm flat shaped titanium G23 dermal anchor top part with crystal for internally threaded, 16g (1.2mm) dermal anchor base plate with a height of 2mm - 2.5mm (this item does only fit our dermal anchors and surface bars) &amp; Crystal Color: Blue Zircon  &amp;  </v>
      </c>
      <c r="B79" s="57" t="str">
        <f>'Copy paste to Here'!C83</f>
        <v>TAJF4</v>
      </c>
      <c r="C79" s="57" t="s">
        <v>744</v>
      </c>
      <c r="D79" s="58">
        <f>Invoice!B84</f>
        <v>10</v>
      </c>
      <c r="E79" s="59">
        <f>'Shipping Invoice'!J85*$N$1</f>
        <v>0.76</v>
      </c>
      <c r="F79" s="59">
        <f t="shared" si="0"/>
        <v>7.6</v>
      </c>
      <c r="G79" s="60">
        <f t="shared" si="1"/>
        <v>28.492400000000004</v>
      </c>
      <c r="H79" s="63">
        <f t="shared" si="2"/>
        <v>284.92400000000004</v>
      </c>
    </row>
    <row r="80" spans="1:8" s="62" customFormat="1" ht="48">
      <c r="A80" s="56" t="str">
        <f>IF((LEN('Copy paste to Here'!G84))&gt;5,((CONCATENATE('Copy paste to Here'!G84," &amp; ",'Copy paste to Here'!D84,"  &amp;  ",'Copy paste to Here'!E84))),"Empty Cell")</f>
        <v xml:space="preserve">4mm flat shaped titanium G23 dermal anchor top part with crystal for internally threaded, 16g (1.2mm) dermal anchor base plate with a height of 2mm - 2.5mm (this item does only fit our dermal anchors and surface bars) &amp; Crystal Color: Light Amethyst  &amp;  </v>
      </c>
      <c r="B80" s="57" t="str">
        <f>'Copy paste to Here'!C84</f>
        <v>TAJF4</v>
      </c>
      <c r="C80" s="57" t="s">
        <v>744</v>
      </c>
      <c r="D80" s="58">
        <f>Invoice!B85</f>
        <v>10</v>
      </c>
      <c r="E80" s="59">
        <f>'Shipping Invoice'!J86*$N$1</f>
        <v>0.76</v>
      </c>
      <c r="F80" s="59">
        <f t="shared" si="0"/>
        <v>7.6</v>
      </c>
      <c r="G80" s="60">
        <f t="shared" si="1"/>
        <v>28.492400000000004</v>
      </c>
      <c r="H80" s="63">
        <f t="shared" si="2"/>
        <v>284.92400000000004</v>
      </c>
    </row>
    <row r="81" spans="1:8" s="62" customFormat="1" ht="48">
      <c r="A81" s="56" t="str">
        <f>IF((LEN('Copy paste to Here'!G85))&gt;5,((CONCATENATE('Copy paste to Here'!G85," &amp; ",'Copy paste to Here'!D85,"  &amp;  ",'Copy paste to Here'!E85))),"Empty Cell")</f>
        <v xml:space="preserve">4mm flat shaped titanium G23 dermal anchor top part with crystal for internally threaded, 16g (1.2mm) dermal anchor base plate with a height of 2mm - 2.5mm (this item does only fit our dermal anchors and surface bars) &amp; Crystal Color: Peridot  &amp;  </v>
      </c>
      <c r="B81" s="57" t="str">
        <f>'Copy paste to Here'!C85</f>
        <v>TAJF4</v>
      </c>
      <c r="C81" s="57" t="s">
        <v>744</v>
      </c>
      <c r="D81" s="58">
        <f>Invoice!B86</f>
        <v>10</v>
      </c>
      <c r="E81" s="59">
        <f>'Shipping Invoice'!J87*$N$1</f>
        <v>0.76</v>
      </c>
      <c r="F81" s="59">
        <f t="shared" si="0"/>
        <v>7.6</v>
      </c>
      <c r="G81" s="60">
        <f t="shared" si="1"/>
        <v>28.492400000000004</v>
      </c>
      <c r="H81" s="63">
        <f t="shared" si="2"/>
        <v>284.92400000000004</v>
      </c>
    </row>
    <row r="82" spans="1:8" s="62" customFormat="1" ht="48">
      <c r="A82" s="56" t="str">
        <f>IF((LEN('Copy paste to Here'!G86))&gt;5,((CONCATENATE('Copy paste to Here'!G86," &amp; ",'Copy paste to Here'!D86,"  &amp;  ",'Copy paste to Here'!E86))),"Empty Cell")</f>
        <v>316L steel internal threading Tragus Labret post, 16g (1.2mm) with an upper 2mm to 5mm prong set round CZ stone for triple tragus piercings &amp; Length: 8mm with 3mm top part  &amp;  Cz Color: Clear</v>
      </c>
      <c r="B82" s="57" t="str">
        <f>'Copy paste to Here'!C86</f>
        <v>TLBCZIN</v>
      </c>
      <c r="C82" s="57" t="s">
        <v>755</v>
      </c>
      <c r="D82" s="58">
        <f>Invoice!B87</f>
        <v>50</v>
      </c>
      <c r="E82" s="59">
        <f>'Shipping Invoice'!J88*$N$1</f>
        <v>1.2</v>
      </c>
      <c r="F82" s="59">
        <f t="shared" si="0"/>
        <v>60</v>
      </c>
      <c r="G82" s="60">
        <f t="shared" si="1"/>
        <v>44.988</v>
      </c>
      <c r="H82" s="63">
        <f t="shared" si="2"/>
        <v>2249.4</v>
      </c>
    </row>
    <row r="83" spans="1:8" s="62" customFormat="1" ht="48">
      <c r="A83" s="56" t="str">
        <f>IF((LEN('Copy paste to Here'!G87))&gt;5,((CONCATENATE('Copy paste to Here'!G87," &amp; ",'Copy paste to Here'!D87,"  &amp;  ",'Copy paste to Here'!E87))),"Empty Cell")</f>
        <v>316L steel internal threading Tragus Labret post, 16g (1.2mm) with an upper 2mm to 5mm prong set round CZ stone for triple tragus piercings &amp; Length: 8mm with 3mm top part  &amp;  Cz Color: Rose</v>
      </c>
      <c r="B83" s="57" t="str">
        <f>'Copy paste to Here'!C87</f>
        <v>TLBCZIN</v>
      </c>
      <c r="C83" s="57" t="s">
        <v>755</v>
      </c>
      <c r="D83" s="58">
        <f>Invoice!B88</f>
        <v>20</v>
      </c>
      <c r="E83" s="59">
        <f>'Shipping Invoice'!J89*$N$1</f>
        <v>1.2</v>
      </c>
      <c r="F83" s="59">
        <f t="shared" ref="F83:F146" si="3">D83*E83</f>
        <v>24</v>
      </c>
      <c r="G83" s="60">
        <f t="shared" ref="G83:G146" si="4">E83*$E$14</f>
        <v>44.988</v>
      </c>
      <c r="H83" s="63">
        <f t="shared" ref="H83:H146" si="5">D83*G83</f>
        <v>899.76</v>
      </c>
    </row>
    <row r="84" spans="1:8" s="62" customFormat="1" ht="48">
      <c r="A84" s="56" t="str">
        <f>IF((LEN('Copy paste to Here'!G88))&gt;5,((CONCATENATE('Copy paste to Here'!G88," &amp; ",'Copy paste to Here'!D88,"  &amp;  ",'Copy paste to Here'!E88))),"Empty Cell")</f>
        <v>316L steel internal threading Tragus Labret post, 16g (1.2mm) with an upper 2mm to 5mm prong set round CZ stone for triple tragus piercings &amp; Length: 8mm with 3mm top part  &amp;  Cz Color: Lavender</v>
      </c>
      <c r="B84" s="57" t="str">
        <f>'Copy paste to Here'!C88</f>
        <v>TLBCZIN</v>
      </c>
      <c r="C84" s="57" t="s">
        <v>755</v>
      </c>
      <c r="D84" s="58">
        <f>Invoice!B89</f>
        <v>20</v>
      </c>
      <c r="E84" s="59">
        <f>'Shipping Invoice'!J90*$N$1</f>
        <v>1.2</v>
      </c>
      <c r="F84" s="59">
        <f t="shared" si="3"/>
        <v>24</v>
      </c>
      <c r="G84" s="60">
        <f t="shared" si="4"/>
        <v>44.988</v>
      </c>
      <c r="H84" s="63">
        <f t="shared" si="5"/>
        <v>899.76</v>
      </c>
    </row>
    <row r="85" spans="1:8" s="62" customFormat="1" ht="48">
      <c r="A85" s="56" t="str">
        <f>IF((LEN('Copy paste to Here'!G89))&gt;5,((CONCATENATE('Copy paste to Here'!G89," &amp; ",'Copy paste to Here'!D89,"  &amp;  ",'Copy paste to Here'!E89))),"Empty Cell")</f>
        <v>316L steel internal threading Tragus Labret post, 16g (1.2mm) with an upper 2mm to 5mm prong set round CZ stone for triple tragus piercings &amp; Length: 8mm with 3mm top part  &amp;  Cz Color: Jet</v>
      </c>
      <c r="B85" s="57" t="str">
        <f>'Copy paste to Here'!C89</f>
        <v>TLBCZIN</v>
      </c>
      <c r="C85" s="57" t="s">
        <v>755</v>
      </c>
      <c r="D85" s="58">
        <f>Invoice!B90</f>
        <v>20</v>
      </c>
      <c r="E85" s="59">
        <f>'Shipping Invoice'!J91*$N$1</f>
        <v>1.2</v>
      </c>
      <c r="F85" s="59">
        <f t="shared" si="3"/>
        <v>24</v>
      </c>
      <c r="G85" s="60">
        <f t="shared" si="4"/>
        <v>44.988</v>
      </c>
      <c r="H85" s="63">
        <f t="shared" si="5"/>
        <v>899.76</v>
      </c>
    </row>
    <row r="86" spans="1:8" s="62" customFormat="1" ht="48">
      <c r="A86" s="56" t="str">
        <f>IF((LEN('Copy paste to Here'!G90))&gt;5,((CONCATENATE('Copy paste to Here'!G90," &amp; ",'Copy paste to Here'!D90,"  &amp;  ",'Copy paste to Here'!E90))),"Empty Cell")</f>
        <v>316L steel internal threading Tragus Labret post, 16g (1.2mm) with an upper 2mm to 5mm prong set round CZ stone for triple tragus piercings &amp; Length: 8mm with 3mm top part  &amp;  Cz Color: Garnet</v>
      </c>
      <c r="B86" s="57" t="str">
        <f>'Copy paste to Here'!C90</f>
        <v>TLBCZIN</v>
      </c>
      <c r="C86" s="57" t="s">
        <v>755</v>
      </c>
      <c r="D86" s="58">
        <f>Invoice!B91</f>
        <v>20</v>
      </c>
      <c r="E86" s="59">
        <f>'Shipping Invoice'!J92*$N$1</f>
        <v>1.2</v>
      </c>
      <c r="F86" s="59">
        <f t="shared" si="3"/>
        <v>24</v>
      </c>
      <c r="G86" s="60">
        <f t="shared" si="4"/>
        <v>44.988</v>
      </c>
      <c r="H86" s="63">
        <f t="shared" si="5"/>
        <v>899.76</v>
      </c>
    </row>
    <row r="87" spans="1:8" s="62" customFormat="1" ht="48">
      <c r="A87" s="56" t="str">
        <f>IF((LEN('Copy paste to Here'!G91))&gt;5,((CONCATENATE('Copy paste to Here'!G91," &amp; ",'Copy paste to Here'!D91,"  &amp;  ",'Copy paste to Here'!E91))),"Empty Cell")</f>
        <v>316L steel internal threading Tragus Labret post, 16g (1.2mm) with an upper 2mm to 5mm prong set round CZ stone for triple tragus piercings &amp; Length: 8mm with 3mm top part  &amp;  Cz Color: Olive</v>
      </c>
      <c r="B87" s="57" t="str">
        <f>'Copy paste to Here'!C91</f>
        <v>TLBCZIN</v>
      </c>
      <c r="C87" s="57" t="s">
        <v>755</v>
      </c>
      <c r="D87" s="58">
        <f>Invoice!B92</f>
        <v>20</v>
      </c>
      <c r="E87" s="59">
        <f>'Shipping Invoice'!J93*$N$1</f>
        <v>1.2</v>
      </c>
      <c r="F87" s="59">
        <f t="shared" si="3"/>
        <v>24</v>
      </c>
      <c r="G87" s="60">
        <f t="shared" si="4"/>
        <v>44.988</v>
      </c>
      <c r="H87" s="63">
        <f t="shared" si="5"/>
        <v>899.76</v>
      </c>
    </row>
    <row r="88" spans="1:8" s="62" customFormat="1" ht="48">
      <c r="A88" s="56" t="str">
        <f>IF((LEN('Copy paste to Here'!G92))&gt;5,((CONCATENATE('Copy paste to Here'!G92," &amp; ",'Copy paste to Here'!D92,"  &amp;  ",'Copy paste to Here'!E92))),"Empty Cell")</f>
        <v>316L steel internal threading Tragus Labret post, 16g (1.2mm) with an upper 2mm to 5mm prong set round CZ stone for triple tragus piercings &amp; Length: 8mm with 3mm top part  &amp;  Cz Color: AB</v>
      </c>
      <c r="B88" s="57" t="str">
        <f>'Copy paste to Here'!C92</f>
        <v>TLBCZIN</v>
      </c>
      <c r="C88" s="57" t="s">
        <v>755</v>
      </c>
      <c r="D88" s="58">
        <f>Invoice!B93</f>
        <v>20</v>
      </c>
      <c r="E88" s="59">
        <f>'Shipping Invoice'!J94*$N$1</f>
        <v>1.2</v>
      </c>
      <c r="F88" s="59">
        <f t="shared" si="3"/>
        <v>24</v>
      </c>
      <c r="G88" s="60">
        <f t="shared" si="4"/>
        <v>44.988</v>
      </c>
      <c r="H88" s="63">
        <f t="shared" si="5"/>
        <v>899.76</v>
      </c>
    </row>
    <row r="89" spans="1:8" s="62" customFormat="1" ht="72">
      <c r="A89" s="56" t="str">
        <f>IF((LEN('Copy paste to Here'!G93))&gt;5,((CONCATENATE('Copy paste to Here'!G93," &amp; ",'Copy paste to Here'!D93,"  &amp;  ",'Copy paste to Here'!E93))),"Empty Cell")</f>
        <v>Bulk body jewelry: Assortment of high polished titanium G23 base part for dermal anchor, 14g (1.6mm) with surface piercing with a long hole and a circular holes in the base plate and with a 16g (1.2mm) internal threading connector (this product only fits our dermal anchor top parts) &amp; Quantity In Bulk: 100 pcs.  &amp;  Height: 2.5mm</v>
      </c>
      <c r="B89" s="57" t="str">
        <f>'Copy paste to Here'!C93</f>
        <v>UBLK304</v>
      </c>
      <c r="C89" s="57" t="s">
        <v>756</v>
      </c>
      <c r="D89" s="58">
        <f>Invoice!B94</f>
        <v>1</v>
      </c>
      <c r="E89" s="59">
        <f>'Shipping Invoice'!J95*$N$1</f>
        <v>193.06</v>
      </c>
      <c r="F89" s="59">
        <f t="shared" si="3"/>
        <v>193.06</v>
      </c>
      <c r="G89" s="60">
        <f t="shared" si="4"/>
        <v>7237.8194000000003</v>
      </c>
      <c r="H89" s="63">
        <f t="shared" si="5"/>
        <v>7237.8194000000003</v>
      </c>
    </row>
    <row r="90" spans="1:8" s="62" customFormat="1" ht="36">
      <c r="A90" s="56" t="str">
        <f>IF((LEN('Copy paste to Here'!G94))&gt;5,((CONCATENATE('Copy paste to Here'!G94," &amp; ",'Copy paste to Here'!D94,"  &amp;  ",'Copy paste to Here'!E94))),"Empty Cell")</f>
        <v xml:space="preserve">Pack of 10 pcs. of high polished 316L steel belly banana posts - threading 1.6mm (14g) - length 5/16' - 1'' (8mm - 25mm) &amp; Length: 6mm  &amp;  </v>
      </c>
      <c r="B90" s="57" t="str">
        <f>'Copy paste to Here'!C94</f>
        <v>XBN14G</v>
      </c>
      <c r="C90" s="57" t="s">
        <v>751</v>
      </c>
      <c r="D90" s="58">
        <f>Invoice!B95</f>
        <v>3</v>
      </c>
      <c r="E90" s="59">
        <f>'Shipping Invoice'!J96*$N$1</f>
        <v>0.62</v>
      </c>
      <c r="F90" s="59">
        <f t="shared" si="3"/>
        <v>1.8599999999999999</v>
      </c>
      <c r="G90" s="60">
        <f t="shared" si="4"/>
        <v>23.2438</v>
      </c>
      <c r="H90" s="63">
        <f t="shared" si="5"/>
        <v>69.731400000000008</v>
      </c>
    </row>
    <row r="91" spans="1:8" s="62" customFormat="1" ht="36">
      <c r="A91" s="56" t="str">
        <f>IF((LEN('Copy paste to Here'!G95))&gt;5,((CONCATENATE('Copy paste to Here'!G95," &amp; ",'Copy paste to Here'!D95,"  &amp;  ",'Copy paste to Here'!E95))),"Empty Cell")</f>
        <v xml:space="preserve">Pack of 10 pcs. of high polished 316L steel belly banana posts - threading 1.6mm (14g) - length 5/16' - 1'' (8mm - 25mm) &amp; Length: 8mm  &amp;  </v>
      </c>
      <c r="B91" s="57" t="str">
        <f>'Copy paste to Here'!C95</f>
        <v>XBN14G</v>
      </c>
      <c r="C91" s="57" t="s">
        <v>751</v>
      </c>
      <c r="D91" s="58">
        <f>Invoice!B96</f>
        <v>3</v>
      </c>
      <c r="E91" s="59">
        <f>'Shipping Invoice'!J97*$N$1</f>
        <v>0.62</v>
      </c>
      <c r="F91" s="59">
        <f t="shared" si="3"/>
        <v>1.8599999999999999</v>
      </c>
      <c r="G91" s="60">
        <f t="shared" si="4"/>
        <v>23.2438</v>
      </c>
      <c r="H91" s="63">
        <f t="shared" si="5"/>
        <v>69.731400000000008</v>
      </c>
    </row>
    <row r="92" spans="1:8" s="62" customFormat="1" ht="36">
      <c r="A92" s="56" t="str">
        <f>IF((LEN('Copy paste to Here'!G96))&gt;5,((CONCATENATE('Copy paste to Here'!G96," &amp; ",'Copy paste to Here'!D96,"  &amp;  ",'Copy paste to Here'!E96))),"Empty Cell")</f>
        <v xml:space="preserve">Pack of 10 pcs. of high polished 316L steel belly banana posts - threading 1.6mm (14g) - length 5/16' - 1'' (8mm - 25mm) &amp; Length: 10mm  &amp;  </v>
      </c>
      <c r="B92" s="57" t="str">
        <f>'Copy paste to Here'!C96</f>
        <v>XBN14G</v>
      </c>
      <c r="C92" s="57" t="s">
        <v>751</v>
      </c>
      <c r="D92" s="58">
        <f>Invoice!B97</f>
        <v>3</v>
      </c>
      <c r="E92" s="59">
        <f>'Shipping Invoice'!J98*$N$1</f>
        <v>0.62</v>
      </c>
      <c r="F92" s="59">
        <f t="shared" si="3"/>
        <v>1.8599999999999999</v>
      </c>
      <c r="G92" s="60">
        <f t="shared" si="4"/>
        <v>23.2438</v>
      </c>
      <c r="H92" s="63">
        <f t="shared" si="5"/>
        <v>69.731400000000008</v>
      </c>
    </row>
    <row r="93" spans="1:8" s="62" customFormat="1" ht="36">
      <c r="A93" s="56" t="str">
        <f>IF((LEN('Copy paste to Here'!G97))&gt;5,((CONCATENATE('Copy paste to Here'!G97," &amp; ",'Copy paste to Here'!D97,"  &amp;  ",'Copy paste to Here'!E97))),"Empty Cell")</f>
        <v xml:space="preserve">Pack of 10 pcs. of high polished 316L steel belly banana posts - threading 1.6mm (14g) - length 5/16' - 1'' (8mm - 25mm) &amp; Length: 12mm  &amp;  </v>
      </c>
      <c r="B93" s="57" t="str">
        <f>'Copy paste to Here'!C97</f>
        <v>XBN14G</v>
      </c>
      <c r="C93" s="57" t="s">
        <v>751</v>
      </c>
      <c r="D93" s="58">
        <f>Invoice!B98</f>
        <v>3</v>
      </c>
      <c r="E93" s="59">
        <f>'Shipping Invoice'!J99*$N$1</f>
        <v>0.62</v>
      </c>
      <c r="F93" s="59">
        <f t="shared" si="3"/>
        <v>1.8599999999999999</v>
      </c>
      <c r="G93" s="60">
        <f t="shared" si="4"/>
        <v>23.2438</v>
      </c>
      <c r="H93" s="63">
        <f t="shared" si="5"/>
        <v>69.731400000000008</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2116.4500000000007</v>
      </c>
      <c r="G1000" s="60"/>
      <c r="H1000" s="61">
        <f t="shared" ref="H1000:H1007" si="49">F1000*$E$14</f>
        <v>79345.71050000003</v>
      </c>
    </row>
    <row r="1001" spans="1:8" s="62" customFormat="1">
      <c r="A1001" s="56" t="str">
        <f>'[2]Copy paste to Here'!T2</f>
        <v>SHIPPING HANDLING</v>
      </c>
      <c r="B1001" s="75"/>
      <c r="C1001" s="75"/>
      <c r="D1001" s="76"/>
      <c r="E1001" s="67"/>
      <c r="F1001" s="59">
        <f>Invoice!J100</f>
        <v>-73.790000000000006</v>
      </c>
      <c r="G1001" s="60"/>
      <c r="H1001" s="61">
        <f t="shared" si="49"/>
        <v>-2766.3871000000004</v>
      </c>
    </row>
    <row r="1002" spans="1:8" s="62" customFormat="1" outlineLevel="1">
      <c r="A1002" s="56" t="str">
        <f>'[2]Copy paste to Here'!T3</f>
        <v>DISCOUNT</v>
      </c>
      <c r="B1002" s="75"/>
      <c r="C1002" s="75"/>
      <c r="D1002" s="76"/>
      <c r="E1002" s="67"/>
      <c r="F1002" s="59">
        <f>Invoice!J101</f>
        <v>-158.73375000000004</v>
      </c>
      <c r="G1002" s="60"/>
      <c r="H1002" s="61">
        <f t="shared" si="49"/>
        <v>-5950.9282875000017</v>
      </c>
    </row>
    <row r="1003" spans="1:8" s="62" customFormat="1">
      <c r="A1003" s="56" t="str">
        <f>'[2]Copy paste to Here'!T4</f>
        <v>Total:</v>
      </c>
      <c r="B1003" s="75"/>
      <c r="C1003" s="75"/>
      <c r="D1003" s="76"/>
      <c r="E1003" s="67"/>
      <c r="F1003" s="59">
        <f>SUM(F1000:F1002)</f>
        <v>1883.9262500000007</v>
      </c>
      <c r="G1003" s="60"/>
      <c r="H1003" s="61">
        <f t="shared" si="49"/>
        <v>70628.395112500031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79345.710499999986</v>
      </c>
    </row>
    <row r="1010" spans="1:8" s="21" customFormat="1">
      <c r="A1010" s="22"/>
      <c r="E1010" s="21" t="s">
        <v>177</v>
      </c>
      <c r="H1010" s="84">
        <f>(SUMIF($A$1000:$A$1008,"Total:",$H$1000:$H$1008))</f>
        <v>70628.395112500031</v>
      </c>
    </row>
    <row r="1011" spans="1:8" s="21" customFormat="1">
      <c r="E1011" s="21" t="s">
        <v>178</v>
      </c>
      <c r="H1011" s="85">
        <f>H1013-H1012</f>
        <v>66007.849999999991</v>
      </c>
    </row>
    <row r="1012" spans="1:8" s="21" customFormat="1">
      <c r="E1012" s="21" t="s">
        <v>179</v>
      </c>
      <c r="H1012" s="85">
        <f>ROUND((H1013*7)/107,2)</f>
        <v>4620.55</v>
      </c>
    </row>
    <row r="1013" spans="1:8" s="21" customFormat="1">
      <c r="E1013" s="22" t="s">
        <v>180</v>
      </c>
      <c r="H1013" s="86">
        <f>ROUND((SUMIF($A$1000:$A$1008,"Total:",$H$1000:$H$1008)),2)</f>
        <v>70628.399999999994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6"/>
  <sheetViews>
    <sheetView workbookViewId="0">
      <selection activeCell="A5" sqref="A5"/>
    </sheetView>
  </sheetViews>
  <sheetFormatPr defaultRowHeight="15"/>
  <sheetData>
    <row r="1" spans="1:1">
      <c r="A1" s="2" t="s">
        <v>718</v>
      </c>
    </row>
    <row r="2" spans="1:1">
      <c r="A2" s="2" t="s">
        <v>718</v>
      </c>
    </row>
    <row r="3" spans="1:1">
      <c r="A3" s="2" t="s">
        <v>662</v>
      </c>
    </row>
    <row r="4" spans="1:1">
      <c r="A4" s="2" t="s">
        <v>662</v>
      </c>
    </row>
    <row r="5" spans="1:1">
      <c r="A5" s="2" t="s">
        <v>662</v>
      </c>
    </row>
    <row r="6" spans="1:1">
      <c r="A6" s="2" t="s">
        <v>662</v>
      </c>
    </row>
    <row r="7" spans="1:1">
      <c r="A7" s="2" t="s">
        <v>662</v>
      </c>
    </row>
    <row r="8" spans="1:1">
      <c r="A8" s="2" t="s">
        <v>662</v>
      </c>
    </row>
    <row r="9" spans="1:1">
      <c r="A9" s="2" t="s">
        <v>662</v>
      </c>
    </row>
    <row r="10" spans="1:1">
      <c r="A10" s="2" t="s">
        <v>662</v>
      </c>
    </row>
    <row r="11" spans="1:1">
      <c r="A11" s="2" t="s">
        <v>662</v>
      </c>
    </row>
    <row r="12" spans="1:1">
      <c r="A12" s="2" t="s">
        <v>662</v>
      </c>
    </row>
    <row r="13" spans="1:1">
      <c r="A13" s="2" t="s">
        <v>662</v>
      </c>
    </row>
    <row r="14" spans="1:1">
      <c r="A14" s="2" t="s">
        <v>662</v>
      </c>
    </row>
    <row r="15" spans="1:1">
      <c r="A15" s="2" t="s">
        <v>662</v>
      </c>
    </row>
    <row r="16" spans="1:1">
      <c r="A16" s="2" t="s">
        <v>662</v>
      </c>
    </row>
    <row r="17" spans="1:1">
      <c r="A17" s="2" t="s">
        <v>662</v>
      </c>
    </row>
    <row r="18" spans="1:1">
      <c r="A18" s="2" t="s">
        <v>662</v>
      </c>
    </row>
    <row r="19" spans="1:1">
      <c r="A19" s="2" t="s">
        <v>662</v>
      </c>
    </row>
    <row r="20" spans="1:1">
      <c r="A20" s="2" t="s">
        <v>662</v>
      </c>
    </row>
    <row r="21" spans="1:1">
      <c r="A21" s="2" t="s">
        <v>662</v>
      </c>
    </row>
    <row r="22" spans="1:1">
      <c r="A22" s="2" t="s">
        <v>662</v>
      </c>
    </row>
    <row r="23" spans="1:1">
      <c r="A23" s="2" t="s">
        <v>662</v>
      </c>
    </row>
    <row r="24" spans="1:1">
      <c r="A24" s="2" t="s">
        <v>662</v>
      </c>
    </row>
    <row r="25" spans="1:1">
      <c r="A25" s="2" t="s">
        <v>662</v>
      </c>
    </row>
    <row r="26" spans="1:1">
      <c r="A26" s="2" t="s">
        <v>662</v>
      </c>
    </row>
    <row r="27" spans="1:1">
      <c r="A27" s="2" t="s">
        <v>662</v>
      </c>
    </row>
    <row r="28" spans="1:1">
      <c r="A28" s="2" t="s">
        <v>662</v>
      </c>
    </row>
    <row r="29" spans="1:1">
      <c r="A29" s="2" t="s">
        <v>662</v>
      </c>
    </row>
    <row r="30" spans="1:1">
      <c r="A30" s="2" t="s">
        <v>662</v>
      </c>
    </row>
    <row r="31" spans="1:1">
      <c r="A31" s="2" t="s">
        <v>721</v>
      </c>
    </row>
    <row r="32" spans="1:1">
      <c r="A32" s="2" t="s">
        <v>752</v>
      </c>
    </row>
    <row r="33" spans="1:1">
      <c r="A33" s="2" t="s">
        <v>753</v>
      </c>
    </row>
    <row r="34" spans="1:1">
      <c r="A34" s="2" t="s">
        <v>726</v>
      </c>
    </row>
    <row r="35" spans="1:1">
      <c r="A35" s="2" t="s">
        <v>726</v>
      </c>
    </row>
    <row r="36" spans="1:1">
      <c r="A36" s="2" t="s">
        <v>754</v>
      </c>
    </row>
    <row r="37" spans="1:1">
      <c r="A37" s="2" t="s">
        <v>754</v>
      </c>
    </row>
    <row r="38" spans="1:1">
      <c r="A38" s="2" t="s">
        <v>754</v>
      </c>
    </row>
    <row r="39" spans="1:1">
      <c r="A39" s="2" t="s">
        <v>754</v>
      </c>
    </row>
    <row r="40" spans="1:1">
      <c r="A40" s="2" t="s">
        <v>754</v>
      </c>
    </row>
    <row r="41" spans="1:1">
      <c r="A41" s="2" t="s">
        <v>754</v>
      </c>
    </row>
    <row r="42" spans="1:1">
      <c r="A42" s="2" t="s">
        <v>733</v>
      </c>
    </row>
    <row r="43" spans="1:1">
      <c r="A43" s="2" t="s">
        <v>733</v>
      </c>
    </row>
    <row r="44" spans="1:1">
      <c r="A44" s="2" t="s">
        <v>735</v>
      </c>
    </row>
    <row r="45" spans="1:1">
      <c r="A45" s="2" t="s">
        <v>65</v>
      </c>
    </row>
    <row r="46" spans="1:1">
      <c r="A46" s="2" t="s">
        <v>65</v>
      </c>
    </row>
    <row r="47" spans="1:1">
      <c r="A47" s="2" t="s">
        <v>65</v>
      </c>
    </row>
    <row r="48" spans="1:1">
      <c r="A48" s="2" t="s">
        <v>68</v>
      </c>
    </row>
    <row r="49" spans="1:1">
      <c r="A49" s="2" t="s">
        <v>68</v>
      </c>
    </row>
    <row r="50" spans="1:1">
      <c r="A50" s="2" t="s">
        <v>739</v>
      </c>
    </row>
    <row r="51" spans="1:1">
      <c r="A51" s="2" t="s">
        <v>739</v>
      </c>
    </row>
    <row r="52" spans="1:1">
      <c r="A52" s="2" t="s">
        <v>739</v>
      </c>
    </row>
    <row r="53" spans="1:1">
      <c r="A53" s="2" t="s">
        <v>739</v>
      </c>
    </row>
    <row r="54" spans="1:1">
      <c r="A54" s="2" t="s">
        <v>98</v>
      </c>
    </row>
    <row r="55" spans="1:1">
      <c r="A55" s="2" t="s">
        <v>98</v>
      </c>
    </row>
    <row r="56" spans="1:1">
      <c r="A56" s="2" t="s">
        <v>98</v>
      </c>
    </row>
    <row r="57" spans="1:1">
      <c r="A57" s="2" t="s">
        <v>98</v>
      </c>
    </row>
    <row r="58" spans="1:1">
      <c r="A58" s="2" t="s">
        <v>742</v>
      </c>
    </row>
    <row r="59" spans="1:1">
      <c r="A59" s="2" t="s">
        <v>744</v>
      </c>
    </row>
    <row r="60" spans="1:1">
      <c r="A60" s="2" t="s">
        <v>744</v>
      </c>
    </row>
    <row r="61" spans="1:1">
      <c r="A61" s="2" t="s">
        <v>744</v>
      </c>
    </row>
    <row r="62" spans="1:1">
      <c r="A62" s="2" t="s">
        <v>744</v>
      </c>
    </row>
    <row r="63" spans="1:1">
      <c r="A63" s="2" t="s">
        <v>744</v>
      </c>
    </row>
    <row r="64" spans="1:1">
      <c r="A64" s="2" t="s">
        <v>744</v>
      </c>
    </row>
    <row r="65" spans="1:1">
      <c r="A65" s="2" t="s">
        <v>755</v>
      </c>
    </row>
    <row r="66" spans="1:1">
      <c r="A66" s="2" t="s">
        <v>755</v>
      </c>
    </row>
    <row r="67" spans="1:1">
      <c r="A67" s="2" t="s">
        <v>755</v>
      </c>
    </row>
    <row r="68" spans="1:1">
      <c r="A68" s="2" t="s">
        <v>755</v>
      </c>
    </row>
    <row r="69" spans="1:1">
      <c r="A69" s="2" t="s">
        <v>755</v>
      </c>
    </row>
    <row r="70" spans="1:1">
      <c r="A70" s="2" t="s">
        <v>755</v>
      </c>
    </row>
    <row r="71" spans="1:1">
      <c r="A71" s="2" t="s">
        <v>755</v>
      </c>
    </row>
    <row r="72" spans="1:1">
      <c r="A72" s="2" t="s">
        <v>756</v>
      </c>
    </row>
    <row r="73" spans="1:1">
      <c r="A73" s="2" t="s">
        <v>751</v>
      </c>
    </row>
    <row r="74" spans="1:1">
      <c r="A74" s="2" t="s">
        <v>751</v>
      </c>
    </row>
    <row r="75" spans="1:1">
      <c r="A75" s="2" t="s">
        <v>751</v>
      </c>
    </row>
    <row r="76" spans="1:1">
      <c r="A76" s="2" t="s">
        <v>751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2023-09-05T07:50:59Z</cp:lastPrinted>
  <dcterms:created xsi:type="dcterms:W3CDTF">2009-06-02T18:56:54Z</dcterms:created>
  <dcterms:modified xsi:type="dcterms:W3CDTF">2023-09-05T07:50:59Z</dcterms:modified>
</cp:coreProperties>
</file>